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calcMode="manual" fullCalcOnLoad="1"/>
</workbook>
</file>

<file path=xl/sharedStrings.xml><?xml version="1.0" encoding="utf-8"?>
<sst xmlns="http://schemas.openxmlformats.org/spreadsheetml/2006/main" count="1134" uniqueCount="617">
  <si>
    <t>Figures Finalised as at 2018/08/02</t>
  </si>
  <si>
    <t>ANALYSIS OF SOURCES OF REVENUE AS AT 4th Quarter Ended 30 June 2018 (Preliminary results)</t>
  </si>
  <si>
    <t>Fourth Quarter 2017/18</t>
  </si>
  <si>
    <t>Fourth Quarter 2016/17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</si>
  <si>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</si>
  <si>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</si>
  <si>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</si>
  <si>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</si>
  <si>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</si>
  <si>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</si>
  <si>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</si>
  <si>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</si>
  <si>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</si>
  <si>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</si>
  <si>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</si>
  <si>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</si>
  <si>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</si>
  <si>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</si>
  <si>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</si>
  <si>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</si>
  <si>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</si>
  <si>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</si>
  <si>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</si>
  <si>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</si>
  <si>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</si>
  <si>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</si>
  <si>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</si>
  <si>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</si>
  <si>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</si>
  <si>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</si>
  <si>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</si>
  <si>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</si>
  <si>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</si>
  <si>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</si>
  <si>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</si>
  <si>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</si>
  <si>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</si>
  <si>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</si>
  <si>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</si>
  <si>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</si>
  <si>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</si>
  <si>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</si>
  <si>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</si>
  <si>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</si>
  <si>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</si>
  <si>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</si>
  <si>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</si>
  <si>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</si>
  <si>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</si>
  <si>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</si>
  <si>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</si>
  <si>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</si>
  <si>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</si>
  <si>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</si>
  <si>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</si>
  <si>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</si>
  <si>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</si>
  <si>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</si>
  <si>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</si>
  <si>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</si>
  <si>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</si>
  <si>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</si>
  <si>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</si>
  <si>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</si>
  <si>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</si>
  <si>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</si>
  <si>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</si>
  <si>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</si>
  <si>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</si>
  <si>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</si>
  <si>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</si>
  <si>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</si>
  <si>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</si>
  <si>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</si>
  <si>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</si>
  <si>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</si>
  <si>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</si>
  <si>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</si>
  <si>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</si>
  <si>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</si>
  <si>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</si>
  <si>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</si>
  <si>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</si>
  <si>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</si>
  <si>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</si>
  <si>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</si>
  <si>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</si>
  <si>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</si>
  <si>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</si>
  <si>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</si>
  <si>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</si>
  <si>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</si>
  <si>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</si>
  <si>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</si>
  <si>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</si>
  <si>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</si>
  <si>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</si>
  <si>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</si>
  <si>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</si>
  <si>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</si>
  <si>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</si>
  <si>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</si>
  <si>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</si>
  <si>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</si>
  <si>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</si>
  <si>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</si>
  <si>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</si>
  <si>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</si>
  <si>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</si>
  <si>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</si>
  <si>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</si>
  <si>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</si>
  <si>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</si>
  <si>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</si>
  <si>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</si>
  <si>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</si>
  <si>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</si>
  <si>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</si>
  <si>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</si>
  <si>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</si>
  <si>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</si>
  <si>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</si>
  <si>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</si>
  <si>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</si>
  <si>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</si>
  <si>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</si>
  <si>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</si>
  <si>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</si>
  <si>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</si>
  <si>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</si>
  <si>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</si>
  <si>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</si>
  <si>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</si>
  <si>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</si>
  <si>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</si>
  <si>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</si>
  <si>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</si>
  <si>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</si>
  <si>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</si>
  <si>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</si>
  <si>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</si>
  <si>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</si>
  <si>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</si>
  <si>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</si>
  <si>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</si>
  <si>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</si>
  <si>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</si>
  <si>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</si>
  <si>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</si>
  <si>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</si>
  <si>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</si>
  <si>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</si>
  <si>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</si>
  <si>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</si>
  <si>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</si>
  <si>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</si>
  <si>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</si>
  <si>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</si>
  <si>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</si>
  <si>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</si>
  <si>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</si>
  <si>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</si>
  <si>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</si>
  <si>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</si>
  <si>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</si>
  <si>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</si>
  <si>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</si>
  <si>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</si>
  <si>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</si>
  <si>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</si>
  <si>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</si>
  <si>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</si>
  <si>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</si>
  <si>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</si>
  <si>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</si>
  <si>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</si>
  <si>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</si>
  <si>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</si>
  <si>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</si>
  <si>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</si>
  <si>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</si>
  <si>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</si>
  <si>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</si>
  <si>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</si>
  <si>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</si>
  <si>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</si>
  <si>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</si>
  <si>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</si>
  <si>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</si>
  <si>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</si>
  <si>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</si>
  <si>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</si>
  <si>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</si>
  <si>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</si>
  <si>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</si>
  <si>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</si>
  <si>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</si>
  <si>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</si>
  <si>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</si>
  <si>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</si>
  <si>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</si>
  <si>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</si>
  <si>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</si>
  <si>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</si>
  <si>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</si>
  <si>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</si>
  <si>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</si>
  <si>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</si>
  <si>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</si>
  <si>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</si>
  <si>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</si>
  <si>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</si>
  <si>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</si>
  <si>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</si>
  <si>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</si>
  <si>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</si>
  <si>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</si>
  <si>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</si>
  <si>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</si>
  <si>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</si>
  <si>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</si>
  <si>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</si>
  <si>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</si>
  <si>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</si>
  <si>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</si>
  <si>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</si>
  <si>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</si>
  <si>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</si>
  <si>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</si>
  <si>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</si>
  <si>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</si>
  <si>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</si>
  <si>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</si>
  <si>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</si>
  <si>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</si>
  <si>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</si>
  <si>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</si>
  <si>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</si>
  <si>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</si>
  <si>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</si>
  <si>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</si>
  <si>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</si>
  <si>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</si>
  <si>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</si>
  <si>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</si>
  <si>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</si>
  <si>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</si>
  <si>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</si>
  <si>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</si>
  <si>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</si>
  <si>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</si>
  <si>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</si>
  <si>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</si>
  <si>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</si>
  <si>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</si>
  <si>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</si>
  <si>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</si>
  <si>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</si>
  <si>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</si>
  <si>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</si>
  <si>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</si>
  <si>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</si>
  <si>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</si>
  <si>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</si>
  <si>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</si>
  <si>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</si>
  <si>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</si>
  <si>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</si>
  <si>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</si>
  <si>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</si>
  <si>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</si>
  <si>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</si>
  <si>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</si>
  <si>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</si>
  <si>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</si>
  <si>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</si>
  <si>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</si>
  <si>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</si>
  <si>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</si>
  <si>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</si>
  <si>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</si>
  <si>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</si>
  <si>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</si>
  <si>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</si>
  <si>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</si>
  <si>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</si>
  <si>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</si>
  <si>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</si>
  <si>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</si>
  <si>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</si>
  <si>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</si>
  <si>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</si>
  <si>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</si>
  <si>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</si>
  <si>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</si>
  <si>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</si>
  <si>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</si>
  <si>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</si>
  <si>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</si>
  <si>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</si>
  <si>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</si>
  <si>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</si>
  <si>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</si>
  <si>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</si>
  <si>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</si>
  <si>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</si>
  <si>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</si>
  <si>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</si>
  <si>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</si>
  <si>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</si>
  <si>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</si>
  <si>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</si>
  <si>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</si>
  <si>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</si>
  <si>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</si>
  <si>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</si>
  <si>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</si>
  <si>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</si>
  <si>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</si>
  <si>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</si>
  <si>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</si>
  <si>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</si>
  <si>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</si>
  <si>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</si>
  <si>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</si>
  <si>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</si>
  <si>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</si>
  <si>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</si>
  <si>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</si>
  <si>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</si>
  <si>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</si>
  <si>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</si>
  <si>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</si>
  <si>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</si>
  <si>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</si>
  <si>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</si>
  <si>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</si>
  <si>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</si>
  <si>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</si>
  <si>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</si>
  <si>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</si>
  <si>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</si>
  <si>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</si>
  <si>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</si>
  <si>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</si>
  <si>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</si>
  <si>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</si>
  <si>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</si>
  <si>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</si>
  <si>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</si>
  <si>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</si>
  <si>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</si>
  <si>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</si>
  <si>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</si>
  <si>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</si>
  <si>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</si>
  <si>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</si>
  <si>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</si>
  <si>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</si>
  <si>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</si>
  <si>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</si>
  <si>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</si>
  <si>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</si>
  <si>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</si>
  <si>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</si>
  <si>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</si>
  <si>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</si>
  <si>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</si>
  <si>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</si>
  <si>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</si>
  <si>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</si>
  <si>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</si>
  <si>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</si>
  <si>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</si>
  <si>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</si>
  <si>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</si>
  <si>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</si>
  <si>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</si>
  <si>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</si>
  <si>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</si>
  <si>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</si>
  <si>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</si>
  <si>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</si>
  <si>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</si>
  <si>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</si>
  <si>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</si>
  <si>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</si>
  <si>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</si>
  <si>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</si>
  <si>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</si>
  <si>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</si>
  <si>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</si>
  <si>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</si>
  <si>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</si>
  <si>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</si>
  <si>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</si>
  <si>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</si>
  <si>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</si>
  <si>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</si>
  <si>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</si>
  <si>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</si>
  <si>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</si>
  <si>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</si>
  <si>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</si>
  <si>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</si>
  <si>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</si>
  <si>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</si>
  <si>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</si>
  <si>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</si>
  <si>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</si>
  <si>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</si>
  <si>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</si>
  <si>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</si>
  <si>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</si>
  <si>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</si>
  <si>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</si>
  <si>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</si>
  <si>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</si>
  <si>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</si>
  <si>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</si>
  <si>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</si>
  <si>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</si>
  <si>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</si>
  <si>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</si>
  <si>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</si>
  <si>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</si>
  <si>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</si>
  <si>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</si>
  <si>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</si>
  <si>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</si>
  <si>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</si>
  <si>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</si>
  <si>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</si>
  <si>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</si>
  <si>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</si>
  <si>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</si>
  <si>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</si>
  <si>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</si>
  <si>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</si>
  <si>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</si>
  <si>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</si>
  <si>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</si>
  <si>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</si>
  <si>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</si>
  <si>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</si>
  <si>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</si>
  <si>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</si>
  <si>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</si>
  <si>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</si>
  <si>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</si>
  <si>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</si>
  <si>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</si>
  <si>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</si>
  <si>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</si>
  <si>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</si>
  <si>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</si>
  <si>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</si>
  <si>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</si>
  <si>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</si>
  <si>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</si>
  <si>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</si>
  <si>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</si>
  <si>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</si>
  <si>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</si>
  <si>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</si>
  <si>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</si>
  <si>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</si>
  <si>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</si>
  <si>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</si>
  <si>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</si>
  <si>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</si>
  <si>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</si>
  <si>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</si>
  <si>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</si>
  <si>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</si>
  <si>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</si>
  <si>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</si>
  <si>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</si>
  <si>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</si>
  <si>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</si>
  <si>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</si>
  <si>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</si>
  <si>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</si>
  <si>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</si>
  <si>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</si>
  <si>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</si>
  <si>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</si>
  <si>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</si>
  <si>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</si>
  <si>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</si>
  <si>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</si>
  <si>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</si>
  <si>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</si>
  <si>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</si>
  <si>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</si>
  <si>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</si>
  <si>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</si>
  <si>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</si>
  <si>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</si>
  <si>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</si>
  <si>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</si>
  <si>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</si>
  <si>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</si>
  <si>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</si>
  <si>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</si>
  <si>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</si>
  <si>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</si>
  <si>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</si>
  <si>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</si>
  <si>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</si>
  <si>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</si>
  <si>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</si>
  <si>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</si>
  <si>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</si>
  <si>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</si>
  <si>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</si>
  <si>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</si>
  <si>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</si>
  <si>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</si>
  <si>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</si>
  <si>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</si>
  <si>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</si>
  <si>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</si>
  <si>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</si>
  <si>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</si>
  <si>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</si>
  <si>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</si>
  <si>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</si>
  <si>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</si>
  <si>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</si>
  <si>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</si>
  <si>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</si>
  <si>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</si>
  <si>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</si>
  <si>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</si>
  <si>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</si>
  <si>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</si>
  <si>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</si>
  <si>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</si>
  <si>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</si>
  <si>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</si>
  <si>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</si>
  <si>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</si>
  <si>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</si>
  <si>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</si>
  <si>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</si>
  <si>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</si>
  <si>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</si>
  <si>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</si>
  <si>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</si>
  <si>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</si>
  <si>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</si>
  <si>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</si>
  <si>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</si>
  <si>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</si>
  <si>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</si>
  <si>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</si>
  <si>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</si>
  <si>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</si>
  <si>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</si>
  <si>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</si>
  <si>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</si>
  <si>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</si>
  <si>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</si>
  <si>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</si>
  <si>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</si>
  <si>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</si>
  <si>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</si>
  <si>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</si>
  <si>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</si>
  <si>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</si>
  <si>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</si>
  <si>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</si>
  <si>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</si>
  <si>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</si>
  <si>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</si>
  <si>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</si>
  <si>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</si>
  <si>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</si>
  <si>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</si>
  <si>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</si>
  <si>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</si>
  <si>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</si>
  <si>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</si>
  <si>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</si>
  <si>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</si>
  <si>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</si>
  <si>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</si>
  <si>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</si>
  <si>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</si>
  <si>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</si>
  <si>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</si>
  <si>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</si>
  <si>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</si>
  <si>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</si>
  <si>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</si>
  <si>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</si>
  <si>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</si>
  <si>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</si>
  <si>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</si>
  <si>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</si>
  <si>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</si>
  <si>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</si>
  <si>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</si>
  <si>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</si>
  <si>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</si>
  <si>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</si>
  <si>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</si>
  <si>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</si>
  <si>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</si>
  <si>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</si>
  <si>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</si>
  <si>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</si>
  <si>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</si>
  <si>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</si>
  <si>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1. Note that operating revenue had been overstated by the submission from DC29 iLembe and KZN263 Abaqulusi.</t>
  </si>
  <si>
    <t>1. Note that the overall operating revenue had been overstated by the submission from DC29 iLembe and KZN263 Abaqulusi.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</si>
</sst>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/>
    </xf>
    <xf numFmtId="177" fontId="7" fillId="0" borderId="20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3" xfId="0" applyNumberFormat="1" applyFont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left" wrapText="1" indent="1"/>
      <protection/>
    </xf>
    <xf numFmtId="0" fontId="48" fillId="0" borderId="0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horizontal="right"/>
      <protection/>
    </xf>
    <xf numFmtId="0" fontId="48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8" fontId="8" fillId="0" borderId="14" xfId="0" applyNumberFormat="1" applyFont="1" applyBorder="1" applyAlignment="1" applyProtection="1">
      <alignment horizontal="left" indent="1"/>
      <protection/>
    </xf>
    <xf numFmtId="178" fontId="8" fillId="0" borderId="13" xfId="0" applyNumberFormat="1" applyFont="1" applyBorder="1" applyAlignment="1" applyProtection="1">
      <alignment wrapText="1"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Border="1" applyAlignment="1" applyProtection="1">
      <alignment wrapText="1"/>
      <protection/>
    </xf>
    <xf numFmtId="178" fontId="8" fillId="0" borderId="22" xfId="0" applyNumberFormat="1" applyFont="1" applyBorder="1" applyAlignment="1" applyProtection="1">
      <alignment wrapText="1"/>
      <protection/>
    </xf>
    <xf numFmtId="178" fontId="8" fillId="0" borderId="23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3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7" fillId="0" borderId="17" xfId="0" applyNumberFormat="1" applyFont="1" applyBorder="1" applyAlignment="1" applyProtection="1">
      <alignment/>
      <protection/>
    </xf>
    <xf numFmtId="178" fontId="7" fillId="0" borderId="18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28" xfId="0" applyNumberFormat="1" applyFont="1" applyBorder="1" applyAlignment="1" applyProtection="1">
      <alignment/>
      <protection/>
    </xf>
    <xf numFmtId="178" fontId="5" fillId="0" borderId="29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49" fillId="0" borderId="0" xfId="0" applyNumberFormat="1" applyFont="1" applyBorder="1" applyAlignment="1" applyProtection="1">
      <alignment horizontal="left" wrapText="1" indent="1"/>
      <protection/>
    </xf>
    <xf numFmtId="178" fontId="49" fillId="0" borderId="0" xfId="0" applyNumberFormat="1" applyFont="1" applyBorder="1" applyAlignment="1" applyProtection="1">
      <alignment wrapText="1"/>
      <protection/>
    </xf>
    <xf numFmtId="178" fontId="49" fillId="0" borderId="22" xfId="0" applyNumberFormat="1" applyFont="1" applyBorder="1" applyAlignment="1" applyProtection="1">
      <alignment horizontal="right"/>
      <protection/>
    </xf>
    <xf numFmtId="178" fontId="49" fillId="0" borderId="23" xfId="0" applyNumberFormat="1" applyFont="1" applyBorder="1" applyAlignment="1" applyProtection="1">
      <alignment horizontal="right"/>
      <protection/>
    </xf>
    <xf numFmtId="178" fontId="49" fillId="0" borderId="32" xfId="0" applyNumberFormat="1" applyFont="1" applyBorder="1" applyAlignment="1" applyProtection="1">
      <alignment horizontal="right"/>
      <protection/>
    </xf>
    <xf numFmtId="178" fontId="49" fillId="0" borderId="24" xfId="0" applyNumberFormat="1" applyFont="1" applyBorder="1" applyAlignment="1" applyProtection="1">
      <alignment horizontal="right"/>
      <protection/>
    </xf>
    <xf numFmtId="178" fontId="48" fillId="0" borderId="0" xfId="0" applyNumberFormat="1" applyFont="1" applyBorder="1" applyAlignment="1" applyProtection="1">
      <alignment horizontal="left"/>
      <protection/>
    </xf>
    <xf numFmtId="178" fontId="48" fillId="0" borderId="0" xfId="0" applyNumberFormat="1" applyFont="1" applyBorder="1" applyAlignment="1" applyProtection="1">
      <alignment horizontal="right"/>
      <protection/>
    </xf>
    <xf numFmtId="178" fontId="48" fillId="0" borderId="22" xfId="0" applyNumberFormat="1" applyFont="1" applyBorder="1" applyAlignment="1" applyProtection="1">
      <alignment horizontal="right"/>
      <protection/>
    </xf>
    <xf numFmtId="178" fontId="48" fillId="0" borderId="23" xfId="0" applyNumberFormat="1" applyFont="1" applyBorder="1" applyAlignment="1" applyProtection="1">
      <alignment horizontal="right"/>
      <protection/>
    </xf>
    <xf numFmtId="178" fontId="48" fillId="0" borderId="32" xfId="0" applyNumberFormat="1" applyFont="1" applyBorder="1" applyAlignment="1" applyProtection="1">
      <alignment horizontal="right"/>
      <protection/>
    </xf>
    <xf numFmtId="178" fontId="48" fillId="0" borderId="24" xfId="0" applyNumberFormat="1" applyFont="1" applyBorder="1" applyAlignment="1" applyProtection="1">
      <alignment horizontal="right"/>
      <protection/>
    </xf>
    <xf numFmtId="178" fontId="48" fillId="0" borderId="31" xfId="0" applyNumberFormat="1" applyFont="1" applyBorder="1" applyAlignment="1" applyProtection="1">
      <alignment horizontal="left"/>
      <protection/>
    </xf>
    <xf numFmtId="178" fontId="48" fillId="0" borderId="31" xfId="0" applyNumberFormat="1" applyFont="1" applyBorder="1" applyAlignment="1" applyProtection="1">
      <alignment horizontal="right"/>
      <protection/>
    </xf>
    <xf numFmtId="178" fontId="48" fillId="0" borderId="33" xfId="0" applyNumberFormat="1" applyFont="1" applyBorder="1" applyAlignment="1" applyProtection="1">
      <alignment horizontal="right"/>
      <protection/>
    </xf>
    <xf numFmtId="178" fontId="48" fillId="0" borderId="28" xfId="0" applyNumberFormat="1" applyFont="1" applyBorder="1" applyAlignment="1" applyProtection="1">
      <alignment horizontal="right"/>
      <protection/>
    </xf>
    <xf numFmtId="178" fontId="48" fillId="0" borderId="34" xfId="0" applyNumberFormat="1" applyFont="1" applyBorder="1" applyAlignment="1" applyProtection="1">
      <alignment horizontal="right"/>
      <protection/>
    </xf>
    <xf numFmtId="178" fontId="48" fillId="0" borderId="29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8" fillId="0" borderId="17" xfId="0" applyNumberFormat="1" applyFont="1" applyBorder="1" applyAlignment="1" applyProtection="1">
      <alignment horizontal="left" indent="1"/>
      <protection/>
    </xf>
    <xf numFmtId="178" fontId="8" fillId="0" borderId="16" xfId="0" applyNumberFormat="1" applyFont="1" applyBorder="1" applyAlignment="1" applyProtection="1">
      <alignment wrapText="1"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/>
    </xf>
    <xf numFmtId="178" fontId="8" fillId="0" borderId="29" xfId="0" applyNumberFormat="1" applyFont="1" applyBorder="1" applyAlignment="1" applyProtection="1">
      <alignment wrapText="1"/>
      <protection/>
    </xf>
    <xf numFmtId="178" fontId="8" fillId="0" borderId="33" xfId="0" applyNumberFormat="1" applyFont="1" applyBorder="1" applyAlignment="1" applyProtection="1">
      <alignment wrapText="1"/>
      <protection/>
    </xf>
    <xf numFmtId="178" fontId="8" fillId="0" borderId="28" xfId="0" applyNumberFormat="1" applyFont="1" applyBorder="1" applyAlignment="1" applyProtection="1">
      <alignment wrapText="1"/>
      <protection/>
    </xf>
    <xf numFmtId="178" fontId="7" fillId="0" borderId="29" xfId="0" applyNumberFormat="1" applyFont="1" applyFill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0" fontId="5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8" customFormat="1" ht="16.5" customHeight="1">
      <c r="A3" s="5"/>
      <c r="B3" s="6"/>
      <c r="C3" s="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s="8" customFormat="1" ht="16.5" customHeight="1">
      <c r="A4" s="9"/>
      <c r="B4" s="10"/>
      <c r="C4" s="11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s="8" customFormat="1" ht="81.75" customHeight="1">
      <c r="A5" s="12"/>
      <c r="B5" s="13" t="s">
        <v>5</v>
      </c>
      <c r="C5" s="14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13</v>
      </c>
      <c r="C9" s="57" t="s">
        <v>14</v>
      </c>
      <c r="D9" s="58">
        <v>799838194</v>
      </c>
      <c r="E9" s="59">
        <v>2535967020</v>
      </c>
      <c r="F9" s="59">
        <v>1381569870</v>
      </c>
      <c r="G9" s="59">
        <v>0</v>
      </c>
      <c r="H9" s="60">
        <v>4717375084</v>
      </c>
      <c r="I9" s="61">
        <v>688149934</v>
      </c>
      <c r="J9" s="62">
        <v>2504260946</v>
      </c>
      <c r="K9" s="59">
        <v>637494322</v>
      </c>
      <c r="L9" s="62">
        <v>0</v>
      </c>
      <c r="M9" s="60">
        <v>3829905202</v>
      </c>
    </row>
    <row r="10" spans="1:13" s="8" customFormat="1" ht="12.75">
      <c r="A10" s="24"/>
      <c r="B10" s="56" t="s">
        <v>15</v>
      </c>
      <c r="C10" s="57" t="s">
        <v>16</v>
      </c>
      <c r="D10" s="58">
        <v>559733944</v>
      </c>
      <c r="E10" s="59">
        <v>1667445057</v>
      </c>
      <c r="F10" s="59">
        <v>356792158</v>
      </c>
      <c r="G10" s="59">
        <v>0</v>
      </c>
      <c r="H10" s="60">
        <v>2583971159</v>
      </c>
      <c r="I10" s="61">
        <v>476339803</v>
      </c>
      <c r="J10" s="62">
        <v>1829662353</v>
      </c>
      <c r="K10" s="59">
        <v>533647262</v>
      </c>
      <c r="L10" s="62">
        <v>0</v>
      </c>
      <c r="M10" s="60">
        <v>2839649418</v>
      </c>
    </row>
    <row r="11" spans="1:13" s="8" customFormat="1" ht="12.75">
      <c r="A11" s="24"/>
      <c r="B11" s="56" t="s">
        <v>17</v>
      </c>
      <c r="C11" s="57" t="s">
        <v>18</v>
      </c>
      <c r="D11" s="58">
        <v>5891629934</v>
      </c>
      <c r="E11" s="59">
        <v>16889327768</v>
      </c>
      <c r="F11" s="59">
        <v>4541218698</v>
      </c>
      <c r="G11" s="59">
        <v>0</v>
      </c>
      <c r="H11" s="60">
        <v>27322176400</v>
      </c>
      <c r="I11" s="61">
        <v>5192835792</v>
      </c>
      <c r="J11" s="62">
        <v>17171220288</v>
      </c>
      <c r="K11" s="59">
        <v>4312240290</v>
      </c>
      <c r="L11" s="62">
        <v>0</v>
      </c>
      <c r="M11" s="60">
        <v>26676296370</v>
      </c>
    </row>
    <row r="12" spans="1:13" s="8" customFormat="1" ht="12.75">
      <c r="A12" s="24"/>
      <c r="B12" s="56" t="s">
        <v>19</v>
      </c>
      <c r="C12" s="57" t="s">
        <v>20</v>
      </c>
      <c r="D12" s="58">
        <v>4445477493</v>
      </c>
      <c r="E12" s="59">
        <v>10803547309</v>
      </c>
      <c r="F12" s="59">
        <v>13677138793</v>
      </c>
      <c r="G12" s="59">
        <v>0</v>
      </c>
      <c r="H12" s="60">
        <v>28926163595</v>
      </c>
      <c r="I12" s="61">
        <v>2455095033</v>
      </c>
      <c r="J12" s="62">
        <v>5634152091</v>
      </c>
      <c r="K12" s="59">
        <v>1432731453</v>
      </c>
      <c r="L12" s="62">
        <v>0</v>
      </c>
      <c r="M12" s="60">
        <v>9521978577</v>
      </c>
    </row>
    <row r="13" spans="1:13" s="8" customFormat="1" ht="12.75">
      <c r="A13" s="24"/>
      <c r="B13" s="56" t="s">
        <v>21</v>
      </c>
      <c r="C13" s="57" t="s">
        <v>22</v>
      </c>
      <c r="D13" s="58">
        <v>324289591</v>
      </c>
      <c r="E13" s="59">
        <v>770348779</v>
      </c>
      <c r="F13" s="59">
        <v>907113036</v>
      </c>
      <c r="G13" s="59">
        <v>0</v>
      </c>
      <c r="H13" s="60">
        <v>2001751406</v>
      </c>
      <c r="I13" s="61">
        <v>296340071</v>
      </c>
      <c r="J13" s="62">
        <v>858862890</v>
      </c>
      <c r="K13" s="59">
        <v>690827901</v>
      </c>
      <c r="L13" s="62">
        <v>0</v>
      </c>
      <c r="M13" s="60">
        <v>1846030862</v>
      </c>
    </row>
    <row r="14" spans="1:13" s="8" customFormat="1" ht="12.75">
      <c r="A14" s="24"/>
      <c r="B14" s="56" t="s">
        <v>23</v>
      </c>
      <c r="C14" s="57" t="s">
        <v>24</v>
      </c>
      <c r="D14" s="58">
        <v>800665710</v>
      </c>
      <c r="E14" s="59">
        <v>2548443288</v>
      </c>
      <c r="F14" s="59">
        <v>799567546</v>
      </c>
      <c r="G14" s="59">
        <v>0</v>
      </c>
      <c r="H14" s="60">
        <v>4148676544</v>
      </c>
      <c r="I14" s="61">
        <v>496361017</v>
      </c>
      <c r="J14" s="62">
        <v>1519209201</v>
      </c>
      <c r="K14" s="59">
        <v>551509259</v>
      </c>
      <c r="L14" s="62">
        <v>0</v>
      </c>
      <c r="M14" s="60">
        <v>2567079477</v>
      </c>
    </row>
    <row r="15" spans="1:13" s="8" customFormat="1" ht="12.75">
      <c r="A15" s="24"/>
      <c r="B15" s="56" t="s">
        <v>25</v>
      </c>
      <c r="C15" s="57" t="s">
        <v>26</v>
      </c>
      <c r="D15" s="58">
        <v>248501840</v>
      </c>
      <c r="E15" s="59">
        <v>784849755</v>
      </c>
      <c r="F15" s="59">
        <v>462544857</v>
      </c>
      <c r="G15" s="59">
        <v>0</v>
      </c>
      <c r="H15" s="60">
        <v>1495896452</v>
      </c>
      <c r="I15" s="61">
        <v>384063680</v>
      </c>
      <c r="J15" s="62">
        <v>1704456229</v>
      </c>
      <c r="K15" s="59">
        <v>780147360</v>
      </c>
      <c r="L15" s="62">
        <v>0</v>
      </c>
      <c r="M15" s="60">
        <v>2868667269</v>
      </c>
    </row>
    <row r="16" spans="1:13" s="8" customFormat="1" ht="12.75">
      <c r="A16" s="24"/>
      <c r="B16" s="56" t="s">
        <v>27</v>
      </c>
      <c r="C16" s="57" t="s">
        <v>28</v>
      </c>
      <c r="D16" s="58">
        <v>137407649</v>
      </c>
      <c r="E16" s="59">
        <v>618612575</v>
      </c>
      <c r="F16" s="59">
        <v>340588793</v>
      </c>
      <c r="G16" s="59">
        <v>0</v>
      </c>
      <c r="H16" s="60">
        <v>1096609017</v>
      </c>
      <c r="I16" s="61">
        <v>256655045</v>
      </c>
      <c r="J16" s="62">
        <v>745811080</v>
      </c>
      <c r="K16" s="59">
        <v>227570331</v>
      </c>
      <c r="L16" s="62">
        <v>0</v>
      </c>
      <c r="M16" s="60">
        <v>1230036456</v>
      </c>
    </row>
    <row r="17" spans="1:13" s="8" customFormat="1" ht="12.75">
      <c r="A17" s="24"/>
      <c r="B17" s="63" t="s">
        <v>29</v>
      </c>
      <c r="C17" s="57" t="s">
        <v>30</v>
      </c>
      <c r="D17" s="58">
        <v>2530254882</v>
      </c>
      <c r="E17" s="59">
        <v>6962526622</v>
      </c>
      <c r="F17" s="59">
        <v>2452405047</v>
      </c>
      <c r="G17" s="59">
        <v>0</v>
      </c>
      <c r="H17" s="60">
        <v>11945186551</v>
      </c>
      <c r="I17" s="61">
        <v>2286718625</v>
      </c>
      <c r="J17" s="62">
        <v>6444385017</v>
      </c>
      <c r="K17" s="59">
        <v>2028748087</v>
      </c>
      <c r="L17" s="62">
        <v>0</v>
      </c>
      <c r="M17" s="60">
        <v>10759851729</v>
      </c>
    </row>
    <row r="18" spans="1:13" s="8" customFormat="1" ht="12.75">
      <c r="A18" s="25"/>
      <c r="B18" s="64" t="s">
        <v>613</v>
      </c>
      <c r="C18" s="65"/>
      <c r="D18" s="66">
        <f aca="true" t="shared" si="0" ref="D18:M18">SUM(D9:D17)</f>
        <v>15737799237</v>
      </c>
      <c r="E18" s="67">
        <f t="shared" si="0"/>
        <v>43581068173</v>
      </c>
      <c r="F18" s="67">
        <f t="shared" si="0"/>
        <v>24918938798</v>
      </c>
      <c r="G18" s="67">
        <f t="shared" si="0"/>
        <v>0</v>
      </c>
      <c r="H18" s="68">
        <f t="shared" si="0"/>
        <v>84237806208</v>
      </c>
      <c r="I18" s="69">
        <f t="shared" si="0"/>
        <v>12532559000</v>
      </c>
      <c r="J18" s="70">
        <f t="shared" si="0"/>
        <v>38412020095</v>
      </c>
      <c r="K18" s="67">
        <f t="shared" si="0"/>
        <v>11194916265</v>
      </c>
      <c r="L18" s="70">
        <f t="shared" si="0"/>
        <v>0</v>
      </c>
      <c r="M18" s="68">
        <f t="shared" si="0"/>
        <v>62139495360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110" t="s">
        <v>616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customHeight="1">
      <c r="A3" s="5"/>
      <c r="B3" s="36"/>
      <c r="C3" s="3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ht="15.75" customHeight="1">
      <c r="A4" s="9"/>
      <c r="B4" s="38"/>
      <c r="C4" s="39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445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90</v>
      </c>
      <c r="B9" s="77" t="s">
        <v>446</v>
      </c>
      <c r="C9" s="78" t="s">
        <v>447</v>
      </c>
      <c r="D9" s="79">
        <v>4620805</v>
      </c>
      <c r="E9" s="80">
        <v>5473540</v>
      </c>
      <c r="F9" s="80">
        <v>606184</v>
      </c>
      <c r="G9" s="80">
        <v>0</v>
      </c>
      <c r="H9" s="81">
        <v>10700529</v>
      </c>
      <c r="I9" s="79">
        <v>2029499</v>
      </c>
      <c r="J9" s="80">
        <v>2462081</v>
      </c>
      <c r="K9" s="80">
        <v>1169933</v>
      </c>
      <c r="L9" s="80">
        <v>0</v>
      </c>
      <c r="M9" s="82">
        <v>5661513</v>
      </c>
    </row>
    <row r="10" spans="1:13" ht="12.75">
      <c r="A10" s="52" t="s">
        <v>90</v>
      </c>
      <c r="B10" s="77" t="s">
        <v>448</v>
      </c>
      <c r="C10" s="78" t="s">
        <v>449</v>
      </c>
      <c r="D10" s="79">
        <v>1158901</v>
      </c>
      <c r="E10" s="80">
        <v>28233600</v>
      </c>
      <c r="F10" s="80">
        <v>7550336</v>
      </c>
      <c r="G10" s="80">
        <v>0</v>
      </c>
      <c r="H10" s="81">
        <v>36942837</v>
      </c>
      <c r="I10" s="79">
        <v>2169958</v>
      </c>
      <c r="J10" s="80">
        <v>28997306</v>
      </c>
      <c r="K10" s="80">
        <v>10125611</v>
      </c>
      <c r="L10" s="80">
        <v>0</v>
      </c>
      <c r="M10" s="82">
        <v>41292875</v>
      </c>
    </row>
    <row r="11" spans="1:13" ht="12.75">
      <c r="A11" s="52" t="s">
        <v>90</v>
      </c>
      <c r="B11" s="77" t="s">
        <v>450</v>
      </c>
      <c r="C11" s="78" t="s">
        <v>451</v>
      </c>
      <c r="D11" s="79">
        <v>0</v>
      </c>
      <c r="E11" s="80">
        <v>0</v>
      </c>
      <c r="F11" s="80">
        <v>0</v>
      </c>
      <c r="G11" s="80">
        <v>0</v>
      </c>
      <c r="H11" s="81">
        <v>0</v>
      </c>
      <c r="I11" s="79">
        <v>132781954</v>
      </c>
      <c r="J11" s="80">
        <v>122856634</v>
      </c>
      <c r="K11" s="80">
        <v>19058835</v>
      </c>
      <c r="L11" s="80">
        <v>0</v>
      </c>
      <c r="M11" s="82">
        <v>274697423</v>
      </c>
    </row>
    <row r="12" spans="1:13" ht="12.75">
      <c r="A12" s="52" t="s">
        <v>105</v>
      </c>
      <c r="B12" s="77" t="s">
        <v>452</v>
      </c>
      <c r="C12" s="78" t="s">
        <v>453</v>
      </c>
      <c r="D12" s="79">
        <v>0</v>
      </c>
      <c r="E12" s="80">
        <v>0</v>
      </c>
      <c r="F12" s="80">
        <v>4017021</v>
      </c>
      <c r="G12" s="80">
        <v>0</v>
      </c>
      <c r="H12" s="81">
        <v>4017021</v>
      </c>
      <c r="I12" s="79">
        <v>0</v>
      </c>
      <c r="J12" s="80">
        <v>0</v>
      </c>
      <c r="K12" s="80">
        <v>16956839</v>
      </c>
      <c r="L12" s="80">
        <v>0</v>
      </c>
      <c r="M12" s="82">
        <v>16956839</v>
      </c>
    </row>
    <row r="13" spans="1:13" ht="16.5">
      <c r="A13" s="53"/>
      <c r="B13" s="83" t="s">
        <v>454</v>
      </c>
      <c r="C13" s="84"/>
      <c r="D13" s="85">
        <f aca="true" t="shared" si="0" ref="D13:M13">SUM(D9:D12)</f>
        <v>5779706</v>
      </c>
      <c r="E13" s="86">
        <f t="shared" si="0"/>
        <v>33707140</v>
      </c>
      <c r="F13" s="86">
        <f t="shared" si="0"/>
        <v>12173541</v>
      </c>
      <c r="G13" s="86">
        <f t="shared" si="0"/>
        <v>0</v>
      </c>
      <c r="H13" s="87">
        <f t="shared" si="0"/>
        <v>51660387</v>
      </c>
      <c r="I13" s="85">
        <f t="shared" si="0"/>
        <v>136981411</v>
      </c>
      <c r="J13" s="86">
        <f t="shared" si="0"/>
        <v>154316021</v>
      </c>
      <c r="K13" s="86">
        <f t="shared" si="0"/>
        <v>47311218</v>
      </c>
      <c r="L13" s="86">
        <f t="shared" si="0"/>
        <v>0</v>
      </c>
      <c r="M13" s="88">
        <f t="shared" si="0"/>
        <v>338608650</v>
      </c>
    </row>
    <row r="14" spans="1:13" ht="12.75">
      <c r="A14" s="52" t="s">
        <v>90</v>
      </c>
      <c r="B14" s="77" t="s">
        <v>455</v>
      </c>
      <c r="C14" s="78" t="s">
        <v>456</v>
      </c>
      <c r="D14" s="79">
        <v>79215</v>
      </c>
      <c r="E14" s="80">
        <v>4850619</v>
      </c>
      <c r="F14" s="80">
        <v>2442133</v>
      </c>
      <c r="G14" s="80">
        <v>0</v>
      </c>
      <c r="H14" s="81">
        <v>7371967</v>
      </c>
      <c r="I14" s="79">
        <v>86719</v>
      </c>
      <c r="J14" s="80">
        <v>3849675</v>
      </c>
      <c r="K14" s="80">
        <v>1167386</v>
      </c>
      <c r="L14" s="80">
        <v>0</v>
      </c>
      <c r="M14" s="82">
        <v>5103780</v>
      </c>
    </row>
    <row r="15" spans="1:13" ht="12.75">
      <c r="A15" s="52" t="s">
        <v>90</v>
      </c>
      <c r="B15" s="77" t="s">
        <v>457</v>
      </c>
      <c r="C15" s="78" t="s">
        <v>458</v>
      </c>
      <c r="D15" s="79">
        <v>65437</v>
      </c>
      <c r="E15" s="80">
        <v>34158001</v>
      </c>
      <c r="F15" s="80">
        <v>4130464</v>
      </c>
      <c r="G15" s="80">
        <v>0</v>
      </c>
      <c r="H15" s="81">
        <v>38353902</v>
      </c>
      <c r="I15" s="79">
        <v>-23026</v>
      </c>
      <c r="J15" s="80">
        <v>33334408</v>
      </c>
      <c r="K15" s="80">
        <v>4772975</v>
      </c>
      <c r="L15" s="80">
        <v>0</v>
      </c>
      <c r="M15" s="82">
        <v>38084357</v>
      </c>
    </row>
    <row r="16" spans="1:13" ht="12.75">
      <c r="A16" s="52" t="s">
        <v>90</v>
      </c>
      <c r="B16" s="77" t="s">
        <v>459</v>
      </c>
      <c r="C16" s="78" t="s">
        <v>460</v>
      </c>
      <c r="D16" s="79">
        <v>7909131</v>
      </c>
      <c r="E16" s="80">
        <v>1309826</v>
      </c>
      <c r="F16" s="80">
        <v>7179978</v>
      </c>
      <c r="G16" s="80">
        <v>0</v>
      </c>
      <c r="H16" s="81">
        <v>16398935</v>
      </c>
      <c r="I16" s="79">
        <v>0</v>
      </c>
      <c r="J16" s="80">
        <v>3560778</v>
      </c>
      <c r="K16" s="80">
        <v>2633407</v>
      </c>
      <c r="L16" s="80">
        <v>0</v>
      </c>
      <c r="M16" s="82">
        <v>6194185</v>
      </c>
    </row>
    <row r="17" spans="1:13" ht="12.75">
      <c r="A17" s="52" t="s">
        <v>90</v>
      </c>
      <c r="B17" s="77" t="s">
        <v>461</v>
      </c>
      <c r="C17" s="78" t="s">
        <v>462</v>
      </c>
      <c r="D17" s="79">
        <v>-1921</v>
      </c>
      <c r="E17" s="80">
        <v>9734263</v>
      </c>
      <c r="F17" s="80">
        <v>856379</v>
      </c>
      <c r="G17" s="80">
        <v>0</v>
      </c>
      <c r="H17" s="81">
        <v>10588721</v>
      </c>
      <c r="I17" s="79">
        <v>43803</v>
      </c>
      <c r="J17" s="80">
        <v>11907170</v>
      </c>
      <c r="K17" s="80">
        <v>903865</v>
      </c>
      <c r="L17" s="80">
        <v>0</v>
      </c>
      <c r="M17" s="82">
        <v>12854838</v>
      </c>
    </row>
    <row r="18" spans="1:13" ht="12.75">
      <c r="A18" s="52" t="s">
        <v>90</v>
      </c>
      <c r="B18" s="77" t="s">
        <v>463</v>
      </c>
      <c r="C18" s="78" t="s">
        <v>464</v>
      </c>
      <c r="D18" s="79">
        <v>27114</v>
      </c>
      <c r="E18" s="80">
        <v>7198922</v>
      </c>
      <c r="F18" s="80">
        <v>1783348</v>
      </c>
      <c r="G18" s="80">
        <v>0</v>
      </c>
      <c r="H18" s="81">
        <v>9009384</v>
      </c>
      <c r="I18" s="79">
        <v>-92642</v>
      </c>
      <c r="J18" s="80">
        <v>5191263</v>
      </c>
      <c r="K18" s="80">
        <v>1691864</v>
      </c>
      <c r="L18" s="80">
        <v>0</v>
      </c>
      <c r="M18" s="82">
        <v>6790485</v>
      </c>
    </row>
    <row r="19" spans="1:13" ht="12.75">
      <c r="A19" s="52" t="s">
        <v>90</v>
      </c>
      <c r="B19" s="77" t="s">
        <v>465</v>
      </c>
      <c r="C19" s="78" t="s">
        <v>466</v>
      </c>
      <c r="D19" s="79">
        <v>693901</v>
      </c>
      <c r="E19" s="80">
        <v>3945522</v>
      </c>
      <c r="F19" s="80">
        <v>5911933</v>
      </c>
      <c r="G19" s="80">
        <v>0</v>
      </c>
      <c r="H19" s="81">
        <v>10551356</v>
      </c>
      <c r="I19" s="79">
        <v>0</v>
      </c>
      <c r="J19" s="80">
        <v>4632808</v>
      </c>
      <c r="K19" s="80">
        <v>3193989</v>
      </c>
      <c r="L19" s="80">
        <v>0</v>
      </c>
      <c r="M19" s="82">
        <v>7826797</v>
      </c>
    </row>
    <row r="20" spans="1:13" ht="12.75">
      <c r="A20" s="52" t="s">
        <v>105</v>
      </c>
      <c r="B20" s="77" t="s">
        <v>467</v>
      </c>
      <c r="C20" s="78" t="s">
        <v>468</v>
      </c>
      <c r="D20" s="79">
        <v>0</v>
      </c>
      <c r="E20" s="80">
        <v>0</v>
      </c>
      <c r="F20" s="80">
        <v>6767787</v>
      </c>
      <c r="G20" s="80">
        <v>0</v>
      </c>
      <c r="H20" s="81">
        <v>6767787</v>
      </c>
      <c r="I20" s="79">
        <v>0</v>
      </c>
      <c r="J20" s="80">
        <v>0</v>
      </c>
      <c r="K20" s="80">
        <v>4691306</v>
      </c>
      <c r="L20" s="80">
        <v>0</v>
      </c>
      <c r="M20" s="82">
        <v>4691306</v>
      </c>
    </row>
    <row r="21" spans="1:13" ht="16.5">
      <c r="A21" s="53"/>
      <c r="B21" s="83" t="s">
        <v>469</v>
      </c>
      <c r="C21" s="84"/>
      <c r="D21" s="85">
        <f aca="true" t="shared" si="1" ref="D21:M21">SUM(D14:D20)</f>
        <v>8772877</v>
      </c>
      <c r="E21" s="86">
        <f t="shared" si="1"/>
        <v>61197153</v>
      </c>
      <c r="F21" s="86">
        <f t="shared" si="1"/>
        <v>29072022</v>
      </c>
      <c r="G21" s="86">
        <f t="shared" si="1"/>
        <v>0</v>
      </c>
      <c r="H21" s="87">
        <f t="shared" si="1"/>
        <v>99042052</v>
      </c>
      <c r="I21" s="85">
        <f t="shared" si="1"/>
        <v>14854</v>
      </c>
      <c r="J21" s="86">
        <f t="shared" si="1"/>
        <v>62476102</v>
      </c>
      <c r="K21" s="86">
        <f t="shared" si="1"/>
        <v>19054792</v>
      </c>
      <c r="L21" s="86">
        <f t="shared" si="1"/>
        <v>0</v>
      </c>
      <c r="M21" s="88">
        <f t="shared" si="1"/>
        <v>81545748</v>
      </c>
    </row>
    <row r="22" spans="1:13" ht="12.75">
      <c r="A22" s="52" t="s">
        <v>90</v>
      </c>
      <c r="B22" s="77" t="s">
        <v>470</v>
      </c>
      <c r="C22" s="78" t="s">
        <v>471</v>
      </c>
      <c r="D22" s="79">
        <v>28967</v>
      </c>
      <c r="E22" s="80">
        <v>38069656</v>
      </c>
      <c r="F22" s="80">
        <v>4292640</v>
      </c>
      <c r="G22" s="80">
        <v>0</v>
      </c>
      <c r="H22" s="81">
        <v>42391263</v>
      </c>
      <c r="I22" s="79">
        <v>1437415</v>
      </c>
      <c r="J22" s="80">
        <v>19887322</v>
      </c>
      <c r="K22" s="80">
        <v>5328445</v>
      </c>
      <c r="L22" s="80">
        <v>0</v>
      </c>
      <c r="M22" s="82">
        <v>26653182</v>
      </c>
    </row>
    <row r="23" spans="1:13" ht="12.75">
      <c r="A23" s="52" t="s">
        <v>90</v>
      </c>
      <c r="B23" s="77" t="s">
        <v>472</v>
      </c>
      <c r="C23" s="78" t="s">
        <v>473</v>
      </c>
      <c r="D23" s="79">
        <v>2173937</v>
      </c>
      <c r="E23" s="80">
        <v>15196915</v>
      </c>
      <c r="F23" s="80">
        <v>5600379</v>
      </c>
      <c r="G23" s="80">
        <v>0</v>
      </c>
      <c r="H23" s="81">
        <v>22971231</v>
      </c>
      <c r="I23" s="79">
        <v>1910231</v>
      </c>
      <c r="J23" s="80">
        <v>9347394</v>
      </c>
      <c r="K23" s="80">
        <v>13999387</v>
      </c>
      <c r="L23" s="80">
        <v>0</v>
      </c>
      <c r="M23" s="82">
        <v>25257012</v>
      </c>
    </row>
    <row r="24" spans="1:13" ht="12.75">
      <c r="A24" s="52" t="s">
        <v>90</v>
      </c>
      <c r="B24" s="77" t="s">
        <v>474</v>
      </c>
      <c r="C24" s="78" t="s">
        <v>475</v>
      </c>
      <c r="D24" s="79">
        <v>6593869</v>
      </c>
      <c r="E24" s="80">
        <v>26008335</v>
      </c>
      <c r="F24" s="80">
        <v>14651129</v>
      </c>
      <c r="G24" s="80">
        <v>0</v>
      </c>
      <c r="H24" s="81">
        <v>47253333</v>
      </c>
      <c r="I24" s="79">
        <v>3697609</v>
      </c>
      <c r="J24" s="80">
        <v>24865712</v>
      </c>
      <c r="K24" s="80">
        <v>8269224</v>
      </c>
      <c r="L24" s="80">
        <v>0</v>
      </c>
      <c r="M24" s="82">
        <v>36832545</v>
      </c>
    </row>
    <row r="25" spans="1:13" ht="12.75">
      <c r="A25" s="52" t="s">
        <v>90</v>
      </c>
      <c r="B25" s="77" t="s">
        <v>476</v>
      </c>
      <c r="C25" s="78" t="s">
        <v>477</v>
      </c>
      <c r="D25" s="79">
        <v>48081</v>
      </c>
      <c r="E25" s="80">
        <v>6169826</v>
      </c>
      <c r="F25" s="80">
        <v>2828875</v>
      </c>
      <c r="G25" s="80">
        <v>0</v>
      </c>
      <c r="H25" s="81">
        <v>9046782</v>
      </c>
      <c r="I25" s="79">
        <v>14195</v>
      </c>
      <c r="J25" s="80">
        <v>1743059</v>
      </c>
      <c r="K25" s="80">
        <v>865416</v>
      </c>
      <c r="L25" s="80">
        <v>0</v>
      </c>
      <c r="M25" s="82">
        <v>2622670</v>
      </c>
    </row>
    <row r="26" spans="1:13" ht="12.75">
      <c r="A26" s="52" t="s">
        <v>90</v>
      </c>
      <c r="B26" s="77" t="s">
        <v>478</v>
      </c>
      <c r="C26" s="78" t="s">
        <v>479</v>
      </c>
      <c r="D26" s="79">
        <v>411014</v>
      </c>
      <c r="E26" s="80">
        <v>3299514</v>
      </c>
      <c r="F26" s="80">
        <v>164111</v>
      </c>
      <c r="G26" s="80">
        <v>0</v>
      </c>
      <c r="H26" s="81">
        <v>3874639</v>
      </c>
      <c r="I26" s="79">
        <v>197459</v>
      </c>
      <c r="J26" s="80">
        <v>3829335</v>
      </c>
      <c r="K26" s="80">
        <v>104050</v>
      </c>
      <c r="L26" s="80">
        <v>0</v>
      </c>
      <c r="M26" s="82">
        <v>4130844</v>
      </c>
    </row>
    <row r="27" spans="1:13" ht="12.75">
      <c r="A27" s="52" t="s">
        <v>90</v>
      </c>
      <c r="B27" s="77" t="s">
        <v>480</v>
      </c>
      <c r="C27" s="78" t="s">
        <v>481</v>
      </c>
      <c r="D27" s="79">
        <v>34254</v>
      </c>
      <c r="E27" s="80">
        <v>5227847</v>
      </c>
      <c r="F27" s="80">
        <v>1747816</v>
      </c>
      <c r="G27" s="80">
        <v>0</v>
      </c>
      <c r="H27" s="81">
        <v>7009917</v>
      </c>
      <c r="I27" s="79">
        <v>-6345</v>
      </c>
      <c r="J27" s="80">
        <v>4948510</v>
      </c>
      <c r="K27" s="80">
        <v>1704137</v>
      </c>
      <c r="L27" s="80">
        <v>0</v>
      </c>
      <c r="M27" s="82">
        <v>6646302</v>
      </c>
    </row>
    <row r="28" spans="1:13" ht="12.75">
      <c r="A28" s="52" t="s">
        <v>90</v>
      </c>
      <c r="B28" s="77" t="s">
        <v>482</v>
      </c>
      <c r="C28" s="78" t="s">
        <v>483</v>
      </c>
      <c r="D28" s="79">
        <v>38830</v>
      </c>
      <c r="E28" s="80">
        <v>10775408</v>
      </c>
      <c r="F28" s="80">
        <v>1331141</v>
      </c>
      <c r="G28" s="80">
        <v>0</v>
      </c>
      <c r="H28" s="81">
        <v>12145379</v>
      </c>
      <c r="I28" s="79">
        <v>-58611</v>
      </c>
      <c r="J28" s="80">
        <v>10448783</v>
      </c>
      <c r="K28" s="80">
        <v>12061968</v>
      </c>
      <c r="L28" s="80">
        <v>0</v>
      </c>
      <c r="M28" s="82">
        <v>22452140</v>
      </c>
    </row>
    <row r="29" spans="1:13" ht="12.75">
      <c r="A29" s="52" t="s">
        <v>90</v>
      </c>
      <c r="B29" s="77" t="s">
        <v>484</v>
      </c>
      <c r="C29" s="78" t="s">
        <v>485</v>
      </c>
      <c r="D29" s="79">
        <v>-3815</v>
      </c>
      <c r="E29" s="80">
        <v>7944581</v>
      </c>
      <c r="F29" s="80">
        <v>5778517</v>
      </c>
      <c r="G29" s="80">
        <v>0</v>
      </c>
      <c r="H29" s="81">
        <v>13719283</v>
      </c>
      <c r="I29" s="79">
        <v>329826</v>
      </c>
      <c r="J29" s="80">
        <v>8445076</v>
      </c>
      <c r="K29" s="80">
        <v>738280</v>
      </c>
      <c r="L29" s="80">
        <v>0</v>
      </c>
      <c r="M29" s="82">
        <v>9513182</v>
      </c>
    </row>
    <row r="30" spans="1:13" ht="12.75">
      <c r="A30" s="52" t="s">
        <v>105</v>
      </c>
      <c r="B30" s="77" t="s">
        <v>486</v>
      </c>
      <c r="C30" s="78" t="s">
        <v>487</v>
      </c>
      <c r="D30" s="79">
        <v>0</v>
      </c>
      <c r="E30" s="80">
        <v>0</v>
      </c>
      <c r="F30" s="80">
        <v>11972840</v>
      </c>
      <c r="G30" s="80">
        <v>0</v>
      </c>
      <c r="H30" s="81">
        <v>11972840</v>
      </c>
      <c r="I30" s="79">
        <v>0</v>
      </c>
      <c r="J30" s="80">
        <v>0</v>
      </c>
      <c r="K30" s="80">
        <v>8025315</v>
      </c>
      <c r="L30" s="80">
        <v>0</v>
      </c>
      <c r="M30" s="82">
        <v>8025315</v>
      </c>
    </row>
    <row r="31" spans="1:13" ht="16.5">
      <c r="A31" s="53"/>
      <c r="B31" s="83" t="s">
        <v>488</v>
      </c>
      <c r="C31" s="84"/>
      <c r="D31" s="85">
        <f aca="true" t="shared" si="2" ref="D31:M31">SUM(D22:D30)</f>
        <v>9325137</v>
      </c>
      <c r="E31" s="86">
        <f t="shared" si="2"/>
        <v>112692082</v>
      </c>
      <c r="F31" s="86">
        <f t="shared" si="2"/>
        <v>48367448</v>
      </c>
      <c r="G31" s="86">
        <f t="shared" si="2"/>
        <v>0</v>
      </c>
      <c r="H31" s="87">
        <f t="shared" si="2"/>
        <v>170384667</v>
      </c>
      <c r="I31" s="85">
        <f t="shared" si="2"/>
        <v>7521779</v>
      </c>
      <c r="J31" s="86">
        <f t="shared" si="2"/>
        <v>83515191</v>
      </c>
      <c r="K31" s="86">
        <f t="shared" si="2"/>
        <v>51096222</v>
      </c>
      <c r="L31" s="86">
        <f t="shared" si="2"/>
        <v>0</v>
      </c>
      <c r="M31" s="88">
        <f t="shared" si="2"/>
        <v>142133192</v>
      </c>
    </row>
    <row r="32" spans="1:13" ht="12.75">
      <c r="A32" s="52" t="s">
        <v>90</v>
      </c>
      <c r="B32" s="77" t="s">
        <v>489</v>
      </c>
      <c r="C32" s="78" t="s">
        <v>490</v>
      </c>
      <c r="D32" s="79">
        <v>-3734678</v>
      </c>
      <c r="E32" s="80">
        <v>24213188</v>
      </c>
      <c r="F32" s="80">
        <v>2392091</v>
      </c>
      <c r="G32" s="80">
        <v>0</v>
      </c>
      <c r="H32" s="81">
        <v>22870601</v>
      </c>
      <c r="I32" s="79">
        <v>1299698</v>
      </c>
      <c r="J32" s="80">
        <v>26979989</v>
      </c>
      <c r="K32" s="80">
        <v>17960171</v>
      </c>
      <c r="L32" s="80">
        <v>0</v>
      </c>
      <c r="M32" s="82">
        <v>46239858</v>
      </c>
    </row>
    <row r="33" spans="1:13" ht="12.75">
      <c r="A33" s="52" t="s">
        <v>90</v>
      </c>
      <c r="B33" s="77" t="s">
        <v>491</v>
      </c>
      <c r="C33" s="78" t="s">
        <v>492</v>
      </c>
      <c r="D33" s="79">
        <v>2993839</v>
      </c>
      <c r="E33" s="80">
        <v>2561769</v>
      </c>
      <c r="F33" s="80">
        <v>1909991</v>
      </c>
      <c r="G33" s="80">
        <v>0</v>
      </c>
      <c r="H33" s="81">
        <v>7465599</v>
      </c>
      <c r="I33" s="79">
        <v>5384701</v>
      </c>
      <c r="J33" s="80">
        <v>2692559</v>
      </c>
      <c r="K33" s="80">
        <v>899479</v>
      </c>
      <c r="L33" s="80">
        <v>0</v>
      </c>
      <c r="M33" s="82">
        <v>8976739</v>
      </c>
    </row>
    <row r="34" spans="1:13" ht="12.75">
      <c r="A34" s="52" t="s">
        <v>90</v>
      </c>
      <c r="B34" s="77" t="s">
        <v>493</v>
      </c>
      <c r="C34" s="78" t="s">
        <v>494</v>
      </c>
      <c r="D34" s="79">
        <v>2811</v>
      </c>
      <c r="E34" s="80">
        <v>18041274</v>
      </c>
      <c r="F34" s="80">
        <v>4509615</v>
      </c>
      <c r="G34" s="80">
        <v>0</v>
      </c>
      <c r="H34" s="81">
        <v>22553700</v>
      </c>
      <c r="I34" s="79">
        <v>1507572</v>
      </c>
      <c r="J34" s="80">
        <v>16905850</v>
      </c>
      <c r="K34" s="80">
        <v>232311</v>
      </c>
      <c r="L34" s="80">
        <v>0</v>
      </c>
      <c r="M34" s="82">
        <v>18645733</v>
      </c>
    </row>
    <row r="35" spans="1:13" ht="12.75">
      <c r="A35" s="52" t="s">
        <v>90</v>
      </c>
      <c r="B35" s="77" t="s">
        <v>495</v>
      </c>
      <c r="C35" s="78" t="s">
        <v>496</v>
      </c>
      <c r="D35" s="79">
        <v>831825</v>
      </c>
      <c r="E35" s="80">
        <v>1741733</v>
      </c>
      <c r="F35" s="80">
        <v>1600956</v>
      </c>
      <c r="G35" s="80">
        <v>0</v>
      </c>
      <c r="H35" s="81">
        <v>4174514</v>
      </c>
      <c r="I35" s="79">
        <v>969716</v>
      </c>
      <c r="J35" s="80">
        <v>7766371</v>
      </c>
      <c r="K35" s="80">
        <v>2107757</v>
      </c>
      <c r="L35" s="80">
        <v>0</v>
      </c>
      <c r="M35" s="82">
        <v>10843844</v>
      </c>
    </row>
    <row r="36" spans="1:13" ht="12.75">
      <c r="A36" s="52" t="s">
        <v>90</v>
      </c>
      <c r="B36" s="77" t="s">
        <v>497</v>
      </c>
      <c r="C36" s="78" t="s">
        <v>498</v>
      </c>
      <c r="D36" s="79">
        <v>19944349</v>
      </c>
      <c r="E36" s="80">
        <v>87604245</v>
      </c>
      <c r="F36" s="80">
        <v>14373229</v>
      </c>
      <c r="G36" s="80">
        <v>0</v>
      </c>
      <c r="H36" s="81">
        <v>121921823</v>
      </c>
      <c r="I36" s="79">
        <v>17597442</v>
      </c>
      <c r="J36" s="80">
        <v>95729265</v>
      </c>
      <c r="K36" s="80">
        <v>15094005</v>
      </c>
      <c r="L36" s="80">
        <v>0</v>
      </c>
      <c r="M36" s="82">
        <v>128420712</v>
      </c>
    </row>
    <row r="37" spans="1:13" ht="12.75">
      <c r="A37" s="52" t="s">
        <v>105</v>
      </c>
      <c r="B37" s="77" t="s">
        <v>499</v>
      </c>
      <c r="C37" s="78" t="s">
        <v>500</v>
      </c>
      <c r="D37" s="79">
        <v>0</v>
      </c>
      <c r="E37" s="80">
        <v>0</v>
      </c>
      <c r="F37" s="80">
        <v>733946</v>
      </c>
      <c r="G37" s="80">
        <v>0</v>
      </c>
      <c r="H37" s="81">
        <v>733946</v>
      </c>
      <c r="I37" s="79">
        <v>0</v>
      </c>
      <c r="J37" s="80">
        <v>0</v>
      </c>
      <c r="K37" s="80">
        <v>1645029</v>
      </c>
      <c r="L37" s="80">
        <v>0</v>
      </c>
      <c r="M37" s="82">
        <v>1645029</v>
      </c>
    </row>
    <row r="38" spans="1:13" ht="16.5">
      <c r="A38" s="53"/>
      <c r="B38" s="83" t="s">
        <v>501</v>
      </c>
      <c r="C38" s="84"/>
      <c r="D38" s="85">
        <f aca="true" t="shared" si="3" ref="D38:M38">SUM(D32:D37)</f>
        <v>20038146</v>
      </c>
      <c r="E38" s="86">
        <f t="shared" si="3"/>
        <v>134162209</v>
      </c>
      <c r="F38" s="86">
        <f t="shared" si="3"/>
        <v>25519828</v>
      </c>
      <c r="G38" s="86">
        <f t="shared" si="3"/>
        <v>0</v>
      </c>
      <c r="H38" s="87">
        <f t="shared" si="3"/>
        <v>179720183</v>
      </c>
      <c r="I38" s="85">
        <f t="shared" si="3"/>
        <v>26759129</v>
      </c>
      <c r="J38" s="86">
        <f t="shared" si="3"/>
        <v>150074034</v>
      </c>
      <c r="K38" s="86">
        <f t="shared" si="3"/>
        <v>37938752</v>
      </c>
      <c r="L38" s="86">
        <f t="shared" si="3"/>
        <v>0</v>
      </c>
      <c r="M38" s="88">
        <f t="shared" si="3"/>
        <v>214771915</v>
      </c>
    </row>
    <row r="39" spans="1:13" ht="12.75">
      <c r="A39" s="52" t="s">
        <v>90</v>
      </c>
      <c r="B39" s="77" t="s">
        <v>71</v>
      </c>
      <c r="C39" s="78" t="s">
        <v>72</v>
      </c>
      <c r="D39" s="79">
        <v>83545933</v>
      </c>
      <c r="E39" s="80">
        <v>222118563</v>
      </c>
      <c r="F39" s="80">
        <v>73150214</v>
      </c>
      <c r="G39" s="80">
        <v>0</v>
      </c>
      <c r="H39" s="81">
        <v>378814710</v>
      </c>
      <c r="I39" s="79">
        <v>76943312</v>
      </c>
      <c r="J39" s="80">
        <v>253350303</v>
      </c>
      <c r="K39" s="80">
        <v>68783751</v>
      </c>
      <c r="L39" s="80">
        <v>0</v>
      </c>
      <c r="M39" s="82">
        <v>399077366</v>
      </c>
    </row>
    <row r="40" spans="1:13" ht="12.75">
      <c r="A40" s="52" t="s">
        <v>90</v>
      </c>
      <c r="B40" s="77" t="s">
        <v>502</v>
      </c>
      <c r="C40" s="78" t="s">
        <v>503</v>
      </c>
      <c r="D40" s="79">
        <v>2133952</v>
      </c>
      <c r="E40" s="80">
        <v>10759923</v>
      </c>
      <c r="F40" s="80">
        <v>6925905</v>
      </c>
      <c r="G40" s="80">
        <v>0</v>
      </c>
      <c r="H40" s="81">
        <v>19819780</v>
      </c>
      <c r="I40" s="79">
        <v>583939</v>
      </c>
      <c r="J40" s="80">
        <v>3027136</v>
      </c>
      <c r="K40" s="80">
        <v>2629417</v>
      </c>
      <c r="L40" s="80">
        <v>0</v>
      </c>
      <c r="M40" s="82">
        <v>6240492</v>
      </c>
    </row>
    <row r="41" spans="1:13" ht="12.75">
      <c r="A41" s="52" t="s">
        <v>90</v>
      </c>
      <c r="B41" s="77" t="s">
        <v>504</v>
      </c>
      <c r="C41" s="78" t="s">
        <v>505</v>
      </c>
      <c r="D41" s="79">
        <v>1750534</v>
      </c>
      <c r="E41" s="80">
        <v>9196647</v>
      </c>
      <c r="F41" s="80">
        <v>12025514</v>
      </c>
      <c r="G41" s="80">
        <v>0</v>
      </c>
      <c r="H41" s="81">
        <v>22972695</v>
      </c>
      <c r="I41" s="79">
        <v>2115036</v>
      </c>
      <c r="J41" s="80">
        <v>7100984</v>
      </c>
      <c r="K41" s="80">
        <v>2018403</v>
      </c>
      <c r="L41" s="80">
        <v>0</v>
      </c>
      <c r="M41" s="82">
        <v>11234423</v>
      </c>
    </row>
    <row r="42" spans="1:13" ht="12.75">
      <c r="A42" s="52" t="s">
        <v>90</v>
      </c>
      <c r="B42" s="77" t="s">
        <v>506</v>
      </c>
      <c r="C42" s="78" t="s">
        <v>507</v>
      </c>
      <c r="D42" s="79">
        <v>6061364</v>
      </c>
      <c r="E42" s="80">
        <v>34778858</v>
      </c>
      <c r="F42" s="80">
        <v>100470785</v>
      </c>
      <c r="G42" s="80">
        <v>0</v>
      </c>
      <c r="H42" s="81">
        <v>141311007</v>
      </c>
      <c r="I42" s="79">
        <v>5735585</v>
      </c>
      <c r="J42" s="80">
        <v>31951309</v>
      </c>
      <c r="K42" s="80">
        <v>8349797</v>
      </c>
      <c r="L42" s="80">
        <v>0</v>
      </c>
      <c r="M42" s="82">
        <v>46036691</v>
      </c>
    </row>
    <row r="43" spans="1:13" ht="12.75">
      <c r="A43" s="52" t="s">
        <v>105</v>
      </c>
      <c r="B43" s="77" t="s">
        <v>508</v>
      </c>
      <c r="C43" s="78" t="s">
        <v>509</v>
      </c>
      <c r="D43" s="79">
        <v>0</v>
      </c>
      <c r="E43" s="80">
        <v>0</v>
      </c>
      <c r="F43" s="80">
        <v>32883536</v>
      </c>
      <c r="G43" s="80">
        <v>0</v>
      </c>
      <c r="H43" s="81">
        <v>32883536</v>
      </c>
      <c r="I43" s="79">
        <v>0</v>
      </c>
      <c r="J43" s="80">
        <v>0</v>
      </c>
      <c r="K43" s="80">
        <v>-9612021</v>
      </c>
      <c r="L43" s="80">
        <v>0</v>
      </c>
      <c r="M43" s="82">
        <v>-9612021</v>
      </c>
    </row>
    <row r="44" spans="1:13" ht="16.5">
      <c r="A44" s="53"/>
      <c r="B44" s="83" t="s">
        <v>510</v>
      </c>
      <c r="C44" s="84"/>
      <c r="D44" s="85">
        <f aca="true" t="shared" si="4" ref="D44:M44">SUM(D39:D43)</f>
        <v>93491783</v>
      </c>
      <c r="E44" s="86">
        <f t="shared" si="4"/>
        <v>276853991</v>
      </c>
      <c r="F44" s="86">
        <f t="shared" si="4"/>
        <v>225455954</v>
      </c>
      <c r="G44" s="86">
        <f t="shared" si="4"/>
        <v>0</v>
      </c>
      <c r="H44" s="87">
        <f t="shared" si="4"/>
        <v>595801728</v>
      </c>
      <c r="I44" s="85">
        <f t="shared" si="4"/>
        <v>85377872</v>
      </c>
      <c r="J44" s="86">
        <f t="shared" si="4"/>
        <v>295429732</v>
      </c>
      <c r="K44" s="86">
        <f t="shared" si="4"/>
        <v>72169347</v>
      </c>
      <c r="L44" s="86">
        <f t="shared" si="4"/>
        <v>0</v>
      </c>
      <c r="M44" s="88">
        <f t="shared" si="4"/>
        <v>452976951</v>
      </c>
    </row>
    <row r="45" spans="1:13" ht="16.5">
      <c r="A45" s="54"/>
      <c r="B45" s="89" t="s">
        <v>511</v>
      </c>
      <c r="C45" s="90"/>
      <c r="D45" s="91">
        <f aca="true" t="shared" si="5" ref="D45:M45">SUM(D9:D12,D14:D20,D22:D30,D32:D37,D39:D43)</f>
        <v>137407649</v>
      </c>
      <c r="E45" s="92">
        <f t="shared" si="5"/>
        <v>618612575</v>
      </c>
      <c r="F45" s="92">
        <f t="shared" si="5"/>
        <v>340588793</v>
      </c>
      <c r="G45" s="92">
        <f t="shared" si="5"/>
        <v>0</v>
      </c>
      <c r="H45" s="93">
        <f t="shared" si="5"/>
        <v>1096609017</v>
      </c>
      <c r="I45" s="91">
        <f t="shared" si="5"/>
        <v>256655045</v>
      </c>
      <c r="J45" s="92">
        <f t="shared" si="5"/>
        <v>745811080</v>
      </c>
      <c r="K45" s="92">
        <f t="shared" si="5"/>
        <v>227570331</v>
      </c>
      <c r="L45" s="92">
        <f t="shared" si="5"/>
        <v>0</v>
      </c>
      <c r="M45" s="94">
        <f t="shared" si="5"/>
        <v>1230036456</v>
      </c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customHeight="1">
      <c r="A3" s="5"/>
      <c r="B3" s="36"/>
      <c r="C3" s="3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ht="15.75" customHeight="1">
      <c r="A4" s="9"/>
      <c r="B4" s="38"/>
      <c r="C4" s="39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512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90</v>
      </c>
      <c r="B9" s="77" t="s">
        <v>513</v>
      </c>
      <c r="C9" s="78" t="s">
        <v>514</v>
      </c>
      <c r="D9" s="79">
        <v>11367463</v>
      </c>
      <c r="E9" s="80">
        <v>11959227</v>
      </c>
      <c r="F9" s="80">
        <v>31988169</v>
      </c>
      <c r="G9" s="80">
        <v>0</v>
      </c>
      <c r="H9" s="81">
        <v>55314859</v>
      </c>
      <c r="I9" s="79">
        <v>11297254</v>
      </c>
      <c r="J9" s="80">
        <v>11186770</v>
      </c>
      <c r="K9" s="80">
        <v>9966501</v>
      </c>
      <c r="L9" s="80">
        <v>0</v>
      </c>
      <c r="M9" s="82">
        <v>32450525</v>
      </c>
    </row>
    <row r="10" spans="1:13" ht="12.75">
      <c r="A10" s="52" t="s">
        <v>90</v>
      </c>
      <c r="B10" s="77" t="s">
        <v>73</v>
      </c>
      <c r="C10" s="78" t="s">
        <v>74</v>
      </c>
      <c r="D10" s="79">
        <v>54608285</v>
      </c>
      <c r="E10" s="80">
        <v>161060004</v>
      </c>
      <c r="F10" s="80">
        <v>20880839</v>
      </c>
      <c r="G10" s="80">
        <v>0</v>
      </c>
      <c r="H10" s="81">
        <v>236549128</v>
      </c>
      <c r="I10" s="79">
        <v>74413656</v>
      </c>
      <c r="J10" s="80">
        <v>195937515</v>
      </c>
      <c r="K10" s="80">
        <v>163542438</v>
      </c>
      <c r="L10" s="80">
        <v>0</v>
      </c>
      <c r="M10" s="82">
        <v>433893609</v>
      </c>
    </row>
    <row r="11" spans="1:13" ht="12.75">
      <c r="A11" s="52" t="s">
        <v>90</v>
      </c>
      <c r="B11" s="77" t="s">
        <v>75</v>
      </c>
      <c r="C11" s="78" t="s">
        <v>76</v>
      </c>
      <c r="D11" s="79">
        <v>0</v>
      </c>
      <c r="E11" s="80">
        <v>0</v>
      </c>
      <c r="F11" s="80">
        <v>0</v>
      </c>
      <c r="G11" s="80">
        <v>0</v>
      </c>
      <c r="H11" s="81">
        <v>0</v>
      </c>
      <c r="I11" s="79">
        <v>75370542</v>
      </c>
      <c r="J11" s="80">
        <v>708728183</v>
      </c>
      <c r="K11" s="80">
        <v>158889694</v>
      </c>
      <c r="L11" s="80">
        <v>0</v>
      </c>
      <c r="M11" s="82">
        <v>942988419</v>
      </c>
    </row>
    <row r="12" spans="1:13" ht="12.75">
      <c r="A12" s="52" t="s">
        <v>90</v>
      </c>
      <c r="B12" s="77" t="s">
        <v>515</v>
      </c>
      <c r="C12" s="78" t="s">
        <v>516</v>
      </c>
      <c r="D12" s="79">
        <v>0</v>
      </c>
      <c r="E12" s="80">
        <v>0</v>
      </c>
      <c r="F12" s="80">
        <v>0</v>
      </c>
      <c r="G12" s="80">
        <v>0</v>
      </c>
      <c r="H12" s="81">
        <v>0</v>
      </c>
      <c r="I12" s="79">
        <v>1147471</v>
      </c>
      <c r="J12" s="80">
        <v>3568506</v>
      </c>
      <c r="K12" s="80">
        <v>58025836</v>
      </c>
      <c r="L12" s="80">
        <v>0</v>
      </c>
      <c r="M12" s="82">
        <v>62741813</v>
      </c>
    </row>
    <row r="13" spans="1:13" ht="12.75">
      <c r="A13" s="52" t="s">
        <v>90</v>
      </c>
      <c r="B13" s="77" t="s">
        <v>517</v>
      </c>
      <c r="C13" s="78" t="s">
        <v>518</v>
      </c>
      <c r="D13" s="79">
        <v>-10499034</v>
      </c>
      <c r="E13" s="80">
        <v>-10045380</v>
      </c>
      <c r="F13" s="80">
        <v>102409028</v>
      </c>
      <c r="G13" s="80">
        <v>0</v>
      </c>
      <c r="H13" s="81">
        <v>81864614</v>
      </c>
      <c r="I13" s="79">
        <v>27707898</v>
      </c>
      <c r="J13" s="80">
        <v>35379926</v>
      </c>
      <c r="K13" s="80">
        <v>101875877</v>
      </c>
      <c r="L13" s="80">
        <v>0</v>
      </c>
      <c r="M13" s="82">
        <v>164963701</v>
      </c>
    </row>
    <row r="14" spans="1:13" ht="12.75">
      <c r="A14" s="52" t="s">
        <v>105</v>
      </c>
      <c r="B14" s="77" t="s">
        <v>519</v>
      </c>
      <c r="C14" s="78" t="s">
        <v>520</v>
      </c>
      <c r="D14" s="79">
        <v>0</v>
      </c>
      <c r="E14" s="80">
        <v>0</v>
      </c>
      <c r="F14" s="80">
        <v>679236</v>
      </c>
      <c r="G14" s="80">
        <v>0</v>
      </c>
      <c r="H14" s="81">
        <v>679236</v>
      </c>
      <c r="I14" s="79">
        <v>0</v>
      </c>
      <c r="J14" s="80">
        <v>0</v>
      </c>
      <c r="K14" s="80">
        <v>273815</v>
      </c>
      <c r="L14" s="80">
        <v>0</v>
      </c>
      <c r="M14" s="82">
        <v>273815</v>
      </c>
    </row>
    <row r="15" spans="1:13" ht="16.5">
      <c r="A15" s="53"/>
      <c r="B15" s="83" t="s">
        <v>521</v>
      </c>
      <c r="C15" s="84"/>
      <c r="D15" s="85">
        <f aca="true" t="shared" si="0" ref="D15:M15">SUM(D9:D14)</f>
        <v>55476714</v>
      </c>
      <c r="E15" s="86">
        <f t="shared" si="0"/>
        <v>162973851</v>
      </c>
      <c r="F15" s="86">
        <f t="shared" si="0"/>
        <v>155957272</v>
      </c>
      <c r="G15" s="86">
        <f t="shared" si="0"/>
        <v>0</v>
      </c>
      <c r="H15" s="87">
        <f t="shared" si="0"/>
        <v>374407837</v>
      </c>
      <c r="I15" s="85">
        <f t="shared" si="0"/>
        <v>189936821</v>
      </c>
      <c r="J15" s="86">
        <f t="shared" si="0"/>
        <v>954800900</v>
      </c>
      <c r="K15" s="86">
        <f t="shared" si="0"/>
        <v>492574161</v>
      </c>
      <c r="L15" s="86">
        <f t="shared" si="0"/>
        <v>0</v>
      </c>
      <c r="M15" s="88">
        <f t="shared" si="0"/>
        <v>1637311882</v>
      </c>
    </row>
    <row r="16" spans="1:13" ht="12.75">
      <c r="A16" s="52" t="s">
        <v>90</v>
      </c>
      <c r="B16" s="77" t="s">
        <v>522</v>
      </c>
      <c r="C16" s="78" t="s">
        <v>523</v>
      </c>
      <c r="D16" s="79">
        <v>0</v>
      </c>
      <c r="E16" s="80">
        <v>0</v>
      </c>
      <c r="F16" s="80">
        <v>2830346</v>
      </c>
      <c r="G16" s="80">
        <v>0</v>
      </c>
      <c r="H16" s="81">
        <v>2830346</v>
      </c>
      <c r="I16" s="79">
        <v>0</v>
      </c>
      <c r="J16" s="80">
        <v>0</v>
      </c>
      <c r="K16" s="80">
        <v>1754085</v>
      </c>
      <c r="L16" s="80">
        <v>0</v>
      </c>
      <c r="M16" s="82">
        <v>1754085</v>
      </c>
    </row>
    <row r="17" spans="1:13" ht="12.75">
      <c r="A17" s="52" t="s">
        <v>90</v>
      </c>
      <c r="B17" s="77" t="s">
        <v>524</v>
      </c>
      <c r="C17" s="78" t="s">
        <v>525</v>
      </c>
      <c r="D17" s="79">
        <v>0</v>
      </c>
      <c r="E17" s="80">
        <v>0</v>
      </c>
      <c r="F17" s="80">
        <v>0</v>
      </c>
      <c r="G17" s="80">
        <v>0</v>
      </c>
      <c r="H17" s="81">
        <v>0</v>
      </c>
      <c r="I17" s="79">
        <v>3970616</v>
      </c>
      <c r="J17" s="80">
        <v>14273177</v>
      </c>
      <c r="K17" s="80">
        <v>22294268</v>
      </c>
      <c r="L17" s="80">
        <v>0</v>
      </c>
      <c r="M17" s="82">
        <v>40538061</v>
      </c>
    </row>
    <row r="18" spans="1:13" ht="12.75">
      <c r="A18" s="52" t="s">
        <v>90</v>
      </c>
      <c r="B18" s="77" t="s">
        <v>526</v>
      </c>
      <c r="C18" s="78" t="s">
        <v>527</v>
      </c>
      <c r="D18" s="79">
        <v>93149148</v>
      </c>
      <c r="E18" s="80">
        <v>103358024</v>
      </c>
      <c r="F18" s="80">
        <v>17275737</v>
      </c>
      <c r="G18" s="80">
        <v>0</v>
      </c>
      <c r="H18" s="81">
        <v>213782909</v>
      </c>
      <c r="I18" s="79">
        <v>47229902</v>
      </c>
      <c r="J18" s="80">
        <v>44766356</v>
      </c>
      <c r="K18" s="80">
        <v>52160317</v>
      </c>
      <c r="L18" s="80">
        <v>0</v>
      </c>
      <c r="M18" s="82">
        <v>144156575</v>
      </c>
    </row>
    <row r="19" spans="1:13" ht="12.75">
      <c r="A19" s="52" t="s">
        <v>90</v>
      </c>
      <c r="B19" s="77" t="s">
        <v>528</v>
      </c>
      <c r="C19" s="78" t="s">
        <v>529</v>
      </c>
      <c r="D19" s="79">
        <v>13231983</v>
      </c>
      <c r="E19" s="80">
        <v>86608230</v>
      </c>
      <c r="F19" s="80">
        <v>8829728</v>
      </c>
      <c r="G19" s="80">
        <v>0</v>
      </c>
      <c r="H19" s="81">
        <v>108669941</v>
      </c>
      <c r="I19" s="79">
        <v>10423712</v>
      </c>
      <c r="J19" s="80">
        <v>61973001</v>
      </c>
      <c r="K19" s="80">
        <v>9723602</v>
      </c>
      <c r="L19" s="80">
        <v>0</v>
      </c>
      <c r="M19" s="82">
        <v>82120315</v>
      </c>
    </row>
    <row r="20" spans="1:13" ht="12.75">
      <c r="A20" s="52" t="s">
        <v>90</v>
      </c>
      <c r="B20" s="77" t="s">
        <v>530</v>
      </c>
      <c r="C20" s="78" t="s">
        <v>531</v>
      </c>
      <c r="D20" s="79">
        <v>7463212</v>
      </c>
      <c r="E20" s="80">
        <v>9739586</v>
      </c>
      <c r="F20" s="80">
        <v>1237942</v>
      </c>
      <c r="G20" s="80">
        <v>0</v>
      </c>
      <c r="H20" s="81">
        <v>18440740</v>
      </c>
      <c r="I20" s="79">
        <v>2976871</v>
      </c>
      <c r="J20" s="80">
        <v>20931536</v>
      </c>
      <c r="K20" s="80">
        <v>34134037</v>
      </c>
      <c r="L20" s="80">
        <v>0</v>
      </c>
      <c r="M20" s="82">
        <v>58042444</v>
      </c>
    </row>
    <row r="21" spans="1:13" ht="12.75">
      <c r="A21" s="52" t="s">
        <v>105</v>
      </c>
      <c r="B21" s="77" t="s">
        <v>532</v>
      </c>
      <c r="C21" s="78" t="s">
        <v>533</v>
      </c>
      <c r="D21" s="79">
        <v>0</v>
      </c>
      <c r="E21" s="80">
        <v>102356</v>
      </c>
      <c r="F21" s="80">
        <v>1661688</v>
      </c>
      <c r="G21" s="80">
        <v>0</v>
      </c>
      <c r="H21" s="81">
        <v>1764044</v>
      </c>
      <c r="I21" s="79">
        <v>0</v>
      </c>
      <c r="J21" s="80">
        <v>236222</v>
      </c>
      <c r="K21" s="80">
        <v>3268970</v>
      </c>
      <c r="L21" s="80">
        <v>0</v>
      </c>
      <c r="M21" s="82">
        <v>3505192</v>
      </c>
    </row>
    <row r="22" spans="1:13" ht="16.5">
      <c r="A22" s="53"/>
      <c r="B22" s="83" t="s">
        <v>534</v>
      </c>
      <c r="C22" s="84"/>
      <c r="D22" s="85">
        <f aca="true" t="shared" si="1" ref="D22:M22">SUM(D16:D21)</f>
        <v>113844343</v>
      </c>
      <c r="E22" s="86">
        <f t="shared" si="1"/>
        <v>199808196</v>
      </c>
      <c r="F22" s="86">
        <f t="shared" si="1"/>
        <v>31835441</v>
      </c>
      <c r="G22" s="86">
        <f t="shared" si="1"/>
        <v>0</v>
      </c>
      <c r="H22" s="87">
        <f t="shared" si="1"/>
        <v>345487980</v>
      </c>
      <c r="I22" s="85">
        <f t="shared" si="1"/>
        <v>64601101</v>
      </c>
      <c r="J22" s="86">
        <f t="shared" si="1"/>
        <v>142180292</v>
      </c>
      <c r="K22" s="86">
        <f t="shared" si="1"/>
        <v>123335279</v>
      </c>
      <c r="L22" s="86">
        <f t="shared" si="1"/>
        <v>0</v>
      </c>
      <c r="M22" s="88">
        <f t="shared" si="1"/>
        <v>330116672</v>
      </c>
    </row>
    <row r="23" spans="1:13" ht="12.75">
      <c r="A23" s="52" t="s">
        <v>90</v>
      </c>
      <c r="B23" s="77" t="s">
        <v>535</v>
      </c>
      <c r="C23" s="78" t="s">
        <v>536</v>
      </c>
      <c r="D23" s="79">
        <v>0</v>
      </c>
      <c r="E23" s="80">
        <v>0</v>
      </c>
      <c r="F23" s="80">
        <v>0</v>
      </c>
      <c r="G23" s="80">
        <v>0</v>
      </c>
      <c r="H23" s="81">
        <v>0</v>
      </c>
      <c r="I23" s="79">
        <v>33019305</v>
      </c>
      <c r="J23" s="80">
        <v>38287883</v>
      </c>
      <c r="K23" s="80">
        <v>7169039</v>
      </c>
      <c r="L23" s="80">
        <v>0</v>
      </c>
      <c r="M23" s="82">
        <v>78476227</v>
      </c>
    </row>
    <row r="24" spans="1:13" ht="12.75">
      <c r="A24" s="52" t="s">
        <v>90</v>
      </c>
      <c r="B24" s="77" t="s">
        <v>537</v>
      </c>
      <c r="C24" s="78" t="s">
        <v>538</v>
      </c>
      <c r="D24" s="79">
        <v>1370174</v>
      </c>
      <c r="E24" s="80">
        <v>3722640</v>
      </c>
      <c r="F24" s="80">
        <v>33732561</v>
      </c>
      <c r="G24" s="80">
        <v>0</v>
      </c>
      <c r="H24" s="81">
        <v>38825375</v>
      </c>
      <c r="I24" s="79">
        <v>1256048</v>
      </c>
      <c r="J24" s="80">
        <v>9203488</v>
      </c>
      <c r="K24" s="80">
        <v>2225886</v>
      </c>
      <c r="L24" s="80">
        <v>0</v>
      </c>
      <c r="M24" s="82">
        <v>12685422</v>
      </c>
    </row>
    <row r="25" spans="1:13" ht="12.75">
      <c r="A25" s="52" t="s">
        <v>90</v>
      </c>
      <c r="B25" s="77" t="s">
        <v>539</v>
      </c>
      <c r="C25" s="78" t="s">
        <v>540</v>
      </c>
      <c r="D25" s="79">
        <v>820062</v>
      </c>
      <c r="E25" s="80">
        <v>1968805</v>
      </c>
      <c r="F25" s="80">
        <v>9452757</v>
      </c>
      <c r="G25" s="80">
        <v>0</v>
      </c>
      <c r="H25" s="81">
        <v>12241624</v>
      </c>
      <c r="I25" s="79">
        <v>1069734</v>
      </c>
      <c r="J25" s="80">
        <v>1981965</v>
      </c>
      <c r="K25" s="80">
        <v>1474274</v>
      </c>
      <c r="L25" s="80">
        <v>0</v>
      </c>
      <c r="M25" s="82">
        <v>4525973</v>
      </c>
    </row>
    <row r="26" spans="1:13" ht="12.75">
      <c r="A26" s="52" t="s">
        <v>90</v>
      </c>
      <c r="B26" s="77" t="s">
        <v>541</v>
      </c>
      <c r="C26" s="78" t="s">
        <v>542</v>
      </c>
      <c r="D26" s="79">
        <v>4773607</v>
      </c>
      <c r="E26" s="80">
        <v>29875462</v>
      </c>
      <c r="F26" s="80">
        <v>9642399</v>
      </c>
      <c r="G26" s="80">
        <v>0</v>
      </c>
      <c r="H26" s="81">
        <v>44291468</v>
      </c>
      <c r="I26" s="79">
        <v>2747354</v>
      </c>
      <c r="J26" s="80">
        <v>34941714</v>
      </c>
      <c r="K26" s="80">
        <v>8723708</v>
      </c>
      <c r="L26" s="80">
        <v>0</v>
      </c>
      <c r="M26" s="82">
        <v>46412776</v>
      </c>
    </row>
    <row r="27" spans="1:13" ht="12.75">
      <c r="A27" s="52" t="s">
        <v>90</v>
      </c>
      <c r="B27" s="77" t="s">
        <v>543</v>
      </c>
      <c r="C27" s="78" t="s">
        <v>544</v>
      </c>
      <c r="D27" s="79">
        <v>0</v>
      </c>
      <c r="E27" s="80">
        <v>0</v>
      </c>
      <c r="F27" s="80">
        <v>437053</v>
      </c>
      <c r="G27" s="80">
        <v>0</v>
      </c>
      <c r="H27" s="81">
        <v>437053</v>
      </c>
      <c r="I27" s="79">
        <v>92575</v>
      </c>
      <c r="J27" s="80">
        <v>0</v>
      </c>
      <c r="K27" s="80">
        <v>1426535</v>
      </c>
      <c r="L27" s="80">
        <v>0</v>
      </c>
      <c r="M27" s="82">
        <v>1519110</v>
      </c>
    </row>
    <row r="28" spans="1:13" ht="12.75">
      <c r="A28" s="52" t="s">
        <v>105</v>
      </c>
      <c r="B28" s="77" t="s">
        <v>545</v>
      </c>
      <c r="C28" s="78" t="s">
        <v>546</v>
      </c>
      <c r="D28" s="79">
        <v>0</v>
      </c>
      <c r="E28" s="80">
        <v>0</v>
      </c>
      <c r="F28" s="80">
        <v>0</v>
      </c>
      <c r="G28" s="80">
        <v>0</v>
      </c>
      <c r="H28" s="81">
        <v>0</v>
      </c>
      <c r="I28" s="79">
        <v>0</v>
      </c>
      <c r="J28" s="80">
        <v>0</v>
      </c>
      <c r="K28" s="80">
        <v>4061982</v>
      </c>
      <c r="L28" s="80">
        <v>0</v>
      </c>
      <c r="M28" s="82">
        <v>4061982</v>
      </c>
    </row>
    <row r="29" spans="1:13" ht="16.5">
      <c r="A29" s="53"/>
      <c r="B29" s="83" t="s">
        <v>547</v>
      </c>
      <c r="C29" s="84"/>
      <c r="D29" s="85">
        <f aca="true" t="shared" si="2" ref="D29:M29">SUM(D23:D28)</f>
        <v>6963843</v>
      </c>
      <c r="E29" s="86">
        <f t="shared" si="2"/>
        <v>35566907</v>
      </c>
      <c r="F29" s="86">
        <f t="shared" si="2"/>
        <v>53264770</v>
      </c>
      <c r="G29" s="86">
        <f t="shared" si="2"/>
        <v>0</v>
      </c>
      <c r="H29" s="87">
        <f t="shared" si="2"/>
        <v>95795520</v>
      </c>
      <c r="I29" s="85">
        <f t="shared" si="2"/>
        <v>38185016</v>
      </c>
      <c r="J29" s="86">
        <f t="shared" si="2"/>
        <v>84415050</v>
      </c>
      <c r="K29" s="86">
        <f t="shared" si="2"/>
        <v>25081424</v>
      </c>
      <c r="L29" s="86">
        <f t="shared" si="2"/>
        <v>0</v>
      </c>
      <c r="M29" s="88">
        <f t="shared" si="2"/>
        <v>147681490</v>
      </c>
    </row>
    <row r="30" spans="1:13" ht="12.75">
      <c r="A30" s="52" t="s">
        <v>90</v>
      </c>
      <c r="B30" s="77" t="s">
        <v>77</v>
      </c>
      <c r="C30" s="78" t="s">
        <v>78</v>
      </c>
      <c r="D30" s="79">
        <v>22020900</v>
      </c>
      <c r="E30" s="80">
        <v>112024956</v>
      </c>
      <c r="F30" s="80">
        <v>35297364</v>
      </c>
      <c r="G30" s="80">
        <v>0</v>
      </c>
      <c r="H30" s="81">
        <v>169343220</v>
      </c>
      <c r="I30" s="79">
        <v>53304602</v>
      </c>
      <c r="J30" s="80">
        <v>323551751</v>
      </c>
      <c r="K30" s="80">
        <v>97290965</v>
      </c>
      <c r="L30" s="80">
        <v>0</v>
      </c>
      <c r="M30" s="82">
        <v>474147318</v>
      </c>
    </row>
    <row r="31" spans="1:13" ht="12.75">
      <c r="A31" s="52" t="s">
        <v>90</v>
      </c>
      <c r="B31" s="77" t="s">
        <v>548</v>
      </c>
      <c r="C31" s="78" t="s">
        <v>549</v>
      </c>
      <c r="D31" s="79">
        <v>7690633</v>
      </c>
      <c r="E31" s="80">
        <v>41435002</v>
      </c>
      <c r="F31" s="80">
        <v>38958027</v>
      </c>
      <c r="G31" s="80">
        <v>0</v>
      </c>
      <c r="H31" s="81">
        <v>88083662</v>
      </c>
      <c r="I31" s="79">
        <v>11806750</v>
      </c>
      <c r="J31" s="80">
        <v>54998587</v>
      </c>
      <c r="K31" s="80">
        <v>23583067</v>
      </c>
      <c r="L31" s="80">
        <v>0</v>
      </c>
      <c r="M31" s="82">
        <v>90388404</v>
      </c>
    </row>
    <row r="32" spans="1:13" ht="12.75">
      <c r="A32" s="52" t="s">
        <v>90</v>
      </c>
      <c r="B32" s="77" t="s">
        <v>79</v>
      </c>
      <c r="C32" s="78" t="s">
        <v>80</v>
      </c>
      <c r="D32" s="79">
        <v>42505407</v>
      </c>
      <c r="E32" s="80">
        <v>233040843</v>
      </c>
      <c r="F32" s="80">
        <v>99866945</v>
      </c>
      <c r="G32" s="80">
        <v>0</v>
      </c>
      <c r="H32" s="81">
        <v>375413195</v>
      </c>
      <c r="I32" s="79">
        <v>26229390</v>
      </c>
      <c r="J32" s="80">
        <v>144509649</v>
      </c>
      <c r="K32" s="80">
        <v>16851952</v>
      </c>
      <c r="L32" s="80">
        <v>0</v>
      </c>
      <c r="M32" s="82">
        <v>187590991</v>
      </c>
    </row>
    <row r="33" spans="1:13" ht="12.75">
      <c r="A33" s="52" t="s">
        <v>105</v>
      </c>
      <c r="B33" s="77" t="s">
        <v>550</v>
      </c>
      <c r="C33" s="78" t="s">
        <v>551</v>
      </c>
      <c r="D33" s="79">
        <v>0</v>
      </c>
      <c r="E33" s="80">
        <v>0</v>
      </c>
      <c r="F33" s="80">
        <v>47365038</v>
      </c>
      <c r="G33" s="80">
        <v>0</v>
      </c>
      <c r="H33" s="81">
        <v>47365038</v>
      </c>
      <c r="I33" s="79">
        <v>0</v>
      </c>
      <c r="J33" s="80">
        <v>0</v>
      </c>
      <c r="K33" s="80">
        <v>1430512</v>
      </c>
      <c r="L33" s="80">
        <v>0</v>
      </c>
      <c r="M33" s="82">
        <v>1430512</v>
      </c>
    </row>
    <row r="34" spans="1:13" ht="16.5">
      <c r="A34" s="53"/>
      <c r="B34" s="83" t="s">
        <v>552</v>
      </c>
      <c r="C34" s="84"/>
      <c r="D34" s="85">
        <f aca="true" t="shared" si="3" ref="D34:M34">SUM(D30:D33)</f>
        <v>72216940</v>
      </c>
      <c r="E34" s="86">
        <f t="shared" si="3"/>
        <v>386500801</v>
      </c>
      <c r="F34" s="86">
        <f t="shared" si="3"/>
        <v>221487374</v>
      </c>
      <c r="G34" s="86">
        <f t="shared" si="3"/>
        <v>0</v>
      </c>
      <c r="H34" s="87">
        <f t="shared" si="3"/>
        <v>680205115</v>
      </c>
      <c r="I34" s="85">
        <f t="shared" si="3"/>
        <v>91340742</v>
      </c>
      <c r="J34" s="86">
        <f t="shared" si="3"/>
        <v>523059987</v>
      </c>
      <c r="K34" s="86">
        <f t="shared" si="3"/>
        <v>139156496</v>
      </c>
      <c r="L34" s="86">
        <f t="shared" si="3"/>
        <v>0</v>
      </c>
      <c r="M34" s="88">
        <f t="shared" si="3"/>
        <v>753557225</v>
      </c>
    </row>
    <row r="35" spans="1:13" ht="16.5">
      <c r="A35" s="54"/>
      <c r="B35" s="89" t="s">
        <v>553</v>
      </c>
      <c r="C35" s="90"/>
      <c r="D35" s="91">
        <f aca="true" t="shared" si="4" ref="D35:M35">SUM(D9:D14,D16:D21,D23:D28,D30:D33)</f>
        <v>248501840</v>
      </c>
      <c r="E35" s="92">
        <f t="shared" si="4"/>
        <v>784849755</v>
      </c>
      <c r="F35" s="92">
        <f t="shared" si="4"/>
        <v>462544857</v>
      </c>
      <c r="G35" s="92">
        <f t="shared" si="4"/>
        <v>0</v>
      </c>
      <c r="H35" s="93">
        <f t="shared" si="4"/>
        <v>1495896452</v>
      </c>
      <c r="I35" s="91">
        <f t="shared" si="4"/>
        <v>384063680</v>
      </c>
      <c r="J35" s="92">
        <f t="shared" si="4"/>
        <v>1704456229</v>
      </c>
      <c r="K35" s="92">
        <f t="shared" si="4"/>
        <v>780147360</v>
      </c>
      <c r="L35" s="92">
        <f t="shared" si="4"/>
        <v>0</v>
      </c>
      <c r="M35" s="94">
        <f t="shared" si="4"/>
        <v>2868667269</v>
      </c>
    </row>
    <row r="36" spans="1:13" ht="12.75">
      <c r="A36" s="5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5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customHeight="1">
      <c r="A3" s="5"/>
      <c r="B3" s="36"/>
      <c r="C3" s="3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ht="15.75" customHeight="1">
      <c r="A4" s="9"/>
      <c r="B4" s="38"/>
      <c r="C4" s="39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554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88</v>
      </c>
      <c r="B9" s="77" t="s">
        <v>34</v>
      </c>
      <c r="C9" s="78" t="s">
        <v>35</v>
      </c>
      <c r="D9" s="79">
        <v>2193942854</v>
      </c>
      <c r="E9" s="80">
        <v>4978366901</v>
      </c>
      <c r="F9" s="80">
        <v>1338988946</v>
      </c>
      <c r="G9" s="80">
        <v>0</v>
      </c>
      <c r="H9" s="81">
        <v>8511298701</v>
      </c>
      <c r="I9" s="79">
        <v>2033686617</v>
      </c>
      <c r="J9" s="80">
        <v>4538537431</v>
      </c>
      <c r="K9" s="80">
        <v>1067703770</v>
      </c>
      <c r="L9" s="80">
        <v>0</v>
      </c>
      <c r="M9" s="82">
        <v>7639927818</v>
      </c>
    </row>
    <row r="10" spans="1:13" ht="16.5">
      <c r="A10" s="53"/>
      <c r="B10" s="83" t="s">
        <v>89</v>
      </c>
      <c r="C10" s="84"/>
      <c r="D10" s="85">
        <f aca="true" t="shared" si="0" ref="D10:M10">D9</f>
        <v>2193942854</v>
      </c>
      <c r="E10" s="86">
        <f t="shared" si="0"/>
        <v>4978366901</v>
      </c>
      <c r="F10" s="86">
        <f t="shared" si="0"/>
        <v>1338988946</v>
      </c>
      <c r="G10" s="86">
        <f t="shared" si="0"/>
        <v>0</v>
      </c>
      <c r="H10" s="87">
        <f t="shared" si="0"/>
        <v>8511298701</v>
      </c>
      <c r="I10" s="85">
        <f t="shared" si="0"/>
        <v>2033686617</v>
      </c>
      <c r="J10" s="86">
        <f t="shared" si="0"/>
        <v>4538537431</v>
      </c>
      <c r="K10" s="86">
        <f t="shared" si="0"/>
        <v>1067703770</v>
      </c>
      <c r="L10" s="86">
        <f t="shared" si="0"/>
        <v>0</v>
      </c>
      <c r="M10" s="88">
        <f t="shared" si="0"/>
        <v>7639927818</v>
      </c>
    </row>
    <row r="11" spans="1:13" ht="12.75">
      <c r="A11" s="52" t="s">
        <v>90</v>
      </c>
      <c r="B11" s="77" t="s">
        <v>555</v>
      </c>
      <c r="C11" s="78" t="s">
        <v>556</v>
      </c>
      <c r="D11" s="79">
        <v>8812658</v>
      </c>
      <c r="E11" s="80">
        <v>34293499</v>
      </c>
      <c r="F11" s="80">
        <v>5377627</v>
      </c>
      <c r="G11" s="80">
        <v>0</v>
      </c>
      <c r="H11" s="81">
        <v>48483784</v>
      </c>
      <c r="I11" s="79">
        <v>7729033</v>
      </c>
      <c r="J11" s="80">
        <v>35652299</v>
      </c>
      <c r="K11" s="80">
        <v>4889848</v>
      </c>
      <c r="L11" s="80">
        <v>0</v>
      </c>
      <c r="M11" s="82">
        <v>48271180</v>
      </c>
    </row>
    <row r="12" spans="1:13" ht="12.75">
      <c r="A12" s="52" t="s">
        <v>90</v>
      </c>
      <c r="B12" s="77" t="s">
        <v>557</v>
      </c>
      <c r="C12" s="78" t="s">
        <v>558</v>
      </c>
      <c r="D12" s="79">
        <v>9382785</v>
      </c>
      <c r="E12" s="80">
        <v>35829540</v>
      </c>
      <c r="F12" s="80">
        <v>21692924</v>
      </c>
      <c r="G12" s="80">
        <v>0</v>
      </c>
      <c r="H12" s="81">
        <v>66905249</v>
      </c>
      <c r="I12" s="79">
        <v>8841561</v>
      </c>
      <c r="J12" s="80">
        <v>29748528</v>
      </c>
      <c r="K12" s="80">
        <v>25504582</v>
      </c>
      <c r="L12" s="80">
        <v>0</v>
      </c>
      <c r="M12" s="82">
        <v>64094671</v>
      </c>
    </row>
    <row r="13" spans="1:13" ht="12.75">
      <c r="A13" s="52" t="s">
        <v>90</v>
      </c>
      <c r="B13" s="77" t="s">
        <v>559</v>
      </c>
      <c r="C13" s="78" t="s">
        <v>560</v>
      </c>
      <c r="D13" s="79">
        <v>13261384</v>
      </c>
      <c r="E13" s="80">
        <v>40709884</v>
      </c>
      <c r="F13" s="80">
        <v>15394381</v>
      </c>
      <c r="G13" s="80">
        <v>0</v>
      </c>
      <c r="H13" s="81">
        <v>69365649</v>
      </c>
      <c r="I13" s="79">
        <v>11930129</v>
      </c>
      <c r="J13" s="80">
        <v>41484053</v>
      </c>
      <c r="K13" s="80">
        <v>8521917</v>
      </c>
      <c r="L13" s="80">
        <v>0</v>
      </c>
      <c r="M13" s="82">
        <v>61936099</v>
      </c>
    </row>
    <row r="14" spans="1:13" ht="12.75">
      <c r="A14" s="52" t="s">
        <v>90</v>
      </c>
      <c r="B14" s="77" t="s">
        <v>561</v>
      </c>
      <c r="C14" s="78" t="s">
        <v>562</v>
      </c>
      <c r="D14" s="79">
        <v>42030903</v>
      </c>
      <c r="E14" s="80">
        <v>122778327</v>
      </c>
      <c r="F14" s="80">
        <v>34983530</v>
      </c>
      <c r="G14" s="80">
        <v>0</v>
      </c>
      <c r="H14" s="81">
        <v>199792760</v>
      </c>
      <c r="I14" s="79">
        <v>41022797</v>
      </c>
      <c r="J14" s="80">
        <v>113537609</v>
      </c>
      <c r="K14" s="80">
        <v>29627381</v>
      </c>
      <c r="L14" s="80">
        <v>0</v>
      </c>
      <c r="M14" s="82">
        <v>184187787</v>
      </c>
    </row>
    <row r="15" spans="1:13" ht="12.75">
      <c r="A15" s="52" t="s">
        <v>90</v>
      </c>
      <c r="B15" s="77" t="s">
        <v>563</v>
      </c>
      <c r="C15" s="78" t="s">
        <v>564</v>
      </c>
      <c r="D15" s="79">
        <v>32833934</v>
      </c>
      <c r="E15" s="80">
        <v>87980039</v>
      </c>
      <c r="F15" s="80">
        <v>18943166</v>
      </c>
      <c r="G15" s="80">
        <v>0</v>
      </c>
      <c r="H15" s="81">
        <v>139757139</v>
      </c>
      <c r="I15" s="79">
        <v>18962654</v>
      </c>
      <c r="J15" s="80">
        <v>76844510</v>
      </c>
      <c r="K15" s="80">
        <v>30266413</v>
      </c>
      <c r="L15" s="80">
        <v>0</v>
      </c>
      <c r="M15" s="82">
        <v>126073577</v>
      </c>
    </row>
    <row r="16" spans="1:13" ht="12.75">
      <c r="A16" s="52" t="s">
        <v>105</v>
      </c>
      <c r="B16" s="77" t="s">
        <v>565</v>
      </c>
      <c r="C16" s="78" t="s">
        <v>566</v>
      </c>
      <c r="D16" s="79">
        <v>0</v>
      </c>
      <c r="E16" s="80">
        <v>20705681</v>
      </c>
      <c r="F16" s="80">
        <v>29926093</v>
      </c>
      <c r="G16" s="80">
        <v>0</v>
      </c>
      <c r="H16" s="81">
        <v>50631774</v>
      </c>
      <c r="I16" s="79">
        <v>0</v>
      </c>
      <c r="J16" s="80">
        <v>30814688</v>
      </c>
      <c r="K16" s="80">
        <v>32389509</v>
      </c>
      <c r="L16" s="80">
        <v>0</v>
      </c>
      <c r="M16" s="82">
        <v>63204197</v>
      </c>
    </row>
    <row r="17" spans="1:13" ht="16.5">
      <c r="A17" s="53"/>
      <c r="B17" s="83" t="s">
        <v>567</v>
      </c>
      <c r="C17" s="84"/>
      <c r="D17" s="85">
        <f aca="true" t="shared" si="1" ref="D17:M17">SUM(D11:D16)</f>
        <v>106321664</v>
      </c>
      <c r="E17" s="86">
        <f t="shared" si="1"/>
        <v>342296970</v>
      </c>
      <c r="F17" s="86">
        <f t="shared" si="1"/>
        <v>126317721</v>
      </c>
      <c r="G17" s="86">
        <f t="shared" si="1"/>
        <v>0</v>
      </c>
      <c r="H17" s="87">
        <f t="shared" si="1"/>
        <v>574936355</v>
      </c>
      <c r="I17" s="85">
        <f t="shared" si="1"/>
        <v>88486174</v>
      </c>
      <c r="J17" s="86">
        <f t="shared" si="1"/>
        <v>328081687</v>
      </c>
      <c r="K17" s="86">
        <f t="shared" si="1"/>
        <v>131199650</v>
      </c>
      <c r="L17" s="86">
        <f t="shared" si="1"/>
        <v>0</v>
      </c>
      <c r="M17" s="88">
        <f t="shared" si="1"/>
        <v>547767511</v>
      </c>
    </row>
    <row r="18" spans="1:13" ht="12.75">
      <c r="A18" s="52" t="s">
        <v>90</v>
      </c>
      <c r="B18" s="77" t="s">
        <v>568</v>
      </c>
      <c r="C18" s="78" t="s">
        <v>569</v>
      </c>
      <c r="D18" s="79">
        <v>9470308</v>
      </c>
      <c r="E18" s="80">
        <v>87196373</v>
      </c>
      <c r="F18" s="80">
        <v>12991230</v>
      </c>
      <c r="G18" s="80">
        <v>0</v>
      </c>
      <c r="H18" s="81">
        <v>109657911</v>
      </c>
      <c r="I18" s="79">
        <v>8682443</v>
      </c>
      <c r="J18" s="80">
        <v>81232049</v>
      </c>
      <c r="K18" s="80">
        <v>44545316</v>
      </c>
      <c r="L18" s="80">
        <v>0</v>
      </c>
      <c r="M18" s="82">
        <v>134459808</v>
      </c>
    </row>
    <row r="19" spans="1:13" ht="12.75">
      <c r="A19" s="52" t="s">
        <v>90</v>
      </c>
      <c r="B19" s="77" t="s">
        <v>81</v>
      </c>
      <c r="C19" s="78" t="s">
        <v>82</v>
      </c>
      <c r="D19" s="79">
        <v>65851</v>
      </c>
      <c r="E19" s="80">
        <v>234436080</v>
      </c>
      <c r="F19" s="80">
        <v>106473877</v>
      </c>
      <c r="G19" s="80">
        <v>0</v>
      </c>
      <c r="H19" s="81">
        <v>340975808</v>
      </c>
      <c r="I19" s="79">
        <v>-1172664</v>
      </c>
      <c r="J19" s="80">
        <v>290064863</v>
      </c>
      <c r="K19" s="80">
        <v>69766910</v>
      </c>
      <c r="L19" s="80">
        <v>0</v>
      </c>
      <c r="M19" s="82">
        <v>358659109</v>
      </c>
    </row>
    <row r="20" spans="1:13" ht="12.75">
      <c r="A20" s="52" t="s">
        <v>90</v>
      </c>
      <c r="B20" s="77" t="s">
        <v>83</v>
      </c>
      <c r="C20" s="78" t="s">
        <v>84</v>
      </c>
      <c r="D20" s="79">
        <v>61340860</v>
      </c>
      <c r="E20" s="80">
        <v>195182624</v>
      </c>
      <c r="F20" s="80">
        <v>54441115</v>
      </c>
      <c r="G20" s="80">
        <v>0</v>
      </c>
      <c r="H20" s="81">
        <v>310964599</v>
      </c>
      <c r="I20" s="79">
        <v>-1346735</v>
      </c>
      <c r="J20" s="80">
        <v>172424085</v>
      </c>
      <c r="K20" s="80">
        <v>25684140</v>
      </c>
      <c r="L20" s="80">
        <v>0</v>
      </c>
      <c r="M20" s="82">
        <v>196761490</v>
      </c>
    </row>
    <row r="21" spans="1:13" ht="12.75">
      <c r="A21" s="52" t="s">
        <v>90</v>
      </c>
      <c r="B21" s="77" t="s">
        <v>570</v>
      </c>
      <c r="C21" s="78" t="s">
        <v>571</v>
      </c>
      <c r="D21" s="79">
        <v>-19555582</v>
      </c>
      <c r="E21" s="80">
        <v>117864944</v>
      </c>
      <c r="F21" s="80">
        <v>22554518</v>
      </c>
      <c r="G21" s="80">
        <v>0</v>
      </c>
      <c r="H21" s="81">
        <v>120863880</v>
      </c>
      <c r="I21" s="79">
        <v>26710071</v>
      </c>
      <c r="J21" s="80">
        <v>121084792</v>
      </c>
      <c r="K21" s="80">
        <v>24060449</v>
      </c>
      <c r="L21" s="80">
        <v>0</v>
      </c>
      <c r="M21" s="82">
        <v>171855312</v>
      </c>
    </row>
    <row r="22" spans="1:13" ht="12.75">
      <c r="A22" s="52" t="s">
        <v>90</v>
      </c>
      <c r="B22" s="77" t="s">
        <v>572</v>
      </c>
      <c r="C22" s="78" t="s">
        <v>573</v>
      </c>
      <c r="D22" s="79">
        <v>75995</v>
      </c>
      <c r="E22" s="80">
        <v>102167196</v>
      </c>
      <c r="F22" s="80">
        <v>18781553</v>
      </c>
      <c r="G22" s="80">
        <v>0</v>
      </c>
      <c r="H22" s="81">
        <v>121024744</v>
      </c>
      <c r="I22" s="79">
        <v>97746</v>
      </c>
      <c r="J22" s="80">
        <v>102354692</v>
      </c>
      <c r="K22" s="80">
        <v>32650230</v>
      </c>
      <c r="L22" s="80">
        <v>0</v>
      </c>
      <c r="M22" s="82">
        <v>135102668</v>
      </c>
    </row>
    <row r="23" spans="1:13" ht="12.75">
      <c r="A23" s="52" t="s">
        <v>105</v>
      </c>
      <c r="B23" s="77" t="s">
        <v>574</v>
      </c>
      <c r="C23" s="78" t="s">
        <v>575</v>
      </c>
      <c r="D23" s="79">
        <v>0</v>
      </c>
      <c r="E23" s="80">
        <v>10693</v>
      </c>
      <c r="F23" s="80">
        <v>81505324</v>
      </c>
      <c r="G23" s="80">
        <v>0</v>
      </c>
      <c r="H23" s="81">
        <v>81516017</v>
      </c>
      <c r="I23" s="79">
        <v>0</v>
      </c>
      <c r="J23" s="80">
        <v>311355</v>
      </c>
      <c r="K23" s="80">
        <v>64067860</v>
      </c>
      <c r="L23" s="80">
        <v>0</v>
      </c>
      <c r="M23" s="82">
        <v>64379215</v>
      </c>
    </row>
    <row r="24" spans="1:13" ht="16.5">
      <c r="A24" s="53"/>
      <c r="B24" s="83" t="s">
        <v>576</v>
      </c>
      <c r="C24" s="84"/>
      <c r="D24" s="85">
        <f aca="true" t="shared" si="2" ref="D24:M24">SUM(D18:D23)</f>
        <v>51397432</v>
      </c>
      <c r="E24" s="86">
        <f t="shared" si="2"/>
        <v>736857910</v>
      </c>
      <c r="F24" s="86">
        <f t="shared" si="2"/>
        <v>296747617</v>
      </c>
      <c r="G24" s="86">
        <f t="shared" si="2"/>
        <v>0</v>
      </c>
      <c r="H24" s="87">
        <f t="shared" si="2"/>
        <v>1085002959</v>
      </c>
      <c r="I24" s="85">
        <f t="shared" si="2"/>
        <v>32970861</v>
      </c>
      <c r="J24" s="86">
        <f t="shared" si="2"/>
        <v>767471836</v>
      </c>
      <c r="K24" s="86">
        <f t="shared" si="2"/>
        <v>260774905</v>
      </c>
      <c r="L24" s="86">
        <f t="shared" si="2"/>
        <v>0</v>
      </c>
      <c r="M24" s="88">
        <f t="shared" si="2"/>
        <v>1061217602</v>
      </c>
    </row>
    <row r="25" spans="1:13" ht="12.75">
      <c r="A25" s="52" t="s">
        <v>90</v>
      </c>
      <c r="B25" s="77" t="s">
        <v>577</v>
      </c>
      <c r="C25" s="78" t="s">
        <v>578</v>
      </c>
      <c r="D25" s="79">
        <v>20997909</v>
      </c>
      <c r="E25" s="80">
        <v>61742360</v>
      </c>
      <c r="F25" s="80">
        <v>32322201</v>
      </c>
      <c r="G25" s="80">
        <v>0</v>
      </c>
      <c r="H25" s="81">
        <v>115062470</v>
      </c>
      <c r="I25" s="79">
        <v>12373179</v>
      </c>
      <c r="J25" s="80">
        <v>54056790</v>
      </c>
      <c r="K25" s="80">
        <v>17844234</v>
      </c>
      <c r="L25" s="80">
        <v>0</v>
      </c>
      <c r="M25" s="82">
        <v>84274203</v>
      </c>
    </row>
    <row r="26" spans="1:13" ht="12.75">
      <c r="A26" s="52" t="s">
        <v>90</v>
      </c>
      <c r="B26" s="77" t="s">
        <v>579</v>
      </c>
      <c r="C26" s="78" t="s">
        <v>580</v>
      </c>
      <c r="D26" s="79">
        <v>53113656</v>
      </c>
      <c r="E26" s="80">
        <v>146947230</v>
      </c>
      <c r="F26" s="80">
        <v>86762897</v>
      </c>
      <c r="G26" s="80">
        <v>0</v>
      </c>
      <c r="H26" s="81">
        <v>286823783</v>
      </c>
      <c r="I26" s="79">
        <v>48733543</v>
      </c>
      <c r="J26" s="80">
        <v>149318214</v>
      </c>
      <c r="K26" s="80">
        <v>32789173</v>
      </c>
      <c r="L26" s="80">
        <v>0</v>
      </c>
      <c r="M26" s="82">
        <v>230840930</v>
      </c>
    </row>
    <row r="27" spans="1:13" ht="12.75">
      <c r="A27" s="52" t="s">
        <v>90</v>
      </c>
      <c r="B27" s="77" t="s">
        <v>581</v>
      </c>
      <c r="C27" s="78" t="s">
        <v>582</v>
      </c>
      <c r="D27" s="79">
        <v>8251641</v>
      </c>
      <c r="E27" s="80">
        <v>36036396</v>
      </c>
      <c r="F27" s="80">
        <v>14704270</v>
      </c>
      <c r="G27" s="80">
        <v>0</v>
      </c>
      <c r="H27" s="81">
        <v>58992307</v>
      </c>
      <c r="I27" s="79">
        <v>7854262</v>
      </c>
      <c r="J27" s="80">
        <v>33846553</v>
      </c>
      <c r="K27" s="80">
        <v>7097986</v>
      </c>
      <c r="L27" s="80">
        <v>0</v>
      </c>
      <c r="M27" s="82">
        <v>48798801</v>
      </c>
    </row>
    <row r="28" spans="1:13" ht="12.75">
      <c r="A28" s="52" t="s">
        <v>90</v>
      </c>
      <c r="B28" s="77" t="s">
        <v>583</v>
      </c>
      <c r="C28" s="78" t="s">
        <v>584</v>
      </c>
      <c r="D28" s="79">
        <v>8218781</v>
      </c>
      <c r="E28" s="80">
        <v>23766185</v>
      </c>
      <c r="F28" s="80">
        <v>10006687</v>
      </c>
      <c r="G28" s="80">
        <v>0</v>
      </c>
      <c r="H28" s="81">
        <v>41991653</v>
      </c>
      <c r="I28" s="79">
        <v>7827828</v>
      </c>
      <c r="J28" s="80">
        <v>26403340</v>
      </c>
      <c r="K28" s="80">
        <v>6600352</v>
      </c>
      <c r="L28" s="80">
        <v>0</v>
      </c>
      <c r="M28" s="82">
        <v>40831520</v>
      </c>
    </row>
    <row r="29" spans="1:13" ht="12.75">
      <c r="A29" s="52" t="s">
        <v>105</v>
      </c>
      <c r="B29" s="77" t="s">
        <v>585</v>
      </c>
      <c r="C29" s="78" t="s">
        <v>586</v>
      </c>
      <c r="D29" s="79">
        <v>0</v>
      </c>
      <c r="E29" s="80">
        <v>0</v>
      </c>
      <c r="F29" s="80">
        <v>32135296</v>
      </c>
      <c r="G29" s="80">
        <v>0</v>
      </c>
      <c r="H29" s="81">
        <v>32135296</v>
      </c>
      <c r="I29" s="79">
        <v>0</v>
      </c>
      <c r="J29" s="80">
        <v>144638</v>
      </c>
      <c r="K29" s="80">
        <v>25982973</v>
      </c>
      <c r="L29" s="80">
        <v>0</v>
      </c>
      <c r="M29" s="82">
        <v>26127611</v>
      </c>
    </row>
    <row r="30" spans="1:13" ht="16.5">
      <c r="A30" s="53"/>
      <c r="B30" s="83" t="s">
        <v>587</v>
      </c>
      <c r="C30" s="84"/>
      <c r="D30" s="85">
        <f aca="true" t="shared" si="3" ref="D30:M30">SUM(D25:D29)</f>
        <v>90581987</v>
      </c>
      <c r="E30" s="86">
        <f t="shared" si="3"/>
        <v>268492171</v>
      </c>
      <c r="F30" s="86">
        <f t="shared" si="3"/>
        <v>175931351</v>
      </c>
      <c r="G30" s="86">
        <f t="shared" si="3"/>
        <v>0</v>
      </c>
      <c r="H30" s="87">
        <f t="shared" si="3"/>
        <v>535005509</v>
      </c>
      <c r="I30" s="85">
        <f t="shared" si="3"/>
        <v>76788812</v>
      </c>
      <c r="J30" s="86">
        <f t="shared" si="3"/>
        <v>263769535</v>
      </c>
      <c r="K30" s="86">
        <f t="shared" si="3"/>
        <v>90314718</v>
      </c>
      <c r="L30" s="86">
        <f t="shared" si="3"/>
        <v>0</v>
      </c>
      <c r="M30" s="88">
        <f t="shared" si="3"/>
        <v>430873065</v>
      </c>
    </row>
    <row r="31" spans="1:13" ht="12.75">
      <c r="A31" s="52" t="s">
        <v>90</v>
      </c>
      <c r="B31" s="77" t="s">
        <v>588</v>
      </c>
      <c r="C31" s="78" t="s">
        <v>589</v>
      </c>
      <c r="D31" s="79">
        <v>1868215</v>
      </c>
      <c r="E31" s="80">
        <v>18959750</v>
      </c>
      <c r="F31" s="80">
        <v>12792998</v>
      </c>
      <c r="G31" s="80">
        <v>0</v>
      </c>
      <c r="H31" s="81">
        <v>33620963</v>
      </c>
      <c r="I31" s="79">
        <v>63517</v>
      </c>
      <c r="J31" s="80">
        <v>12897773</v>
      </c>
      <c r="K31" s="80">
        <v>5491658</v>
      </c>
      <c r="L31" s="80">
        <v>0</v>
      </c>
      <c r="M31" s="82">
        <v>18452948</v>
      </c>
    </row>
    <row r="32" spans="1:13" ht="12.75">
      <c r="A32" s="52" t="s">
        <v>90</v>
      </c>
      <c r="B32" s="77" t="s">
        <v>590</v>
      </c>
      <c r="C32" s="78" t="s">
        <v>591</v>
      </c>
      <c r="D32" s="79">
        <v>148455</v>
      </c>
      <c r="E32" s="80">
        <v>47041487</v>
      </c>
      <c r="F32" s="80">
        <v>13027370</v>
      </c>
      <c r="G32" s="80">
        <v>0</v>
      </c>
      <c r="H32" s="81">
        <v>60217312</v>
      </c>
      <c r="I32" s="79">
        <v>314077</v>
      </c>
      <c r="J32" s="80">
        <v>44071197</v>
      </c>
      <c r="K32" s="80">
        <v>16255607</v>
      </c>
      <c r="L32" s="80">
        <v>0</v>
      </c>
      <c r="M32" s="82">
        <v>60640881</v>
      </c>
    </row>
    <row r="33" spans="1:13" ht="12.75">
      <c r="A33" s="52" t="s">
        <v>90</v>
      </c>
      <c r="B33" s="77" t="s">
        <v>592</v>
      </c>
      <c r="C33" s="78" t="s">
        <v>593</v>
      </c>
      <c r="D33" s="79">
        <v>2596778</v>
      </c>
      <c r="E33" s="80">
        <v>137142963</v>
      </c>
      <c r="F33" s="80">
        <v>47243058</v>
      </c>
      <c r="G33" s="80">
        <v>0</v>
      </c>
      <c r="H33" s="81">
        <v>186982799</v>
      </c>
      <c r="I33" s="79">
        <v>949368</v>
      </c>
      <c r="J33" s="80">
        <v>123448304</v>
      </c>
      <c r="K33" s="80">
        <v>35754110</v>
      </c>
      <c r="L33" s="80">
        <v>0</v>
      </c>
      <c r="M33" s="82">
        <v>160151782</v>
      </c>
    </row>
    <row r="34" spans="1:13" ht="12.75">
      <c r="A34" s="52" t="s">
        <v>90</v>
      </c>
      <c r="B34" s="77" t="s">
        <v>85</v>
      </c>
      <c r="C34" s="78" t="s">
        <v>86</v>
      </c>
      <c r="D34" s="79">
        <v>54883738</v>
      </c>
      <c r="E34" s="80">
        <v>190000910</v>
      </c>
      <c r="F34" s="80">
        <v>156375345</v>
      </c>
      <c r="G34" s="80">
        <v>0</v>
      </c>
      <c r="H34" s="81">
        <v>401259993</v>
      </c>
      <c r="I34" s="79">
        <v>51125924</v>
      </c>
      <c r="J34" s="80">
        <v>212601165</v>
      </c>
      <c r="K34" s="80">
        <v>101625190</v>
      </c>
      <c r="L34" s="80">
        <v>0</v>
      </c>
      <c r="M34" s="82">
        <v>365352279</v>
      </c>
    </row>
    <row r="35" spans="1:13" ht="12.75">
      <c r="A35" s="52" t="s">
        <v>90</v>
      </c>
      <c r="B35" s="77" t="s">
        <v>594</v>
      </c>
      <c r="C35" s="78" t="s">
        <v>595</v>
      </c>
      <c r="D35" s="79">
        <v>331902</v>
      </c>
      <c r="E35" s="80">
        <v>67662982</v>
      </c>
      <c r="F35" s="80">
        <v>23571152</v>
      </c>
      <c r="G35" s="80">
        <v>0</v>
      </c>
      <c r="H35" s="81">
        <v>91566036</v>
      </c>
      <c r="I35" s="79">
        <v>444151</v>
      </c>
      <c r="J35" s="80">
        <v>46661225</v>
      </c>
      <c r="K35" s="80">
        <v>36353080</v>
      </c>
      <c r="L35" s="80">
        <v>0</v>
      </c>
      <c r="M35" s="82">
        <v>83458456</v>
      </c>
    </row>
    <row r="36" spans="1:13" ht="12.75">
      <c r="A36" s="52" t="s">
        <v>90</v>
      </c>
      <c r="B36" s="77" t="s">
        <v>596</v>
      </c>
      <c r="C36" s="78" t="s">
        <v>597</v>
      </c>
      <c r="D36" s="79">
        <v>26911726</v>
      </c>
      <c r="E36" s="80">
        <v>73584656</v>
      </c>
      <c r="F36" s="80">
        <v>28089182</v>
      </c>
      <c r="G36" s="80">
        <v>0</v>
      </c>
      <c r="H36" s="81">
        <v>128585564</v>
      </c>
      <c r="I36" s="79">
        <v>303102</v>
      </c>
      <c r="J36" s="80">
        <v>38981260</v>
      </c>
      <c r="K36" s="80">
        <v>14965878</v>
      </c>
      <c r="L36" s="80">
        <v>0</v>
      </c>
      <c r="M36" s="82">
        <v>54250240</v>
      </c>
    </row>
    <row r="37" spans="1:13" ht="12.75">
      <c r="A37" s="52" t="s">
        <v>90</v>
      </c>
      <c r="B37" s="77" t="s">
        <v>598</v>
      </c>
      <c r="C37" s="78" t="s">
        <v>599</v>
      </c>
      <c r="D37" s="79">
        <v>1197460</v>
      </c>
      <c r="E37" s="80">
        <v>70265442</v>
      </c>
      <c r="F37" s="80">
        <v>19886343</v>
      </c>
      <c r="G37" s="80">
        <v>0</v>
      </c>
      <c r="H37" s="81">
        <v>91349245</v>
      </c>
      <c r="I37" s="79">
        <v>868875</v>
      </c>
      <c r="J37" s="80">
        <v>55684347</v>
      </c>
      <c r="K37" s="80">
        <v>37620625</v>
      </c>
      <c r="L37" s="80">
        <v>0</v>
      </c>
      <c r="M37" s="82">
        <v>94173847</v>
      </c>
    </row>
    <row r="38" spans="1:13" ht="12.75">
      <c r="A38" s="52" t="s">
        <v>105</v>
      </c>
      <c r="B38" s="77" t="s">
        <v>600</v>
      </c>
      <c r="C38" s="78" t="s">
        <v>601</v>
      </c>
      <c r="D38" s="79">
        <v>0</v>
      </c>
      <c r="E38" s="80">
        <v>0</v>
      </c>
      <c r="F38" s="80">
        <v>168575751</v>
      </c>
      <c r="G38" s="80">
        <v>0</v>
      </c>
      <c r="H38" s="81">
        <v>168575751</v>
      </c>
      <c r="I38" s="79">
        <v>0</v>
      </c>
      <c r="J38" s="80">
        <v>0</v>
      </c>
      <c r="K38" s="80">
        <v>172093233</v>
      </c>
      <c r="L38" s="80">
        <v>0</v>
      </c>
      <c r="M38" s="82">
        <v>172093233</v>
      </c>
    </row>
    <row r="39" spans="1:13" ht="16.5">
      <c r="A39" s="53"/>
      <c r="B39" s="83" t="s">
        <v>602</v>
      </c>
      <c r="C39" s="84"/>
      <c r="D39" s="85">
        <f aca="true" t="shared" si="4" ref="D39:M39">SUM(D31:D38)</f>
        <v>87938274</v>
      </c>
      <c r="E39" s="86">
        <f t="shared" si="4"/>
        <v>604658190</v>
      </c>
      <c r="F39" s="86">
        <f t="shared" si="4"/>
        <v>469561199</v>
      </c>
      <c r="G39" s="86">
        <f t="shared" si="4"/>
        <v>0</v>
      </c>
      <c r="H39" s="87">
        <f t="shared" si="4"/>
        <v>1162157663</v>
      </c>
      <c r="I39" s="85">
        <f t="shared" si="4"/>
        <v>54069014</v>
      </c>
      <c r="J39" s="86">
        <f t="shared" si="4"/>
        <v>534345271</v>
      </c>
      <c r="K39" s="86">
        <f t="shared" si="4"/>
        <v>420159381</v>
      </c>
      <c r="L39" s="86">
        <f t="shared" si="4"/>
        <v>0</v>
      </c>
      <c r="M39" s="88">
        <f t="shared" si="4"/>
        <v>1008573666</v>
      </c>
    </row>
    <row r="40" spans="1:13" ht="12.75">
      <c r="A40" s="52" t="s">
        <v>90</v>
      </c>
      <c r="B40" s="77" t="s">
        <v>603</v>
      </c>
      <c r="C40" s="78" t="s">
        <v>604</v>
      </c>
      <c r="D40" s="79">
        <v>-102308</v>
      </c>
      <c r="E40" s="80">
        <v>-709668</v>
      </c>
      <c r="F40" s="80">
        <v>3098667</v>
      </c>
      <c r="G40" s="80">
        <v>0</v>
      </c>
      <c r="H40" s="81">
        <v>2286691</v>
      </c>
      <c r="I40" s="79">
        <v>11793</v>
      </c>
      <c r="J40" s="80">
        <v>4110302</v>
      </c>
      <c r="K40" s="80">
        <v>7395471</v>
      </c>
      <c r="L40" s="80">
        <v>0</v>
      </c>
      <c r="M40" s="82">
        <v>11517566</v>
      </c>
    </row>
    <row r="41" spans="1:13" ht="12.75">
      <c r="A41" s="52" t="s">
        <v>90</v>
      </c>
      <c r="B41" s="77" t="s">
        <v>605</v>
      </c>
      <c r="C41" s="78" t="s">
        <v>606</v>
      </c>
      <c r="D41" s="79">
        <v>172323</v>
      </c>
      <c r="E41" s="80">
        <v>1001919</v>
      </c>
      <c r="F41" s="80">
        <v>3798571</v>
      </c>
      <c r="G41" s="80">
        <v>0</v>
      </c>
      <c r="H41" s="81">
        <v>4972813</v>
      </c>
      <c r="I41" s="79">
        <v>504273</v>
      </c>
      <c r="J41" s="80">
        <v>4686873</v>
      </c>
      <c r="K41" s="80">
        <v>30448612</v>
      </c>
      <c r="L41" s="80">
        <v>0</v>
      </c>
      <c r="M41" s="82">
        <v>35639758</v>
      </c>
    </row>
    <row r="42" spans="1:13" ht="12.75">
      <c r="A42" s="52" t="s">
        <v>90</v>
      </c>
      <c r="B42" s="77" t="s">
        <v>607</v>
      </c>
      <c r="C42" s="78" t="s">
        <v>608</v>
      </c>
      <c r="D42" s="79">
        <v>2656</v>
      </c>
      <c r="E42" s="80">
        <v>31562229</v>
      </c>
      <c r="F42" s="80">
        <v>17245379</v>
      </c>
      <c r="G42" s="80">
        <v>0</v>
      </c>
      <c r="H42" s="81">
        <v>48810264</v>
      </c>
      <c r="I42" s="79">
        <v>201081</v>
      </c>
      <c r="J42" s="80">
        <v>3382082</v>
      </c>
      <c r="K42" s="80">
        <v>7257388</v>
      </c>
      <c r="L42" s="80">
        <v>0</v>
      </c>
      <c r="M42" s="82">
        <v>10840551</v>
      </c>
    </row>
    <row r="43" spans="1:13" ht="12.75">
      <c r="A43" s="52" t="s">
        <v>105</v>
      </c>
      <c r="B43" s="77" t="s">
        <v>609</v>
      </c>
      <c r="C43" s="78" t="s">
        <v>610</v>
      </c>
      <c r="D43" s="79">
        <v>0</v>
      </c>
      <c r="E43" s="80">
        <v>0</v>
      </c>
      <c r="F43" s="80">
        <v>20715596</v>
      </c>
      <c r="G43" s="80">
        <v>0</v>
      </c>
      <c r="H43" s="81">
        <v>20715596</v>
      </c>
      <c r="I43" s="79">
        <v>0</v>
      </c>
      <c r="J43" s="80">
        <v>0</v>
      </c>
      <c r="K43" s="80">
        <v>13494192</v>
      </c>
      <c r="L43" s="80">
        <v>0</v>
      </c>
      <c r="M43" s="82">
        <v>13494192</v>
      </c>
    </row>
    <row r="44" spans="1:13" ht="16.5">
      <c r="A44" s="53"/>
      <c r="B44" s="83" t="s">
        <v>611</v>
      </c>
      <c r="C44" s="84"/>
      <c r="D44" s="85">
        <f aca="true" t="shared" si="5" ref="D44:M44">SUM(D40:D43)</f>
        <v>72671</v>
      </c>
      <c r="E44" s="86">
        <f t="shared" si="5"/>
        <v>31854480</v>
      </c>
      <c r="F44" s="86">
        <f t="shared" si="5"/>
        <v>44858213</v>
      </c>
      <c r="G44" s="86">
        <f t="shared" si="5"/>
        <v>0</v>
      </c>
      <c r="H44" s="87">
        <f t="shared" si="5"/>
        <v>76785364</v>
      </c>
      <c r="I44" s="85">
        <f t="shared" si="5"/>
        <v>717147</v>
      </c>
      <c r="J44" s="86">
        <f t="shared" si="5"/>
        <v>12179257</v>
      </c>
      <c r="K44" s="86">
        <f t="shared" si="5"/>
        <v>58595663</v>
      </c>
      <c r="L44" s="86">
        <f t="shared" si="5"/>
        <v>0</v>
      </c>
      <c r="M44" s="88">
        <f t="shared" si="5"/>
        <v>71492067</v>
      </c>
    </row>
    <row r="45" spans="1:13" ht="16.5">
      <c r="A45" s="54"/>
      <c r="B45" s="89" t="s">
        <v>612</v>
      </c>
      <c r="C45" s="90"/>
      <c r="D45" s="91">
        <f aca="true" t="shared" si="6" ref="D45:M45">SUM(D9,D11:D16,D18:D23,D25:D29,D31:D38,D40:D43)</f>
        <v>2530254882</v>
      </c>
      <c r="E45" s="92">
        <f t="shared" si="6"/>
        <v>6962526622</v>
      </c>
      <c r="F45" s="92">
        <f t="shared" si="6"/>
        <v>2452405047</v>
      </c>
      <c r="G45" s="92">
        <f t="shared" si="6"/>
        <v>0</v>
      </c>
      <c r="H45" s="93">
        <f t="shared" si="6"/>
        <v>11945186551</v>
      </c>
      <c r="I45" s="91">
        <f t="shared" si="6"/>
        <v>2286718625</v>
      </c>
      <c r="J45" s="92">
        <f t="shared" si="6"/>
        <v>6444385017</v>
      </c>
      <c r="K45" s="92">
        <f t="shared" si="6"/>
        <v>2028748087</v>
      </c>
      <c r="L45" s="92">
        <f t="shared" si="6"/>
        <v>0</v>
      </c>
      <c r="M45" s="94">
        <f t="shared" si="6"/>
        <v>10759851729</v>
      </c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7" ht="15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2"/>
      <c r="O2" s="2"/>
      <c r="P2" s="2"/>
      <c r="Q2" s="2"/>
    </row>
    <row r="3" spans="1:13" ht="16.5" customHeight="1">
      <c r="A3" s="5"/>
      <c r="B3" s="6"/>
      <c r="C3" s="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s="8" customFormat="1" ht="16.5" customHeight="1">
      <c r="A4" s="9"/>
      <c r="B4" s="10"/>
      <c r="C4" s="11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s="8" customFormat="1" ht="81.75" customHeight="1">
      <c r="A5" s="12"/>
      <c r="B5" s="13" t="s">
        <v>5</v>
      </c>
      <c r="C5" s="14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32</v>
      </c>
      <c r="C9" s="57" t="s">
        <v>33</v>
      </c>
      <c r="D9" s="58">
        <v>117148959</v>
      </c>
      <c r="E9" s="59">
        <v>493200580</v>
      </c>
      <c r="F9" s="59">
        <v>113581718</v>
      </c>
      <c r="G9" s="59">
        <v>0</v>
      </c>
      <c r="H9" s="60">
        <v>723931257</v>
      </c>
      <c r="I9" s="61">
        <v>225681351</v>
      </c>
      <c r="J9" s="62">
        <v>717588232</v>
      </c>
      <c r="K9" s="59">
        <v>179464627</v>
      </c>
      <c r="L9" s="62">
        <v>0</v>
      </c>
      <c r="M9" s="96">
        <v>1122734210</v>
      </c>
    </row>
    <row r="10" spans="1:13" s="8" customFormat="1" ht="12.75">
      <c r="A10" s="24"/>
      <c r="B10" s="56" t="s">
        <v>34</v>
      </c>
      <c r="C10" s="57" t="s">
        <v>35</v>
      </c>
      <c r="D10" s="58">
        <v>2193942854</v>
      </c>
      <c r="E10" s="59">
        <v>4978366901</v>
      </c>
      <c r="F10" s="59">
        <v>1338988946</v>
      </c>
      <c r="G10" s="59">
        <v>0</v>
      </c>
      <c r="H10" s="60">
        <v>8511298701</v>
      </c>
      <c r="I10" s="61">
        <v>2033686617</v>
      </c>
      <c r="J10" s="62">
        <v>4538537431</v>
      </c>
      <c r="K10" s="59">
        <v>1067703770</v>
      </c>
      <c r="L10" s="62">
        <v>0</v>
      </c>
      <c r="M10" s="96">
        <v>7639927818</v>
      </c>
    </row>
    <row r="11" spans="1:13" s="8" customFormat="1" ht="12.75">
      <c r="A11" s="24"/>
      <c r="B11" s="56" t="s">
        <v>36</v>
      </c>
      <c r="C11" s="57" t="s">
        <v>37</v>
      </c>
      <c r="D11" s="58">
        <v>1248526418</v>
      </c>
      <c r="E11" s="59">
        <v>4634378392</v>
      </c>
      <c r="F11" s="59">
        <v>1275510947</v>
      </c>
      <c r="G11" s="59">
        <v>0</v>
      </c>
      <c r="H11" s="60">
        <v>7158415757</v>
      </c>
      <c r="I11" s="61">
        <v>1189504516</v>
      </c>
      <c r="J11" s="62">
        <v>4985701644</v>
      </c>
      <c r="K11" s="59">
        <v>899199467</v>
      </c>
      <c r="L11" s="62">
        <v>0</v>
      </c>
      <c r="M11" s="96">
        <v>7074405627</v>
      </c>
    </row>
    <row r="12" spans="1:13" s="8" customFormat="1" ht="12.75">
      <c r="A12" s="24"/>
      <c r="B12" s="56" t="s">
        <v>38</v>
      </c>
      <c r="C12" s="57" t="s">
        <v>39</v>
      </c>
      <c r="D12" s="58">
        <v>1847980400</v>
      </c>
      <c r="E12" s="59">
        <v>3913772582</v>
      </c>
      <c r="F12" s="59">
        <v>1325501865</v>
      </c>
      <c r="G12" s="59">
        <v>0</v>
      </c>
      <c r="H12" s="60">
        <v>7087254847</v>
      </c>
      <c r="I12" s="61">
        <v>1717318896</v>
      </c>
      <c r="J12" s="62">
        <v>3342768949</v>
      </c>
      <c r="K12" s="59">
        <v>401178359</v>
      </c>
      <c r="L12" s="62">
        <v>0</v>
      </c>
      <c r="M12" s="96">
        <v>5461266204</v>
      </c>
    </row>
    <row r="13" spans="1:13" s="8" customFormat="1" ht="12.75">
      <c r="A13" s="24"/>
      <c r="B13" s="56" t="s">
        <v>40</v>
      </c>
      <c r="C13" s="57" t="s">
        <v>41</v>
      </c>
      <c r="D13" s="58">
        <v>2331532281</v>
      </c>
      <c r="E13" s="59">
        <v>6227715094</v>
      </c>
      <c r="F13" s="59">
        <v>2209060811</v>
      </c>
      <c r="G13" s="59">
        <v>0</v>
      </c>
      <c r="H13" s="60">
        <v>10768308186</v>
      </c>
      <c r="I13" s="61">
        <v>1982522279</v>
      </c>
      <c r="J13" s="62">
        <v>5844945365</v>
      </c>
      <c r="K13" s="59">
        <v>2053238186</v>
      </c>
      <c r="L13" s="62">
        <v>0</v>
      </c>
      <c r="M13" s="96">
        <v>9880705830</v>
      </c>
    </row>
    <row r="14" spans="1:13" s="8" customFormat="1" ht="12.75">
      <c r="A14" s="24"/>
      <c r="B14" s="56" t="s">
        <v>42</v>
      </c>
      <c r="C14" s="57" t="s">
        <v>43</v>
      </c>
      <c r="D14" s="58">
        <v>187432793</v>
      </c>
      <c r="E14" s="59">
        <v>495699640</v>
      </c>
      <c r="F14" s="59">
        <v>137477597</v>
      </c>
      <c r="G14" s="59">
        <v>0</v>
      </c>
      <c r="H14" s="60">
        <v>820610030</v>
      </c>
      <c r="I14" s="61">
        <v>227104624</v>
      </c>
      <c r="J14" s="62">
        <v>808886722</v>
      </c>
      <c r="K14" s="59">
        <v>176017456</v>
      </c>
      <c r="L14" s="62">
        <v>0</v>
      </c>
      <c r="M14" s="96">
        <v>1212008802</v>
      </c>
    </row>
    <row r="15" spans="1:13" s="8" customFormat="1" ht="12.75">
      <c r="A15" s="24"/>
      <c r="B15" s="56" t="s">
        <v>44</v>
      </c>
      <c r="C15" s="57" t="s">
        <v>45</v>
      </c>
      <c r="D15" s="58">
        <v>601709176</v>
      </c>
      <c r="E15" s="59">
        <v>1342097179</v>
      </c>
      <c r="F15" s="59">
        <v>248487606</v>
      </c>
      <c r="G15" s="59">
        <v>0</v>
      </c>
      <c r="H15" s="60">
        <v>2192293961</v>
      </c>
      <c r="I15" s="61">
        <v>379541889</v>
      </c>
      <c r="J15" s="62">
        <v>1128661813</v>
      </c>
      <c r="K15" s="59">
        <v>946667</v>
      </c>
      <c r="L15" s="62">
        <v>0</v>
      </c>
      <c r="M15" s="96">
        <v>1509150369</v>
      </c>
    </row>
    <row r="16" spans="1:13" s="8" customFormat="1" ht="12.75">
      <c r="A16" s="24"/>
      <c r="B16" s="56" t="s">
        <v>46</v>
      </c>
      <c r="C16" s="57" t="s">
        <v>47</v>
      </c>
      <c r="D16" s="58">
        <v>1814029418</v>
      </c>
      <c r="E16" s="59">
        <v>4301539048</v>
      </c>
      <c r="F16" s="59">
        <v>779390540</v>
      </c>
      <c r="G16" s="59">
        <v>0</v>
      </c>
      <c r="H16" s="60">
        <v>6894959006</v>
      </c>
      <c r="I16" s="61">
        <v>1573574303</v>
      </c>
      <c r="J16" s="62">
        <v>4450732346</v>
      </c>
      <c r="K16" s="59">
        <v>835082376</v>
      </c>
      <c r="L16" s="62">
        <v>0</v>
      </c>
      <c r="M16" s="96">
        <v>6859389025</v>
      </c>
    </row>
    <row r="17" spans="1:13" s="8" customFormat="1" ht="12.75">
      <c r="A17" s="24"/>
      <c r="B17" s="97" t="s">
        <v>89</v>
      </c>
      <c r="C17" s="57"/>
      <c r="D17" s="66">
        <f aca="true" t="shared" si="0" ref="D17:M17">SUM(D9:D16)</f>
        <v>10342302299</v>
      </c>
      <c r="E17" s="67">
        <f t="shared" si="0"/>
        <v>26386769416</v>
      </c>
      <c r="F17" s="67">
        <f t="shared" si="0"/>
        <v>7428000030</v>
      </c>
      <c r="G17" s="67">
        <f t="shared" si="0"/>
        <v>0</v>
      </c>
      <c r="H17" s="98">
        <f t="shared" si="0"/>
        <v>44157071745</v>
      </c>
      <c r="I17" s="99">
        <f t="shared" si="0"/>
        <v>9328934475</v>
      </c>
      <c r="J17" s="100">
        <f t="shared" si="0"/>
        <v>25817822502</v>
      </c>
      <c r="K17" s="67">
        <f t="shared" si="0"/>
        <v>5612830908</v>
      </c>
      <c r="L17" s="100">
        <f t="shared" si="0"/>
        <v>0</v>
      </c>
      <c r="M17" s="101">
        <f t="shared" si="0"/>
        <v>40759587885</v>
      </c>
    </row>
    <row r="18" spans="1:13" s="8" customFormat="1" ht="12.75">
      <c r="A18" s="26"/>
      <c r="B18" s="102"/>
      <c r="C18" s="103"/>
      <c r="D18" s="104"/>
      <c r="E18" s="105"/>
      <c r="F18" s="105"/>
      <c r="G18" s="105"/>
      <c r="H18" s="106"/>
      <c r="I18" s="107"/>
      <c r="J18" s="108"/>
      <c r="K18" s="105"/>
      <c r="L18" s="108"/>
      <c r="M18" s="109"/>
    </row>
    <row r="19" spans="1:13" ht="12.75">
      <c r="A19" s="2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35" customFormat="1" ht="12.75">
      <c r="A3" s="5"/>
      <c r="B3" s="6"/>
      <c r="C3" s="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s="8" customFormat="1" ht="16.5" customHeight="1">
      <c r="A4" s="9"/>
      <c r="B4" s="10"/>
      <c r="C4" s="11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s="8" customFormat="1" ht="81.75" customHeight="1">
      <c r="A5" s="12"/>
      <c r="B5" s="13" t="s">
        <v>5</v>
      </c>
      <c r="C5" s="14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49</v>
      </c>
      <c r="C9" s="57" t="s">
        <v>50</v>
      </c>
      <c r="D9" s="58">
        <v>70386653</v>
      </c>
      <c r="E9" s="59">
        <v>260808292</v>
      </c>
      <c r="F9" s="59">
        <v>66971428</v>
      </c>
      <c r="G9" s="59">
        <v>0</v>
      </c>
      <c r="H9" s="60">
        <v>398166373</v>
      </c>
      <c r="I9" s="61">
        <v>68828267</v>
      </c>
      <c r="J9" s="62">
        <v>294892638</v>
      </c>
      <c r="K9" s="59">
        <v>71027634</v>
      </c>
      <c r="L9" s="62">
        <v>0</v>
      </c>
      <c r="M9" s="60">
        <v>434748539</v>
      </c>
    </row>
    <row r="10" spans="1:13" s="8" customFormat="1" ht="12.75" customHeight="1">
      <c r="A10" s="24"/>
      <c r="B10" s="56" t="s">
        <v>51</v>
      </c>
      <c r="C10" s="57" t="s">
        <v>52</v>
      </c>
      <c r="D10" s="58">
        <v>191247823</v>
      </c>
      <c r="E10" s="59">
        <v>684021334</v>
      </c>
      <c r="F10" s="59">
        <v>57710796</v>
      </c>
      <c r="G10" s="59">
        <v>0</v>
      </c>
      <c r="H10" s="60">
        <v>932979953</v>
      </c>
      <c r="I10" s="61">
        <v>165571503</v>
      </c>
      <c r="J10" s="62">
        <v>913641121</v>
      </c>
      <c r="K10" s="59">
        <v>93501630</v>
      </c>
      <c r="L10" s="62">
        <v>0</v>
      </c>
      <c r="M10" s="60">
        <v>1172714254</v>
      </c>
    </row>
    <row r="11" spans="1:13" s="8" customFormat="1" ht="12.75" customHeight="1">
      <c r="A11" s="24"/>
      <c r="B11" s="56" t="s">
        <v>53</v>
      </c>
      <c r="C11" s="57" t="s">
        <v>54</v>
      </c>
      <c r="D11" s="58">
        <v>134231316</v>
      </c>
      <c r="E11" s="59">
        <v>410623145</v>
      </c>
      <c r="F11" s="59">
        <v>13477591</v>
      </c>
      <c r="G11" s="59">
        <v>0</v>
      </c>
      <c r="H11" s="60">
        <v>558332052</v>
      </c>
      <c r="I11" s="61">
        <v>122461072</v>
      </c>
      <c r="J11" s="62">
        <v>331011708</v>
      </c>
      <c r="K11" s="59">
        <v>64478951</v>
      </c>
      <c r="L11" s="62">
        <v>0</v>
      </c>
      <c r="M11" s="60">
        <v>517951731</v>
      </c>
    </row>
    <row r="12" spans="1:13" s="8" customFormat="1" ht="12.75" customHeight="1">
      <c r="A12" s="24"/>
      <c r="B12" s="56" t="s">
        <v>55</v>
      </c>
      <c r="C12" s="57" t="s">
        <v>56</v>
      </c>
      <c r="D12" s="58">
        <v>232920347</v>
      </c>
      <c r="E12" s="59">
        <v>644550762</v>
      </c>
      <c r="F12" s="59">
        <v>114548345</v>
      </c>
      <c r="G12" s="59">
        <v>0</v>
      </c>
      <c r="H12" s="60">
        <v>992019454</v>
      </c>
      <c r="I12" s="61">
        <v>211036769</v>
      </c>
      <c r="J12" s="62">
        <v>635307406</v>
      </c>
      <c r="K12" s="59">
        <v>87157378</v>
      </c>
      <c r="L12" s="62">
        <v>0</v>
      </c>
      <c r="M12" s="60">
        <v>933501553</v>
      </c>
    </row>
    <row r="13" spans="1:13" s="8" customFormat="1" ht="12.75" customHeight="1">
      <c r="A13" s="24"/>
      <c r="B13" s="56" t="s">
        <v>57</v>
      </c>
      <c r="C13" s="57" t="s">
        <v>58</v>
      </c>
      <c r="D13" s="58">
        <v>59443679</v>
      </c>
      <c r="E13" s="59">
        <v>234988877</v>
      </c>
      <c r="F13" s="59">
        <v>-49671643</v>
      </c>
      <c r="G13" s="59">
        <v>0</v>
      </c>
      <c r="H13" s="60">
        <v>244760913</v>
      </c>
      <c r="I13" s="61">
        <v>64329087</v>
      </c>
      <c r="J13" s="62">
        <v>252646828</v>
      </c>
      <c r="K13" s="59">
        <v>66057830</v>
      </c>
      <c r="L13" s="62">
        <v>0</v>
      </c>
      <c r="M13" s="60">
        <v>383033745</v>
      </c>
    </row>
    <row r="14" spans="1:13" s="8" customFormat="1" ht="12.75" customHeight="1">
      <c r="A14" s="24"/>
      <c r="B14" s="56" t="s">
        <v>59</v>
      </c>
      <c r="C14" s="57" t="s">
        <v>60</v>
      </c>
      <c r="D14" s="58">
        <v>100353717</v>
      </c>
      <c r="E14" s="59">
        <v>439754956</v>
      </c>
      <c r="F14" s="59">
        <v>109313095</v>
      </c>
      <c r="G14" s="59">
        <v>0</v>
      </c>
      <c r="H14" s="60">
        <v>649421768</v>
      </c>
      <c r="I14" s="61">
        <v>94350308</v>
      </c>
      <c r="J14" s="62">
        <v>605847824</v>
      </c>
      <c r="K14" s="59">
        <v>65468555</v>
      </c>
      <c r="L14" s="62">
        <v>0</v>
      </c>
      <c r="M14" s="60">
        <v>765666687</v>
      </c>
    </row>
    <row r="15" spans="1:13" s="8" customFormat="1" ht="12.75" customHeight="1">
      <c r="A15" s="24"/>
      <c r="B15" s="56" t="s">
        <v>61</v>
      </c>
      <c r="C15" s="57" t="s">
        <v>62</v>
      </c>
      <c r="D15" s="58">
        <v>97021459</v>
      </c>
      <c r="E15" s="59">
        <v>238712749</v>
      </c>
      <c r="F15" s="59">
        <v>419109153</v>
      </c>
      <c r="G15" s="59">
        <v>0</v>
      </c>
      <c r="H15" s="60">
        <v>754843361</v>
      </c>
      <c r="I15" s="61">
        <v>82285663</v>
      </c>
      <c r="J15" s="62">
        <v>293140844</v>
      </c>
      <c r="K15" s="59">
        <v>287549462</v>
      </c>
      <c r="L15" s="62">
        <v>0</v>
      </c>
      <c r="M15" s="60">
        <v>662975969</v>
      </c>
    </row>
    <row r="16" spans="1:13" s="8" customFormat="1" ht="12.75" customHeight="1">
      <c r="A16" s="24"/>
      <c r="B16" s="56" t="s">
        <v>63</v>
      </c>
      <c r="C16" s="57" t="s">
        <v>64</v>
      </c>
      <c r="D16" s="58">
        <v>298575333</v>
      </c>
      <c r="E16" s="59">
        <v>1299394658</v>
      </c>
      <c r="F16" s="59">
        <v>67787152</v>
      </c>
      <c r="G16" s="59">
        <v>0</v>
      </c>
      <c r="H16" s="60">
        <v>1665757143</v>
      </c>
      <c r="I16" s="61">
        <v>39042608</v>
      </c>
      <c r="J16" s="62">
        <v>243557193</v>
      </c>
      <c r="K16" s="59">
        <v>29462324</v>
      </c>
      <c r="L16" s="62">
        <v>0</v>
      </c>
      <c r="M16" s="60">
        <v>312062125</v>
      </c>
    </row>
    <row r="17" spans="1:13" s="8" customFormat="1" ht="12.75" customHeight="1">
      <c r="A17" s="24"/>
      <c r="B17" s="56" t="s">
        <v>65</v>
      </c>
      <c r="C17" s="57" t="s">
        <v>66</v>
      </c>
      <c r="D17" s="58">
        <v>111737017</v>
      </c>
      <c r="E17" s="59">
        <v>329828444</v>
      </c>
      <c r="F17" s="59">
        <v>116429865</v>
      </c>
      <c r="G17" s="59">
        <v>0</v>
      </c>
      <c r="H17" s="60">
        <v>557995326</v>
      </c>
      <c r="I17" s="61">
        <v>98294086</v>
      </c>
      <c r="J17" s="62">
        <v>316623634</v>
      </c>
      <c r="K17" s="59">
        <v>70820437</v>
      </c>
      <c r="L17" s="62">
        <v>0</v>
      </c>
      <c r="M17" s="60">
        <v>485738157</v>
      </c>
    </row>
    <row r="18" spans="1:13" s="8" customFormat="1" ht="12.75" customHeight="1">
      <c r="A18" s="24"/>
      <c r="B18" s="56" t="s">
        <v>67</v>
      </c>
      <c r="C18" s="57" t="s">
        <v>68</v>
      </c>
      <c r="D18" s="58">
        <v>83651788</v>
      </c>
      <c r="E18" s="59">
        <v>185449968</v>
      </c>
      <c r="F18" s="59">
        <v>69813613</v>
      </c>
      <c r="G18" s="59">
        <v>0</v>
      </c>
      <c r="H18" s="60">
        <v>338915369</v>
      </c>
      <c r="I18" s="61">
        <v>78097146</v>
      </c>
      <c r="J18" s="62">
        <v>154227714</v>
      </c>
      <c r="K18" s="59">
        <v>36313135</v>
      </c>
      <c r="L18" s="62">
        <v>0</v>
      </c>
      <c r="M18" s="60">
        <v>268637995</v>
      </c>
    </row>
    <row r="19" spans="1:13" s="8" customFormat="1" ht="12.75" customHeight="1">
      <c r="A19" s="24"/>
      <c r="B19" s="56" t="s">
        <v>69</v>
      </c>
      <c r="C19" s="57" t="s">
        <v>70</v>
      </c>
      <c r="D19" s="58">
        <v>119772747</v>
      </c>
      <c r="E19" s="59">
        <v>283624240</v>
      </c>
      <c r="F19" s="59">
        <v>155270357</v>
      </c>
      <c r="G19" s="59">
        <v>0</v>
      </c>
      <c r="H19" s="60">
        <v>558667344</v>
      </c>
      <c r="I19" s="61">
        <v>141987036</v>
      </c>
      <c r="J19" s="62">
        <v>337064322</v>
      </c>
      <c r="K19" s="59">
        <v>80375692</v>
      </c>
      <c r="L19" s="62">
        <v>0</v>
      </c>
      <c r="M19" s="60">
        <v>559427050</v>
      </c>
    </row>
    <row r="20" spans="1:13" s="8" customFormat="1" ht="12.75" customHeight="1">
      <c r="A20" s="24"/>
      <c r="B20" s="56" t="s">
        <v>71</v>
      </c>
      <c r="C20" s="57" t="s">
        <v>72</v>
      </c>
      <c r="D20" s="58">
        <v>83545933</v>
      </c>
      <c r="E20" s="59">
        <v>222118563</v>
      </c>
      <c r="F20" s="59">
        <v>73150214</v>
      </c>
      <c r="G20" s="59">
        <v>0</v>
      </c>
      <c r="H20" s="60">
        <v>378814710</v>
      </c>
      <c r="I20" s="61">
        <v>76943312</v>
      </c>
      <c r="J20" s="62">
        <v>253350303</v>
      </c>
      <c r="K20" s="59">
        <v>68783751</v>
      </c>
      <c r="L20" s="62">
        <v>0</v>
      </c>
      <c r="M20" s="60">
        <v>399077366</v>
      </c>
    </row>
    <row r="21" spans="1:13" s="8" customFormat="1" ht="12.75" customHeight="1">
      <c r="A21" s="24"/>
      <c r="B21" s="56" t="s">
        <v>73</v>
      </c>
      <c r="C21" s="57" t="s">
        <v>74</v>
      </c>
      <c r="D21" s="58">
        <v>54608285</v>
      </c>
      <c r="E21" s="59">
        <v>161060004</v>
      </c>
      <c r="F21" s="59">
        <v>20880839</v>
      </c>
      <c r="G21" s="59">
        <v>0</v>
      </c>
      <c r="H21" s="60">
        <v>236549128</v>
      </c>
      <c r="I21" s="61">
        <v>74413656</v>
      </c>
      <c r="J21" s="62">
        <v>195937515</v>
      </c>
      <c r="K21" s="59">
        <v>163542438</v>
      </c>
      <c r="L21" s="62">
        <v>0</v>
      </c>
      <c r="M21" s="60">
        <v>433893609</v>
      </c>
    </row>
    <row r="22" spans="1:13" s="8" customFormat="1" ht="12.75" customHeight="1">
      <c r="A22" s="24"/>
      <c r="B22" s="56" t="s">
        <v>75</v>
      </c>
      <c r="C22" s="57" t="s">
        <v>76</v>
      </c>
      <c r="D22" s="58">
        <v>0</v>
      </c>
      <c r="E22" s="59">
        <v>0</v>
      </c>
      <c r="F22" s="59">
        <v>0</v>
      </c>
      <c r="G22" s="59">
        <v>0</v>
      </c>
      <c r="H22" s="60">
        <v>0</v>
      </c>
      <c r="I22" s="61">
        <v>75370542</v>
      </c>
      <c r="J22" s="62">
        <v>708728183</v>
      </c>
      <c r="K22" s="59">
        <v>158889694</v>
      </c>
      <c r="L22" s="62">
        <v>0</v>
      </c>
      <c r="M22" s="60">
        <v>942988419</v>
      </c>
    </row>
    <row r="23" spans="1:13" s="8" customFormat="1" ht="12.75" customHeight="1">
      <c r="A23" s="24"/>
      <c r="B23" s="56" t="s">
        <v>77</v>
      </c>
      <c r="C23" s="57" t="s">
        <v>78</v>
      </c>
      <c r="D23" s="58">
        <v>22020900</v>
      </c>
      <c r="E23" s="59">
        <v>112024956</v>
      </c>
      <c r="F23" s="59">
        <v>35297364</v>
      </c>
      <c r="G23" s="59">
        <v>0</v>
      </c>
      <c r="H23" s="60">
        <v>169343220</v>
      </c>
      <c r="I23" s="61">
        <v>53304602</v>
      </c>
      <c r="J23" s="62">
        <v>323551751</v>
      </c>
      <c r="K23" s="59">
        <v>97290965</v>
      </c>
      <c r="L23" s="62">
        <v>0</v>
      </c>
      <c r="M23" s="60">
        <v>474147318</v>
      </c>
    </row>
    <row r="24" spans="1:13" s="8" customFormat="1" ht="12.75" customHeight="1">
      <c r="A24" s="24"/>
      <c r="B24" s="56" t="s">
        <v>79</v>
      </c>
      <c r="C24" s="57" t="s">
        <v>80</v>
      </c>
      <c r="D24" s="58">
        <v>42505407</v>
      </c>
      <c r="E24" s="59">
        <v>233040843</v>
      </c>
      <c r="F24" s="59">
        <v>99866945</v>
      </c>
      <c r="G24" s="59">
        <v>0</v>
      </c>
      <c r="H24" s="60">
        <v>375413195</v>
      </c>
      <c r="I24" s="61">
        <v>26229390</v>
      </c>
      <c r="J24" s="62">
        <v>144509649</v>
      </c>
      <c r="K24" s="59">
        <v>16851952</v>
      </c>
      <c r="L24" s="62">
        <v>0</v>
      </c>
      <c r="M24" s="60">
        <v>187590991</v>
      </c>
    </row>
    <row r="25" spans="1:13" s="8" customFormat="1" ht="12.75" customHeight="1">
      <c r="A25" s="24"/>
      <c r="B25" s="56" t="s">
        <v>81</v>
      </c>
      <c r="C25" s="57" t="s">
        <v>82</v>
      </c>
      <c r="D25" s="58">
        <v>65851</v>
      </c>
      <c r="E25" s="59">
        <v>234436080</v>
      </c>
      <c r="F25" s="59">
        <v>106473877</v>
      </c>
      <c r="G25" s="59">
        <v>0</v>
      </c>
      <c r="H25" s="60">
        <v>340975808</v>
      </c>
      <c r="I25" s="61">
        <v>-1172664</v>
      </c>
      <c r="J25" s="62">
        <v>290064863</v>
      </c>
      <c r="K25" s="59">
        <v>69766910</v>
      </c>
      <c r="L25" s="62">
        <v>0</v>
      </c>
      <c r="M25" s="60">
        <v>358659109</v>
      </c>
    </row>
    <row r="26" spans="1:13" s="8" customFormat="1" ht="12.75" customHeight="1">
      <c r="A26" s="24"/>
      <c r="B26" s="56" t="s">
        <v>83</v>
      </c>
      <c r="C26" s="57" t="s">
        <v>84</v>
      </c>
      <c r="D26" s="58">
        <v>61340860</v>
      </c>
      <c r="E26" s="59">
        <v>195182624</v>
      </c>
      <c r="F26" s="59">
        <v>54441115</v>
      </c>
      <c r="G26" s="59">
        <v>0</v>
      </c>
      <c r="H26" s="60">
        <v>310964599</v>
      </c>
      <c r="I26" s="61">
        <v>-1346735</v>
      </c>
      <c r="J26" s="62">
        <v>172424085</v>
      </c>
      <c r="K26" s="59">
        <v>25684140</v>
      </c>
      <c r="L26" s="62">
        <v>0</v>
      </c>
      <c r="M26" s="60">
        <v>196761490</v>
      </c>
    </row>
    <row r="27" spans="1:13" s="8" customFormat="1" ht="12.75" customHeight="1">
      <c r="A27" s="24"/>
      <c r="B27" s="63" t="s">
        <v>85</v>
      </c>
      <c r="C27" s="57" t="s">
        <v>86</v>
      </c>
      <c r="D27" s="58">
        <v>54883738</v>
      </c>
      <c r="E27" s="59">
        <v>190000910</v>
      </c>
      <c r="F27" s="59">
        <v>156375345</v>
      </c>
      <c r="G27" s="59">
        <v>0</v>
      </c>
      <c r="H27" s="60">
        <v>401259993</v>
      </c>
      <c r="I27" s="61">
        <v>51125924</v>
      </c>
      <c r="J27" s="62">
        <v>212601165</v>
      </c>
      <c r="K27" s="59">
        <v>101625190</v>
      </c>
      <c r="L27" s="62">
        <v>0</v>
      </c>
      <c r="M27" s="60">
        <v>365352279</v>
      </c>
    </row>
    <row r="28" spans="1:13" s="8" customFormat="1" ht="12.75" customHeight="1">
      <c r="A28" s="25"/>
      <c r="B28" s="64" t="s">
        <v>614</v>
      </c>
      <c r="C28" s="65"/>
      <c r="D28" s="66">
        <f aca="true" t="shared" si="0" ref="D28:M28">SUM(D9:D27)</f>
        <v>1818312853</v>
      </c>
      <c r="E28" s="67">
        <f t="shared" si="0"/>
        <v>6359621405</v>
      </c>
      <c r="F28" s="67">
        <f t="shared" si="0"/>
        <v>1687245451</v>
      </c>
      <c r="G28" s="67">
        <f t="shared" si="0"/>
        <v>0</v>
      </c>
      <c r="H28" s="68">
        <f t="shared" si="0"/>
        <v>9865179709</v>
      </c>
      <c r="I28" s="69">
        <f t="shared" si="0"/>
        <v>1521151572</v>
      </c>
      <c r="J28" s="70">
        <f t="shared" si="0"/>
        <v>6679128746</v>
      </c>
      <c r="K28" s="67">
        <f t="shared" si="0"/>
        <v>1654648068</v>
      </c>
      <c r="L28" s="70">
        <f t="shared" si="0"/>
        <v>0</v>
      </c>
      <c r="M28" s="68">
        <f t="shared" si="0"/>
        <v>9854928386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customHeight="1">
      <c r="A3" s="5"/>
      <c r="B3" s="36"/>
      <c r="C3" s="3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ht="15.75" customHeight="1">
      <c r="A4" s="9"/>
      <c r="B4" s="38"/>
      <c r="C4" s="39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87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88</v>
      </c>
      <c r="B9" s="77" t="s">
        <v>32</v>
      </c>
      <c r="C9" s="78" t="s">
        <v>33</v>
      </c>
      <c r="D9" s="79">
        <v>117148959</v>
      </c>
      <c r="E9" s="80">
        <v>493200580</v>
      </c>
      <c r="F9" s="80">
        <v>113581718</v>
      </c>
      <c r="G9" s="80">
        <v>0</v>
      </c>
      <c r="H9" s="81">
        <v>723931257</v>
      </c>
      <c r="I9" s="79">
        <v>225681351</v>
      </c>
      <c r="J9" s="80">
        <v>717588232</v>
      </c>
      <c r="K9" s="80">
        <v>179464627</v>
      </c>
      <c r="L9" s="80">
        <v>0</v>
      </c>
      <c r="M9" s="82">
        <v>1122734210</v>
      </c>
    </row>
    <row r="10" spans="1:13" ht="12.75">
      <c r="A10" s="52" t="s">
        <v>88</v>
      </c>
      <c r="B10" s="77" t="s">
        <v>44</v>
      </c>
      <c r="C10" s="78" t="s">
        <v>45</v>
      </c>
      <c r="D10" s="79">
        <v>601709176</v>
      </c>
      <c r="E10" s="80">
        <v>1342097179</v>
      </c>
      <c r="F10" s="80">
        <v>248487606</v>
      </c>
      <c r="G10" s="80">
        <v>0</v>
      </c>
      <c r="H10" s="81">
        <v>2192293961</v>
      </c>
      <c r="I10" s="79">
        <v>379541889</v>
      </c>
      <c r="J10" s="80">
        <v>1128661813</v>
      </c>
      <c r="K10" s="80">
        <v>946667</v>
      </c>
      <c r="L10" s="80">
        <v>0</v>
      </c>
      <c r="M10" s="82">
        <v>1509150369</v>
      </c>
    </row>
    <row r="11" spans="1:13" ht="16.5">
      <c r="A11" s="53"/>
      <c r="B11" s="83" t="s">
        <v>89</v>
      </c>
      <c r="C11" s="84"/>
      <c r="D11" s="85">
        <f aca="true" t="shared" si="0" ref="D11:M11">SUM(D9:D10)</f>
        <v>718858135</v>
      </c>
      <c r="E11" s="86">
        <f t="shared" si="0"/>
        <v>1835297759</v>
      </c>
      <c r="F11" s="86">
        <f t="shared" si="0"/>
        <v>362069324</v>
      </c>
      <c r="G11" s="86">
        <f t="shared" si="0"/>
        <v>0</v>
      </c>
      <c r="H11" s="87">
        <f t="shared" si="0"/>
        <v>2916225218</v>
      </c>
      <c r="I11" s="85">
        <f t="shared" si="0"/>
        <v>605223240</v>
      </c>
      <c r="J11" s="86">
        <f t="shared" si="0"/>
        <v>1846250045</v>
      </c>
      <c r="K11" s="86">
        <f t="shared" si="0"/>
        <v>180411294</v>
      </c>
      <c r="L11" s="86">
        <f t="shared" si="0"/>
        <v>0</v>
      </c>
      <c r="M11" s="88">
        <f t="shared" si="0"/>
        <v>2631884579</v>
      </c>
    </row>
    <row r="12" spans="1:13" ht="12.75">
      <c r="A12" s="52" t="s">
        <v>90</v>
      </c>
      <c r="B12" s="77" t="s">
        <v>91</v>
      </c>
      <c r="C12" s="78" t="s">
        <v>92</v>
      </c>
      <c r="D12" s="79">
        <v>1146214</v>
      </c>
      <c r="E12" s="80">
        <v>22241780</v>
      </c>
      <c r="F12" s="80">
        <v>3767115</v>
      </c>
      <c r="G12" s="80">
        <v>0</v>
      </c>
      <c r="H12" s="81">
        <v>27155109</v>
      </c>
      <c r="I12" s="79">
        <v>1507233</v>
      </c>
      <c r="J12" s="80">
        <v>36379880</v>
      </c>
      <c r="K12" s="80">
        <v>8321188</v>
      </c>
      <c r="L12" s="80">
        <v>0</v>
      </c>
      <c r="M12" s="82">
        <v>46208301</v>
      </c>
    </row>
    <row r="13" spans="1:13" ht="12.75">
      <c r="A13" s="52" t="s">
        <v>90</v>
      </c>
      <c r="B13" s="77" t="s">
        <v>93</v>
      </c>
      <c r="C13" s="78" t="s">
        <v>94</v>
      </c>
      <c r="D13" s="79">
        <v>905011</v>
      </c>
      <c r="E13" s="80">
        <v>26584827</v>
      </c>
      <c r="F13" s="80">
        <v>14283695</v>
      </c>
      <c r="G13" s="80">
        <v>0</v>
      </c>
      <c r="H13" s="81">
        <v>41773533</v>
      </c>
      <c r="I13" s="79">
        <v>65914</v>
      </c>
      <c r="J13" s="80">
        <v>28988485</v>
      </c>
      <c r="K13" s="80">
        <v>4243388</v>
      </c>
      <c r="L13" s="80">
        <v>0</v>
      </c>
      <c r="M13" s="82">
        <v>33297787</v>
      </c>
    </row>
    <row r="14" spans="1:13" ht="12.75">
      <c r="A14" s="52" t="s">
        <v>90</v>
      </c>
      <c r="B14" s="77" t="s">
        <v>95</v>
      </c>
      <c r="C14" s="78" t="s">
        <v>96</v>
      </c>
      <c r="D14" s="79">
        <v>7613012</v>
      </c>
      <c r="E14" s="80">
        <v>44792174</v>
      </c>
      <c r="F14" s="80">
        <v>12771374</v>
      </c>
      <c r="G14" s="80">
        <v>0</v>
      </c>
      <c r="H14" s="81">
        <v>65176560</v>
      </c>
      <c r="I14" s="79">
        <v>3379344</v>
      </c>
      <c r="J14" s="80">
        <v>13190294</v>
      </c>
      <c r="K14" s="80">
        <v>5228203</v>
      </c>
      <c r="L14" s="80">
        <v>0</v>
      </c>
      <c r="M14" s="82">
        <v>21797841</v>
      </c>
    </row>
    <row r="15" spans="1:13" ht="12.75">
      <c r="A15" s="52" t="s">
        <v>90</v>
      </c>
      <c r="B15" s="77" t="s">
        <v>97</v>
      </c>
      <c r="C15" s="78" t="s">
        <v>98</v>
      </c>
      <c r="D15" s="79">
        <v>21820068</v>
      </c>
      <c r="E15" s="80">
        <v>28157357</v>
      </c>
      <c r="F15" s="80">
        <v>14894954</v>
      </c>
      <c r="G15" s="80">
        <v>0</v>
      </c>
      <c r="H15" s="81">
        <v>64872379</v>
      </c>
      <c r="I15" s="79">
        <v>18303893</v>
      </c>
      <c r="J15" s="80">
        <v>25114057</v>
      </c>
      <c r="K15" s="80">
        <v>10787217</v>
      </c>
      <c r="L15" s="80">
        <v>0</v>
      </c>
      <c r="M15" s="82">
        <v>54205167</v>
      </c>
    </row>
    <row r="16" spans="1:13" ht="12.75">
      <c r="A16" s="52" t="s">
        <v>90</v>
      </c>
      <c r="B16" s="77" t="s">
        <v>99</v>
      </c>
      <c r="C16" s="78" t="s">
        <v>100</v>
      </c>
      <c r="D16" s="79">
        <v>1815560</v>
      </c>
      <c r="E16" s="80">
        <v>4498392</v>
      </c>
      <c r="F16" s="80">
        <v>1356957</v>
      </c>
      <c r="G16" s="80">
        <v>0</v>
      </c>
      <c r="H16" s="81">
        <v>7670909</v>
      </c>
      <c r="I16" s="79">
        <v>5600114</v>
      </c>
      <c r="J16" s="80">
        <v>12937288</v>
      </c>
      <c r="K16" s="80">
        <v>5605768</v>
      </c>
      <c r="L16" s="80">
        <v>0</v>
      </c>
      <c r="M16" s="82">
        <v>24143170</v>
      </c>
    </row>
    <row r="17" spans="1:13" ht="12.75">
      <c r="A17" s="52" t="s">
        <v>90</v>
      </c>
      <c r="B17" s="77" t="s">
        <v>101</v>
      </c>
      <c r="C17" s="78" t="s">
        <v>102</v>
      </c>
      <c r="D17" s="79">
        <v>26451089</v>
      </c>
      <c r="E17" s="80">
        <v>91918164</v>
      </c>
      <c r="F17" s="80">
        <v>-201985</v>
      </c>
      <c r="G17" s="80">
        <v>0</v>
      </c>
      <c r="H17" s="81">
        <v>118167268</v>
      </c>
      <c r="I17" s="79">
        <v>23156497</v>
      </c>
      <c r="J17" s="80">
        <v>103442134</v>
      </c>
      <c r="K17" s="80">
        <v>13234820</v>
      </c>
      <c r="L17" s="80">
        <v>0</v>
      </c>
      <c r="M17" s="82">
        <v>139833451</v>
      </c>
    </row>
    <row r="18" spans="1:13" ht="12.75">
      <c r="A18" s="52" t="s">
        <v>90</v>
      </c>
      <c r="B18" s="77" t="s">
        <v>103</v>
      </c>
      <c r="C18" s="78" t="s">
        <v>104</v>
      </c>
      <c r="D18" s="79">
        <v>123657</v>
      </c>
      <c r="E18" s="80">
        <v>4701349</v>
      </c>
      <c r="F18" s="80">
        <v>10453130</v>
      </c>
      <c r="G18" s="80">
        <v>0</v>
      </c>
      <c r="H18" s="81">
        <v>15278136</v>
      </c>
      <c r="I18" s="79">
        <v>-742618</v>
      </c>
      <c r="J18" s="80">
        <v>5628602</v>
      </c>
      <c r="K18" s="80">
        <v>37543142</v>
      </c>
      <c r="L18" s="80">
        <v>0</v>
      </c>
      <c r="M18" s="82">
        <v>42429126</v>
      </c>
    </row>
    <row r="19" spans="1:13" ht="12.75">
      <c r="A19" s="52" t="s">
        <v>105</v>
      </c>
      <c r="B19" s="77" t="s">
        <v>106</v>
      </c>
      <c r="C19" s="78" t="s">
        <v>107</v>
      </c>
      <c r="D19" s="79">
        <v>0</v>
      </c>
      <c r="E19" s="80">
        <v>0</v>
      </c>
      <c r="F19" s="80">
        <v>65140113</v>
      </c>
      <c r="G19" s="80">
        <v>0</v>
      </c>
      <c r="H19" s="81">
        <v>65140113</v>
      </c>
      <c r="I19" s="79">
        <v>0</v>
      </c>
      <c r="J19" s="80">
        <v>0</v>
      </c>
      <c r="K19" s="80">
        <v>9009243</v>
      </c>
      <c r="L19" s="80">
        <v>0</v>
      </c>
      <c r="M19" s="82">
        <v>9009243</v>
      </c>
    </row>
    <row r="20" spans="1:13" ht="16.5">
      <c r="A20" s="53"/>
      <c r="B20" s="83" t="s">
        <v>108</v>
      </c>
      <c r="C20" s="84"/>
      <c r="D20" s="85">
        <f aca="true" t="shared" si="1" ref="D20:M20">SUM(D12:D19)</f>
        <v>59874611</v>
      </c>
      <c r="E20" s="86">
        <f t="shared" si="1"/>
        <v>222894043</v>
      </c>
      <c r="F20" s="86">
        <f t="shared" si="1"/>
        <v>122465353</v>
      </c>
      <c r="G20" s="86">
        <f t="shared" si="1"/>
        <v>0</v>
      </c>
      <c r="H20" s="87">
        <f t="shared" si="1"/>
        <v>405234007</v>
      </c>
      <c r="I20" s="85">
        <f t="shared" si="1"/>
        <v>51270377</v>
      </c>
      <c r="J20" s="86">
        <f t="shared" si="1"/>
        <v>225680740</v>
      </c>
      <c r="K20" s="86">
        <f t="shared" si="1"/>
        <v>93972969</v>
      </c>
      <c r="L20" s="86">
        <f t="shared" si="1"/>
        <v>0</v>
      </c>
      <c r="M20" s="88">
        <f t="shared" si="1"/>
        <v>370924086</v>
      </c>
    </row>
    <row r="21" spans="1:13" ht="12.75">
      <c r="A21" s="52" t="s">
        <v>90</v>
      </c>
      <c r="B21" s="77" t="s">
        <v>109</v>
      </c>
      <c r="C21" s="78" t="s">
        <v>110</v>
      </c>
      <c r="D21" s="79">
        <v>2763693</v>
      </c>
      <c r="E21" s="80">
        <v>155392</v>
      </c>
      <c r="F21" s="80">
        <v>1203345</v>
      </c>
      <c r="G21" s="80">
        <v>0</v>
      </c>
      <c r="H21" s="81">
        <v>4122430</v>
      </c>
      <c r="I21" s="79">
        <v>-14</v>
      </c>
      <c r="J21" s="80">
        <v>1</v>
      </c>
      <c r="K21" s="80">
        <v>28340310</v>
      </c>
      <c r="L21" s="80">
        <v>0</v>
      </c>
      <c r="M21" s="82">
        <v>28340297</v>
      </c>
    </row>
    <row r="22" spans="1:13" ht="12.75">
      <c r="A22" s="52" t="s">
        <v>90</v>
      </c>
      <c r="B22" s="77" t="s">
        <v>111</v>
      </c>
      <c r="C22" s="78" t="s">
        <v>112</v>
      </c>
      <c r="D22" s="79">
        <v>1350844</v>
      </c>
      <c r="E22" s="80">
        <v>447386</v>
      </c>
      <c r="F22" s="80">
        <v>3448051</v>
      </c>
      <c r="G22" s="80">
        <v>0</v>
      </c>
      <c r="H22" s="81">
        <v>5246281</v>
      </c>
      <c r="I22" s="79">
        <v>0</v>
      </c>
      <c r="J22" s="80">
        <v>0</v>
      </c>
      <c r="K22" s="80">
        <v>2522590</v>
      </c>
      <c r="L22" s="80">
        <v>0</v>
      </c>
      <c r="M22" s="82">
        <v>2522590</v>
      </c>
    </row>
    <row r="23" spans="1:13" ht="12.75">
      <c r="A23" s="52" t="s">
        <v>90</v>
      </c>
      <c r="B23" s="77" t="s">
        <v>113</v>
      </c>
      <c r="C23" s="78" t="s">
        <v>114</v>
      </c>
      <c r="D23" s="79">
        <v>6064154</v>
      </c>
      <c r="E23" s="80">
        <v>3433298</v>
      </c>
      <c r="F23" s="80">
        <v>2085746</v>
      </c>
      <c r="G23" s="80">
        <v>0</v>
      </c>
      <c r="H23" s="81">
        <v>11583198</v>
      </c>
      <c r="I23" s="79">
        <v>6065466</v>
      </c>
      <c r="J23" s="80">
        <v>2872582</v>
      </c>
      <c r="K23" s="80">
        <v>4553804</v>
      </c>
      <c r="L23" s="80">
        <v>0</v>
      </c>
      <c r="M23" s="82">
        <v>13491852</v>
      </c>
    </row>
    <row r="24" spans="1:13" ht="12.75">
      <c r="A24" s="52" t="s">
        <v>90</v>
      </c>
      <c r="B24" s="77" t="s">
        <v>115</v>
      </c>
      <c r="C24" s="78" t="s">
        <v>116</v>
      </c>
      <c r="D24" s="79">
        <v>2099442</v>
      </c>
      <c r="E24" s="80">
        <v>14627821</v>
      </c>
      <c r="F24" s="80">
        <v>19597105</v>
      </c>
      <c r="G24" s="80">
        <v>0</v>
      </c>
      <c r="H24" s="81">
        <v>36324368</v>
      </c>
      <c r="I24" s="79">
        <v>3510074</v>
      </c>
      <c r="J24" s="80">
        <v>37875595</v>
      </c>
      <c r="K24" s="80">
        <v>3069998</v>
      </c>
      <c r="L24" s="80">
        <v>0</v>
      </c>
      <c r="M24" s="82">
        <v>44455667</v>
      </c>
    </row>
    <row r="25" spans="1:13" ht="12.75">
      <c r="A25" s="52" t="s">
        <v>90</v>
      </c>
      <c r="B25" s="77" t="s">
        <v>117</v>
      </c>
      <c r="C25" s="78" t="s">
        <v>118</v>
      </c>
      <c r="D25" s="79">
        <v>1071172</v>
      </c>
      <c r="E25" s="80">
        <v>180662</v>
      </c>
      <c r="F25" s="80">
        <v>1506640</v>
      </c>
      <c r="G25" s="80">
        <v>0</v>
      </c>
      <c r="H25" s="81">
        <v>2758474</v>
      </c>
      <c r="I25" s="79">
        <v>8447082</v>
      </c>
      <c r="J25" s="80">
        <v>235286</v>
      </c>
      <c r="K25" s="80">
        <v>6574463</v>
      </c>
      <c r="L25" s="80">
        <v>0</v>
      </c>
      <c r="M25" s="82">
        <v>15256831</v>
      </c>
    </row>
    <row r="26" spans="1:13" ht="12.75">
      <c r="A26" s="52" t="s">
        <v>90</v>
      </c>
      <c r="B26" s="77" t="s">
        <v>119</v>
      </c>
      <c r="C26" s="78" t="s">
        <v>120</v>
      </c>
      <c r="D26" s="79">
        <v>160698</v>
      </c>
      <c r="E26" s="80">
        <v>23769628</v>
      </c>
      <c r="F26" s="80">
        <v>9008735</v>
      </c>
      <c r="G26" s="80">
        <v>0</v>
      </c>
      <c r="H26" s="81">
        <v>32939061</v>
      </c>
      <c r="I26" s="79">
        <v>-2860999</v>
      </c>
      <c r="J26" s="80">
        <v>12033342</v>
      </c>
      <c r="K26" s="80">
        <v>12857729</v>
      </c>
      <c r="L26" s="80">
        <v>0</v>
      </c>
      <c r="M26" s="82">
        <v>22030072</v>
      </c>
    </row>
    <row r="27" spans="1:13" ht="12.75">
      <c r="A27" s="52" t="s">
        <v>105</v>
      </c>
      <c r="B27" s="77" t="s">
        <v>121</v>
      </c>
      <c r="C27" s="78" t="s">
        <v>122</v>
      </c>
      <c r="D27" s="79">
        <v>0</v>
      </c>
      <c r="E27" s="80">
        <v>13630885</v>
      </c>
      <c r="F27" s="80">
        <v>266277743</v>
      </c>
      <c r="G27" s="80">
        <v>0</v>
      </c>
      <c r="H27" s="81">
        <v>279908628</v>
      </c>
      <c r="I27" s="79">
        <v>0</v>
      </c>
      <c r="J27" s="80">
        <v>65815526</v>
      </c>
      <c r="K27" s="80">
        <v>12945691</v>
      </c>
      <c r="L27" s="80">
        <v>0</v>
      </c>
      <c r="M27" s="82">
        <v>78761217</v>
      </c>
    </row>
    <row r="28" spans="1:13" ht="16.5">
      <c r="A28" s="53"/>
      <c r="B28" s="83" t="s">
        <v>123</v>
      </c>
      <c r="C28" s="84"/>
      <c r="D28" s="85">
        <f aca="true" t="shared" si="2" ref="D28:M28">SUM(D21:D27)</f>
        <v>13510003</v>
      </c>
      <c r="E28" s="86">
        <f t="shared" si="2"/>
        <v>56245072</v>
      </c>
      <c r="F28" s="86">
        <f t="shared" si="2"/>
        <v>303127365</v>
      </c>
      <c r="G28" s="86">
        <f t="shared" si="2"/>
        <v>0</v>
      </c>
      <c r="H28" s="87">
        <f t="shared" si="2"/>
        <v>372882440</v>
      </c>
      <c r="I28" s="85">
        <f t="shared" si="2"/>
        <v>15161609</v>
      </c>
      <c r="J28" s="86">
        <f t="shared" si="2"/>
        <v>118832332</v>
      </c>
      <c r="K28" s="86">
        <f t="shared" si="2"/>
        <v>70864585</v>
      </c>
      <c r="L28" s="86">
        <f t="shared" si="2"/>
        <v>0</v>
      </c>
      <c r="M28" s="88">
        <f t="shared" si="2"/>
        <v>204858526</v>
      </c>
    </row>
    <row r="29" spans="1:13" ht="12.75">
      <c r="A29" s="52" t="s">
        <v>90</v>
      </c>
      <c r="B29" s="77" t="s">
        <v>124</v>
      </c>
      <c r="C29" s="78" t="s">
        <v>125</v>
      </c>
      <c r="D29" s="79">
        <v>0</v>
      </c>
      <c r="E29" s="80">
        <v>15404956</v>
      </c>
      <c r="F29" s="80">
        <v>9189366</v>
      </c>
      <c r="G29" s="80">
        <v>0</v>
      </c>
      <c r="H29" s="81">
        <v>24594322</v>
      </c>
      <c r="I29" s="79">
        <v>32180</v>
      </c>
      <c r="J29" s="80">
        <v>22201190</v>
      </c>
      <c r="K29" s="80">
        <v>1064163</v>
      </c>
      <c r="L29" s="80">
        <v>0</v>
      </c>
      <c r="M29" s="82">
        <v>23297533</v>
      </c>
    </row>
    <row r="30" spans="1:13" ht="12.75">
      <c r="A30" s="52" t="s">
        <v>90</v>
      </c>
      <c r="B30" s="77" t="s">
        <v>126</v>
      </c>
      <c r="C30" s="78" t="s">
        <v>127</v>
      </c>
      <c r="D30" s="79">
        <v>0</v>
      </c>
      <c r="E30" s="80">
        <v>0</v>
      </c>
      <c r="F30" s="80">
        <v>0</v>
      </c>
      <c r="G30" s="80">
        <v>0</v>
      </c>
      <c r="H30" s="81">
        <v>0</v>
      </c>
      <c r="I30" s="79">
        <v>0</v>
      </c>
      <c r="J30" s="80">
        <v>0</v>
      </c>
      <c r="K30" s="80">
        <v>0</v>
      </c>
      <c r="L30" s="80">
        <v>0</v>
      </c>
      <c r="M30" s="82">
        <v>0</v>
      </c>
    </row>
    <row r="31" spans="1:13" ht="12.75">
      <c r="A31" s="52" t="s">
        <v>90</v>
      </c>
      <c r="B31" s="77" t="s">
        <v>128</v>
      </c>
      <c r="C31" s="78" t="s">
        <v>129</v>
      </c>
      <c r="D31" s="79">
        <v>857920</v>
      </c>
      <c r="E31" s="80">
        <v>2888375</v>
      </c>
      <c r="F31" s="80">
        <v>5098125</v>
      </c>
      <c r="G31" s="80">
        <v>0</v>
      </c>
      <c r="H31" s="81">
        <v>8844420</v>
      </c>
      <c r="I31" s="79">
        <v>272506</v>
      </c>
      <c r="J31" s="80">
        <v>5116429</v>
      </c>
      <c r="K31" s="80">
        <v>10928518</v>
      </c>
      <c r="L31" s="80">
        <v>0</v>
      </c>
      <c r="M31" s="82">
        <v>16317453</v>
      </c>
    </row>
    <row r="32" spans="1:13" ht="12.75">
      <c r="A32" s="52" t="s">
        <v>90</v>
      </c>
      <c r="B32" s="77" t="s">
        <v>130</v>
      </c>
      <c r="C32" s="78" t="s">
        <v>131</v>
      </c>
      <c r="D32" s="79">
        <v>3989216</v>
      </c>
      <c r="E32" s="80">
        <v>255375</v>
      </c>
      <c r="F32" s="80">
        <v>5324205</v>
      </c>
      <c r="G32" s="80">
        <v>0</v>
      </c>
      <c r="H32" s="81">
        <v>9568796</v>
      </c>
      <c r="I32" s="79">
        <v>440729</v>
      </c>
      <c r="J32" s="80">
        <v>188062</v>
      </c>
      <c r="K32" s="80">
        <v>12647664</v>
      </c>
      <c r="L32" s="80">
        <v>0</v>
      </c>
      <c r="M32" s="82">
        <v>13276455</v>
      </c>
    </row>
    <row r="33" spans="1:13" ht="12.75">
      <c r="A33" s="52" t="s">
        <v>90</v>
      </c>
      <c r="B33" s="77" t="s">
        <v>132</v>
      </c>
      <c r="C33" s="78" t="s">
        <v>133</v>
      </c>
      <c r="D33" s="79">
        <v>0</v>
      </c>
      <c r="E33" s="80">
        <v>0</v>
      </c>
      <c r="F33" s="80">
        <v>0</v>
      </c>
      <c r="G33" s="80">
        <v>0</v>
      </c>
      <c r="H33" s="81">
        <v>0</v>
      </c>
      <c r="I33" s="79">
        <v>618512</v>
      </c>
      <c r="J33" s="80">
        <v>1755753</v>
      </c>
      <c r="K33" s="80">
        <v>4217050</v>
      </c>
      <c r="L33" s="80">
        <v>0</v>
      </c>
      <c r="M33" s="82">
        <v>6591315</v>
      </c>
    </row>
    <row r="34" spans="1:13" ht="12.75">
      <c r="A34" s="52" t="s">
        <v>90</v>
      </c>
      <c r="B34" s="77" t="s">
        <v>134</v>
      </c>
      <c r="C34" s="78" t="s">
        <v>135</v>
      </c>
      <c r="D34" s="79">
        <v>-73069</v>
      </c>
      <c r="E34" s="80">
        <v>106371609</v>
      </c>
      <c r="F34" s="80">
        <v>89165472</v>
      </c>
      <c r="G34" s="80">
        <v>0</v>
      </c>
      <c r="H34" s="81">
        <v>195464012</v>
      </c>
      <c r="I34" s="79">
        <v>4274020</v>
      </c>
      <c r="J34" s="80">
        <v>20799557</v>
      </c>
      <c r="K34" s="80">
        <v>3666253</v>
      </c>
      <c r="L34" s="80">
        <v>0</v>
      </c>
      <c r="M34" s="82">
        <v>28739830</v>
      </c>
    </row>
    <row r="35" spans="1:13" ht="12.75">
      <c r="A35" s="52" t="s">
        <v>105</v>
      </c>
      <c r="B35" s="77" t="s">
        <v>136</v>
      </c>
      <c r="C35" s="78" t="s">
        <v>137</v>
      </c>
      <c r="D35" s="79">
        <v>0</v>
      </c>
      <c r="E35" s="80">
        <v>55748502</v>
      </c>
      <c r="F35" s="80">
        <v>79038772</v>
      </c>
      <c r="G35" s="80">
        <v>0</v>
      </c>
      <c r="H35" s="81">
        <v>134787274</v>
      </c>
      <c r="I35" s="79">
        <v>0</v>
      </c>
      <c r="J35" s="80">
        <v>52525921</v>
      </c>
      <c r="K35" s="80">
        <v>34644149</v>
      </c>
      <c r="L35" s="80">
        <v>0</v>
      </c>
      <c r="M35" s="82">
        <v>87170070</v>
      </c>
    </row>
    <row r="36" spans="1:13" ht="16.5">
      <c r="A36" s="53"/>
      <c r="B36" s="83" t="s">
        <v>138</v>
      </c>
      <c r="C36" s="84"/>
      <c r="D36" s="85">
        <f aca="true" t="shared" si="3" ref="D36:M36">SUM(D29:D35)</f>
        <v>4774067</v>
      </c>
      <c r="E36" s="86">
        <f t="shared" si="3"/>
        <v>180668817</v>
      </c>
      <c r="F36" s="86">
        <f t="shared" si="3"/>
        <v>187815940</v>
      </c>
      <c r="G36" s="86">
        <f t="shared" si="3"/>
        <v>0</v>
      </c>
      <c r="H36" s="87">
        <f t="shared" si="3"/>
        <v>373258824</v>
      </c>
      <c r="I36" s="85">
        <f t="shared" si="3"/>
        <v>5637947</v>
      </c>
      <c r="J36" s="86">
        <f t="shared" si="3"/>
        <v>102586912</v>
      </c>
      <c r="K36" s="86">
        <f t="shared" si="3"/>
        <v>67167797</v>
      </c>
      <c r="L36" s="86">
        <f t="shared" si="3"/>
        <v>0</v>
      </c>
      <c r="M36" s="88">
        <f t="shared" si="3"/>
        <v>175392656</v>
      </c>
    </row>
    <row r="37" spans="1:13" ht="12.75">
      <c r="A37" s="52" t="s">
        <v>90</v>
      </c>
      <c r="B37" s="77" t="s">
        <v>139</v>
      </c>
      <c r="C37" s="78" t="s">
        <v>140</v>
      </c>
      <c r="D37" s="79">
        <v>806652</v>
      </c>
      <c r="E37" s="80">
        <v>1529628</v>
      </c>
      <c r="F37" s="80">
        <v>9550822</v>
      </c>
      <c r="G37" s="80">
        <v>0</v>
      </c>
      <c r="H37" s="81">
        <v>11887102</v>
      </c>
      <c r="I37" s="79">
        <v>-473500</v>
      </c>
      <c r="J37" s="80">
        <v>7231411</v>
      </c>
      <c r="K37" s="80">
        <v>4988455</v>
      </c>
      <c r="L37" s="80">
        <v>0</v>
      </c>
      <c r="M37" s="82">
        <v>11746366</v>
      </c>
    </row>
    <row r="38" spans="1:13" ht="12.75">
      <c r="A38" s="52" t="s">
        <v>90</v>
      </c>
      <c r="B38" s="77" t="s">
        <v>141</v>
      </c>
      <c r="C38" s="78" t="s">
        <v>142</v>
      </c>
      <c r="D38" s="79">
        <v>-5736196</v>
      </c>
      <c r="E38" s="80">
        <v>11939380</v>
      </c>
      <c r="F38" s="80">
        <v>7445834</v>
      </c>
      <c r="G38" s="80">
        <v>0</v>
      </c>
      <c r="H38" s="81">
        <v>13649018</v>
      </c>
      <c r="I38" s="79">
        <v>435354</v>
      </c>
      <c r="J38" s="80">
        <v>9513326</v>
      </c>
      <c r="K38" s="80">
        <v>24228366</v>
      </c>
      <c r="L38" s="80">
        <v>0</v>
      </c>
      <c r="M38" s="82">
        <v>34177046</v>
      </c>
    </row>
    <row r="39" spans="1:13" ht="12.75">
      <c r="A39" s="52" t="s">
        <v>90</v>
      </c>
      <c r="B39" s="77" t="s">
        <v>143</v>
      </c>
      <c r="C39" s="78" t="s">
        <v>144</v>
      </c>
      <c r="D39" s="79">
        <v>1297281</v>
      </c>
      <c r="E39" s="80">
        <v>32652796</v>
      </c>
      <c r="F39" s="80">
        <v>5002377</v>
      </c>
      <c r="G39" s="80">
        <v>0</v>
      </c>
      <c r="H39" s="81">
        <v>38952454</v>
      </c>
      <c r="I39" s="79">
        <v>257540</v>
      </c>
      <c r="J39" s="80">
        <v>20631939</v>
      </c>
      <c r="K39" s="80">
        <v>17043926</v>
      </c>
      <c r="L39" s="80">
        <v>0</v>
      </c>
      <c r="M39" s="82">
        <v>37933405</v>
      </c>
    </row>
    <row r="40" spans="1:13" ht="12.75">
      <c r="A40" s="52" t="s">
        <v>105</v>
      </c>
      <c r="B40" s="77" t="s">
        <v>145</v>
      </c>
      <c r="C40" s="78" t="s">
        <v>146</v>
      </c>
      <c r="D40" s="79">
        <v>0</v>
      </c>
      <c r="E40" s="80">
        <v>20564325</v>
      </c>
      <c r="F40" s="80">
        <v>104736935</v>
      </c>
      <c r="G40" s="80">
        <v>0</v>
      </c>
      <c r="H40" s="81">
        <v>125301260</v>
      </c>
      <c r="I40" s="79">
        <v>0</v>
      </c>
      <c r="J40" s="80">
        <v>5987098</v>
      </c>
      <c r="K40" s="80">
        <v>57769244</v>
      </c>
      <c r="L40" s="80">
        <v>0</v>
      </c>
      <c r="M40" s="82">
        <v>63756342</v>
      </c>
    </row>
    <row r="41" spans="1:13" ht="16.5">
      <c r="A41" s="53"/>
      <c r="B41" s="83" t="s">
        <v>147</v>
      </c>
      <c r="C41" s="84"/>
      <c r="D41" s="85">
        <f aca="true" t="shared" si="4" ref="D41:M41">SUM(D37:D40)</f>
        <v>-3632263</v>
      </c>
      <c r="E41" s="86">
        <f t="shared" si="4"/>
        <v>66686129</v>
      </c>
      <c r="F41" s="86">
        <f t="shared" si="4"/>
        <v>126735968</v>
      </c>
      <c r="G41" s="86">
        <f t="shared" si="4"/>
        <v>0</v>
      </c>
      <c r="H41" s="87">
        <f t="shared" si="4"/>
        <v>189789834</v>
      </c>
      <c r="I41" s="85">
        <f t="shared" si="4"/>
        <v>219394</v>
      </c>
      <c r="J41" s="86">
        <f t="shared" si="4"/>
        <v>43363774</v>
      </c>
      <c r="K41" s="86">
        <f t="shared" si="4"/>
        <v>104029991</v>
      </c>
      <c r="L41" s="86">
        <f t="shared" si="4"/>
        <v>0</v>
      </c>
      <c r="M41" s="88">
        <f t="shared" si="4"/>
        <v>147613159</v>
      </c>
    </row>
    <row r="42" spans="1:13" ht="12.75">
      <c r="A42" s="52" t="s">
        <v>90</v>
      </c>
      <c r="B42" s="77" t="s">
        <v>148</v>
      </c>
      <c r="C42" s="78" t="s">
        <v>149</v>
      </c>
      <c r="D42" s="79">
        <v>0</v>
      </c>
      <c r="E42" s="80">
        <v>314672</v>
      </c>
      <c r="F42" s="80">
        <v>4051171</v>
      </c>
      <c r="G42" s="80">
        <v>0</v>
      </c>
      <c r="H42" s="81">
        <v>4365843</v>
      </c>
      <c r="I42" s="79">
        <v>1122059</v>
      </c>
      <c r="J42" s="80">
        <v>53265</v>
      </c>
      <c r="K42" s="80">
        <v>12128537</v>
      </c>
      <c r="L42" s="80">
        <v>0</v>
      </c>
      <c r="M42" s="82">
        <v>13303861</v>
      </c>
    </row>
    <row r="43" spans="1:13" ht="12.75">
      <c r="A43" s="52" t="s">
        <v>90</v>
      </c>
      <c r="B43" s="77" t="s">
        <v>150</v>
      </c>
      <c r="C43" s="78" t="s">
        <v>151</v>
      </c>
      <c r="D43" s="79">
        <v>-1267</v>
      </c>
      <c r="E43" s="80">
        <v>236085</v>
      </c>
      <c r="F43" s="80">
        <v>1309356</v>
      </c>
      <c r="G43" s="80">
        <v>0</v>
      </c>
      <c r="H43" s="81">
        <v>1544174</v>
      </c>
      <c r="I43" s="79">
        <v>172957</v>
      </c>
      <c r="J43" s="80">
        <v>174061</v>
      </c>
      <c r="K43" s="80">
        <v>628250</v>
      </c>
      <c r="L43" s="80">
        <v>0</v>
      </c>
      <c r="M43" s="82">
        <v>975268</v>
      </c>
    </row>
    <row r="44" spans="1:13" ht="12.75">
      <c r="A44" s="52" t="s">
        <v>90</v>
      </c>
      <c r="B44" s="77" t="s">
        <v>152</v>
      </c>
      <c r="C44" s="78" t="s">
        <v>153</v>
      </c>
      <c r="D44" s="79">
        <v>0</v>
      </c>
      <c r="E44" s="80">
        <v>19063</v>
      </c>
      <c r="F44" s="80">
        <v>4205388</v>
      </c>
      <c r="G44" s="80">
        <v>0</v>
      </c>
      <c r="H44" s="81">
        <v>4224451</v>
      </c>
      <c r="I44" s="79">
        <v>542</v>
      </c>
      <c r="J44" s="80">
        <v>67467</v>
      </c>
      <c r="K44" s="80">
        <v>2377426</v>
      </c>
      <c r="L44" s="80">
        <v>0</v>
      </c>
      <c r="M44" s="82">
        <v>2445435</v>
      </c>
    </row>
    <row r="45" spans="1:13" ht="12.75">
      <c r="A45" s="52" t="s">
        <v>90</v>
      </c>
      <c r="B45" s="77" t="s">
        <v>154</v>
      </c>
      <c r="C45" s="78" t="s">
        <v>155</v>
      </c>
      <c r="D45" s="79">
        <v>0</v>
      </c>
      <c r="E45" s="80">
        <v>340008</v>
      </c>
      <c r="F45" s="80">
        <v>56337712</v>
      </c>
      <c r="G45" s="80">
        <v>0</v>
      </c>
      <c r="H45" s="81">
        <v>56677720</v>
      </c>
      <c r="I45" s="79">
        <v>0</v>
      </c>
      <c r="J45" s="80">
        <v>213048</v>
      </c>
      <c r="K45" s="80">
        <v>4202740</v>
      </c>
      <c r="L45" s="80">
        <v>0</v>
      </c>
      <c r="M45" s="82">
        <v>4415788</v>
      </c>
    </row>
    <row r="46" spans="1:13" ht="12.75">
      <c r="A46" s="52" t="s">
        <v>90</v>
      </c>
      <c r="B46" s="77" t="s">
        <v>156</v>
      </c>
      <c r="C46" s="78" t="s">
        <v>157</v>
      </c>
      <c r="D46" s="79">
        <v>8458616</v>
      </c>
      <c r="E46" s="80">
        <v>84964119</v>
      </c>
      <c r="F46" s="80">
        <v>20971071</v>
      </c>
      <c r="G46" s="80">
        <v>0</v>
      </c>
      <c r="H46" s="81">
        <v>114393806</v>
      </c>
      <c r="I46" s="79">
        <v>2381140</v>
      </c>
      <c r="J46" s="80">
        <v>84317397</v>
      </c>
      <c r="K46" s="80">
        <v>30642341</v>
      </c>
      <c r="L46" s="80">
        <v>0</v>
      </c>
      <c r="M46" s="82">
        <v>117340878</v>
      </c>
    </row>
    <row r="47" spans="1:13" ht="12.75">
      <c r="A47" s="52" t="s">
        <v>105</v>
      </c>
      <c r="B47" s="77" t="s">
        <v>158</v>
      </c>
      <c r="C47" s="78" t="s">
        <v>159</v>
      </c>
      <c r="D47" s="79">
        <v>0</v>
      </c>
      <c r="E47" s="80">
        <v>83931413</v>
      </c>
      <c r="F47" s="80">
        <v>31229348</v>
      </c>
      <c r="G47" s="80">
        <v>0</v>
      </c>
      <c r="H47" s="81">
        <v>115160761</v>
      </c>
      <c r="I47" s="79">
        <v>0</v>
      </c>
      <c r="J47" s="80">
        <v>59109020</v>
      </c>
      <c r="K47" s="80">
        <v>25072811</v>
      </c>
      <c r="L47" s="80">
        <v>0</v>
      </c>
      <c r="M47" s="82">
        <v>84181831</v>
      </c>
    </row>
    <row r="48" spans="1:13" ht="16.5">
      <c r="A48" s="53"/>
      <c r="B48" s="83" t="s">
        <v>160</v>
      </c>
      <c r="C48" s="84"/>
      <c r="D48" s="85">
        <f aca="true" t="shared" si="5" ref="D48:M48">SUM(D42:D47)</f>
        <v>8457349</v>
      </c>
      <c r="E48" s="86">
        <f t="shared" si="5"/>
        <v>169805360</v>
      </c>
      <c r="F48" s="86">
        <f t="shared" si="5"/>
        <v>118104046</v>
      </c>
      <c r="G48" s="86">
        <f t="shared" si="5"/>
        <v>0</v>
      </c>
      <c r="H48" s="87">
        <f t="shared" si="5"/>
        <v>296366755</v>
      </c>
      <c r="I48" s="85">
        <f t="shared" si="5"/>
        <v>3676698</v>
      </c>
      <c r="J48" s="86">
        <f t="shared" si="5"/>
        <v>143934258</v>
      </c>
      <c r="K48" s="86">
        <f t="shared" si="5"/>
        <v>75052105</v>
      </c>
      <c r="L48" s="86">
        <f t="shared" si="5"/>
        <v>0</v>
      </c>
      <c r="M48" s="88">
        <f t="shared" si="5"/>
        <v>222663061</v>
      </c>
    </row>
    <row r="49" spans="1:13" ht="12.75">
      <c r="A49" s="52" t="s">
        <v>90</v>
      </c>
      <c r="B49" s="77" t="s">
        <v>161</v>
      </c>
      <c r="C49" s="78" t="s">
        <v>162</v>
      </c>
      <c r="D49" s="79">
        <v>-7891118</v>
      </c>
      <c r="E49" s="80">
        <v>9265338</v>
      </c>
      <c r="F49" s="80">
        <v>17025689</v>
      </c>
      <c r="G49" s="80">
        <v>0</v>
      </c>
      <c r="H49" s="81">
        <v>18399909</v>
      </c>
      <c r="I49" s="79">
        <v>1794394</v>
      </c>
      <c r="J49" s="80">
        <v>13070556</v>
      </c>
      <c r="K49" s="80">
        <v>15994542</v>
      </c>
      <c r="L49" s="80">
        <v>0</v>
      </c>
      <c r="M49" s="82">
        <v>30859492</v>
      </c>
    </row>
    <row r="50" spans="1:13" ht="12.75">
      <c r="A50" s="52" t="s">
        <v>90</v>
      </c>
      <c r="B50" s="77" t="s">
        <v>163</v>
      </c>
      <c r="C50" s="78" t="s">
        <v>164</v>
      </c>
      <c r="D50" s="79">
        <v>3322422</v>
      </c>
      <c r="E50" s="80">
        <v>33230</v>
      </c>
      <c r="F50" s="80">
        <v>3709429</v>
      </c>
      <c r="G50" s="80">
        <v>0</v>
      </c>
      <c r="H50" s="81">
        <v>7065081</v>
      </c>
      <c r="I50" s="79">
        <v>1502856</v>
      </c>
      <c r="J50" s="80">
        <v>-561158</v>
      </c>
      <c r="K50" s="80">
        <v>5308778</v>
      </c>
      <c r="L50" s="80">
        <v>0</v>
      </c>
      <c r="M50" s="82">
        <v>6250476</v>
      </c>
    </row>
    <row r="51" spans="1:13" ht="12.75">
      <c r="A51" s="52" t="s">
        <v>90</v>
      </c>
      <c r="B51" s="77" t="s">
        <v>165</v>
      </c>
      <c r="C51" s="78" t="s">
        <v>166</v>
      </c>
      <c r="D51" s="79">
        <v>1858446</v>
      </c>
      <c r="E51" s="80">
        <v>7976244</v>
      </c>
      <c r="F51" s="80">
        <v>5340515</v>
      </c>
      <c r="G51" s="80">
        <v>0</v>
      </c>
      <c r="H51" s="81">
        <v>15175205</v>
      </c>
      <c r="I51" s="79">
        <v>2408480</v>
      </c>
      <c r="J51" s="80">
        <v>7417112</v>
      </c>
      <c r="K51" s="80">
        <v>5508563</v>
      </c>
      <c r="L51" s="80">
        <v>0</v>
      </c>
      <c r="M51" s="82">
        <v>15334155</v>
      </c>
    </row>
    <row r="52" spans="1:13" ht="12.75">
      <c r="A52" s="52" t="s">
        <v>90</v>
      </c>
      <c r="B52" s="77" t="s">
        <v>167</v>
      </c>
      <c r="C52" s="78" t="s">
        <v>168</v>
      </c>
      <c r="D52" s="79">
        <v>706542</v>
      </c>
      <c r="E52" s="80">
        <v>77861</v>
      </c>
      <c r="F52" s="80">
        <v>1183314</v>
      </c>
      <c r="G52" s="80">
        <v>0</v>
      </c>
      <c r="H52" s="81">
        <v>1967717</v>
      </c>
      <c r="I52" s="79">
        <v>1254939</v>
      </c>
      <c r="J52" s="80">
        <v>101082</v>
      </c>
      <c r="K52" s="80">
        <v>2726516</v>
      </c>
      <c r="L52" s="80">
        <v>0</v>
      </c>
      <c r="M52" s="82">
        <v>4082537</v>
      </c>
    </row>
    <row r="53" spans="1:13" ht="12.75">
      <c r="A53" s="52" t="s">
        <v>105</v>
      </c>
      <c r="B53" s="77" t="s">
        <v>169</v>
      </c>
      <c r="C53" s="78" t="s">
        <v>170</v>
      </c>
      <c r="D53" s="79">
        <v>0</v>
      </c>
      <c r="E53" s="80">
        <v>-12982833</v>
      </c>
      <c r="F53" s="80">
        <v>133992927</v>
      </c>
      <c r="G53" s="80">
        <v>0</v>
      </c>
      <c r="H53" s="81">
        <v>121010094</v>
      </c>
      <c r="I53" s="79">
        <v>0</v>
      </c>
      <c r="J53" s="80">
        <v>3585293</v>
      </c>
      <c r="K53" s="80">
        <v>16457182</v>
      </c>
      <c r="L53" s="80">
        <v>0</v>
      </c>
      <c r="M53" s="82">
        <v>20042475</v>
      </c>
    </row>
    <row r="54" spans="1:13" ht="16.5">
      <c r="A54" s="53"/>
      <c r="B54" s="83" t="s">
        <v>171</v>
      </c>
      <c r="C54" s="84"/>
      <c r="D54" s="85">
        <f aca="true" t="shared" si="6" ref="D54:M54">SUM(D49:D53)</f>
        <v>-2003708</v>
      </c>
      <c r="E54" s="86">
        <f t="shared" si="6"/>
        <v>4369840</v>
      </c>
      <c r="F54" s="86">
        <f t="shared" si="6"/>
        <v>161251874</v>
      </c>
      <c r="G54" s="86">
        <f t="shared" si="6"/>
        <v>0</v>
      </c>
      <c r="H54" s="87">
        <f t="shared" si="6"/>
        <v>163618006</v>
      </c>
      <c r="I54" s="85">
        <f t="shared" si="6"/>
        <v>6960669</v>
      </c>
      <c r="J54" s="86">
        <f t="shared" si="6"/>
        <v>23612885</v>
      </c>
      <c r="K54" s="86">
        <f t="shared" si="6"/>
        <v>45995581</v>
      </c>
      <c r="L54" s="86">
        <f t="shared" si="6"/>
        <v>0</v>
      </c>
      <c r="M54" s="88">
        <f t="shared" si="6"/>
        <v>76569135</v>
      </c>
    </row>
    <row r="55" spans="1:13" ht="16.5">
      <c r="A55" s="54"/>
      <c r="B55" s="89" t="s">
        <v>172</v>
      </c>
      <c r="C55" s="90"/>
      <c r="D55" s="91">
        <f aca="true" t="shared" si="7" ref="D55:M55">SUM(D9:D10,D12:D19,D21:D27,D29:D35,D37:D40,D42:D47,D49:D53)</f>
        <v>799838194</v>
      </c>
      <c r="E55" s="92">
        <f t="shared" si="7"/>
        <v>2535967020</v>
      </c>
      <c r="F55" s="92">
        <f t="shared" si="7"/>
        <v>1381569870</v>
      </c>
      <c r="G55" s="92">
        <f t="shared" si="7"/>
        <v>0</v>
      </c>
      <c r="H55" s="93">
        <f t="shared" si="7"/>
        <v>4717375084</v>
      </c>
      <c r="I55" s="91">
        <f t="shared" si="7"/>
        <v>688149934</v>
      </c>
      <c r="J55" s="92">
        <f t="shared" si="7"/>
        <v>2504260946</v>
      </c>
      <c r="K55" s="92">
        <f t="shared" si="7"/>
        <v>637494322</v>
      </c>
      <c r="L55" s="92">
        <f t="shared" si="7"/>
        <v>0</v>
      </c>
      <c r="M55" s="94">
        <f t="shared" si="7"/>
        <v>3829905202</v>
      </c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customHeight="1">
      <c r="A3" s="5"/>
      <c r="B3" s="36"/>
      <c r="C3" s="3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ht="15.75" customHeight="1">
      <c r="A4" s="9"/>
      <c r="B4" s="38"/>
      <c r="C4" s="39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173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88</v>
      </c>
      <c r="B9" s="77" t="s">
        <v>42</v>
      </c>
      <c r="C9" s="78" t="s">
        <v>43</v>
      </c>
      <c r="D9" s="79">
        <v>187432793</v>
      </c>
      <c r="E9" s="80">
        <v>495699640</v>
      </c>
      <c r="F9" s="80">
        <v>137477597</v>
      </c>
      <c r="G9" s="80">
        <v>0</v>
      </c>
      <c r="H9" s="81">
        <v>820610030</v>
      </c>
      <c r="I9" s="79">
        <v>227104624</v>
      </c>
      <c r="J9" s="80">
        <v>808886722</v>
      </c>
      <c r="K9" s="80">
        <v>176017456</v>
      </c>
      <c r="L9" s="80">
        <v>0</v>
      </c>
      <c r="M9" s="82">
        <v>1212008802</v>
      </c>
    </row>
    <row r="10" spans="1:13" ht="16.5">
      <c r="A10" s="53"/>
      <c r="B10" s="83" t="s">
        <v>89</v>
      </c>
      <c r="C10" s="84"/>
      <c r="D10" s="85">
        <f aca="true" t="shared" si="0" ref="D10:M10">D9</f>
        <v>187432793</v>
      </c>
      <c r="E10" s="86">
        <f t="shared" si="0"/>
        <v>495699640</v>
      </c>
      <c r="F10" s="86">
        <f t="shared" si="0"/>
        <v>137477597</v>
      </c>
      <c r="G10" s="86">
        <f t="shared" si="0"/>
        <v>0</v>
      </c>
      <c r="H10" s="87">
        <f t="shared" si="0"/>
        <v>820610030</v>
      </c>
      <c r="I10" s="85">
        <f t="shared" si="0"/>
        <v>227104624</v>
      </c>
      <c r="J10" s="86">
        <f t="shared" si="0"/>
        <v>808886722</v>
      </c>
      <c r="K10" s="86">
        <f t="shared" si="0"/>
        <v>176017456</v>
      </c>
      <c r="L10" s="86">
        <f t="shared" si="0"/>
        <v>0</v>
      </c>
      <c r="M10" s="88">
        <f t="shared" si="0"/>
        <v>1212008802</v>
      </c>
    </row>
    <row r="11" spans="1:13" ht="12.75">
      <c r="A11" s="52" t="s">
        <v>90</v>
      </c>
      <c r="B11" s="77" t="s">
        <v>174</v>
      </c>
      <c r="C11" s="78" t="s">
        <v>175</v>
      </c>
      <c r="D11" s="79">
        <v>4015732</v>
      </c>
      <c r="E11" s="80">
        <v>14467275</v>
      </c>
      <c r="F11" s="80">
        <v>928227</v>
      </c>
      <c r="G11" s="80">
        <v>0</v>
      </c>
      <c r="H11" s="81">
        <v>19411234</v>
      </c>
      <c r="I11" s="79">
        <v>3560087</v>
      </c>
      <c r="J11" s="80">
        <v>13801893</v>
      </c>
      <c r="K11" s="80">
        <v>85711</v>
      </c>
      <c r="L11" s="80">
        <v>0</v>
      </c>
      <c r="M11" s="82">
        <v>17447691</v>
      </c>
    </row>
    <row r="12" spans="1:13" ht="12.75">
      <c r="A12" s="52" t="s">
        <v>90</v>
      </c>
      <c r="B12" s="77" t="s">
        <v>176</v>
      </c>
      <c r="C12" s="78" t="s">
        <v>177</v>
      </c>
      <c r="D12" s="79">
        <v>-422440</v>
      </c>
      <c r="E12" s="80">
        <v>21683294</v>
      </c>
      <c r="F12" s="80">
        <v>6362915</v>
      </c>
      <c r="G12" s="80">
        <v>0</v>
      </c>
      <c r="H12" s="81">
        <v>27623769</v>
      </c>
      <c r="I12" s="79">
        <v>1078713</v>
      </c>
      <c r="J12" s="80">
        <v>14471124</v>
      </c>
      <c r="K12" s="80">
        <v>3306581</v>
      </c>
      <c r="L12" s="80">
        <v>0</v>
      </c>
      <c r="M12" s="82">
        <v>18856418</v>
      </c>
    </row>
    <row r="13" spans="1:13" ht="12.75">
      <c r="A13" s="52" t="s">
        <v>90</v>
      </c>
      <c r="B13" s="77" t="s">
        <v>178</v>
      </c>
      <c r="C13" s="78" t="s">
        <v>179</v>
      </c>
      <c r="D13" s="79">
        <v>783344</v>
      </c>
      <c r="E13" s="80">
        <v>9822213</v>
      </c>
      <c r="F13" s="80">
        <v>1610330</v>
      </c>
      <c r="G13" s="80">
        <v>0</v>
      </c>
      <c r="H13" s="81">
        <v>12215887</v>
      </c>
      <c r="I13" s="79">
        <v>1475422</v>
      </c>
      <c r="J13" s="80">
        <v>8121666</v>
      </c>
      <c r="K13" s="80">
        <v>19270494</v>
      </c>
      <c r="L13" s="80">
        <v>0</v>
      </c>
      <c r="M13" s="82">
        <v>28867582</v>
      </c>
    </row>
    <row r="14" spans="1:13" ht="12.75">
      <c r="A14" s="52" t="s">
        <v>105</v>
      </c>
      <c r="B14" s="77" t="s">
        <v>180</v>
      </c>
      <c r="C14" s="78" t="s">
        <v>181</v>
      </c>
      <c r="D14" s="79">
        <v>0</v>
      </c>
      <c r="E14" s="80">
        <v>0</v>
      </c>
      <c r="F14" s="80">
        <v>20967580</v>
      </c>
      <c r="G14" s="80">
        <v>0</v>
      </c>
      <c r="H14" s="81">
        <v>20967580</v>
      </c>
      <c r="I14" s="79">
        <v>0</v>
      </c>
      <c r="J14" s="80">
        <v>0</v>
      </c>
      <c r="K14" s="80">
        <v>21404652</v>
      </c>
      <c r="L14" s="80">
        <v>0</v>
      </c>
      <c r="M14" s="82">
        <v>21404652</v>
      </c>
    </row>
    <row r="15" spans="1:13" ht="16.5">
      <c r="A15" s="53"/>
      <c r="B15" s="83" t="s">
        <v>182</v>
      </c>
      <c r="C15" s="84"/>
      <c r="D15" s="85">
        <f aca="true" t="shared" si="1" ref="D15:M15">SUM(D11:D14)</f>
        <v>4376636</v>
      </c>
      <c r="E15" s="86">
        <f t="shared" si="1"/>
        <v>45972782</v>
      </c>
      <c r="F15" s="86">
        <f t="shared" si="1"/>
        <v>29869052</v>
      </c>
      <c r="G15" s="86">
        <f t="shared" si="1"/>
        <v>0</v>
      </c>
      <c r="H15" s="87">
        <f t="shared" si="1"/>
        <v>80218470</v>
      </c>
      <c r="I15" s="85">
        <f t="shared" si="1"/>
        <v>6114222</v>
      </c>
      <c r="J15" s="86">
        <f t="shared" si="1"/>
        <v>36394683</v>
      </c>
      <c r="K15" s="86">
        <f t="shared" si="1"/>
        <v>44067438</v>
      </c>
      <c r="L15" s="86">
        <f t="shared" si="1"/>
        <v>0</v>
      </c>
      <c r="M15" s="88">
        <f t="shared" si="1"/>
        <v>86576343</v>
      </c>
    </row>
    <row r="16" spans="1:13" ht="12.75">
      <c r="A16" s="52" t="s">
        <v>90</v>
      </c>
      <c r="B16" s="77" t="s">
        <v>183</v>
      </c>
      <c r="C16" s="78" t="s">
        <v>184</v>
      </c>
      <c r="D16" s="79">
        <v>17780017</v>
      </c>
      <c r="E16" s="80">
        <v>14363147</v>
      </c>
      <c r="F16" s="80">
        <v>100399</v>
      </c>
      <c r="G16" s="80">
        <v>0</v>
      </c>
      <c r="H16" s="81">
        <v>32243563</v>
      </c>
      <c r="I16" s="79">
        <v>7954933</v>
      </c>
      <c r="J16" s="80">
        <v>26019783</v>
      </c>
      <c r="K16" s="80">
        <v>8396346</v>
      </c>
      <c r="L16" s="80">
        <v>0</v>
      </c>
      <c r="M16" s="82">
        <v>42371062</v>
      </c>
    </row>
    <row r="17" spans="1:13" ht="12.75">
      <c r="A17" s="52" t="s">
        <v>90</v>
      </c>
      <c r="B17" s="77" t="s">
        <v>185</v>
      </c>
      <c r="C17" s="78" t="s">
        <v>186</v>
      </c>
      <c r="D17" s="79">
        <v>398</v>
      </c>
      <c r="E17" s="80">
        <v>10612483</v>
      </c>
      <c r="F17" s="80">
        <v>24834642</v>
      </c>
      <c r="G17" s="80">
        <v>0</v>
      </c>
      <c r="H17" s="81">
        <v>35447523</v>
      </c>
      <c r="I17" s="79">
        <v>-100</v>
      </c>
      <c r="J17" s="80">
        <v>7086621</v>
      </c>
      <c r="K17" s="80">
        <v>2375524</v>
      </c>
      <c r="L17" s="80">
        <v>0</v>
      </c>
      <c r="M17" s="82">
        <v>9462045</v>
      </c>
    </row>
    <row r="18" spans="1:13" ht="12.75">
      <c r="A18" s="52" t="s">
        <v>90</v>
      </c>
      <c r="B18" s="77" t="s">
        <v>187</v>
      </c>
      <c r="C18" s="78" t="s">
        <v>188</v>
      </c>
      <c r="D18" s="79">
        <v>2356333</v>
      </c>
      <c r="E18" s="80">
        <v>8913653</v>
      </c>
      <c r="F18" s="80">
        <v>505488</v>
      </c>
      <c r="G18" s="80">
        <v>0</v>
      </c>
      <c r="H18" s="81">
        <v>11775474</v>
      </c>
      <c r="I18" s="79">
        <v>1437652</v>
      </c>
      <c r="J18" s="80">
        <v>10203059</v>
      </c>
      <c r="K18" s="80">
        <v>4920988</v>
      </c>
      <c r="L18" s="80">
        <v>0</v>
      </c>
      <c r="M18" s="82">
        <v>16561699</v>
      </c>
    </row>
    <row r="19" spans="1:13" ht="12.75">
      <c r="A19" s="52" t="s">
        <v>90</v>
      </c>
      <c r="B19" s="77" t="s">
        <v>49</v>
      </c>
      <c r="C19" s="78" t="s">
        <v>50</v>
      </c>
      <c r="D19" s="79">
        <v>70386653</v>
      </c>
      <c r="E19" s="80">
        <v>260808292</v>
      </c>
      <c r="F19" s="80">
        <v>66971428</v>
      </c>
      <c r="G19" s="80">
        <v>0</v>
      </c>
      <c r="H19" s="81">
        <v>398166373</v>
      </c>
      <c r="I19" s="79">
        <v>68828267</v>
      </c>
      <c r="J19" s="80">
        <v>294892638</v>
      </c>
      <c r="K19" s="80">
        <v>71027634</v>
      </c>
      <c r="L19" s="80">
        <v>0</v>
      </c>
      <c r="M19" s="82">
        <v>434748539</v>
      </c>
    </row>
    <row r="20" spans="1:13" ht="12.75">
      <c r="A20" s="52" t="s">
        <v>90</v>
      </c>
      <c r="B20" s="77" t="s">
        <v>189</v>
      </c>
      <c r="C20" s="78" t="s">
        <v>190</v>
      </c>
      <c r="D20" s="79">
        <v>5312196</v>
      </c>
      <c r="E20" s="80">
        <v>58239567</v>
      </c>
      <c r="F20" s="80">
        <v>28437041</v>
      </c>
      <c r="G20" s="80">
        <v>0</v>
      </c>
      <c r="H20" s="81">
        <v>91988804</v>
      </c>
      <c r="I20" s="79">
        <v>6985110</v>
      </c>
      <c r="J20" s="80">
        <v>53469891</v>
      </c>
      <c r="K20" s="80">
        <v>3040751</v>
      </c>
      <c r="L20" s="80">
        <v>0</v>
      </c>
      <c r="M20" s="82">
        <v>63495752</v>
      </c>
    </row>
    <row r="21" spans="1:13" ht="12.75">
      <c r="A21" s="52" t="s">
        <v>105</v>
      </c>
      <c r="B21" s="77" t="s">
        <v>191</v>
      </c>
      <c r="C21" s="78" t="s">
        <v>192</v>
      </c>
      <c r="D21" s="79">
        <v>0</v>
      </c>
      <c r="E21" s="80">
        <v>0</v>
      </c>
      <c r="F21" s="80">
        <v>4341571</v>
      </c>
      <c r="G21" s="80">
        <v>0</v>
      </c>
      <c r="H21" s="81">
        <v>4341571</v>
      </c>
      <c r="I21" s="79">
        <v>0</v>
      </c>
      <c r="J21" s="80">
        <v>0</v>
      </c>
      <c r="K21" s="80">
        <v>2237584</v>
      </c>
      <c r="L21" s="80">
        <v>0</v>
      </c>
      <c r="M21" s="82">
        <v>2237584</v>
      </c>
    </row>
    <row r="22" spans="1:13" ht="16.5">
      <c r="A22" s="53"/>
      <c r="B22" s="83" t="s">
        <v>193</v>
      </c>
      <c r="C22" s="84"/>
      <c r="D22" s="85">
        <f aca="true" t="shared" si="2" ref="D22:M22">SUM(D16:D21)</f>
        <v>95835597</v>
      </c>
      <c r="E22" s="86">
        <f t="shared" si="2"/>
        <v>352937142</v>
      </c>
      <c r="F22" s="86">
        <f t="shared" si="2"/>
        <v>125190569</v>
      </c>
      <c r="G22" s="86">
        <f t="shared" si="2"/>
        <v>0</v>
      </c>
      <c r="H22" s="87">
        <f t="shared" si="2"/>
        <v>573963308</v>
      </c>
      <c r="I22" s="85">
        <f t="shared" si="2"/>
        <v>85205862</v>
      </c>
      <c r="J22" s="86">
        <f t="shared" si="2"/>
        <v>391671992</v>
      </c>
      <c r="K22" s="86">
        <f t="shared" si="2"/>
        <v>91998827</v>
      </c>
      <c r="L22" s="86">
        <f t="shared" si="2"/>
        <v>0</v>
      </c>
      <c r="M22" s="88">
        <f t="shared" si="2"/>
        <v>568876681</v>
      </c>
    </row>
    <row r="23" spans="1:13" ht="12.75">
      <c r="A23" s="52" t="s">
        <v>90</v>
      </c>
      <c r="B23" s="77" t="s">
        <v>194</v>
      </c>
      <c r="C23" s="78" t="s">
        <v>195</v>
      </c>
      <c r="D23" s="79">
        <v>16514535</v>
      </c>
      <c r="E23" s="80">
        <v>43625028</v>
      </c>
      <c r="F23" s="80">
        <v>8745957</v>
      </c>
      <c r="G23" s="80">
        <v>0</v>
      </c>
      <c r="H23" s="81">
        <v>68885520</v>
      </c>
      <c r="I23" s="79">
        <v>16235069</v>
      </c>
      <c r="J23" s="80">
        <v>43279416</v>
      </c>
      <c r="K23" s="80">
        <v>7824407</v>
      </c>
      <c r="L23" s="80">
        <v>0</v>
      </c>
      <c r="M23" s="82">
        <v>67338892</v>
      </c>
    </row>
    <row r="24" spans="1:13" ht="12.75">
      <c r="A24" s="52" t="s">
        <v>90</v>
      </c>
      <c r="B24" s="77" t="s">
        <v>196</v>
      </c>
      <c r="C24" s="78" t="s">
        <v>197</v>
      </c>
      <c r="D24" s="79">
        <v>28472712</v>
      </c>
      <c r="E24" s="80">
        <v>84056915</v>
      </c>
      <c r="F24" s="80">
        <v>15585807</v>
      </c>
      <c r="G24" s="80">
        <v>0</v>
      </c>
      <c r="H24" s="81">
        <v>128115434</v>
      </c>
      <c r="I24" s="79">
        <v>21419307</v>
      </c>
      <c r="J24" s="80">
        <v>87590357</v>
      </c>
      <c r="K24" s="80">
        <v>18936975</v>
      </c>
      <c r="L24" s="80">
        <v>0</v>
      </c>
      <c r="M24" s="82">
        <v>127946639</v>
      </c>
    </row>
    <row r="25" spans="1:13" ht="12.75">
      <c r="A25" s="52" t="s">
        <v>90</v>
      </c>
      <c r="B25" s="77" t="s">
        <v>198</v>
      </c>
      <c r="C25" s="78" t="s">
        <v>199</v>
      </c>
      <c r="D25" s="79">
        <v>4562245</v>
      </c>
      <c r="E25" s="80">
        <v>41880409</v>
      </c>
      <c r="F25" s="80">
        <v>10577702</v>
      </c>
      <c r="G25" s="80">
        <v>0</v>
      </c>
      <c r="H25" s="81">
        <v>57020356</v>
      </c>
      <c r="I25" s="79">
        <v>5557988</v>
      </c>
      <c r="J25" s="80">
        <v>55730777</v>
      </c>
      <c r="K25" s="80">
        <v>46848270</v>
      </c>
      <c r="L25" s="80">
        <v>0</v>
      </c>
      <c r="M25" s="82">
        <v>108137035</v>
      </c>
    </row>
    <row r="26" spans="1:13" ht="12.75">
      <c r="A26" s="52" t="s">
        <v>90</v>
      </c>
      <c r="B26" s="77" t="s">
        <v>200</v>
      </c>
      <c r="C26" s="78" t="s">
        <v>201</v>
      </c>
      <c r="D26" s="79">
        <v>160625846</v>
      </c>
      <c r="E26" s="80">
        <v>326956077</v>
      </c>
      <c r="F26" s="80">
        <v>-19556521</v>
      </c>
      <c r="G26" s="80">
        <v>0</v>
      </c>
      <c r="H26" s="81">
        <v>468025402</v>
      </c>
      <c r="I26" s="79">
        <v>37581351</v>
      </c>
      <c r="J26" s="80">
        <v>98061149</v>
      </c>
      <c r="K26" s="80">
        <v>39523264</v>
      </c>
      <c r="L26" s="80">
        <v>0</v>
      </c>
      <c r="M26" s="82">
        <v>175165764</v>
      </c>
    </row>
    <row r="27" spans="1:13" ht="12.75">
      <c r="A27" s="52" t="s">
        <v>90</v>
      </c>
      <c r="B27" s="77" t="s">
        <v>202</v>
      </c>
      <c r="C27" s="78" t="s">
        <v>203</v>
      </c>
      <c r="D27" s="79">
        <v>0</v>
      </c>
      <c r="E27" s="80">
        <v>0</v>
      </c>
      <c r="F27" s="80">
        <v>0</v>
      </c>
      <c r="G27" s="80">
        <v>0</v>
      </c>
      <c r="H27" s="81">
        <v>0</v>
      </c>
      <c r="I27" s="79">
        <v>628789</v>
      </c>
      <c r="J27" s="80">
        <v>2734108</v>
      </c>
      <c r="K27" s="80">
        <v>10306787</v>
      </c>
      <c r="L27" s="80">
        <v>0</v>
      </c>
      <c r="M27" s="82">
        <v>13669684</v>
      </c>
    </row>
    <row r="28" spans="1:13" ht="12.75">
      <c r="A28" s="52" t="s">
        <v>90</v>
      </c>
      <c r="B28" s="77" t="s">
        <v>204</v>
      </c>
      <c r="C28" s="78" t="s">
        <v>205</v>
      </c>
      <c r="D28" s="79">
        <v>685270</v>
      </c>
      <c r="E28" s="80">
        <v>24625621</v>
      </c>
      <c r="F28" s="80">
        <v>15371093</v>
      </c>
      <c r="G28" s="80">
        <v>0</v>
      </c>
      <c r="H28" s="81">
        <v>40681984</v>
      </c>
      <c r="I28" s="79">
        <v>-179304</v>
      </c>
      <c r="J28" s="80">
        <v>24936692</v>
      </c>
      <c r="K28" s="80">
        <v>40127698</v>
      </c>
      <c r="L28" s="80">
        <v>0</v>
      </c>
      <c r="M28" s="82">
        <v>64885086</v>
      </c>
    </row>
    <row r="29" spans="1:13" ht="12.75">
      <c r="A29" s="52" t="s">
        <v>105</v>
      </c>
      <c r="B29" s="77" t="s">
        <v>206</v>
      </c>
      <c r="C29" s="78" t="s">
        <v>207</v>
      </c>
      <c r="D29" s="79">
        <v>0</v>
      </c>
      <c r="E29" s="80">
        <v>0</v>
      </c>
      <c r="F29" s="80">
        <v>4273555</v>
      </c>
      <c r="G29" s="80">
        <v>0</v>
      </c>
      <c r="H29" s="81">
        <v>4273555</v>
      </c>
      <c r="I29" s="79">
        <v>0</v>
      </c>
      <c r="J29" s="80">
        <v>0</v>
      </c>
      <c r="K29" s="80">
        <v>279264</v>
      </c>
      <c r="L29" s="80">
        <v>0</v>
      </c>
      <c r="M29" s="82">
        <v>279264</v>
      </c>
    </row>
    <row r="30" spans="1:13" ht="16.5">
      <c r="A30" s="53"/>
      <c r="B30" s="83" t="s">
        <v>208</v>
      </c>
      <c r="C30" s="84"/>
      <c r="D30" s="85">
        <f aca="true" t="shared" si="3" ref="D30:M30">SUM(D23:D29)</f>
        <v>210860608</v>
      </c>
      <c r="E30" s="86">
        <f t="shared" si="3"/>
        <v>521144050</v>
      </c>
      <c r="F30" s="86">
        <f t="shared" si="3"/>
        <v>34997593</v>
      </c>
      <c r="G30" s="86">
        <f t="shared" si="3"/>
        <v>0</v>
      </c>
      <c r="H30" s="87">
        <f t="shared" si="3"/>
        <v>767002251</v>
      </c>
      <c r="I30" s="85">
        <f t="shared" si="3"/>
        <v>81243200</v>
      </c>
      <c r="J30" s="86">
        <f t="shared" si="3"/>
        <v>312332499</v>
      </c>
      <c r="K30" s="86">
        <f t="shared" si="3"/>
        <v>163846665</v>
      </c>
      <c r="L30" s="86">
        <f t="shared" si="3"/>
        <v>0</v>
      </c>
      <c r="M30" s="88">
        <f t="shared" si="3"/>
        <v>557422364</v>
      </c>
    </row>
    <row r="31" spans="1:13" ht="12.75">
      <c r="A31" s="52" t="s">
        <v>90</v>
      </c>
      <c r="B31" s="77" t="s">
        <v>209</v>
      </c>
      <c r="C31" s="78" t="s">
        <v>210</v>
      </c>
      <c r="D31" s="79">
        <v>4413484</v>
      </c>
      <c r="E31" s="80">
        <v>42979648</v>
      </c>
      <c r="F31" s="80">
        <v>10797002</v>
      </c>
      <c r="G31" s="80">
        <v>0</v>
      </c>
      <c r="H31" s="81">
        <v>58190134</v>
      </c>
      <c r="I31" s="79">
        <v>12378051</v>
      </c>
      <c r="J31" s="80">
        <v>100673579</v>
      </c>
      <c r="K31" s="80">
        <v>20483306</v>
      </c>
      <c r="L31" s="80">
        <v>0</v>
      </c>
      <c r="M31" s="82">
        <v>133534936</v>
      </c>
    </row>
    <row r="32" spans="1:13" ht="12.75">
      <c r="A32" s="52" t="s">
        <v>90</v>
      </c>
      <c r="B32" s="77" t="s">
        <v>211</v>
      </c>
      <c r="C32" s="78" t="s">
        <v>212</v>
      </c>
      <c r="D32" s="79">
        <v>18848693</v>
      </c>
      <c r="E32" s="80">
        <v>56873417</v>
      </c>
      <c r="F32" s="80">
        <v>-10102996</v>
      </c>
      <c r="G32" s="80">
        <v>0</v>
      </c>
      <c r="H32" s="81">
        <v>65619114</v>
      </c>
      <c r="I32" s="79">
        <v>25131953</v>
      </c>
      <c r="J32" s="80">
        <v>56913286</v>
      </c>
      <c r="K32" s="80">
        <v>17045889</v>
      </c>
      <c r="L32" s="80">
        <v>0</v>
      </c>
      <c r="M32" s="82">
        <v>99091128</v>
      </c>
    </row>
    <row r="33" spans="1:13" ht="12.75">
      <c r="A33" s="52" t="s">
        <v>90</v>
      </c>
      <c r="B33" s="77" t="s">
        <v>213</v>
      </c>
      <c r="C33" s="78" t="s">
        <v>214</v>
      </c>
      <c r="D33" s="79">
        <v>30806475</v>
      </c>
      <c r="E33" s="80">
        <v>136619582</v>
      </c>
      <c r="F33" s="80">
        <v>21436075</v>
      </c>
      <c r="G33" s="80">
        <v>0</v>
      </c>
      <c r="H33" s="81">
        <v>188862132</v>
      </c>
      <c r="I33" s="79">
        <v>31350472</v>
      </c>
      <c r="J33" s="80">
        <v>116739141</v>
      </c>
      <c r="K33" s="80">
        <v>2824239</v>
      </c>
      <c r="L33" s="80">
        <v>0</v>
      </c>
      <c r="M33" s="82">
        <v>150913852</v>
      </c>
    </row>
    <row r="34" spans="1:13" ht="12.75">
      <c r="A34" s="52" t="s">
        <v>90</v>
      </c>
      <c r="B34" s="77" t="s">
        <v>215</v>
      </c>
      <c r="C34" s="78" t="s">
        <v>216</v>
      </c>
      <c r="D34" s="79">
        <v>7159658</v>
      </c>
      <c r="E34" s="80">
        <v>15218796</v>
      </c>
      <c r="F34" s="80">
        <v>2269762</v>
      </c>
      <c r="G34" s="80">
        <v>0</v>
      </c>
      <c r="H34" s="81">
        <v>24648216</v>
      </c>
      <c r="I34" s="79">
        <v>7811419</v>
      </c>
      <c r="J34" s="80">
        <v>6050451</v>
      </c>
      <c r="K34" s="80">
        <v>16604258</v>
      </c>
      <c r="L34" s="80">
        <v>0</v>
      </c>
      <c r="M34" s="82">
        <v>30466128</v>
      </c>
    </row>
    <row r="35" spans="1:13" ht="12.75">
      <c r="A35" s="52" t="s">
        <v>105</v>
      </c>
      <c r="B35" s="77" t="s">
        <v>217</v>
      </c>
      <c r="C35" s="78" t="s">
        <v>218</v>
      </c>
      <c r="D35" s="79">
        <v>0</v>
      </c>
      <c r="E35" s="80">
        <v>0</v>
      </c>
      <c r="F35" s="80">
        <v>4857504</v>
      </c>
      <c r="G35" s="80">
        <v>0</v>
      </c>
      <c r="H35" s="81">
        <v>4857504</v>
      </c>
      <c r="I35" s="79">
        <v>0</v>
      </c>
      <c r="J35" s="80">
        <v>0</v>
      </c>
      <c r="K35" s="80">
        <v>759184</v>
      </c>
      <c r="L35" s="80">
        <v>0</v>
      </c>
      <c r="M35" s="82">
        <v>759184</v>
      </c>
    </row>
    <row r="36" spans="1:13" ht="16.5">
      <c r="A36" s="53"/>
      <c r="B36" s="83" t="s">
        <v>219</v>
      </c>
      <c r="C36" s="84"/>
      <c r="D36" s="85">
        <f aca="true" t="shared" si="4" ref="D36:M36">SUM(D31:D35)</f>
        <v>61228310</v>
      </c>
      <c r="E36" s="86">
        <f t="shared" si="4"/>
        <v>251691443</v>
      </c>
      <c r="F36" s="86">
        <f t="shared" si="4"/>
        <v>29257347</v>
      </c>
      <c r="G36" s="86">
        <f t="shared" si="4"/>
        <v>0</v>
      </c>
      <c r="H36" s="87">
        <f t="shared" si="4"/>
        <v>342177100</v>
      </c>
      <c r="I36" s="85">
        <f t="shared" si="4"/>
        <v>76671895</v>
      </c>
      <c r="J36" s="86">
        <f t="shared" si="4"/>
        <v>280376457</v>
      </c>
      <c r="K36" s="86">
        <f t="shared" si="4"/>
        <v>57716876</v>
      </c>
      <c r="L36" s="86">
        <f t="shared" si="4"/>
        <v>0</v>
      </c>
      <c r="M36" s="88">
        <f t="shared" si="4"/>
        <v>414765228</v>
      </c>
    </row>
    <row r="37" spans="1:13" ht="16.5">
      <c r="A37" s="54"/>
      <c r="B37" s="89" t="s">
        <v>220</v>
      </c>
      <c r="C37" s="90"/>
      <c r="D37" s="91">
        <f aca="true" t="shared" si="5" ref="D37:M37">SUM(D9,D11:D14,D16:D21,D23:D29,D31:D35)</f>
        <v>559733944</v>
      </c>
      <c r="E37" s="92">
        <f t="shared" si="5"/>
        <v>1667445057</v>
      </c>
      <c r="F37" s="92">
        <f t="shared" si="5"/>
        <v>356792158</v>
      </c>
      <c r="G37" s="92">
        <f t="shared" si="5"/>
        <v>0</v>
      </c>
      <c r="H37" s="93">
        <f t="shared" si="5"/>
        <v>2583971159</v>
      </c>
      <c r="I37" s="91">
        <f t="shared" si="5"/>
        <v>476339803</v>
      </c>
      <c r="J37" s="92">
        <f t="shared" si="5"/>
        <v>1829662353</v>
      </c>
      <c r="K37" s="92">
        <f t="shared" si="5"/>
        <v>533647262</v>
      </c>
      <c r="L37" s="92">
        <f t="shared" si="5"/>
        <v>0</v>
      </c>
      <c r="M37" s="94">
        <f t="shared" si="5"/>
        <v>2839649418</v>
      </c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customHeight="1">
      <c r="A3" s="5"/>
      <c r="B3" s="36"/>
      <c r="C3" s="3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ht="15.75" customHeight="1">
      <c r="A4" s="9"/>
      <c r="B4" s="38"/>
      <c r="C4" s="39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221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88</v>
      </c>
      <c r="B9" s="77" t="s">
        <v>36</v>
      </c>
      <c r="C9" s="78" t="s">
        <v>37</v>
      </c>
      <c r="D9" s="79">
        <v>1248526418</v>
      </c>
      <c r="E9" s="80">
        <v>4634378392</v>
      </c>
      <c r="F9" s="80">
        <v>1275510947</v>
      </c>
      <c r="G9" s="80">
        <v>0</v>
      </c>
      <c r="H9" s="81">
        <v>7158415757</v>
      </c>
      <c r="I9" s="79">
        <v>1189504516</v>
      </c>
      <c r="J9" s="80">
        <v>4985701644</v>
      </c>
      <c r="K9" s="80">
        <v>899199467</v>
      </c>
      <c r="L9" s="80">
        <v>0</v>
      </c>
      <c r="M9" s="82">
        <v>7074405627</v>
      </c>
    </row>
    <row r="10" spans="1:13" ht="12.75">
      <c r="A10" s="52" t="s">
        <v>88</v>
      </c>
      <c r="B10" s="77" t="s">
        <v>40</v>
      </c>
      <c r="C10" s="78" t="s">
        <v>41</v>
      </c>
      <c r="D10" s="79">
        <v>2331532281</v>
      </c>
      <c r="E10" s="80">
        <v>6227715094</v>
      </c>
      <c r="F10" s="80">
        <v>2209060811</v>
      </c>
      <c r="G10" s="80">
        <v>0</v>
      </c>
      <c r="H10" s="81">
        <v>10768308186</v>
      </c>
      <c r="I10" s="79">
        <v>1982522279</v>
      </c>
      <c r="J10" s="80">
        <v>5844945365</v>
      </c>
      <c r="K10" s="80">
        <v>2053238186</v>
      </c>
      <c r="L10" s="80">
        <v>0</v>
      </c>
      <c r="M10" s="82">
        <v>9880705830</v>
      </c>
    </row>
    <row r="11" spans="1:13" ht="12.75">
      <c r="A11" s="52" t="s">
        <v>88</v>
      </c>
      <c r="B11" s="77" t="s">
        <v>46</v>
      </c>
      <c r="C11" s="78" t="s">
        <v>47</v>
      </c>
      <c r="D11" s="79">
        <v>1814029418</v>
      </c>
      <c r="E11" s="80">
        <v>4301539048</v>
      </c>
      <c r="F11" s="80">
        <v>779390540</v>
      </c>
      <c r="G11" s="80">
        <v>0</v>
      </c>
      <c r="H11" s="81">
        <v>6894959006</v>
      </c>
      <c r="I11" s="79">
        <v>1573574303</v>
      </c>
      <c r="J11" s="80">
        <v>4450732346</v>
      </c>
      <c r="K11" s="80">
        <v>835082376</v>
      </c>
      <c r="L11" s="80">
        <v>0</v>
      </c>
      <c r="M11" s="82">
        <v>6859389025</v>
      </c>
    </row>
    <row r="12" spans="1:13" ht="16.5">
      <c r="A12" s="53"/>
      <c r="B12" s="83" t="s">
        <v>89</v>
      </c>
      <c r="C12" s="84"/>
      <c r="D12" s="85">
        <f aca="true" t="shared" si="0" ref="D12:M12">SUM(D9:D11)</f>
        <v>5394088117</v>
      </c>
      <c r="E12" s="86">
        <f t="shared" si="0"/>
        <v>15163632534</v>
      </c>
      <c r="F12" s="86">
        <f t="shared" si="0"/>
        <v>4263962298</v>
      </c>
      <c r="G12" s="86">
        <f t="shared" si="0"/>
        <v>0</v>
      </c>
      <c r="H12" s="87">
        <f t="shared" si="0"/>
        <v>24821682949</v>
      </c>
      <c r="I12" s="85">
        <f t="shared" si="0"/>
        <v>4745601098</v>
      </c>
      <c r="J12" s="86">
        <f t="shared" si="0"/>
        <v>15281379355</v>
      </c>
      <c r="K12" s="86">
        <f t="shared" si="0"/>
        <v>3787520029</v>
      </c>
      <c r="L12" s="86">
        <f t="shared" si="0"/>
        <v>0</v>
      </c>
      <c r="M12" s="88">
        <f t="shared" si="0"/>
        <v>23814500482</v>
      </c>
    </row>
    <row r="13" spans="1:13" ht="12.75">
      <c r="A13" s="52" t="s">
        <v>90</v>
      </c>
      <c r="B13" s="77" t="s">
        <v>51</v>
      </c>
      <c r="C13" s="78" t="s">
        <v>52</v>
      </c>
      <c r="D13" s="79">
        <v>191247823</v>
      </c>
      <c r="E13" s="80">
        <v>684021334</v>
      </c>
      <c r="F13" s="80">
        <v>57710796</v>
      </c>
      <c r="G13" s="80">
        <v>0</v>
      </c>
      <c r="H13" s="81">
        <v>932979953</v>
      </c>
      <c r="I13" s="79">
        <v>165571503</v>
      </c>
      <c r="J13" s="80">
        <v>913641121</v>
      </c>
      <c r="K13" s="80">
        <v>93501630</v>
      </c>
      <c r="L13" s="80">
        <v>0</v>
      </c>
      <c r="M13" s="82">
        <v>1172714254</v>
      </c>
    </row>
    <row r="14" spans="1:13" ht="12.75">
      <c r="A14" s="52" t="s">
        <v>90</v>
      </c>
      <c r="B14" s="77" t="s">
        <v>222</v>
      </c>
      <c r="C14" s="78" t="s">
        <v>223</v>
      </c>
      <c r="D14" s="79">
        <v>59637543</v>
      </c>
      <c r="E14" s="80">
        <v>143490555</v>
      </c>
      <c r="F14" s="80">
        <v>34299167</v>
      </c>
      <c r="G14" s="80">
        <v>0</v>
      </c>
      <c r="H14" s="81">
        <v>237427265</v>
      </c>
      <c r="I14" s="79">
        <v>41977484</v>
      </c>
      <c r="J14" s="80">
        <v>135469823</v>
      </c>
      <c r="K14" s="80">
        <v>37113080</v>
      </c>
      <c r="L14" s="80">
        <v>0</v>
      </c>
      <c r="M14" s="82">
        <v>214560387</v>
      </c>
    </row>
    <row r="15" spans="1:13" ht="12.75">
      <c r="A15" s="52" t="s">
        <v>90</v>
      </c>
      <c r="B15" s="77" t="s">
        <v>224</v>
      </c>
      <c r="C15" s="78" t="s">
        <v>225</v>
      </c>
      <c r="D15" s="79">
        <v>26613607</v>
      </c>
      <c r="E15" s="80">
        <v>104054137</v>
      </c>
      <c r="F15" s="80">
        <v>18121953</v>
      </c>
      <c r="G15" s="80">
        <v>0</v>
      </c>
      <c r="H15" s="81">
        <v>148789697</v>
      </c>
      <c r="I15" s="79">
        <v>24206255</v>
      </c>
      <c r="J15" s="80">
        <v>102143017</v>
      </c>
      <c r="K15" s="80">
        <v>39399905</v>
      </c>
      <c r="L15" s="80">
        <v>0</v>
      </c>
      <c r="M15" s="82">
        <v>165749177</v>
      </c>
    </row>
    <row r="16" spans="1:13" ht="12.75">
      <c r="A16" s="52" t="s">
        <v>105</v>
      </c>
      <c r="B16" s="77" t="s">
        <v>226</v>
      </c>
      <c r="C16" s="78" t="s">
        <v>227</v>
      </c>
      <c r="D16" s="79">
        <v>0</v>
      </c>
      <c r="E16" s="80">
        <v>0</v>
      </c>
      <c r="F16" s="80">
        <v>37135765</v>
      </c>
      <c r="G16" s="80">
        <v>0</v>
      </c>
      <c r="H16" s="81">
        <v>37135765</v>
      </c>
      <c r="I16" s="79">
        <v>0</v>
      </c>
      <c r="J16" s="80">
        <v>0</v>
      </c>
      <c r="K16" s="80">
        <v>41127205</v>
      </c>
      <c r="L16" s="80">
        <v>0</v>
      </c>
      <c r="M16" s="82">
        <v>41127205</v>
      </c>
    </row>
    <row r="17" spans="1:13" ht="16.5">
      <c r="A17" s="53"/>
      <c r="B17" s="83" t="s">
        <v>228</v>
      </c>
      <c r="C17" s="84"/>
      <c r="D17" s="85">
        <f aca="true" t="shared" si="1" ref="D17:M17">SUM(D13:D16)</f>
        <v>277498973</v>
      </c>
      <c r="E17" s="86">
        <f t="shared" si="1"/>
        <v>931566026</v>
      </c>
      <c r="F17" s="86">
        <f t="shared" si="1"/>
        <v>147267681</v>
      </c>
      <c r="G17" s="86">
        <f t="shared" si="1"/>
        <v>0</v>
      </c>
      <c r="H17" s="87">
        <f t="shared" si="1"/>
        <v>1356332680</v>
      </c>
      <c r="I17" s="85">
        <f t="shared" si="1"/>
        <v>231755242</v>
      </c>
      <c r="J17" s="86">
        <f t="shared" si="1"/>
        <v>1151253961</v>
      </c>
      <c r="K17" s="86">
        <f t="shared" si="1"/>
        <v>211141820</v>
      </c>
      <c r="L17" s="86">
        <f t="shared" si="1"/>
        <v>0</v>
      </c>
      <c r="M17" s="88">
        <f t="shared" si="1"/>
        <v>1594151023</v>
      </c>
    </row>
    <row r="18" spans="1:13" ht="12.75">
      <c r="A18" s="52" t="s">
        <v>90</v>
      </c>
      <c r="B18" s="77" t="s">
        <v>53</v>
      </c>
      <c r="C18" s="78" t="s">
        <v>54</v>
      </c>
      <c r="D18" s="79">
        <v>134231316</v>
      </c>
      <c r="E18" s="80">
        <v>410623145</v>
      </c>
      <c r="F18" s="80">
        <v>13477591</v>
      </c>
      <c r="G18" s="80">
        <v>0</v>
      </c>
      <c r="H18" s="81">
        <v>558332052</v>
      </c>
      <c r="I18" s="79">
        <v>122461072</v>
      </c>
      <c r="J18" s="80">
        <v>331011708</v>
      </c>
      <c r="K18" s="80">
        <v>64478951</v>
      </c>
      <c r="L18" s="80">
        <v>0</v>
      </c>
      <c r="M18" s="82">
        <v>517951731</v>
      </c>
    </row>
    <row r="19" spans="1:13" ht="12.75">
      <c r="A19" s="52" t="s">
        <v>90</v>
      </c>
      <c r="B19" s="77" t="s">
        <v>229</v>
      </c>
      <c r="C19" s="78" t="s">
        <v>230</v>
      </c>
      <c r="D19" s="79">
        <v>44822096</v>
      </c>
      <c r="E19" s="80">
        <v>159393789</v>
      </c>
      <c r="F19" s="80">
        <v>44741909</v>
      </c>
      <c r="G19" s="80">
        <v>0</v>
      </c>
      <c r="H19" s="81">
        <v>248957794</v>
      </c>
      <c r="I19" s="79">
        <v>39999427</v>
      </c>
      <c r="J19" s="80">
        <v>152282696</v>
      </c>
      <c r="K19" s="80">
        <v>53374891</v>
      </c>
      <c r="L19" s="80">
        <v>0</v>
      </c>
      <c r="M19" s="82">
        <v>245657014</v>
      </c>
    </row>
    <row r="20" spans="1:13" ht="12.75">
      <c r="A20" s="52" t="s">
        <v>90</v>
      </c>
      <c r="B20" s="77" t="s">
        <v>231</v>
      </c>
      <c r="C20" s="78" t="s">
        <v>232</v>
      </c>
      <c r="D20" s="79">
        <v>40989432</v>
      </c>
      <c r="E20" s="80">
        <v>223764688</v>
      </c>
      <c r="F20" s="80">
        <v>53447798</v>
      </c>
      <c r="G20" s="80">
        <v>0</v>
      </c>
      <c r="H20" s="81">
        <v>318201918</v>
      </c>
      <c r="I20" s="79">
        <v>53018953</v>
      </c>
      <c r="J20" s="80">
        <v>254986062</v>
      </c>
      <c r="K20" s="80">
        <v>178291818</v>
      </c>
      <c r="L20" s="80">
        <v>0</v>
      </c>
      <c r="M20" s="82">
        <v>486296833</v>
      </c>
    </row>
    <row r="21" spans="1:13" ht="12.75">
      <c r="A21" s="52" t="s">
        <v>105</v>
      </c>
      <c r="B21" s="77" t="s">
        <v>233</v>
      </c>
      <c r="C21" s="78" t="s">
        <v>234</v>
      </c>
      <c r="D21" s="79">
        <v>0</v>
      </c>
      <c r="E21" s="80">
        <v>347586</v>
      </c>
      <c r="F21" s="80">
        <v>18321421</v>
      </c>
      <c r="G21" s="80">
        <v>0</v>
      </c>
      <c r="H21" s="81">
        <v>18669007</v>
      </c>
      <c r="I21" s="79">
        <v>0</v>
      </c>
      <c r="J21" s="80">
        <v>306506</v>
      </c>
      <c r="K21" s="80">
        <v>17432781</v>
      </c>
      <c r="L21" s="80">
        <v>0</v>
      </c>
      <c r="M21" s="82">
        <v>17739287</v>
      </c>
    </row>
    <row r="22" spans="1:13" ht="16.5">
      <c r="A22" s="53"/>
      <c r="B22" s="83" t="s">
        <v>235</v>
      </c>
      <c r="C22" s="84"/>
      <c r="D22" s="85">
        <f aca="true" t="shared" si="2" ref="D22:M22">SUM(D18:D21)</f>
        <v>220042844</v>
      </c>
      <c r="E22" s="86">
        <f t="shared" si="2"/>
        <v>794129208</v>
      </c>
      <c r="F22" s="86">
        <f t="shared" si="2"/>
        <v>129988719</v>
      </c>
      <c r="G22" s="86">
        <f t="shared" si="2"/>
        <v>0</v>
      </c>
      <c r="H22" s="87">
        <f t="shared" si="2"/>
        <v>1144160771</v>
      </c>
      <c r="I22" s="85">
        <f t="shared" si="2"/>
        <v>215479452</v>
      </c>
      <c r="J22" s="86">
        <f t="shared" si="2"/>
        <v>738586972</v>
      </c>
      <c r="K22" s="86">
        <f t="shared" si="2"/>
        <v>313578441</v>
      </c>
      <c r="L22" s="86">
        <f t="shared" si="2"/>
        <v>0</v>
      </c>
      <c r="M22" s="88">
        <f t="shared" si="2"/>
        <v>1267644865</v>
      </c>
    </row>
    <row r="23" spans="1:13" ht="16.5">
      <c r="A23" s="54"/>
      <c r="B23" s="89" t="s">
        <v>236</v>
      </c>
      <c r="C23" s="90"/>
      <c r="D23" s="91">
        <f aca="true" t="shared" si="3" ref="D23:M23">SUM(D9:D11,D13:D16,D18:D21)</f>
        <v>5891629934</v>
      </c>
      <c r="E23" s="92">
        <f t="shared" si="3"/>
        <v>16889327768</v>
      </c>
      <c r="F23" s="92">
        <f t="shared" si="3"/>
        <v>4541218698</v>
      </c>
      <c r="G23" s="92">
        <f t="shared" si="3"/>
        <v>0</v>
      </c>
      <c r="H23" s="93">
        <f t="shared" si="3"/>
        <v>27322176400</v>
      </c>
      <c r="I23" s="91">
        <f t="shared" si="3"/>
        <v>5192835792</v>
      </c>
      <c r="J23" s="92">
        <f t="shared" si="3"/>
        <v>17171220288</v>
      </c>
      <c r="K23" s="92">
        <f t="shared" si="3"/>
        <v>4312240290</v>
      </c>
      <c r="L23" s="92">
        <f t="shared" si="3"/>
        <v>0</v>
      </c>
      <c r="M23" s="94">
        <f t="shared" si="3"/>
        <v>26676296370</v>
      </c>
    </row>
    <row r="24" spans="1:13" ht="12.75">
      <c r="A24" s="5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ht="12.75">
      <c r="A25" s="5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13" ht="12.75">
      <c r="A26" s="5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12.75">
      <c r="A27" s="5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13" ht="12.75">
      <c r="A28" s="5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12.75">
      <c r="A29" s="5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2.75">
      <c r="A30" s="5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12.75">
      <c r="A31" s="5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ht="12.75">
      <c r="A32" s="5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ht="12.75">
      <c r="A33" s="5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5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5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5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5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40">
      <selection activeCell="B77" sqref="B77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customHeight="1">
      <c r="A3" s="5"/>
      <c r="B3" s="36"/>
      <c r="C3" s="3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ht="15.75" customHeight="1">
      <c r="A4" s="9"/>
      <c r="B4" s="38"/>
      <c r="C4" s="39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237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 customHeight="1">
      <c r="A9" s="52" t="s">
        <v>88</v>
      </c>
      <c r="B9" s="77" t="s">
        <v>38</v>
      </c>
      <c r="C9" s="78" t="s">
        <v>39</v>
      </c>
      <c r="D9" s="79">
        <v>1847980400</v>
      </c>
      <c r="E9" s="80">
        <v>3913772582</v>
      </c>
      <c r="F9" s="80">
        <v>1325501865</v>
      </c>
      <c r="G9" s="80">
        <v>0</v>
      </c>
      <c r="H9" s="81">
        <v>7087254847</v>
      </c>
      <c r="I9" s="79">
        <v>1717318896</v>
      </c>
      <c r="J9" s="80">
        <v>3342768949</v>
      </c>
      <c r="K9" s="80">
        <v>401178359</v>
      </c>
      <c r="L9" s="80">
        <v>0</v>
      </c>
      <c r="M9" s="82">
        <v>5461266204</v>
      </c>
    </row>
    <row r="10" spans="1:13" ht="12.75" customHeight="1">
      <c r="A10" s="53"/>
      <c r="B10" s="83" t="s">
        <v>89</v>
      </c>
      <c r="C10" s="84"/>
      <c r="D10" s="85">
        <f aca="true" t="shared" si="0" ref="D10:M10">D9</f>
        <v>1847980400</v>
      </c>
      <c r="E10" s="86">
        <f t="shared" si="0"/>
        <v>3913772582</v>
      </c>
      <c r="F10" s="86">
        <f t="shared" si="0"/>
        <v>1325501865</v>
      </c>
      <c r="G10" s="86">
        <f t="shared" si="0"/>
        <v>0</v>
      </c>
      <c r="H10" s="87">
        <f t="shared" si="0"/>
        <v>7087254847</v>
      </c>
      <c r="I10" s="85">
        <f t="shared" si="0"/>
        <v>1717318896</v>
      </c>
      <c r="J10" s="86">
        <f t="shared" si="0"/>
        <v>3342768949</v>
      </c>
      <c r="K10" s="86">
        <f t="shared" si="0"/>
        <v>401178359</v>
      </c>
      <c r="L10" s="86">
        <f t="shared" si="0"/>
        <v>0</v>
      </c>
      <c r="M10" s="88">
        <f t="shared" si="0"/>
        <v>5461266204</v>
      </c>
    </row>
    <row r="11" spans="1:13" ht="12.75" customHeight="1">
      <c r="A11" s="52" t="s">
        <v>90</v>
      </c>
      <c r="B11" s="77" t="s">
        <v>238</v>
      </c>
      <c r="C11" s="78" t="s">
        <v>239</v>
      </c>
      <c r="D11" s="79">
        <v>18193697</v>
      </c>
      <c r="E11" s="80">
        <v>313806</v>
      </c>
      <c r="F11" s="80">
        <v>37698000</v>
      </c>
      <c r="G11" s="80">
        <v>0</v>
      </c>
      <c r="H11" s="81">
        <v>56205503</v>
      </c>
      <c r="I11" s="79">
        <v>436364</v>
      </c>
      <c r="J11" s="80">
        <v>137523</v>
      </c>
      <c r="K11" s="80">
        <v>14370724</v>
      </c>
      <c r="L11" s="80">
        <v>0</v>
      </c>
      <c r="M11" s="82">
        <v>14944611</v>
      </c>
    </row>
    <row r="12" spans="1:13" ht="12.75" customHeight="1">
      <c r="A12" s="52" t="s">
        <v>90</v>
      </c>
      <c r="B12" s="77" t="s">
        <v>240</v>
      </c>
      <c r="C12" s="78" t="s">
        <v>241</v>
      </c>
      <c r="D12" s="79">
        <v>0</v>
      </c>
      <c r="E12" s="80">
        <v>11808</v>
      </c>
      <c r="F12" s="80">
        <v>9589405</v>
      </c>
      <c r="G12" s="80">
        <v>0</v>
      </c>
      <c r="H12" s="81">
        <v>9601213</v>
      </c>
      <c r="I12" s="79">
        <v>0</v>
      </c>
      <c r="J12" s="80">
        <v>8052</v>
      </c>
      <c r="K12" s="80">
        <v>14287602</v>
      </c>
      <c r="L12" s="80">
        <v>0</v>
      </c>
      <c r="M12" s="82">
        <v>14295654</v>
      </c>
    </row>
    <row r="13" spans="1:13" ht="12.75" customHeight="1">
      <c r="A13" s="52" t="s">
        <v>90</v>
      </c>
      <c r="B13" s="77" t="s">
        <v>242</v>
      </c>
      <c r="C13" s="78" t="s">
        <v>243</v>
      </c>
      <c r="D13" s="79">
        <v>6415969</v>
      </c>
      <c r="E13" s="80">
        <v>12105829</v>
      </c>
      <c r="F13" s="80">
        <v>31055895</v>
      </c>
      <c r="G13" s="80">
        <v>0</v>
      </c>
      <c r="H13" s="81">
        <v>49577693</v>
      </c>
      <c r="I13" s="79">
        <v>3004475</v>
      </c>
      <c r="J13" s="80">
        <v>8113505</v>
      </c>
      <c r="K13" s="80">
        <v>22625006</v>
      </c>
      <c r="L13" s="80">
        <v>0</v>
      </c>
      <c r="M13" s="82">
        <v>33742986</v>
      </c>
    </row>
    <row r="14" spans="1:13" ht="12.75" customHeight="1">
      <c r="A14" s="52" t="s">
        <v>90</v>
      </c>
      <c r="B14" s="77" t="s">
        <v>244</v>
      </c>
      <c r="C14" s="78" t="s">
        <v>245</v>
      </c>
      <c r="D14" s="79">
        <v>36591430</v>
      </c>
      <c r="E14" s="80">
        <v>22223355</v>
      </c>
      <c r="F14" s="80">
        <v>5914836</v>
      </c>
      <c r="G14" s="80">
        <v>0</v>
      </c>
      <c r="H14" s="81">
        <v>64729621</v>
      </c>
      <c r="I14" s="79">
        <v>31888350</v>
      </c>
      <c r="J14" s="80">
        <v>21840893</v>
      </c>
      <c r="K14" s="80">
        <v>80316337</v>
      </c>
      <c r="L14" s="80">
        <v>0</v>
      </c>
      <c r="M14" s="82">
        <v>134045580</v>
      </c>
    </row>
    <row r="15" spans="1:13" ht="12.75" customHeight="1">
      <c r="A15" s="52" t="s">
        <v>105</v>
      </c>
      <c r="B15" s="77" t="s">
        <v>246</v>
      </c>
      <c r="C15" s="78" t="s">
        <v>247</v>
      </c>
      <c r="D15" s="79">
        <v>-24127</v>
      </c>
      <c r="E15" s="80">
        <v>142778151</v>
      </c>
      <c r="F15" s="80">
        <v>4363960</v>
      </c>
      <c r="G15" s="80">
        <v>0</v>
      </c>
      <c r="H15" s="81">
        <v>147117984</v>
      </c>
      <c r="I15" s="79">
        <v>0</v>
      </c>
      <c r="J15" s="80">
        <v>128314277</v>
      </c>
      <c r="K15" s="80">
        <v>70770746</v>
      </c>
      <c r="L15" s="80">
        <v>0</v>
      </c>
      <c r="M15" s="82">
        <v>199085023</v>
      </c>
    </row>
    <row r="16" spans="1:13" ht="12.75" customHeight="1">
      <c r="A16" s="53"/>
      <c r="B16" s="83" t="s">
        <v>248</v>
      </c>
      <c r="C16" s="84"/>
      <c r="D16" s="85">
        <f aca="true" t="shared" si="1" ref="D16:M16">SUM(D11:D15)</f>
        <v>61176969</v>
      </c>
      <c r="E16" s="86">
        <f t="shared" si="1"/>
        <v>177432949</v>
      </c>
      <c r="F16" s="86">
        <f t="shared" si="1"/>
        <v>88622096</v>
      </c>
      <c r="G16" s="86">
        <f t="shared" si="1"/>
        <v>0</v>
      </c>
      <c r="H16" s="87">
        <f t="shared" si="1"/>
        <v>327232014</v>
      </c>
      <c r="I16" s="85">
        <f t="shared" si="1"/>
        <v>35329189</v>
      </c>
      <c r="J16" s="86">
        <f t="shared" si="1"/>
        <v>158414250</v>
      </c>
      <c r="K16" s="86">
        <f t="shared" si="1"/>
        <v>202370415</v>
      </c>
      <c r="L16" s="86">
        <f t="shared" si="1"/>
        <v>0</v>
      </c>
      <c r="M16" s="88">
        <f t="shared" si="1"/>
        <v>396113854</v>
      </c>
    </row>
    <row r="17" spans="1:13" ht="12.75" customHeight="1">
      <c r="A17" s="52" t="s">
        <v>90</v>
      </c>
      <c r="B17" s="77" t="s">
        <v>249</v>
      </c>
      <c r="C17" s="78" t="s">
        <v>250</v>
      </c>
      <c r="D17" s="79">
        <v>10094798</v>
      </c>
      <c r="E17" s="80">
        <v>558340</v>
      </c>
      <c r="F17" s="80">
        <v>4019073</v>
      </c>
      <c r="G17" s="80">
        <v>0</v>
      </c>
      <c r="H17" s="81">
        <v>14672211</v>
      </c>
      <c r="I17" s="79">
        <v>7605507</v>
      </c>
      <c r="J17" s="80">
        <v>485176</v>
      </c>
      <c r="K17" s="80">
        <v>2249013</v>
      </c>
      <c r="L17" s="80">
        <v>0</v>
      </c>
      <c r="M17" s="82">
        <v>10339696</v>
      </c>
    </row>
    <row r="18" spans="1:13" ht="12.75" customHeight="1">
      <c r="A18" s="52" t="s">
        <v>90</v>
      </c>
      <c r="B18" s="77" t="s">
        <v>251</v>
      </c>
      <c r="C18" s="78" t="s">
        <v>252</v>
      </c>
      <c r="D18" s="79">
        <v>48044218</v>
      </c>
      <c r="E18" s="80">
        <v>17969740</v>
      </c>
      <c r="F18" s="80">
        <v>10350585</v>
      </c>
      <c r="G18" s="80">
        <v>0</v>
      </c>
      <c r="H18" s="81">
        <v>76364543</v>
      </c>
      <c r="I18" s="79">
        <v>28912010</v>
      </c>
      <c r="J18" s="80">
        <v>18237020</v>
      </c>
      <c r="K18" s="80">
        <v>36715589</v>
      </c>
      <c r="L18" s="80">
        <v>0</v>
      </c>
      <c r="M18" s="82">
        <v>83864619</v>
      </c>
    </row>
    <row r="19" spans="1:13" ht="12.75" customHeight="1">
      <c r="A19" s="52" t="s">
        <v>90</v>
      </c>
      <c r="B19" s="77" t="s">
        <v>253</v>
      </c>
      <c r="C19" s="78" t="s">
        <v>254</v>
      </c>
      <c r="D19" s="79">
        <v>3483709</v>
      </c>
      <c r="E19" s="80">
        <v>17914532</v>
      </c>
      <c r="F19" s="80">
        <v>2101391</v>
      </c>
      <c r="G19" s="80">
        <v>0</v>
      </c>
      <c r="H19" s="81">
        <v>23499632</v>
      </c>
      <c r="I19" s="79">
        <v>3503714</v>
      </c>
      <c r="J19" s="80">
        <v>15171893</v>
      </c>
      <c r="K19" s="80">
        <v>5183823</v>
      </c>
      <c r="L19" s="80">
        <v>0</v>
      </c>
      <c r="M19" s="82">
        <v>23859430</v>
      </c>
    </row>
    <row r="20" spans="1:13" ht="12.75" customHeight="1">
      <c r="A20" s="52" t="s">
        <v>90</v>
      </c>
      <c r="B20" s="77" t="s">
        <v>255</v>
      </c>
      <c r="C20" s="78" t="s">
        <v>256</v>
      </c>
      <c r="D20" s="79">
        <v>-54699</v>
      </c>
      <c r="E20" s="80">
        <v>32327</v>
      </c>
      <c r="F20" s="80">
        <v>4056135</v>
      </c>
      <c r="G20" s="80">
        <v>0</v>
      </c>
      <c r="H20" s="81">
        <v>4033763</v>
      </c>
      <c r="I20" s="79">
        <v>924658</v>
      </c>
      <c r="J20" s="80">
        <v>12162</v>
      </c>
      <c r="K20" s="80">
        <v>1272444</v>
      </c>
      <c r="L20" s="80">
        <v>0</v>
      </c>
      <c r="M20" s="82">
        <v>2209264</v>
      </c>
    </row>
    <row r="21" spans="1:13" ht="12.75" customHeight="1">
      <c r="A21" s="52" t="s">
        <v>90</v>
      </c>
      <c r="B21" s="77" t="s">
        <v>55</v>
      </c>
      <c r="C21" s="78" t="s">
        <v>56</v>
      </c>
      <c r="D21" s="79">
        <v>232920347</v>
      </c>
      <c r="E21" s="80">
        <v>644550762</v>
      </c>
      <c r="F21" s="80">
        <v>114548345</v>
      </c>
      <c r="G21" s="80">
        <v>0</v>
      </c>
      <c r="H21" s="81">
        <v>992019454</v>
      </c>
      <c r="I21" s="79">
        <v>211036769</v>
      </c>
      <c r="J21" s="80">
        <v>635307406</v>
      </c>
      <c r="K21" s="80">
        <v>87157378</v>
      </c>
      <c r="L21" s="80">
        <v>0</v>
      </c>
      <c r="M21" s="82">
        <v>933501553</v>
      </c>
    </row>
    <row r="22" spans="1:13" ht="12.75" customHeight="1">
      <c r="A22" s="52" t="s">
        <v>90</v>
      </c>
      <c r="B22" s="77" t="s">
        <v>257</v>
      </c>
      <c r="C22" s="78" t="s">
        <v>258</v>
      </c>
      <c r="D22" s="79">
        <v>3230262</v>
      </c>
      <c r="E22" s="80">
        <v>41727</v>
      </c>
      <c r="F22" s="80">
        <v>14065998</v>
      </c>
      <c r="G22" s="80">
        <v>0</v>
      </c>
      <c r="H22" s="81">
        <v>17337987</v>
      </c>
      <c r="I22" s="79">
        <v>2885664</v>
      </c>
      <c r="J22" s="80">
        <v>116577</v>
      </c>
      <c r="K22" s="80">
        <v>5257824</v>
      </c>
      <c r="L22" s="80">
        <v>0</v>
      </c>
      <c r="M22" s="82">
        <v>8260065</v>
      </c>
    </row>
    <row r="23" spans="1:13" ht="12.75" customHeight="1">
      <c r="A23" s="52" t="s">
        <v>90</v>
      </c>
      <c r="B23" s="77" t="s">
        <v>259</v>
      </c>
      <c r="C23" s="78" t="s">
        <v>260</v>
      </c>
      <c r="D23" s="79">
        <v>1582676</v>
      </c>
      <c r="E23" s="80">
        <v>155474</v>
      </c>
      <c r="F23" s="80">
        <v>1209778</v>
      </c>
      <c r="G23" s="80">
        <v>0</v>
      </c>
      <c r="H23" s="81">
        <v>2947928</v>
      </c>
      <c r="I23" s="79">
        <v>2081981</v>
      </c>
      <c r="J23" s="80">
        <v>122049</v>
      </c>
      <c r="K23" s="80">
        <v>2436462</v>
      </c>
      <c r="L23" s="80">
        <v>0</v>
      </c>
      <c r="M23" s="82">
        <v>4640492</v>
      </c>
    </row>
    <row r="24" spans="1:13" ht="12.75" customHeight="1">
      <c r="A24" s="52" t="s">
        <v>105</v>
      </c>
      <c r="B24" s="77" t="s">
        <v>261</v>
      </c>
      <c r="C24" s="78" t="s">
        <v>262</v>
      </c>
      <c r="D24" s="79">
        <v>0</v>
      </c>
      <c r="E24" s="80">
        <v>43924379</v>
      </c>
      <c r="F24" s="80">
        <v>18318704</v>
      </c>
      <c r="G24" s="80">
        <v>0</v>
      </c>
      <c r="H24" s="81">
        <v>62243083</v>
      </c>
      <c r="I24" s="79">
        <v>0</v>
      </c>
      <c r="J24" s="80">
        <v>31635228</v>
      </c>
      <c r="K24" s="80">
        <v>36470803</v>
      </c>
      <c r="L24" s="80">
        <v>0</v>
      </c>
      <c r="M24" s="82">
        <v>68106031</v>
      </c>
    </row>
    <row r="25" spans="1:13" ht="12.75" customHeight="1">
      <c r="A25" s="53"/>
      <c r="B25" s="83" t="s">
        <v>263</v>
      </c>
      <c r="C25" s="84"/>
      <c r="D25" s="85">
        <f aca="true" t="shared" si="2" ref="D25:M25">SUM(D17:D24)</f>
        <v>299301311</v>
      </c>
      <c r="E25" s="86">
        <f t="shared" si="2"/>
        <v>725147281</v>
      </c>
      <c r="F25" s="86">
        <f t="shared" si="2"/>
        <v>168670009</v>
      </c>
      <c r="G25" s="86">
        <f t="shared" si="2"/>
        <v>0</v>
      </c>
      <c r="H25" s="87">
        <f t="shared" si="2"/>
        <v>1193118601</v>
      </c>
      <c r="I25" s="85">
        <f t="shared" si="2"/>
        <v>256950303</v>
      </c>
      <c r="J25" s="86">
        <f t="shared" si="2"/>
        <v>701087511</v>
      </c>
      <c r="K25" s="86">
        <f t="shared" si="2"/>
        <v>176743336</v>
      </c>
      <c r="L25" s="86">
        <f t="shared" si="2"/>
        <v>0</v>
      </c>
      <c r="M25" s="88">
        <f t="shared" si="2"/>
        <v>1134781150</v>
      </c>
    </row>
    <row r="26" spans="1:13" ht="12.75" customHeight="1">
      <c r="A26" s="52" t="s">
        <v>90</v>
      </c>
      <c r="B26" s="77" t="s">
        <v>264</v>
      </c>
      <c r="C26" s="78" t="s">
        <v>265</v>
      </c>
      <c r="D26" s="79">
        <v>11967000</v>
      </c>
      <c r="E26" s="80">
        <v>460647</v>
      </c>
      <c r="F26" s="80">
        <v>68336330</v>
      </c>
      <c r="G26" s="80">
        <v>0</v>
      </c>
      <c r="H26" s="81">
        <v>80763977</v>
      </c>
      <c r="I26" s="79">
        <v>7933005</v>
      </c>
      <c r="J26" s="80">
        <v>337437</v>
      </c>
      <c r="K26" s="80">
        <v>7947764</v>
      </c>
      <c r="L26" s="80">
        <v>0</v>
      </c>
      <c r="M26" s="82">
        <v>16218206</v>
      </c>
    </row>
    <row r="27" spans="1:13" ht="12.75" customHeight="1">
      <c r="A27" s="52" t="s">
        <v>90</v>
      </c>
      <c r="B27" s="77" t="s">
        <v>266</v>
      </c>
      <c r="C27" s="78" t="s">
        <v>267</v>
      </c>
      <c r="D27" s="79">
        <v>24605368</v>
      </c>
      <c r="E27" s="80">
        <v>53394290</v>
      </c>
      <c r="F27" s="80">
        <v>2459276</v>
      </c>
      <c r="G27" s="80">
        <v>0</v>
      </c>
      <c r="H27" s="81">
        <v>80458934</v>
      </c>
      <c r="I27" s="79">
        <v>32550948</v>
      </c>
      <c r="J27" s="80">
        <v>18011370</v>
      </c>
      <c r="K27" s="80">
        <v>101909024</v>
      </c>
      <c r="L27" s="80">
        <v>0</v>
      </c>
      <c r="M27" s="82">
        <v>152471342</v>
      </c>
    </row>
    <row r="28" spans="1:13" ht="12.75" customHeight="1">
      <c r="A28" s="52" t="s">
        <v>90</v>
      </c>
      <c r="B28" s="77" t="s">
        <v>268</v>
      </c>
      <c r="C28" s="78" t="s">
        <v>269</v>
      </c>
      <c r="D28" s="79">
        <v>34207198</v>
      </c>
      <c r="E28" s="80">
        <v>88891636</v>
      </c>
      <c r="F28" s="80">
        <v>12590911</v>
      </c>
      <c r="G28" s="80">
        <v>0</v>
      </c>
      <c r="H28" s="81">
        <v>135689745</v>
      </c>
      <c r="I28" s="79">
        <v>26513501</v>
      </c>
      <c r="J28" s="80">
        <v>81630949</v>
      </c>
      <c r="K28" s="80">
        <v>11897092</v>
      </c>
      <c r="L28" s="80">
        <v>0</v>
      </c>
      <c r="M28" s="82">
        <v>120041542</v>
      </c>
    </row>
    <row r="29" spans="1:13" ht="12.75" customHeight="1">
      <c r="A29" s="52" t="s">
        <v>105</v>
      </c>
      <c r="B29" s="77" t="s">
        <v>270</v>
      </c>
      <c r="C29" s="78" t="s">
        <v>271</v>
      </c>
      <c r="D29" s="79">
        <v>0</v>
      </c>
      <c r="E29" s="80">
        <v>70677550</v>
      </c>
      <c r="F29" s="80">
        <v>10966873</v>
      </c>
      <c r="G29" s="80">
        <v>0</v>
      </c>
      <c r="H29" s="81">
        <v>81644423</v>
      </c>
      <c r="I29" s="79">
        <v>0</v>
      </c>
      <c r="J29" s="80">
        <v>16835291</v>
      </c>
      <c r="K29" s="80">
        <v>12986530</v>
      </c>
      <c r="L29" s="80">
        <v>0</v>
      </c>
      <c r="M29" s="82">
        <v>29821821</v>
      </c>
    </row>
    <row r="30" spans="1:13" ht="12.75" customHeight="1">
      <c r="A30" s="53"/>
      <c r="B30" s="83" t="s">
        <v>272</v>
      </c>
      <c r="C30" s="84"/>
      <c r="D30" s="85">
        <f aca="true" t="shared" si="3" ref="D30:M30">SUM(D26:D29)</f>
        <v>70779566</v>
      </c>
      <c r="E30" s="86">
        <f t="shared" si="3"/>
        <v>213424123</v>
      </c>
      <c r="F30" s="86">
        <f t="shared" si="3"/>
        <v>94353390</v>
      </c>
      <c r="G30" s="86">
        <f t="shared" si="3"/>
        <v>0</v>
      </c>
      <c r="H30" s="87">
        <f t="shared" si="3"/>
        <v>378557079</v>
      </c>
      <c r="I30" s="85">
        <f t="shared" si="3"/>
        <v>66997454</v>
      </c>
      <c r="J30" s="86">
        <f t="shared" si="3"/>
        <v>116815047</v>
      </c>
      <c r="K30" s="86">
        <f t="shared" si="3"/>
        <v>134740410</v>
      </c>
      <c r="L30" s="86">
        <f t="shared" si="3"/>
        <v>0</v>
      </c>
      <c r="M30" s="88">
        <f t="shared" si="3"/>
        <v>318552911</v>
      </c>
    </row>
    <row r="31" spans="1:13" ht="12.75" customHeight="1">
      <c r="A31" s="52" t="s">
        <v>90</v>
      </c>
      <c r="B31" s="77" t="s">
        <v>273</v>
      </c>
      <c r="C31" s="78" t="s">
        <v>274</v>
      </c>
      <c r="D31" s="79">
        <v>17072523</v>
      </c>
      <c r="E31" s="80">
        <v>32689227</v>
      </c>
      <c r="F31" s="80">
        <v>16116157</v>
      </c>
      <c r="G31" s="80">
        <v>0</v>
      </c>
      <c r="H31" s="81">
        <v>65877907</v>
      </c>
      <c r="I31" s="79">
        <v>12218066</v>
      </c>
      <c r="J31" s="80">
        <v>31862710</v>
      </c>
      <c r="K31" s="80">
        <v>-22669781</v>
      </c>
      <c r="L31" s="80">
        <v>0</v>
      </c>
      <c r="M31" s="82">
        <v>21410995</v>
      </c>
    </row>
    <row r="32" spans="1:13" ht="12.75" customHeight="1">
      <c r="A32" s="52" t="s">
        <v>90</v>
      </c>
      <c r="B32" s="77" t="s">
        <v>275</v>
      </c>
      <c r="C32" s="78" t="s">
        <v>276</v>
      </c>
      <c r="D32" s="79">
        <v>-860517</v>
      </c>
      <c r="E32" s="80">
        <v>2486224</v>
      </c>
      <c r="F32" s="80">
        <v>6611433</v>
      </c>
      <c r="G32" s="80">
        <v>0</v>
      </c>
      <c r="H32" s="81">
        <v>8237140</v>
      </c>
      <c r="I32" s="79">
        <v>-89071</v>
      </c>
      <c r="J32" s="80">
        <v>2978307</v>
      </c>
      <c r="K32" s="80">
        <v>9022355</v>
      </c>
      <c r="L32" s="80">
        <v>0</v>
      </c>
      <c r="M32" s="82">
        <v>11911591</v>
      </c>
    </row>
    <row r="33" spans="1:13" ht="12.75" customHeight="1">
      <c r="A33" s="52" t="s">
        <v>90</v>
      </c>
      <c r="B33" s="77" t="s">
        <v>277</v>
      </c>
      <c r="C33" s="78" t="s">
        <v>278</v>
      </c>
      <c r="D33" s="79">
        <v>4055934</v>
      </c>
      <c r="E33" s="80">
        <v>10446</v>
      </c>
      <c r="F33" s="80">
        <v>3389766</v>
      </c>
      <c r="G33" s="80">
        <v>0</v>
      </c>
      <c r="H33" s="81">
        <v>7456146</v>
      </c>
      <c r="I33" s="79">
        <v>3102861</v>
      </c>
      <c r="J33" s="80">
        <v>0</v>
      </c>
      <c r="K33" s="80">
        <v>0</v>
      </c>
      <c r="L33" s="80">
        <v>0</v>
      </c>
      <c r="M33" s="82">
        <v>3102861</v>
      </c>
    </row>
    <row r="34" spans="1:13" ht="12.75" customHeight="1">
      <c r="A34" s="52" t="s">
        <v>90</v>
      </c>
      <c r="B34" s="77" t="s">
        <v>279</v>
      </c>
      <c r="C34" s="78" t="s">
        <v>280</v>
      </c>
      <c r="D34" s="79">
        <v>9654473</v>
      </c>
      <c r="E34" s="80">
        <v>20497395</v>
      </c>
      <c r="F34" s="80">
        <v>15751436</v>
      </c>
      <c r="G34" s="80">
        <v>0</v>
      </c>
      <c r="H34" s="81">
        <v>45903304</v>
      </c>
      <c r="I34" s="79">
        <v>9746523</v>
      </c>
      <c r="J34" s="80">
        <v>18574981</v>
      </c>
      <c r="K34" s="80">
        <v>23305040</v>
      </c>
      <c r="L34" s="80">
        <v>0</v>
      </c>
      <c r="M34" s="82">
        <v>51626544</v>
      </c>
    </row>
    <row r="35" spans="1:13" ht="12.75" customHeight="1">
      <c r="A35" s="52" t="s">
        <v>105</v>
      </c>
      <c r="B35" s="77" t="s">
        <v>281</v>
      </c>
      <c r="C35" s="78" t="s">
        <v>282</v>
      </c>
      <c r="D35" s="79">
        <v>0</v>
      </c>
      <c r="E35" s="80">
        <v>14670440</v>
      </c>
      <c r="F35" s="80">
        <v>10239826</v>
      </c>
      <c r="G35" s="80">
        <v>0</v>
      </c>
      <c r="H35" s="81">
        <v>24910266</v>
      </c>
      <c r="I35" s="79">
        <v>0</v>
      </c>
      <c r="J35" s="80">
        <v>10368198</v>
      </c>
      <c r="K35" s="80">
        <v>5852850</v>
      </c>
      <c r="L35" s="80">
        <v>0</v>
      </c>
      <c r="M35" s="82">
        <v>16221048</v>
      </c>
    </row>
    <row r="36" spans="1:13" ht="12.75" customHeight="1">
      <c r="A36" s="53"/>
      <c r="B36" s="83" t="s">
        <v>283</v>
      </c>
      <c r="C36" s="84"/>
      <c r="D36" s="85">
        <f aca="true" t="shared" si="4" ref="D36:M36">SUM(D31:D35)</f>
        <v>29922413</v>
      </c>
      <c r="E36" s="86">
        <f t="shared" si="4"/>
        <v>70353732</v>
      </c>
      <c r="F36" s="86">
        <f t="shared" si="4"/>
        <v>52108618</v>
      </c>
      <c r="G36" s="86">
        <f t="shared" si="4"/>
        <v>0</v>
      </c>
      <c r="H36" s="87">
        <f t="shared" si="4"/>
        <v>152384763</v>
      </c>
      <c r="I36" s="85">
        <f t="shared" si="4"/>
        <v>24978379</v>
      </c>
      <c r="J36" s="86">
        <f t="shared" si="4"/>
        <v>63784196</v>
      </c>
      <c r="K36" s="86">
        <f t="shared" si="4"/>
        <v>15510464</v>
      </c>
      <c r="L36" s="86">
        <f t="shared" si="4"/>
        <v>0</v>
      </c>
      <c r="M36" s="88">
        <f t="shared" si="4"/>
        <v>104273039</v>
      </c>
    </row>
    <row r="37" spans="1:13" ht="12.75" customHeight="1">
      <c r="A37" s="52" t="s">
        <v>90</v>
      </c>
      <c r="B37" s="77" t="s">
        <v>57</v>
      </c>
      <c r="C37" s="78" t="s">
        <v>58</v>
      </c>
      <c r="D37" s="79">
        <v>59443679</v>
      </c>
      <c r="E37" s="80">
        <v>234988877</v>
      </c>
      <c r="F37" s="80">
        <v>-49671643</v>
      </c>
      <c r="G37" s="80">
        <v>0</v>
      </c>
      <c r="H37" s="81">
        <v>244760913</v>
      </c>
      <c r="I37" s="79">
        <v>64329087</v>
      </c>
      <c r="J37" s="80">
        <v>252646828</v>
      </c>
      <c r="K37" s="80">
        <v>66057830</v>
      </c>
      <c r="L37" s="80">
        <v>0</v>
      </c>
      <c r="M37" s="82">
        <v>383033745</v>
      </c>
    </row>
    <row r="38" spans="1:13" ht="12.75" customHeight="1">
      <c r="A38" s="52" t="s">
        <v>90</v>
      </c>
      <c r="B38" s="77" t="s">
        <v>284</v>
      </c>
      <c r="C38" s="78" t="s">
        <v>285</v>
      </c>
      <c r="D38" s="79">
        <v>3792625</v>
      </c>
      <c r="E38" s="80">
        <v>3611240</v>
      </c>
      <c r="F38" s="80">
        <v>12966817</v>
      </c>
      <c r="G38" s="80">
        <v>0</v>
      </c>
      <c r="H38" s="81">
        <v>20370682</v>
      </c>
      <c r="I38" s="79">
        <v>3361842</v>
      </c>
      <c r="J38" s="80">
        <v>3356709</v>
      </c>
      <c r="K38" s="80">
        <v>14990812</v>
      </c>
      <c r="L38" s="80">
        <v>0</v>
      </c>
      <c r="M38" s="82">
        <v>21709363</v>
      </c>
    </row>
    <row r="39" spans="1:13" ht="12.75" customHeight="1">
      <c r="A39" s="52" t="s">
        <v>90</v>
      </c>
      <c r="B39" s="77" t="s">
        <v>286</v>
      </c>
      <c r="C39" s="78" t="s">
        <v>287</v>
      </c>
      <c r="D39" s="79">
        <v>3617957</v>
      </c>
      <c r="E39" s="80">
        <v>207623</v>
      </c>
      <c r="F39" s="80">
        <v>15811205</v>
      </c>
      <c r="G39" s="80">
        <v>0</v>
      </c>
      <c r="H39" s="81">
        <v>19636785</v>
      </c>
      <c r="I39" s="79">
        <v>4633890</v>
      </c>
      <c r="J39" s="80">
        <v>32583</v>
      </c>
      <c r="K39" s="80">
        <v>736728</v>
      </c>
      <c r="L39" s="80">
        <v>0</v>
      </c>
      <c r="M39" s="82">
        <v>5403201</v>
      </c>
    </row>
    <row r="40" spans="1:13" ht="12.75" customHeight="1">
      <c r="A40" s="52" t="s">
        <v>105</v>
      </c>
      <c r="B40" s="77" t="s">
        <v>288</v>
      </c>
      <c r="C40" s="78" t="s">
        <v>289</v>
      </c>
      <c r="D40" s="79">
        <v>0</v>
      </c>
      <c r="E40" s="80">
        <v>4838370</v>
      </c>
      <c r="F40" s="80">
        <v>1256770</v>
      </c>
      <c r="G40" s="80">
        <v>0</v>
      </c>
      <c r="H40" s="81">
        <v>6095140</v>
      </c>
      <c r="I40" s="79">
        <v>0</v>
      </c>
      <c r="J40" s="80">
        <v>7077783</v>
      </c>
      <c r="K40" s="80">
        <v>24293025</v>
      </c>
      <c r="L40" s="80">
        <v>0</v>
      </c>
      <c r="M40" s="82">
        <v>31370808</v>
      </c>
    </row>
    <row r="41" spans="1:13" ht="12.75" customHeight="1">
      <c r="A41" s="53"/>
      <c r="B41" s="83" t="s">
        <v>290</v>
      </c>
      <c r="C41" s="84"/>
      <c r="D41" s="85">
        <f aca="true" t="shared" si="5" ref="D41:M41">SUM(D37:D40)</f>
        <v>66854261</v>
      </c>
      <c r="E41" s="86">
        <f t="shared" si="5"/>
        <v>243646110</v>
      </c>
      <c r="F41" s="86">
        <f t="shared" si="5"/>
        <v>-19636851</v>
      </c>
      <c r="G41" s="86">
        <f t="shared" si="5"/>
        <v>0</v>
      </c>
      <c r="H41" s="87">
        <f t="shared" si="5"/>
        <v>290863520</v>
      </c>
      <c r="I41" s="85">
        <f t="shared" si="5"/>
        <v>72324819</v>
      </c>
      <c r="J41" s="86">
        <f t="shared" si="5"/>
        <v>263113903</v>
      </c>
      <c r="K41" s="86">
        <f t="shared" si="5"/>
        <v>106078395</v>
      </c>
      <c r="L41" s="86">
        <f t="shared" si="5"/>
        <v>0</v>
      </c>
      <c r="M41" s="88">
        <f t="shared" si="5"/>
        <v>441517117</v>
      </c>
    </row>
    <row r="42" spans="1:13" ht="12.75" customHeight="1">
      <c r="A42" s="52" t="s">
        <v>90</v>
      </c>
      <c r="B42" s="77" t="s">
        <v>291</v>
      </c>
      <c r="C42" s="78" t="s">
        <v>292</v>
      </c>
      <c r="D42" s="79">
        <v>3981154</v>
      </c>
      <c r="E42" s="80">
        <v>3088467</v>
      </c>
      <c r="F42" s="80">
        <v>514128</v>
      </c>
      <c r="G42" s="80">
        <v>0</v>
      </c>
      <c r="H42" s="81">
        <v>7583749</v>
      </c>
      <c r="I42" s="79">
        <v>532638</v>
      </c>
      <c r="J42" s="80">
        <v>4276109</v>
      </c>
      <c r="K42" s="80">
        <v>-138252</v>
      </c>
      <c r="L42" s="80">
        <v>0</v>
      </c>
      <c r="M42" s="82">
        <v>4670495</v>
      </c>
    </row>
    <row r="43" spans="1:13" ht="12.75" customHeight="1">
      <c r="A43" s="52" t="s">
        <v>90</v>
      </c>
      <c r="B43" s="77" t="s">
        <v>293</v>
      </c>
      <c r="C43" s="78" t="s">
        <v>294</v>
      </c>
      <c r="D43" s="79">
        <v>10370984</v>
      </c>
      <c r="E43" s="80">
        <v>11438369</v>
      </c>
      <c r="F43" s="80">
        <v>7800661</v>
      </c>
      <c r="G43" s="80">
        <v>0</v>
      </c>
      <c r="H43" s="81">
        <v>29610014</v>
      </c>
      <c r="I43" s="79">
        <v>9424101</v>
      </c>
      <c r="J43" s="80">
        <v>10969912</v>
      </c>
      <c r="K43" s="80">
        <v>5427798</v>
      </c>
      <c r="L43" s="80">
        <v>0</v>
      </c>
      <c r="M43" s="82">
        <v>25821811</v>
      </c>
    </row>
    <row r="44" spans="1:13" ht="12.75" customHeight="1">
      <c r="A44" s="52" t="s">
        <v>90</v>
      </c>
      <c r="B44" s="77" t="s">
        <v>295</v>
      </c>
      <c r="C44" s="78" t="s">
        <v>296</v>
      </c>
      <c r="D44" s="79">
        <v>1774199766</v>
      </c>
      <c r="E44" s="80">
        <v>4501843248</v>
      </c>
      <c r="F44" s="80">
        <v>849056481</v>
      </c>
      <c r="G44" s="80">
        <v>0</v>
      </c>
      <c r="H44" s="81">
        <v>7125099495</v>
      </c>
      <c r="I44" s="79">
        <v>0</v>
      </c>
      <c r="J44" s="80">
        <v>0</v>
      </c>
      <c r="K44" s="80">
        <v>0</v>
      </c>
      <c r="L44" s="80">
        <v>0</v>
      </c>
      <c r="M44" s="82">
        <v>0</v>
      </c>
    </row>
    <row r="45" spans="1:13" ht="12.75" customHeight="1">
      <c r="A45" s="52" t="s">
        <v>90</v>
      </c>
      <c r="B45" s="77" t="s">
        <v>297</v>
      </c>
      <c r="C45" s="78" t="s">
        <v>298</v>
      </c>
      <c r="D45" s="79">
        <v>2629152</v>
      </c>
      <c r="E45" s="80">
        <v>456067</v>
      </c>
      <c r="F45" s="80">
        <v>9946159</v>
      </c>
      <c r="G45" s="80">
        <v>0</v>
      </c>
      <c r="H45" s="81">
        <v>13031378</v>
      </c>
      <c r="I45" s="79">
        <v>3097067</v>
      </c>
      <c r="J45" s="80">
        <v>164596</v>
      </c>
      <c r="K45" s="80">
        <v>2434414</v>
      </c>
      <c r="L45" s="80">
        <v>0</v>
      </c>
      <c r="M45" s="82">
        <v>5696077</v>
      </c>
    </row>
    <row r="46" spans="1:13" ht="12.75" customHeight="1">
      <c r="A46" s="52" t="s">
        <v>90</v>
      </c>
      <c r="B46" s="77" t="s">
        <v>299</v>
      </c>
      <c r="C46" s="78" t="s">
        <v>300</v>
      </c>
      <c r="D46" s="79">
        <v>6133947</v>
      </c>
      <c r="E46" s="80">
        <v>19469669</v>
      </c>
      <c r="F46" s="80">
        <v>2643736</v>
      </c>
      <c r="G46" s="80">
        <v>0</v>
      </c>
      <c r="H46" s="81">
        <v>28247352</v>
      </c>
      <c r="I46" s="79">
        <v>24172594</v>
      </c>
      <c r="J46" s="80">
        <v>14209549</v>
      </c>
      <c r="K46" s="80">
        <v>35172335</v>
      </c>
      <c r="L46" s="80">
        <v>0</v>
      </c>
      <c r="M46" s="82">
        <v>73554478</v>
      </c>
    </row>
    <row r="47" spans="1:13" ht="12.75" customHeight="1">
      <c r="A47" s="52" t="s">
        <v>105</v>
      </c>
      <c r="B47" s="77" t="s">
        <v>301</v>
      </c>
      <c r="C47" s="78" t="s">
        <v>302</v>
      </c>
      <c r="D47" s="79">
        <v>0</v>
      </c>
      <c r="E47" s="80">
        <v>7449864</v>
      </c>
      <c r="F47" s="80">
        <v>2092165</v>
      </c>
      <c r="G47" s="80">
        <v>0</v>
      </c>
      <c r="H47" s="81">
        <v>9542029</v>
      </c>
      <c r="I47" s="79">
        <v>0</v>
      </c>
      <c r="J47" s="80">
        <v>2362821</v>
      </c>
      <c r="K47" s="80">
        <v>2857530</v>
      </c>
      <c r="L47" s="80">
        <v>0</v>
      </c>
      <c r="M47" s="82">
        <v>5220351</v>
      </c>
    </row>
    <row r="48" spans="1:13" ht="12.75" customHeight="1">
      <c r="A48" s="53"/>
      <c r="B48" s="83" t="s">
        <v>303</v>
      </c>
      <c r="C48" s="84"/>
      <c r="D48" s="85">
        <f aca="true" t="shared" si="6" ref="D48:M48">SUM(D42:D47)</f>
        <v>1797315003</v>
      </c>
      <c r="E48" s="86">
        <f t="shared" si="6"/>
        <v>4543745684</v>
      </c>
      <c r="F48" s="86">
        <f t="shared" si="6"/>
        <v>872053330</v>
      </c>
      <c r="G48" s="86">
        <f t="shared" si="6"/>
        <v>0</v>
      </c>
      <c r="H48" s="87">
        <f t="shared" si="6"/>
        <v>7213114017</v>
      </c>
      <c r="I48" s="85">
        <f t="shared" si="6"/>
        <v>37226400</v>
      </c>
      <c r="J48" s="86">
        <f t="shared" si="6"/>
        <v>31982987</v>
      </c>
      <c r="K48" s="86">
        <f t="shared" si="6"/>
        <v>45753825</v>
      </c>
      <c r="L48" s="86">
        <f t="shared" si="6"/>
        <v>0</v>
      </c>
      <c r="M48" s="88">
        <f t="shared" si="6"/>
        <v>114963212</v>
      </c>
    </row>
    <row r="49" spans="1:13" ht="12.75" customHeight="1">
      <c r="A49" s="52" t="s">
        <v>90</v>
      </c>
      <c r="B49" s="77" t="s">
        <v>304</v>
      </c>
      <c r="C49" s="78" t="s">
        <v>305</v>
      </c>
      <c r="D49" s="79">
        <v>4976936</v>
      </c>
      <c r="E49" s="80">
        <v>122283</v>
      </c>
      <c r="F49" s="80">
        <v>4273277</v>
      </c>
      <c r="G49" s="80">
        <v>0</v>
      </c>
      <c r="H49" s="81">
        <v>9372496</v>
      </c>
      <c r="I49" s="79">
        <v>4857960</v>
      </c>
      <c r="J49" s="80">
        <v>50493</v>
      </c>
      <c r="K49" s="80">
        <v>16287487</v>
      </c>
      <c r="L49" s="80">
        <v>0</v>
      </c>
      <c r="M49" s="82">
        <v>21195940</v>
      </c>
    </row>
    <row r="50" spans="1:13" ht="12.75" customHeight="1">
      <c r="A50" s="52" t="s">
        <v>90</v>
      </c>
      <c r="B50" s="77" t="s">
        <v>306</v>
      </c>
      <c r="C50" s="78" t="s">
        <v>307</v>
      </c>
      <c r="D50" s="79">
        <v>3389346</v>
      </c>
      <c r="E50" s="80">
        <v>1508380</v>
      </c>
      <c r="F50" s="80">
        <v>6524175</v>
      </c>
      <c r="G50" s="80">
        <v>0</v>
      </c>
      <c r="H50" s="81">
        <v>11421901</v>
      </c>
      <c r="I50" s="79">
        <v>3157844</v>
      </c>
      <c r="J50" s="80">
        <v>903829</v>
      </c>
      <c r="K50" s="80">
        <v>6565523</v>
      </c>
      <c r="L50" s="80">
        <v>0</v>
      </c>
      <c r="M50" s="82">
        <v>10627196</v>
      </c>
    </row>
    <row r="51" spans="1:13" ht="12.75" customHeight="1">
      <c r="A51" s="52" t="s">
        <v>90</v>
      </c>
      <c r="B51" s="77" t="s">
        <v>308</v>
      </c>
      <c r="C51" s="78" t="s">
        <v>309</v>
      </c>
      <c r="D51" s="79">
        <v>6538836</v>
      </c>
      <c r="E51" s="80">
        <v>1665101</v>
      </c>
      <c r="F51" s="80">
        <v>10240718</v>
      </c>
      <c r="G51" s="80">
        <v>0</v>
      </c>
      <c r="H51" s="81">
        <v>18444655</v>
      </c>
      <c r="I51" s="79">
        <v>6434563</v>
      </c>
      <c r="J51" s="80">
        <v>1485660</v>
      </c>
      <c r="K51" s="80">
        <v>7503703</v>
      </c>
      <c r="L51" s="80">
        <v>0</v>
      </c>
      <c r="M51" s="82">
        <v>15423926</v>
      </c>
    </row>
    <row r="52" spans="1:13" ht="12.75" customHeight="1">
      <c r="A52" s="52" t="s">
        <v>90</v>
      </c>
      <c r="B52" s="77" t="s">
        <v>310</v>
      </c>
      <c r="C52" s="78" t="s">
        <v>311</v>
      </c>
      <c r="D52" s="79">
        <v>2287444</v>
      </c>
      <c r="E52" s="80">
        <v>495079</v>
      </c>
      <c r="F52" s="80">
        <v>12702977</v>
      </c>
      <c r="G52" s="80">
        <v>0</v>
      </c>
      <c r="H52" s="81">
        <v>15485500</v>
      </c>
      <c r="I52" s="79">
        <v>2477847</v>
      </c>
      <c r="J52" s="80">
        <v>406963</v>
      </c>
      <c r="K52" s="80">
        <v>46008384</v>
      </c>
      <c r="L52" s="80">
        <v>0</v>
      </c>
      <c r="M52" s="82">
        <v>48893194</v>
      </c>
    </row>
    <row r="53" spans="1:13" ht="12.75" customHeight="1">
      <c r="A53" s="52" t="s">
        <v>105</v>
      </c>
      <c r="B53" s="77" t="s">
        <v>312</v>
      </c>
      <c r="C53" s="78" t="s">
        <v>313</v>
      </c>
      <c r="D53" s="79">
        <v>0</v>
      </c>
      <c r="E53" s="80">
        <v>7347790</v>
      </c>
      <c r="F53" s="80">
        <v>67088634</v>
      </c>
      <c r="G53" s="80">
        <v>0</v>
      </c>
      <c r="H53" s="81">
        <v>74436424</v>
      </c>
      <c r="I53" s="79">
        <v>0</v>
      </c>
      <c r="J53" s="80">
        <v>4530666</v>
      </c>
      <c r="K53" s="80">
        <v>2716333</v>
      </c>
      <c r="L53" s="80">
        <v>0</v>
      </c>
      <c r="M53" s="82">
        <v>7246999</v>
      </c>
    </row>
    <row r="54" spans="1:13" ht="12.75" customHeight="1">
      <c r="A54" s="53"/>
      <c r="B54" s="83" t="s">
        <v>314</v>
      </c>
      <c r="C54" s="84"/>
      <c r="D54" s="85">
        <f aca="true" t="shared" si="7" ref="D54:M54">SUM(D49:D53)</f>
        <v>17192562</v>
      </c>
      <c r="E54" s="86">
        <f t="shared" si="7"/>
        <v>11138633</v>
      </c>
      <c r="F54" s="86">
        <f t="shared" si="7"/>
        <v>100829781</v>
      </c>
      <c r="G54" s="86">
        <f t="shared" si="7"/>
        <v>0</v>
      </c>
      <c r="H54" s="87">
        <f t="shared" si="7"/>
        <v>129160976</v>
      </c>
      <c r="I54" s="85">
        <f t="shared" si="7"/>
        <v>16928214</v>
      </c>
      <c r="J54" s="86">
        <f t="shared" si="7"/>
        <v>7377611</v>
      </c>
      <c r="K54" s="86">
        <f t="shared" si="7"/>
        <v>79081430</v>
      </c>
      <c r="L54" s="86">
        <f t="shared" si="7"/>
        <v>0</v>
      </c>
      <c r="M54" s="88">
        <f t="shared" si="7"/>
        <v>103387255</v>
      </c>
    </row>
    <row r="55" spans="1:13" ht="12.75" customHeight="1">
      <c r="A55" s="52" t="s">
        <v>90</v>
      </c>
      <c r="B55" s="77" t="s">
        <v>315</v>
      </c>
      <c r="C55" s="78" t="s">
        <v>316</v>
      </c>
      <c r="D55" s="79">
        <v>3504461</v>
      </c>
      <c r="E55" s="80">
        <v>116348</v>
      </c>
      <c r="F55" s="80">
        <v>108339</v>
      </c>
      <c r="G55" s="80">
        <v>0</v>
      </c>
      <c r="H55" s="81">
        <v>3729148</v>
      </c>
      <c r="I55" s="79">
        <v>1823445</v>
      </c>
      <c r="J55" s="80">
        <v>85779</v>
      </c>
      <c r="K55" s="80">
        <v>2326685</v>
      </c>
      <c r="L55" s="80">
        <v>0</v>
      </c>
      <c r="M55" s="82">
        <v>4235909</v>
      </c>
    </row>
    <row r="56" spans="1:13" ht="12.75" customHeight="1">
      <c r="A56" s="52" t="s">
        <v>90</v>
      </c>
      <c r="B56" s="77" t="s">
        <v>59</v>
      </c>
      <c r="C56" s="78" t="s">
        <v>60</v>
      </c>
      <c r="D56" s="79">
        <v>100353717</v>
      </c>
      <c r="E56" s="80">
        <v>439754956</v>
      </c>
      <c r="F56" s="80">
        <v>109313095</v>
      </c>
      <c r="G56" s="80">
        <v>0</v>
      </c>
      <c r="H56" s="81">
        <v>649421768</v>
      </c>
      <c r="I56" s="79">
        <v>94350308</v>
      </c>
      <c r="J56" s="80">
        <v>605847824</v>
      </c>
      <c r="K56" s="80">
        <v>65468555</v>
      </c>
      <c r="L56" s="80">
        <v>0</v>
      </c>
      <c r="M56" s="82">
        <v>765666687</v>
      </c>
    </row>
    <row r="57" spans="1:13" ht="12.75" customHeight="1">
      <c r="A57" s="52" t="s">
        <v>90</v>
      </c>
      <c r="B57" s="77" t="s">
        <v>317</v>
      </c>
      <c r="C57" s="78" t="s">
        <v>318</v>
      </c>
      <c r="D57" s="79">
        <v>4411123</v>
      </c>
      <c r="E57" s="80">
        <v>19102585</v>
      </c>
      <c r="F57" s="80">
        <v>43962164</v>
      </c>
      <c r="G57" s="80">
        <v>0</v>
      </c>
      <c r="H57" s="81">
        <v>67475872</v>
      </c>
      <c r="I57" s="79">
        <v>6866440</v>
      </c>
      <c r="J57" s="80">
        <v>17602987</v>
      </c>
      <c r="K57" s="80">
        <v>17551873</v>
      </c>
      <c r="L57" s="80">
        <v>0</v>
      </c>
      <c r="M57" s="82">
        <v>42021300</v>
      </c>
    </row>
    <row r="58" spans="1:13" ht="12.75" customHeight="1">
      <c r="A58" s="52" t="s">
        <v>90</v>
      </c>
      <c r="B58" s="77" t="s">
        <v>319</v>
      </c>
      <c r="C58" s="78" t="s">
        <v>320</v>
      </c>
      <c r="D58" s="79">
        <v>2009876</v>
      </c>
      <c r="E58" s="80">
        <v>4948937</v>
      </c>
      <c r="F58" s="80">
        <v>314287</v>
      </c>
      <c r="G58" s="80">
        <v>0</v>
      </c>
      <c r="H58" s="81">
        <v>7273100</v>
      </c>
      <c r="I58" s="79">
        <v>1262982</v>
      </c>
      <c r="J58" s="80">
        <v>5197114</v>
      </c>
      <c r="K58" s="80">
        <v>16783082</v>
      </c>
      <c r="L58" s="80">
        <v>0</v>
      </c>
      <c r="M58" s="82">
        <v>23243178</v>
      </c>
    </row>
    <row r="59" spans="1:13" ht="12.75" customHeight="1">
      <c r="A59" s="52" t="s">
        <v>90</v>
      </c>
      <c r="B59" s="77" t="s">
        <v>321</v>
      </c>
      <c r="C59" s="78" t="s">
        <v>322</v>
      </c>
      <c r="D59" s="79">
        <v>-245878</v>
      </c>
      <c r="E59" s="80">
        <v>3014479</v>
      </c>
      <c r="F59" s="80">
        <v>3120369</v>
      </c>
      <c r="G59" s="80">
        <v>0</v>
      </c>
      <c r="H59" s="81">
        <v>5888970</v>
      </c>
      <c r="I59" s="79">
        <v>3895236</v>
      </c>
      <c r="J59" s="80">
        <v>2739736</v>
      </c>
      <c r="K59" s="80">
        <v>803293</v>
      </c>
      <c r="L59" s="80">
        <v>0</v>
      </c>
      <c r="M59" s="82">
        <v>7438265</v>
      </c>
    </row>
    <row r="60" spans="1:13" ht="12.75" customHeight="1">
      <c r="A60" s="52" t="s">
        <v>105</v>
      </c>
      <c r="B60" s="77" t="s">
        <v>323</v>
      </c>
      <c r="C60" s="78" t="s">
        <v>324</v>
      </c>
      <c r="D60" s="79">
        <v>0</v>
      </c>
      <c r="E60" s="80">
        <v>18275036</v>
      </c>
      <c r="F60" s="80">
        <v>47668437</v>
      </c>
      <c r="G60" s="80">
        <v>0</v>
      </c>
      <c r="H60" s="81">
        <v>65943473</v>
      </c>
      <c r="I60" s="79">
        <v>0</v>
      </c>
      <c r="J60" s="80">
        <v>15066936</v>
      </c>
      <c r="K60" s="80">
        <v>48000460</v>
      </c>
      <c r="L60" s="80">
        <v>0</v>
      </c>
      <c r="M60" s="82">
        <v>63067396</v>
      </c>
    </row>
    <row r="61" spans="1:13" ht="12.75" customHeight="1">
      <c r="A61" s="53"/>
      <c r="B61" s="83" t="s">
        <v>325</v>
      </c>
      <c r="C61" s="84"/>
      <c r="D61" s="85">
        <f aca="true" t="shared" si="8" ref="D61:M61">SUM(D55:D60)</f>
        <v>110033299</v>
      </c>
      <c r="E61" s="86">
        <f t="shared" si="8"/>
        <v>485212341</v>
      </c>
      <c r="F61" s="86">
        <f t="shared" si="8"/>
        <v>204486691</v>
      </c>
      <c r="G61" s="86">
        <f t="shared" si="8"/>
        <v>0</v>
      </c>
      <c r="H61" s="87">
        <f t="shared" si="8"/>
        <v>799732331</v>
      </c>
      <c r="I61" s="85">
        <f t="shared" si="8"/>
        <v>108198411</v>
      </c>
      <c r="J61" s="86">
        <f t="shared" si="8"/>
        <v>646540376</v>
      </c>
      <c r="K61" s="86">
        <f t="shared" si="8"/>
        <v>150933948</v>
      </c>
      <c r="L61" s="86">
        <f t="shared" si="8"/>
        <v>0</v>
      </c>
      <c r="M61" s="88">
        <f t="shared" si="8"/>
        <v>905672735</v>
      </c>
    </row>
    <row r="62" spans="1:13" ht="12.75" customHeight="1">
      <c r="A62" s="52" t="s">
        <v>90</v>
      </c>
      <c r="B62" s="77" t="s">
        <v>326</v>
      </c>
      <c r="C62" s="78" t="s">
        <v>327</v>
      </c>
      <c r="D62" s="79">
        <v>14084824</v>
      </c>
      <c r="E62" s="80">
        <v>5340776</v>
      </c>
      <c r="F62" s="80">
        <v>8161952</v>
      </c>
      <c r="G62" s="80">
        <v>0</v>
      </c>
      <c r="H62" s="81">
        <v>27587552</v>
      </c>
      <c r="I62" s="79">
        <v>-127332</v>
      </c>
      <c r="J62" s="80">
        <v>1620259</v>
      </c>
      <c r="K62" s="80">
        <v>22376287</v>
      </c>
      <c r="L62" s="80">
        <v>0</v>
      </c>
      <c r="M62" s="82">
        <v>23869214</v>
      </c>
    </row>
    <row r="63" spans="1:13" ht="12.75" customHeight="1">
      <c r="A63" s="52" t="s">
        <v>90</v>
      </c>
      <c r="B63" s="77" t="s">
        <v>328</v>
      </c>
      <c r="C63" s="78" t="s">
        <v>329</v>
      </c>
      <c r="D63" s="79">
        <v>108551345</v>
      </c>
      <c r="E63" s="80">
        <v>141728346</v>
      </c>
      <c r="F63" s="80">
        <v>34201195</v>
      </c>
      <c r="G63" s="80">
        <v>0</v>
      </c>
      <c r="H63" s="81">
        <v>284480886</v>
      </c>
      <c r="I63" s="79">
        <v>100143466</v>
      </c>
      <c r="J63" s="80">
        <v>199552013</v>
      </c>
      <c r="K63" s="80">
        <v>36700009</v>
      </c>
      <c r="L63" s="80">
        <v>0</v>
      </c>
      <c r="M63" s="82">
        <v>336395488</v>
      </c>
    </row>
    <row r="64" spans="1:13" ht="12.75" customHeight="1">
      <c r="A64" s="52" t="s">
        <v>90</v>
      </c>
      <c r="B64" s="77" t="s">
        <v>330</v>
      </c>
      <c r="C64" s="78" t="s">
        <v>331</v>
      </c>
      <c r="D64" s="79">
        <v>426624</v>
      </c>
      <c r="E64" s="80">
        <v>0</v>
      </c>
      <c r="F64" s="80">
        <v>457718</v>
      </c>
      <c r="G64" s="80">
        <v>0</v>
      </c>
      <c r="H64" s="81">
        <v>884342</v>
      </c>
      <c r="I64" s="79">
        <v>2722788</v>
      </c>
      <c r="J64" s="80">
        <v>0</v>
      </c>
      <c r="K64" s="80">
        <v>8339544</v>
      </c>
      <c r="L64" s="80">
        <v>0</v>
      </c>
      <c r="M64" s="82">
        <v>11062332</v>
      </c>
    </row>
    <row r="65" spans="1:13" ht="12.75" customHeight="1">
      <c r="A65" s="52" t="s">
        <v>90</v>
      </c>
      <c r="B65" s="77" t="s">
        <v>332</v>
      </c>
      <c r="C65" s="78" t="s">
        <v>333</v>
      </c>
      <c r="D65" s="79">
        <v>507737</v>
      </c>
      <c r="E65" s="80">
        <v>360</v>
      </c>
      <c r="F65" s="80">
        <v>14271366</v>
      </c>
      <c r="G65" s="80">
        <v>0</v>
      </c>
      <c r="H65" s="81">
        <v>14779463</v>
      </c>
      <c r="I65" s="79">
        <v>2474019</v>
      </c>
      <c r="J65" s="80">
        <v>0</v>
      </c>
      <c r="K65" s="80">
        <v>11162696</v>
      </c>
      <c r="L65" s="80">
        <v>0</v>
      </c>
      <c r="M65" s="82">
        <v>13636715</v>
      </c>
    </row>
    <row r="66" spans="1:13" ht="12.75" customHeight="1">
      <c r="A66" s="52" t="s">
        <v>105</v>
      </c>
      <c r="B66" s="77" t="s">
        <v>334</v>
      </c>
      <c r="C66" s="78" t="s">
        <v>335</v>
      </c>
      <c r="D66" s="79">
        <v>0</v>
      </c>
      <c r="E66" s="80">
        <v>223905120</v>
      </c>
      <c r="F66" s="80">
        <v>10661507628</v>
      </c>
      <c r="G66" s="80">
        <v>0</v>
      </c>
      <c r="H66" s="81">
        <v>10885412748</v>
      </c>
      <c r="I66" s="79">
        <v>0</v>
      </c>
      <c r="J66" s="80">
        <v>34419666</v>
      </c>
      <c r="K66" s="80">
        <v>155873</v>
      </c>
      <c r="L66" s="80">
        <v>0</v>
      </c>
      <c r="M66" s="82">
        <v>34575539</v>
      </c>
    </row>
    <row r="67" spans="1:13" ht="12.75" customHeight="1">
      <c r="A67" s="53"/>
      <c r="B67" s="83" t="s">
        <v>336</v>
      </c>
      <c r="C67" s="84"/>
      <c r="D67" s="85">
        <f aca="true" t="shared" si="9" ref="D67:M67">SUM(D62:D66)</f>
        <v>123570530</v>
      </c>
      <c r="E67" s="86">
        <f t="shared" si="9"/>
        <v>370974602</v>
      </c>
      <c r="F67" s="86">
        <f t="shared" si="9"/>
        <v>10718599859</v>
      </c>
      <c r="G67" s="86">
        <f t="shared" si="9"/>
        <v>0</v>
      </c>
      <c r="H67" s="87">
        <f t="shared" si="9"/>
        <v>11213144991</v>
      </c>
      <c r="I67" s="85">
        <f t="shared" si="9"/>
        <v>105212941</v>
      </c>
      <c r="J67" s="86">
        <f t="shared" si="9"/>
        <v>235591938</v>
      </c>
      <c r="K67" s="86">
        <f t="shared" si="9"/>
        <v>78734409</v>
      </c>
      <c r="L67" s="86">
        <f t="shared" si="9"/>
        <v>0</v>
      </c>
      <c r="M67" s="88">
        <f t="shared" si="9"/>
        <v>419539288</v>
      </c>
    </row>
    <row r="68" spans="1:13" ht="12.75" customHeight="1">
      <c r="A68" s="52" t="s">
        <v>90</v>
      </c>
      <c r="B68" s="77" t="s">
        <v>337</v>
      </c>
      <c r="C68" s="78" t="s">
        <v>338</v>
      </c>
      <c r="D68" s="79">
        <v>11332577</v>
      </c>
      <c r="E68" s="80">
        <v>31490911</v>
      </c>
      <c r="F68" s="80">
        <v>12794151</v>
      </c>
      <c r="G68" s="80">
        <v>0</v>
      </c>
      <c r="H68" s="81">
        <v>55617639</v>
      </c>
      <c r="I68" s="79">
        <v>8523892</v>
      </c>
      <c r="J68" s="80">
        <v>31482804</v>
      </c>
      <c r="K68" s="80">
        <v>8145192</v>
      </c>
      <c r="L68" s="80">
        <v>0</v>
      </c>
      <c r="M68" s="82">
        <v>48151888</v>
      </c>
    </row>
    <row r="69" spans="1:13" ht="12.75" customHeight="1">
      <c r="A69" s="52" t="s">
        <v>90</v>
      </c>
      <c r="B69" s="77" t="s">
        <v>339</v>
      </c>
      <c r="C69" s="78" t="s">
        <v>340</v>
      </c>
      <c r="D69" s="79">
        <v>1640354</v>
      </c>
      <c r="E69" s="80">
        <v>495207</v>
      </c>
      <c r="F69" s="80">
        <v>29639501</v>
      </c>
      <c r="G69" s="80">
        <v>0</v>
      </c>
      <c r="H69" s="81">
        <v>31775062</v>
      </c>
      <c r="I69" s="79">
        <v>-954</v>
      </c>
      <c r="J69" s="80">
        <v>187901</v>
      </c>
      <c r="K69" s="80">
        <v>5663710</v>
      </c>
      <c r="L69" s="80">
        <v>0</v>
      </c>
      <c r="M69" s="82">
        <v>5850657</v>
      </c>
    </row>
    <row r="70" spans="1:13" ht="12.75" customHeight="1">
      <c r="A70" s="52" t="s">
        <v>90</v>
      </c>
      <c r="B70" s="77" t="s">
        <v>341</v>
      </c>
      <c r="C70" s="78" t="s">
        <v>342</v>
      </c>
      <c r="D70" s="79">
        <v>612764</v>
      </c>
      <c r="E70" s="80">
        <v>541859</v>
      </c>
      <c r="F70" s="80">
        <v>5200256</v>
      </c>
      <c r="G70" s="80">
        <v>0</v>
      </c>
      <c r="H70" s="81">
        <v>6354879</v>
      </c>
      <c r="I70" s="79">
        <v>1144728</v>
      </c>
      <c r="J70" s="80">
        <v>260875</v>
      </c>
      <c r="K70" s="80">
        <v>6105035</v>
      </c>
      <c r="L70" s="80">
        <v>0</v>
      </c>
      <c r="M70" s="82">
        <v>7510638</v>
      </c>
    </row>
    <row r="71" spans="1:13" ht="12.75" customHeight="1">
      <c r="A71" s="52" t="s">
        <v>90</v>
      </c>
      <c r="B71" s="77" t="s">
        <v>343</v>
      </c>
      <c r="C71" s="78" t="s">
        <v>344</v>
      </c>
      <c r="D71" s="79">
        <v>7765484</v>
      </c>
      <c r="E71" s="80">
        <v>821632</v>
      </c>
      <c r="F71" s="80">
        <v>15644428</v>
      </c>
      <c r="G71" s="80">
        <v>0</v>
      </c>
      <c r="H71" s="81">
        <v>24231544</v>
      </c>
      <c r="I71" s="79">
        <v>3962361</v>
      </c>
      <c r="J71" s="80">
        <v>-1798308</v>
      </c>
      <c r="K71" s="80">
        <v>13665502</v>
      </c>
      <c r="L71" s="80">
        <v>0</v>
      </c>
      <c r="M71" s="82">
        <v>15829555</v>
      </c>
    </row>
    <row r="72" spans="1:13" ht="12.75" customHeight="1">
      <c r="A72" s="52" t="s">
        <v>105</v>
      </c>
      <c r="B72" s="77" t="s">
        <v>345</v>
      </c>
      <c r="C72" s="78" t="s">
        <v>346</v>
      </c>
      <c r="D72" s="79">
        <v>0</v>
      </c>
      <c r="E72" s="80">
        <v>15349663</v>
      </c>
      <c r="F72" s="80">
        <v>8271669</v>
      </c>
      <c r="G72" s="80">
        <v>0</v>
      </c>
      <c r="H72" s="81">
        <v>23621332</v>
      </c>
      <c r="I72" s="79">
        <v>0</v>
      </c>
      <c r="J72" s="80">
        <v>36542051</v>
      </c>
      <c r="K72" s="80">
        <v>8027023</v>
      </c>
      <c r="L72" s="80">
        <v>0</v>
      </c>
      <c r="M72" s="82">
        <v>44569074</v>
      </c>
    </row>
    <row r="73" spans="1:13" ht="12.75" customHeight="1">
      <c r="A73" s="53"/>
      <c r="B73" s="83" t="s">
        <v>347</v>
      </c>
      <c r="C73" s="84"/>
      <c r="D73" s="85">
        <f aca="true" t="shared" si="10" ref="D73:M73">SUM(D68:D72)</f>
        <v>21351179</v>
      </c>
      <c r="E73" s="86">
        <f t="shared" si="10"/>
        <v>48699272</v>
      </c>
      <c r="F73" s="86">
        <f t="shared" si="10"/>
        <v>71550005</v>
      </c>
      <c r="G73" s="86">
        <f t="shared" si="10"/>
        <v>0</v>
      </c>
      <c r="H73" s="87">
        <f t="shared" si="10"/>
        <v>141600456</v>
      </c>
      <c r="I73" s="85">
        <f t="shared" si="10"/>
        <v>13630027</v>
      </c>
      <c r="J73" s="86">
        <f t="shared" si="10"/>
        <v>66675323</v>
      </c>
      <c r="K73" s="86">
        <f t="shared" si="10"/>
        <v>41606462</v>
      </c>
      <c r="L73" s="86">
        <f t="shared" si="10"/>
        <v>0</v>
      </c>
      <c r="M73" s="88">
        <f t="shared" si="10"/>
        <v>121911812</v>
      </c>
    </row>
    <row r="74" spans="1:13" ht="12.75" customHeight="1">
      <c r="A74" s="54"/>
      <c r="B74" s="89" t="s">
        <v>348</v>
      </c>
      <c r="C74" s="90"/>
      <c r="D74" s="91">
        <f aca="true" t="shared" si="11" ref="D74:M74">SUM(D9,D11:D15,D17:D24,D26:D29,D31:D35,D37:D40,D42:D47,D49:D53,D55:D60,D62:D66,D68:D72)</f>
        <v>4445477493</v>
      </c>
      <c r="E74" s="92">
        <f t="shared" si="11"/>
        <v>10803547309</v>
      </c>
      <c r="F74" s="92">
        <f t="shared" si="11"/>
        <v>13677138793</v>
      </c>
      <c r="G74" s="92">
        <f t="shared" si="11"/>
        <v>0</v>
      </c>
      <c r="H74" s="93">
        <f t="shared" si="11"/>
        <v>28926163595</v>
      </c>
      <c r="I74" s="91">
        <f t="shared" si="11"/>
        <v>2455095033</v>
      </c>
      <c r="J74" s="92">
        <f t="shared" si="11"/>
        <v>5634152091</v>
      </c>
      <c r="K74" s="92">
        <f t="shared" si="11"/>
        <v>1432731453</v>
      </c>
      <c r="L74" s="92">
        <f t="shared" si="11"/>
        <v>0</v>
      </c>
      <c r="M74" s="94">
        <f t="shared" si="11"/>
        <v>9521978577</v>
      </c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110" t="s">
        <v>615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customHeight="1">
      <c r="A3" s="5"/>
      <c r="B3" s="36"/>
      <c r="C3" s="3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ht="15.75" customHeight="1">
      <c r="A4" s="9"/>
      <c r="B4" s="38"/>
      <c r="C4" s="39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349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90</v>
      </c>
      <c r="B9" s="77" t="s">
        <v>350</v>
      </c>
      <c r="C9" s="78" t="s">
        <v>351</v>
      </c>
      <c r="D9" s="79">
        <v>8860579</v>
      </c>
      <c r="E9" s="80">
        <v>1099914</v>
      </c>
      <c r="F9" s="80">
        <v>14927069</v>
      </c>
      <c r="G9" s="80">
        <v>0</v>
      </c>
      <c r="H9" s="81">
        <v>24887562</v>
      </c>
      <c r="I9" s="79">
        <v>7901949</v>
      </c>
      <c r="J9" s="80">
        <v>1061881</v>
      </c>
      <c r="K9" s="80">
        <v>5926148</v>
      </c>
      <c r="L9" s="80">
        <v>0</v>
      </c>
      <c r="M9" s="82">
        <v>14889978</v>
      </c>
    </row>
    <row r="10" spans="1:13" ht="12.75">
      <c r="A10" s="52" t="s">
        <v>90</v>
      </c>
      <c r="B10" s="77" t="s">
        <v>352</v>
      </c>
      <c r="C10" s="78" t="s">
        <v>353</v>
      </c>
      <c r="D10" s="79">
        <v>1485835</v>
      </c>
      <c r="E10" s="80">
        <v>2812477</v>
      </c>
      <c r="F10" s="80">
        <v>7064335</v>
      </c>
      <c r="G10" s="80">
        <v>0</v>
      </c>
      <c r="H10" s="81">
        <v>11362647</v>
      </c>
      <c r="I10" s="79">
        <v>2129348</v>
      </c>
      <c r="J10" s="80">
        <v>3581505</v>
      </c>
      <c r="K10" s="80">
        <v>6515693</v>
      </c>
      <c r="L10" s="80">
        <v>0</v>
      </c>
      <c r="M10" s="82">
        <v>12226546</v>
      </c>
    </row>
    <row r="11" spans="1:13" ht="12.75">
      <c r="A11" s="52" t="s">
        <v>90</v>
      </c>
      <c r="B11" s="77" t="s">
        <v>354</v>
      </c>
      <c r="C11" s="78" t="s">
        <v>355</v>
      </c>
      <c r="D11" s="79">
        <v>28547884</v>
      </c>
      <c r="E11" s="80">
        <v>110032119</v>
      </c>
      <c r="F11" s="80">
        <v>26553639</v>
      </c>
      <c r="G11" s="80">
        <v>0</v>
      </c>
      <c r="H11" s="81">
        <v>165133642</v>
      </c>
      <c r="I11" s="79">
        <v>23734531</v>
      </c>
      <c r="J11" s="80">
        <v>106780003</v>
      </c>
      <c r="K11" s="80">
        <v>24619034</v>
      </c>
      <c r="L11" s="80">
        <v>0</v>
      </c>
      <c r="M11" s="82">
        <v>155133568</v>
      </c>
    </row>
    <row r="12" spans="1:13" ht="12.75">
      <c r="A12" s="52" t="s">
        <v>90</v>
      </c>
      <c r="B12" s="77" t="s">
        <v>356</v>
      </c>
      <c r="C12" s="78" t="s">
        <v>357</v>
      </c>
      <c r="D12" s="79">
        <v>26619320</v>
      </c>
      <c r="E12" s="80">
        <v>33179991</v>
      </c>
      <c r="F12" s="80">
        <v>12485970</v>
      </c>
      <c r="G12" s="80">
        <v>0</v>
      </c>
      <c r="H12" s="81">
        <v>72285281</v>
      </c>
      <c r="I12" s="79">
        <v>22892183</v>
      </c>
      <c r="J12" s="80">
        <v>27443149</v>
      </c>
      <c r="K12" s="80">
        <v>11966259</v>
      </c>
      <c r="L12" s="80">
        <v>0</v>
      </c>
      <c r="M12" s="82">
        <v>62301591</v>
      </c>
    </row>
    <row r="13" spans="1:13" ht="12.75">
      <c r="A13" s="52" t="s">
        <v>90</v>
      </c>
      <c r="B13" s="77" t="s">
        <v>358</v>
      </c>
      <c r="C13" s="78" t="s">
        <v>359</v>
      </c>
      <c r="D13" s="79">
        <v>17133192</v>
      </c>
      <c r="E13" s="80">
        <v>781341</v>
      </c>
      <c r="F13" s="80">
        <v>5101506</v>
      </c>
      <c r="G13" s="80">
        <v>0</v>
      </c>
      <c r="H13" s="81">
        <v>23016039</v>
      </c>
      <c r="I13" s="79">
        <v>10302331</v>
      </c>
      <c r="J13" s="80">
        <v>727411</v>
      </c>
      <c r="K13" s="80">
        <v>5601346</v>
      </c>
      <c r="L13" s="80">
        <v>0</v>
      </c>
      <c r="M13" s="82">
        <v>16631088</v>
      </c>
    </row>
    <row r="14" spans="1:13" ht="12.75">
      <c r="A14" s="52" t="s">
        <v>105</v>
      </c>
      <c r="B14" s="77" t="s">
        <v>360</v>
      </c>
      <c r="C14" s="78" t="s">
        <v>361</v>
      </c>
      <c r="D14" s="79">
        <v>0</v>
      </c>
      <c r="E14" s="80">
        <v>106315</v>
      </c>
      <c r="F14" s="80">
        <v>9700729</v>
      </c>
      <c r="G14" s="80">
        <v>0</v>
      </c>
      <c r="H14" s="81">
        <v>9807044</v>
      </c>
      <c r="I14" s="79">
        <v>0</v>
      </c>
      <c r="J14" s="80">
        <v>12601803</v>
      </c>
      <c r="K14" s="80">
        <v>4867251</v>
      </c>
      <c r="L14" s="80">
        <v>0</v>
      </c>
      <c r="M14" s="82">
        <v>17469054</v>
      </c>
    </row>
    <row r="15" spans="1:13" ht="16.5">
      <c r="A15" s="53"/>
      <c r="B15" s="83" t="s">
        <v>362</v>
      </c>
      <c r="C15" s="84"/>
      <c r="D15" s="85">
        <f aca="true" t="shared" si="0" ref="D15:M15">SUM(D9:D14)</f>
        <v>82646810</v>
      </c>
      <c r="E15" s="86">
        <f t="shared" si="0"/>
        <v>148012157</v>
      </c>
      <c r="F15" s="86">
        <f t="shared" si="0"/>
        <v>75833248</v>
      </c>
      <c r="G15" s="86">
        <f t="shared" si="0"/>
        <v>0</v>
      </c>
      <c r="H15" s="87">
        <f t="shared" si="0"/>
        <v>306492215</v>
      </c>
      <c r="I15" s="85">
        <f t="shared" si="0"/>
        <v>66960342</v>
      </c>
      <c r="J15" s="86">
        <f t="shared" si="0"/>
        <v>152195752</v>
      </c>
      <c r="K15" s="86">
        <f t="shared" si="0"/>
        <v>59495731</v>
      </c>
      <c r="L15" s="86">
        <f t="shared" si="0"/>
        <v>0</v>
      </c>
      <c r="M15" s="88">
        <f t="shared" si="0"/>
        <v>278651825</v>
      </c>
    </row>
    <row r="16" spans="1:13" ht="12.75">
      <c r="A16" s="52" t="s">
        <v>90</v>
      </c>
      <c r="B16" s="77" t="s">
        <v>363</v>
      </c>
      <c r="C16" s="78" t="s">
        <v>364</v>
      </c>
      <c r="D16" s="79">
        <v>3403032</v>
      </c>
      <c r="E16" s="80">
        <v>26134032</v>
      </c>
      <c r="F16" s="80">
        <v>3274229</v>
      </c>
      <c r="G16" s="80">
        <v>0</v>
      </c>
      <c r="H16" s="81">
        <v>32811293</v>
      </c>
      <c r="I16" s="79">
        <v>3052287</v>
      </c>
      <c r="J16" s="80">
        <v>56952333</v>
      </c>
      <c r="K16" s="80">
        <v>504547</v>
      </c>
      <c r="L16" s="80">
        <v>0</v>
      </c>
      <c r="M16" s="82">
        <v>60509167</v>
      </c>
    </row>
    <row r="17" spans="1:13" ht="12.75">
      <c r="A17" s="52" t="s">
        <v>90</v>
      </c>
      <c r="B17" s="77" t="s">
        <v>365</v>
      </c>
      <c r="C17" s="78" t="s">
        <v>366</v>
      </c>
      <c r="D17" s="79">
        <v>14505649</v>
      </c>
      <c r="E17" s="80">
        <v>25672904</v>
      </c>
      <c r="F17" s="80">
        <v>50236830</v>
      </c>
      <c r="G17" s="80">
        <v>0</v>
      </c>
      <c r="H17" s="81">
        <v>90415383</v>
      </c>
      <c r="I17" s="79">
        <v>12438791</v>
      </c>
      <c r="J17" s="80">
        <v>13768782</v>
      </c>
      <c r="K17" s="80">
        <v>35236056</v>
      </c>
      <c r="L17" s="80">
        <v>0</v>
      </c>
      <c r="M17" s="82">
        <v>61443629</v>
      </c>
    </row>
    <row r="18" spans="1:13" ht="12.75">
      <c r="A18" s="52" t="s">
        <v>90</v>
      </c>
      <c r="B18" s="77" t="s">
        <v>367</v>
      </c>
      <c r="C18" s="78" t="s">
        <v>368</v>
      </c>
      <c r="D18" s="79">
        <v>4798709</v>
      </c>
      <c r="E18" s="80">
        <v>25460547</v>
      </c>
      <c r="F18" s="80">
        <v>24615401</v>
      </c>
      <c r="G18" s="80">
        <v>0</v>
      </c>
      <c r="H18" s="81">
        <v>54874657</v>
      </c>
      <c r="I18" s="79">
        <v>10512500</v>
      </c>
      <c r="J18" s="80">
        <v>74582316</v>
      </c>
      <c r="K18" s="80">
        <v>16158811</v>
      </c>
      <c r="L18" s="80">
        <v>0</v>
      </c>
      <c r="M18" s="82">
        <v>101253627</v>
      </c>
    </row>
    <row r="19" spans="1:13" ht="12.75">
      <c r="A19" s="52" t="s">
        <v>90</v>
      </c>
      <c r="B19" s="77" t="s">
        <v>369</v>
      </c>
      <c r="C19" s="78" t="s">
        <v>370</v>
      </c>
      <c r="D19" s="79">
        <v>1407453</v>
      </c>
      <c r="E19" s="80">
        <v>245971</v>
      </c>
      <c r="F19" s="80">
        <v>1272975</v>
      </c>
      <c r="G19" s="80">
        <v>0</v>
      </c>
      <c r="H19" s="81">
        <v>2926399</v>
      </c>
      <c r="I19" s="79">
        <v>2375208</v>
      </c>
      <c r="J19" s="80">
        <v>3426243</v>
      </c>
      <c r="K19" s="80">
        <v>8276560</v>
      </c>
      <c r="L19" s="80">
        <v>0</v>
      </c>
      <c r="M19" s="82">
        <v>14078011</v>
      </c>
    </row>
    <row r="20" spans="1:13" ht="12.75">
      <c r="A20" s="52" t="s">
        <v>105</v>
      </c>
      <c r="B20" s="77" t="s">
        <v>371</v>
      </c>
      <c r="C20" s="78" t="s">
        <v>372</v>
      </c>
      <c r="D20" s="79">
        <v>0</v>
      </c>
      <c r="E20" s="80">
        <v>27457977</v>
      </c>
      <c r="F20" s="80">
        <v>72857152</v>
      </c>
      <c r="G20" s="80">
        <v>0</v>
      </c>
      <c r="H20" s="81">
        <v>100315129</v>
      </c>
      <c r="I20" s="79">
        <v>0</v>
      </c>
      <c r="J20" s="80">
        <v>19587307</v>
      </c>
      <c r="K20" s="80">
        <v>38005447</v>
      </c>
      <c r="L20" s="80">
        <v>0</v>
      </c>
      <c r="M20" s="82">
        <v>57592754</v>
      </c>
    </row>
    <row r="21" spans="1:13" ht="16.5">
      <c r="A21" s="53"/>
      <c r="B21" s="83" t="s">
        <v>373</v>
      </c>
      <c r="C21" s="84"/>
      <c r="D21" s="85">
        <f aca="true" t="shared" si="1" ref="D21:M21">SUM(D16:D20)</f>
        <v>24114843</v>
      </c>
      <c r="E21" s="86">
        <f t="shared" si="1"/>
        <v>104971431</v>
      </c>
      <c r="F21" s="86">
        <f t="shared" si="1"/>
        <v>152256587</v>
      </c>
      <c r="G21" s="86">
        <f t="shared" si="1"/>
        <v>0</v>
      </c>
      <c r="H21" s="87">
        <f t="shared" si="1"/>
        <v>281342861</v>
      </c>
      <c r="I21" s="85">
        <f t="shared" si="1"/>
        <v>28378786</v>
      </c>
      <c r="J21" s="86">
        <f t="shared" si="1"/>
        <v>168316981</v>
      </c>
      <c r="K21" s="86">
        <f t="shared" si="1"/>
        <v>98181421</v>
      </c>
      <c r="L21" s="86">
        <f t="shared" si="1"/>
        <v>0</v>
      </c>
      <c r="M21" s="88">
        <f t="shared" si="1"/>
        <v>294877188</v>
      </c>
    </row>
    <row r="22" spans="1:13" ht="12.75">
      <c r="A22" s="52" t="s">
        <v>90</v>
      </c>
      <c r="B22" s="77" t="s">
        <v>374</v>
      </c>
      <c r="C22" s="78" t="s">
        <v>375</v>
      </c>
      <c r="D22" s="79">
        <v>256877</v>
      </c>
      <c r="E22" s="80">
        <v>1691817</v>
      </c>
      <c r="F22" s="80">
        <v>43738130</v>
      </c>
      <c r="G22" s="80">
        <v>0</v>
      </c>
      <c r="H22" s="81">
        <v>45686824</v>
      </c>
      <c r="I22" s="79">
        <v>848209</v>
      </c>
      <c r="J22" s="80">
        <v>5220776</v>
      </c>
      <c r="K22" s="80">
        <v>11879881</v>
      </c>
      <c r="L22" s="80">
        <v>0</v>
      </c>
      <c r="M22" s="82">
        <v>17948866</v>
      </c>
    </row>
    <row r="23" spans="1:13" ht="12.75">
      <c r="A23" s="52" t="s">
        <v>90</v>
      </c>
      <c r="B23" s="77" t="s">
        <v>376</v>
      </c>
      <c r="C23" s="78" t="s">
        <v>377</v>
      </c>
      <c r="D23" s="79">
        <v>5921572</v>
      </c>
      <c r="E23" s="80">
        <v>1540771</v>
      </c>
      <c r="F23" s="80">
        <v>62689469</v>
      </c>
      <c r="G23" s="80">
        <v>0</v>
      </c>
      <c r="H23" s="81">
        <v>70151812</v>
      </c>
      <c r="I23" s="79">
        <v>2857209</v>
      </c>
      <c r="J23" s="80">
        <v>2203721</v>
      </c>
      <c r="K23" s="80">
        <v>2335051</v>
      </c>
      <c r="L23" s="80">
        <v>0</v>
      </c>
      <c r="M23" s="82">
        <v>7395981</v>
      </c>
    </row>
    <row r="24" spans="1:13" ht="12.75">
      <c r="A24" s="52" t="s">
        <v>90</v>
      </c>
      <c r="B24" s="77" t="s">
        <v>61</v>
      </c>
      <c r="C24" s="78" t="s">
        <v>62</v>
      </c>
      <c r="D24" s="79">
        <v>97021459</v>
      </c>
      <c r="E24" s="80">
        <v>238712749</v>
      </c>
      <c r="F24" s="80">
        <v>419109153</v>
      </c>
      <c r="G24" s="80">
        <v>0</v>
      </c>
      <c r="H24" s="81">
        <v>754843361</v>
      </c>
      <c r="I24" s="79">
        <v>82285663</v>
      </c>
      <c r="J24" s="80">
        <v>293140844</v>
      </c>
      <c r="K24" s="80">
        <v>287549462</v>
      </c>
      <c r="L24" s="80">
        <v>0</v>
      </c>
      <c r="M24" s="82">
        <v>662975969</v>
      </c>
    </row>
    <row r="25" spans="1:13" ht="12.75">
      <c r="A25" s="52" t="s">
        <v>90</v>
      </c>
      <c r="B25" s="77" t="s">
        <v>378</v>
      </c>
      <c r="C25" s="78" t="s">
        <v>379</v>
      </c>
      <c r="D25" s="79">
        <v>6567883</v>
      </c>
      <c r="E25" s="80">
        <v>1674004</v>
      </c>
      <c r="F25" s="80">
        <v>28551292</v>
      </c>
      <c r="G25" s="80">
        <v>0</v>
      </c>
      <c r="H25" s="81">
        <v>36793179</v>
      </c>
      <c r="I25" s="79">
        <v>5771098</v>
      </c>
      <c r="J25" s="80">
        <v>1578751</v>
      </c>
      <c r="K25" s="80">
        <v>27056436</v>
      </c>
      <c r="L25" s="80">
        <v>0</v>
      </c>
      <c r="M25" s="82">
        <v>34406285</v>
      </c>
    </row>
    <row r="26" spans="1:13" ht="12.75">
      <c r="A26" s="52" t="s">
        <v>105</v>
      </c>
      <c r="B26" s="77" t="s">
        <v>380</v>
      </c>
      <c r="C26" s="78" t="s">
        <v>381</v>
      </c>
      <c r="D26" s="79">
        <v>0</v>
      </c>
      <c r="E26" s="80">
        <v>34943294</v>
      </c>
      <c r="F26" s="80">
        <v>40541841</v>
      </c>
      <c r="G26" s="80">
        <v>0</v>
      </c>
      <c r="H26" s="81">
        <v>75485135</v>
      </c>
      <c r="I26" s="79">
        <v>0</v>
      </c>
      <c r="J26" s="80">
        <v>6586693</v>
      </c>
      <c r="K26" s="80">
        <v>56465832</v>
      </c>
      <c r="L26" s="80">
        <v>0</v>
      </c>
      <c r="M26" s="82">
        <v>63052525</v>
      </c>
    </row>
    <row r="27" spans="1:13" ht="16.5">
      <c r="A27" s="53"/>
      <c r="B27" s="83" t="s">
        <v>382</v>
      </c>
      <c r="C27" s="84"/>
      <c r="D27" s="85">
        <f aca="true" t="shared" si="2" ref="D27:M27">SUM(D22:D26)</f>
        <v>109767791</v>
      </c>
      <c r="E27" s="86">
        <f t="shared" si="2"/>
        <v>278562635</v>
      </c>
      <c r="F27" s="86">
        <f t="shared" si="2"/>
        <v>594629885</v>
      </c>
      <c r="G27" s="86">
        <f t="shared" si="2"/>
        <v>0</v>
      </c>
      <c r="H27" s="87">
        <f t="shared" si="2"/>
        <v>982960311</v>
      </c>
      <c r="I27" s="85">
        <f t="shared" si="2"/>
        <v>91762179</v>
      </c>
      <c r="J27" s="86">
        <f t="shared" si="2"/>
        <v>308730785</v>
      </c>
      <c r="K27" s="86">
        <f t="shared" si="2"/>
        <v>385286662</v>
      </c>
      <c r="L27" s="86">
        <f t="shared" si="2"/>
        <v>0</v>
      </c>
      <c r="M27" s="88">
        <f t="shared" si="2"/>
        <v>785779626</v>
      </c>
    </row>
    <row r="28" spans="1:13" ht="12.75">
      <c r="A28" s="52" t="s">
        <v>90</v>
      </c>
      <c r="B28" s="77" t="s">
        <v>383</v>
      </c>
      <c r="C28" s="78" t="s">
        <v>384</v>
      </c>
      <c r="D28" s="79">
        <v>4209615</v>
      </c>
      <c r="E28" s="80">
        <v>15203773</v>
      </c>
      <c r="F28" s="80">
        <v>6842860</v>
      </c>
      <c r="G28" s="80">
        <v>0</v>
      </c>
      <c r="H28" s="81">
        <v>26256248</v>
      </c>
      <c r="I28" s="79">
        <v>14153913</v>
      </c>
      <c r="J28" s="80">
        <v>28750918</v>
      </c>
      <c r="K28" s="80">
        <v>5298810</v>
      </c>
      <c r="L28" s="80">
        <v>0</v>
      </c>
      <c r="M28" s="82">
        <v>48203641</v>
      </c>
    </row>
    <row r="29" spans="1:13" ht="12.75">
      <c r="A29" s="52" t="s">
        <v>90</v>
      </c>
      <c r="B29" s="77" t="s">
        <v>385</v>
      </c>
      <c r="C29" s="78" t="s">
        <v>386</v>
      </c>
      <c r="D29" s="79">
        <v>8752815</v>
      </c>
      <c r="E29" s="80">
        <v>39813168</v>
      </c>
      <c r="F29" s="80">
        <v>12707918</v>
      </c>
      <c r="G29" s="80">
        <v>0</v>
      </c>
      <c r="H29" s="81">
        <v>61273901</v>
      </c>
      <c r="I29" s="79">
        <v>0</v>
      </c>
      <c r="J29" s="80">
        <v>0</v>
      </c>
      <c r="K29" s="80">
        <v>0</v>
      </c>
      <c r="L29" s="80">
        <v>0</v>
      </c>
      <c r="M29" s="82">
        <v>0</v>
      </c>
    </row>
    <row r="30" spans="1:13" ht="12.75">
      <c r="A30" s="52" t="s">
        <v>90</v>
      </c>
      <c r="B30" s="77" t="s">
        <v>387</v>
      </c>
      <c r="C30" s="78" t="s">
        <v>388</v>
      </c>
      <c r="D30" s="79">
        <v>5548851</v>
      </c>
      <c r="E30" s="80">
        <v>5187719</v>
      </c>
      <c r="F30" s="80">
        <v>977679</v>
      </c>
      <c r="G30" s="80">
        <v>0</v>
      </c>
      <c r="H30" s="81">
        <v>11714249</v>
      </c>
      <c r="I30" s="79">
        <v>15420758</v>
      </c>
      <c r="J30" s="80">
        <v>34498473</v>
      </c>
      <c r="K30" s="80">
        <v>17990140</v>
      </c>
      <c r="L30" s="80">
        <v>0</v>
      </c>
      <c r="M30" s="82">
        <v>67909371</v>
      </c>
    </row>
    <row r="31" spans="1:13" ht="12.75">
      <c r="A31" s="52" t="s">
        <v>90</v>
      </c>
      <c r="B31" s="77" t="s">
        <v>389</v>
      </c>
      <c r="C31" s="78" t="s">
        <v>390</v>
      </c>
      <c r="D31" s="79">
        <v>14891823</v>
      </c>
      <c r="E31" s="80">
        <v>74204718</v>
      </c>
      <c r="F31" s="80">
        <v>9884675</v>
      </c>
      <c r="G31" s="80">
        <v>0</v>
      </c>
      <c r="H31" s="81">
        <v>98981216</v>
      </c>
      <c r="I31" s="79">
        <v>15130747</v>
      </c>
      <c r="J31" s="80">
        <v>70447272</v>
      </c>
      <c r="K31" s="80">
        <v>31160732</v>
      </c>
      <c r="L31" s="80">
        <v>0</v>
      </c>
      <c r="M31" s="82">
        <v>116738751</v>
      </c>
    </row>
    <row r="32" spans="1:13" ht="12.75">
      <c r="A32" s="52" t="s">
        <v>90</v>
      </c>
      <c r="B32" s="77" t="s">
        <v>391</v>
      </c>
      <c r="C32" s="78" t="s">
        <v>392</v>
      </c>
      <c r="D32" s="79">
        <v>17986933</v>
      </c>
      <c r="E32" s="80">
        <v>54599314</v>
      </c>
      <c r="F32" s="80">
        <v>15734774</v>
      </c>
      <c r="G32" s="80">
        <v>0</v>
      </c>
      <c r="H32" s="81">
        <v>88321021</v>
      </c>
      <c r="I32" s="79">
        <v>15798101</v>
      </c>
      <c r="J32" s="80">
        <v>52556106</v>
      </c>
      <c r="K32" s="80">
        <v>34729180</v>
      </c>
      <c r="L32" s="80">
        <v>0</v>
      </c>
      <c r="M32" s="82">
        <v>103083387</v>
      </c>
    </row>
    <row r="33" spans="1:13" ht="12.75">
      <c r="A33" s="52" t="s">
        <v>105</v>
      </c>
      <c r="B33" s="77" t="s">
        <v>393</v>
      </c>
      <c r="C33" s="78" t="s">
        <v>394</v>
      </c>
      <c r="D33" s="79">
        <v>0</v>
      </c>
      <c r="E33" s="80">
        <v>261177</v>
      </c>
      <c r="F33" s="80">
        <v>4805680</v>
      </c>
      <c r="G33" s="80">
        <v>0</v>
      </c>
      <c r="H33" s="81">
        <v>5066857</v>
      </c>
      <c r="I33" s="79">
        <v>0</v>
      </c>
      <c r="J33" s="80">
        <v>153189</v>
      </c>
      <c r="K33" s="80">
        <v>6182827</v>
      </c>
      <c r="L33" s="80">
        <v>0</v>
      </c>
      <c r="M33" s="82">
        <v>6336016</v>
      </c>
    </row>
    <row r="34" spans="1:13" ht="16.5">
      <c r="A34" s="53"/>
      <c r="B34" s="83" t="s">
        <v>395</v>
      </c>
      <c r="C34" s="84"/>
      <c r="D34" s="85">
        <f aca="true" t="shared" si="3" ref="D34:M34">SUM(D28:D33)</f>
        <v>51390037</v>
      </c>
      <c r="E34" s="86">
        <f t="shared" si="3"/>
        <v>189269869</v>
      </c>
      <c r="F34" s="86">
        <f t="shared" si="3"/>
        <v>50953586</v>
      </c>
      <c r="G34" s="86">
        <f t="shared" si="3"/>
        <v>0</v>
      </c>
      <c r="H34" s="87">
        <f t="shared" si="3"/>
        <v>291613492</v>
      </c>
      <c r="I34" s="85">
        <f t="shared" si="3"/>
        <v>60503519</v>
      </c>
      <c r="J34" s="86">
        <f t="shared" si="3"/>
        <v>186405958</v>
      </c>
      <c r="K34" s="86">
        <f t="shared" si="3"/>
        <v>95361689</v>
      </c>
      <c r="L34" s="86">
        <f t="shared" si="3"/>
        <v>0</v>
      </c>
      <c r="M34" s="88">
        <f t="shared" si="3"/>
        <v>342271166</v>
      </c>
    </row>
    <row r="35" spans="1:13" ht="12.75">
      <c r="A35" s="52" t="s">
        <v>90</v>
      </c>
      <c r="B35" s="77" t="s">
        <v>396</v>
      </c>
      <c r="C35" s="78" t="s">
        <v>397</v>
      </c>
      <c r="D35" s="79">
        <v>5714067</v>
      </c>
      <c r="E35" s="80">
        <v>9129914</v>
      </c>
      <c r="F35" s="80">
        <v>2626347</v>
      </c>
      <c r="G35" s="80">
        <v>0</v>
      </c>
      <c r="H35" s="81">
        <v>17470328</v>
      </c>
      <c r="I35" s="79">
        <v>3382105</v>
      </c>
      <c r="J35" s="80">
        <v>6344138</v>
      </c>
      <c r="K35" s="80">
        <v>1975223</v>
      </c>
      <c r="L35" s="80">
        <v>0</v>
      </c>
      <c r="M35" s="82">
        <v>11701466</v>
      </c>
    </row>
    <row r="36" spans="1:13" ht="12.75">
      <c r="A36" s="52" t="s">
        <v>90</v>
      </c>
      <c r="B36" s="77" t="s">
        <v>398</v>
      </c>
      <c r="C36" s="78" t="s">
        <v>399</v>
      </c>
      <c r="D36" s="79">
        <v>7556260</v>
      </c>
      <c r="E36" s="80">
        <v>19841260</v>
      </c>
      <c r="F36" s="80">
        <v>6666735</v>
      </c>
      <c r="G36" s="80">
        <v>0</v>
      </c>
      <c r="H36" s="81">
        <v>34064255</v>
      </c>
      <c r="I36" s="79">
        <v>14680966</v>
      </c>
      <c r="J36" s="80">
        <v>20175592</v>
      </c>
      <c r="K36" s="80">
        <v>14950532</v>
      </c>
      <c r="L36" s="80">
        <v>0</v>
      </c>
      <c r="M36" s="82">
        <v>49807090</v>
      </c>
    </row>
    <row r="37" spans="1:13" ht="12.75">
      <c r="A37" s="52" t="s">
        <v>90</v>
      </c>
      <c r="B37" s="77" t="s">
        <v>400</v>
      </c>
      <c r="C37" s="78" t="s">
        <v>401</v>
      </c>
      <c r="D37" s="79">
        <v>6544940</v>
      </c>
      <c r="E37" s="80">
        <v>0</v>
      </c>
      <c r="F37" s="80">
        <v>4909544</v>
      </c>
      <c r="G37" s="80">
        <v>0</v>
      </c>
      <c r="H37" s="81">
        <v>11454484</v>
      </c>
      <c r="I37" s="79">
        <v>9472287</v>
      </c>
      <c r="J37" s="80">
        <v>0</v>
      </c>
      <c r="K37" s="80">
        <v>11528925</v>
      </c>
      <c r="L37" s="80">
        <v>0</v>
      </c>
      <c r="M37" s="82">
        <v>21001212</v>
      </c>
    </row>
    <row r="38" spans="1:13" ht="12.75">
      <c r="A38" s="52" t="s">
        <v>90</v>
      </c>
      <c r="B38" s="77" t="s">
        <v>402</v>
      </c>
      <c r="C38" s="78" t="s">
        <v>403</v>
      </c>
      <c r="D38" s="79">
        <v>36554843</v>
      </c>
      <c r="E38" s="80">
        <v>4455938</v>
      </c>
      <c r="F38" s="80">
        <v>11762144</v>
      </c>
      <c r="G38" s="80">
        <v>0</v>
      </c>
      <c r="H38" s="81">
        <v>52772925</v>
      </c>
      <c r="I38" s="79">
        <v>21199887</v>
      </c>
      <c r="J38" s="80">
        <v>4534341</v>
      </c>
      <c r="K38" s="80">
        <v>5780886</v>
      </c>
      <c r="L38" s="80">
        <v>0</v>
      </c>
      <c r="M38" s="82">
        <v>31515114</v>
      </c>
    </row>
    <row r="39" spans="1:13" ht="12.75">
      <c r="A39" s="52" t="s">
        <v>105</v>
      </c>
      <c r="B39" s="77" t="s">
        <v>404</v>
      </c>
      <c r="C39" s="78" t="s">
        <v>405</v>
      </c>
      <c r="D39" s="79">
        <v>0</v>
      </c>
      <c r="E39" s="80">
        <v>16105575</v>
      </c>
      <c r="F39" s="80">
        <v>7474960</v>
      </c>
      <c r="G39" s="80">
        <v>0</v>
      </c>
      <c r="H39" s="81">
        <v>23580535</v>
      </c>
      <c r="I39" s="79">
        <v>0</v>
      </c>
      <c r="J39" s="80">
        <v>12159343</v>
      </c>
      <c r="K39" s="80">
        <v>18266832</v>
      </c>
      <c r="L39" s="80">
        <v>0</v>
      </c>
      <c r="M39" s="82">
        <v>30426175</v>
      </c>
    </row>
    <row r="40" spans="1:13" ht="16.5">
      <c r="A40" s="53"/>
      <c r="B40" s="83" t="s">
        <v>406</v>
      </c>
      <c r="C40" s="84"/>
      <c r="D40" s="85">
        <f aca="true" t="shared" si="4" ref="D40:M40">SUM(D35:D39)</f>
        <v>56370110</v>
      </c>
      <c r="E40" s="86">
        <f t="shared" si="4"/>
        <v>49532687</v>
      </c>
      <c r="F40" s="86">
        <f t="shared" si="4"/>
        <v>33439730</v>
      </c>
      <c r="G40" s="86">
        <f t="shared" si="4"/>
        <v>0</v>
      </c>
      <c r="H40" s="87">
        <f t="shared" si="4"/>
        <v>139342527</v>
      </c>
      <c r="I40" s="85">
        <f t="shared" si="4"/>
        <v>48735245</v>
      </c>
      <c r="J40" s="86">
        <f t="shared" si="4"/>
        <v>43213414</v>
      </c>
      <c r="K40" s="86">
        <f t="shared" si="4"/>
        <v>52502398</v>
      </c>
      <c r="L40" s="86">
        <f t="shared" si="4"/>
        <v>0</v>
      </c>
      <c r="M40" s="88">
        <f t="shared" si="4"/>
        <v>144451057</v>
      </c>
    </row>
    <row r="41" spans="1:13" ht="16.5">
      <c r="A41" s="54"/>
      <c r="B41" s="89" t="s">
        <v>407</v>
      </c>
      <c r="C41" s="90"/>
      <c r="D41" s="91">
        <f aca="true" t="shared" si="5" ref="D41:M41">SUM(D9:D14,D16:D20,D22:D26,D28:D33,D35:D39)</f>
        <v>324289591</v>
      </c>
      <c r="E41" s="92">
        <f t="shared" si="5"/>
        <v>770348779</v>
      </c>
      <c r="F41" s="92">
        <f t="shared" si="5"/>
        <v>907113036</v>
      </c>
      <c r="G41" s="92">
        <f t="shared" si="5"/>
        <v>0</v>
      </c>
      <c r="H41" s="93">
        <f t="shared" si="5"/>
        <v>2001751406</v>
      </c>
      <c r="I41" s="91">
        <f t="shared" si="5"/>
        <v>296340071</v>
      </c>
      <c r="J41" s="92">
        <f t="shared" si="5"/>
        <v>858862890</v>
      </c>
      <c r="K41" s="92">
        <f t="shared" si="5"/>
        <v>690827901</v>
      </c>
      <c r="L41" s="92">
        <f t="shared" si="5"/>
        <v>0</v>
      </c>
      <c r="M41" s="94">
        <f t="shared" si="5"/>
        <v>1846030862</v>
      </c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4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customHeight="1">
      <c r="A3" s="5"/>
      <c r="B3" s="36"/>
      <c r="C3" s="37"/>
      <c r="D3" s="114" t="s">
        <v>2</v>
      </c>
      <c r="E3" s="115"/>
      <c r="F3" s="115"/>
      <c r="G3" s="115"/>
      <c r="H3" s="116"/>
      <c r="I3" s="117" t="s">
        <v>3</v>
      </c>
      <c r="J3" s="118"/>
      <c r="K3" s="118"/>
      <c r="L3" s="118"/>
      <c r="M3" s="119"/>
    </row>
    <row r="4" spans="1:13" ht="15.75" customHeight="1">
      <c r="A4" s="9"/>
      <c r="B4" s="38"/>
      <c r="C4" s="39"/>
      <c r="D4" s="114" t="s">
        <v>4</v>
      </c>
      <c r="E4" s="115"/>
      <c r="F4" s="120"/>
      <c r="G4" s="28"/>
      <c r="H4" s="29"/>
      <c r="I4" s="114" t="s">
        <v>4</v>
      </c>
      <c r="J4" s="115"/>
      <c r="K4" s="120"/>
      <c r="L4" s="30"/>
      <c r="M4" s="29"/>
    </row>
    <row r="5" spans="1:13" ht="25.5">
      <c r="A5" s="12"/>
      <c r="B5" s="40" t="s">
        <v>5</v>
      </c>
      <c r="C5" s="4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4" t="s">
        <v>11</v>
      </c>
      <c r="I5" s="31" t="s">
        <v>7</v>
      </c>
      <c r="J5" s="32" t="s">
        <v>8</v>
      </c>
      <c r="K5" s="32" t="s">
        <v>9</v>
      </c>
      <c r="L5" s="33" t="s">
        <v>10</v>
      </c>
      <c r="M5" s="34" t="s">
        <v>11</v>
      </c>
    </row>
    <row r="6" spans="1:13" ht="12.75">
      <c r="A6" s="42"/>
      <c r="B6" s="43"/>
      <c r="C6" s="44"/>
      <c r="D6" s="45"/>
      <c r="E6" s="46"/>
      <c r="F6" s="46"/>
      <c r="G6" s="46"/>
      <c r="H6" s="47"/>
      <c r="I6" s="45"/>
      <c r="J6" s="46"/>
      <c r="K6" s="46"/>
      <c r="L6" s="46"/>
      <c r="M6" s="48"/>
    </row>
    <row r="7" spans="1:13" ht="16.5">
      <c r="A7" s="49"/>
      <c r="B7" s="50" t="s">
        <v>408</v>
      </c>
      <c r="C7" s="51"/>
      <c r="D7" s="45"/>
      <c r="E7" s="46"/>
      <c r="F7" s="46"/>
      <c r="G7" s="46"/>
      <c r="H7" s="47"/>
      <c r="I7" s="45"/>
      <c r="J7" s="46"/>
      <c r="K7" s="46"/>
      <c r="L7" s="46"/>
      <c r="M7" s="48"/>
    </row>
    <row r="8" spans="1:13" ht="12.75">
      <c r="A8" s="42"/>
      <c r="B8" s="43"/>
      <c r="C8" s="44"/>
      <c r="D8" s="45"/>
      <c r="E8" s="46"/>
      <c r="F8" s="46"/>
      <c r="G8" s="46"/>
      <c r="H8" s="47"/>
      <c r="I8" s="45"/>
      <c r="J8" s="46"/>
      <c r="K8" s="46"/>
      <c r="L8" s="46"/>
      <c r="M8" s="48"/>
    </row>
    <row r="9" spans="1:13" ht="12.75">
      <c r="A9" s="52" t="s">
        <v>90</v>
      </c>
      <c r="B9" s="77" t="s">
        <v>409</v>
      </c>
      <c r="C9" s="78" t="s">
        <v>410</v>
      </c>
      <c r="D9" s="79">
        <v>5681776</v>
      </c>
      <c r="E9" s="80">
        <v>20385105</v>
      </c>
      <c r="F9" s="80">
        <v>16446173</v>
      </c>
      <c r="G9" s="80">
        <v>0</v>
      </c>
      <c r="H9" s="81">
        <v>42513054</v>
      </c>
      <c r="I9" s="79">
        <v>6879596</v>
      </c>
      <c r="J9" s="80">
        <v>5069658</v>
      </c>
      <c r="K9" s="80">
        <v>6423138</v>
      </c>
      <c r="L9" s="80">
        <v>0</v>
      </c>
      <c r="M9" s="82">
        <v>18372392</v>
      </c>
    </row>
    <row r="10" spans="1:13" ht="12.75">
      <c r="A10" s="52" t="s">
        <v>90</v>
      </c>
      <c r="B10" s="77" t="s">
        <v>411</v>
      </c>
      <c r="C10" s="78" t="s">
        <v>412</v>
      </c>
      <c r="D10" s="79">
        <v>25863183</v>
      </c>
      <c r="E10" s="80">
        <v>82496893</v>
      </c>
      <c r="F10" s="80">
        <v>14931786</v>
      </c>
      <c r="G10" s="80">
        <v>0</v>
      </c>
      <c r="H10" s="81">
        <v>123291862</v>
      </c>
      <c r="I10" s="79">
        <v>15646134</v>
      </c>
      <c r="J10" s="80">
        <v>50234766</v>
      </c>
      <c r="K10" s="80">
        <v>8710926</v>
      </c>
      <c r="L10" s="80">
        <v>0</v>
      </c>
      <c r="M10" s="82">
        <v>74591826</v>
      </c>
    </row>
    <row r="11" spans="1:13" ht="12.75">
      <c r="A11" s="52" t="s">
        <v>90</v>
      </c>
      <c r="B11" s="77" t="s">
        <v>413</v>
      </c>
      <c r="C11" s="78" t="s">
        <v>414</v>
      </c>
      <c r="D11" s="79">
        <v>8809093</v>
      </c>
      <c r="E11" s="80">
        <v>29043696</v>
      </c>
      <c r="F11" s="80">
        <v>37345186</v>
      </c>
      <c r="G11" s="80">
        <v>0</v>
      </c>
      <c r="H11" s="81">
        <v>75197975</v>
      </c>
      <c r="I11" s="79">
        <v>10951437</v>
      </c>
      <c r="J11" s="80">
        <v>42991980</v>
      </c>
      <c r="K11" s="80">
        <v>20358136</v>
      </c>
      <c r="L11" s="80">
        <v>0</v>
      </c>
      <c r="M11" s="82">
        <v>74301553</v>
      </c>
    </row>
    <row r="12" spans="1:13" ht="12.75">
      <c r="A12" s="52" t="s">
        <v>90</v>
      </c>
      <c r="B12" s="77" t="s">
        <v>415</v>
      </c>
      <c r="C12" s="78" t="s">
        <v>416</v>
      </c>
      <c r="D12" s="79">
        <v>7339292</v>
      </c>
      <c r="E12" s="80">
        <v>28153397</v>
      </c>
      <c r="F12" s="80">
        <v>8345021</v>
      </c>
      <c r="G12" s="80">
        <v>0</v>
      </c>
      <c r="H12" s="81">
        <v>43837710</v>
      </c>
      <c r="I12" s="79">
        <v>9716308</v>
      </c>
      <c r="J12" s="80">
        <v>33049184</v>
      </c>
      <c r="K12" s="80">
        <v>13573591</v>
      </c>
      <c r="L12" s="80">
        <v>0</v>
      </c>
      <c r="M12" s="82">
        <v>56339083</v>
      </c>
    </row>
    <row r="13" spans="1:13" ht="12.75">
      <c r="A13" s="52" t="s">
        <v>90</v>
      </c>
      <c r="B13" s="77" t="s">
        <v>417</v>
      </c>
      <c r="C13" s="78" t="s">
        <v>418</v>
      </c>
      <c r="D13" s="79">
        <v>11939117</v>
      </c>
      <c r="E13" s="80">
        <v>91633796</v>
      </c>
      <c r="F13" s="80">
        <v>67898809</v>
      </c>
      <c r="G13" s="80">
        <v>0</v>
      </c>
      <c r="H13" s="81">
        <v>171471722</v>
      </c>
      <c r="I13" s="79">
        <v>14140262</v>
      </c>
      <c r="J13" s="80">
        <v>84798110</v>
      </c>
      <c r="K13" s="80">
        <v>16049503</v>
      </c>
      <c r="L13" s="80">
        <v>0</v>
      </c>
      <c r="M13" s="82">
        <v>114987875</v>
      </c>
    </row>
    <row r="14" spans="1:13" ht="12.75">
      <c r="A14" s="52" t="s">
        <v>90</v>
      </c>
      <c r="B14" s="77" t="s">
        <v>419</v>
      </c>
      <c r="C14" s="78" t="s">
        <v>420</v>
      </c>
      <c r="D14" s="79">
        <v>3059698</v>
      </c>
      <c r="E14" s="80">
        <v>25112185</v>
      </c>
      <c r="F14" s="80">
        <v>2604041</v>
      </c>
      <c r="G14" s="80">
        <v>0</v>
      </c>
      <c r="H14" s="81">
        <v>30775924</v>
      </c>
      <c r="I14" s="79">
        <v>2821458</v>
      </c>
      <c r="J14" s="80">
        <v>20443814</v>
      </c>
      <c r="K14" s="80">
        <v>5333641</v>
      </c>
      <c r="L14" s="80">
        <v>0</v>
      </c>
      <c r="M14" s="82">
        <v>28598913</v>
      </c>
    </row>
    <row r="15" spans="1:13" ht="12.75">
      <c r="A15" s="52" t="s">
        <v>90</v>
      </c>
      <c r="B15" s="77" t="s">
        <v>63</v>
      </c>
      <c r="C15" s="78" t="s">
        <v>64</v>
      </c>
      <c r="D15" s="79">
        <v>298575333</v>
      </c>
      <c r="E15" s="80">
        <v>1299394658</v>
      </c>
      <c r="F15" s="80">
        <v>67787152</v>
      </c>
      <c r="G15" s="80">
        <v>0</v>
      </c>
      <c r="H15" s="81">
        <v>1665757143</v>
      </c>
      <c r="I15" s="79">
        <v>39042608</v>
      </c>
      <c r="J15" s="80">
        <v>243557193</v>
      </c>
      <c r="K15" s="80">
        <v>29462324</v>
      </c>
      <c r="L15" s="80">
        <v>0</v>
      </c>
      <c r="M15" s="82">
        <v>312062125</v>
      </c>
    </row>
    <row r="16" spans="1:13" ht="12.75">
      <c r="A16" s="52" t="s">
        <v>105</v>
      </c>
      <c r="B16" s="77" t="s">
        <v>421</v>
      </c>
      <c r="C16" s="78" t="s">
        <v>422</v>
      </c>
      <c r="D16" s="79">
        <v>0</v>
      </c>
      <c r="E16" s="80">
        <v>44504</v>
      </c>
      <c r="F16" s="80">
        <v>44738506</v>
      </c>
      <c r="G16" s="80">
        <v>0</v>
      </c>
      <c r="H16" s="81">
        <v>44783010</v>
      </c>
      <c r="I16" s="79">
        <v>0</v>
      </c>
      <c r="J16" s="80">
        <v>41930</v>
      </c>
      <c r="K16" s="80">
        <v>26629580</v>
      </c>
      <c r="L16" s="80">
        <v>0</v>
      </c>
      <c r="M16" s="82">
        <v>26671510</v>
      </c>
    </row>
    <row r="17" spans="1:13" ht="16.5">
      <c r="A17" s="53"/>
      <c r="B17" s="83" t="s">
        <v>423</v>
      </c>
      <c r="C17" s="84"/>
      <c r="D17" s="85">
        <f aca="true" t="shared" si="0" ref="D17:M17">SUM(D9:D16)</f>
        <v>361267492</v>
      </c>
      <c r="E17" s="86">
        <f t="shared" si="0"/>
        <v>1576264234</v>
      </c>
      <c r="F17" s="86">
        <f t="shared" si="0"/>
        <v>260096674</v>
      </c>
      <c r="G17" s="86">
        <f t="shared" si="0"/>
        <v>0</v>
      </c>
      <c r="H17" s="87">
        <f t="shared" si="0"/>
        <v>2197628400</v>
      </c>
      <c r="I17" s="85">
        <f t="shared" si="0"/>
        <v>99197803</v>
      </c>
      <c r="J17" s="86">
        <f t="shared" si="0"/>
        <v>480186635</v>
      </c>
      <c r="K17" s="86">
        <f t="shared" si="0"/>
        <v>126540839</v>
      </c>
      <c r="L17" s="86">
        <f t="shared" si="0"/>
        <v>0</v>
      </c>
      <c r="M17" s="88">
        <f t="shared" si="0"/>
        <v>705925277</v>
      </c>
    </row>
    <row r="18" spans="1:13" ht="12.75">
      <c r="A18" s="52" t="s">
        <v>90</v>
      </c>
      <c r="B18" s="77" t="s">
        <v>424</v>
      </c>
      <c r="C18" s="78" t="s">
        <v>425</v>
      </c>
      <c r="D18" s="79">
        <v>7184066</v>
      </c>
      <c r="E18" s="80">
        <v>14377254</v>
      </c>
      <c r="F18" s="80">
        <v>3802034</v>
      </c>
      <c r="G18" s="80">
        <v>0</v>
      </c>
      <c r="H18" s="81">
        <v>25363354</v>
      </c>
      <c r="I18" s="79">
        <v>13331221</v>
      </c>
      <c r="J18" s="80">
        <v>56067553</v>
      </c>
      <c r="K18" s="80">
        <v>10241818</v>
      </c>
      <c r="L18" s="80">
        <v>0</v>
      </c>
      <c r="M18" s="82">
        <v>79640592</v>
      </c>
    </row>
    <row r="19" spans="1:13" ht="12.75">
      <c r="A19" s="52" t="s">
        <v>90</v>
      </c>
      <c r="B19" s="77" t="s">
        <v>65</v>
      </c>
      <c r="C19" s="78" t="s">
        <v>66</v>
      </c>
      <c r="D19" s="79">
        <v>111737017</v>
      </c>
      <c r="E19" s="80">
        <v>329828444</v>
      </c>
      <c r="F19" s="80">
        <v>116429865</v>
      </c>
      <c r="G19" s="80">
        <v>0</v>
      </c>
      <c r="H19" s="81">
        <v>557995326</v>
      </c>
      <c r="I19" s="79">
        <v>98294086</v>
      </c>
      <c r="J19" s="80">
        <v>316623634</v>
      </c>
      <c r="K19" s="80">
        <v>70820437</v>
      </c>
      <c r="L19" s="80">
        <v>0</v>
      </c>
      <c r="M19" s="82">
        <v>485738157</v>
      </c>
    </row>
    <row r="20" spans="1:13" ht="12.75">
      <c r="A20" s="52" t="s">
        <v>90</v>
      </c>
      <c r="B20" s="77" t="s">
        <v>67</v>
      </c>
      <c r="C20" s="78" t="s">
        <v>68</v>
      </c>
      <c r="D20" s="79">
        <v>83651788</v>
      </c>
      <c r="E20" s="80">
        <v>185449968</v>
      </c>
      <c r="F20" s="80">
        <v>69813613</v>
      </c>
      <c r="G20" s="80">
        <v>0</v>
      </c>
      <c r="H20" s="81">
        <v>338915369</v>
      </c>
      <c r="I20" s="79">
        <v>78097146</v>
      </c>
      <c r="J20" s="80">
        <v>154227714</v>
      </c>
      <c r="K20" s="80">
        <v>36313135</v>
      </c>
      <c r="L20" s="80">
        <v>0</v>
      </c>
      <c r="M20" s="82">
        <v>268637995</v>
      </c>
    </row>
    <row r="21" spans="1:13" ht="12.75">
      <c r="A21" s="52" t="s">
        <v>90</v>
      </c>
      <c r="B21" s="77" t="s">
        <v>426</v>
      </c>
      <c r="C21" s="78" t="s">
        <v>427</v>
      </c>
      <c r="D21" s="79">
        <v>13818851</v>
      </c>
      <c r="E21" s="80">
        <v>33883974</v>
      </c>
      <c r="F21" s="80">
        <v>613792</v>
      </c>
      <c r="G21" s="80">
        <v>0</v>
      </c>
      <c r="H21" s="81">
        <v>48316617</v>
      </c>
      <c r="I21" s="79">
        <v>8543925</v>
      </c>
      <c r="J21" s="80">
        <v>25480989</v>
      </c>
      <c r="K21" s="80">
        <v>12526627</v>
      </c>
      <c r="L21" s="80">
        <v>0</v>
      </c>
      <c r="M21" s="82">
        <v>46551541</v>
      </c>
    </row>
    <row r="22" spans="1:13" ht="12.75">
      <c r="A22" s="52" t="s">
        <v>90</v>
      </c>
      <c r="B22" s="77" t="s">
        <v>428</v>
      </c>
      <c r="C22" s="78" t="s">
        <v>429</v>
      </c>
      <c r="D22" s="79">
        <v>7213830</v>
      </c>
      <c r="E22" s="80">
        <v>18449769</v>
      </c>
      <c r="F22" s="80">
        <v>28843161</v>
      </c>
      <c r="G22" s="80">
        <v>0</v>
      </c>
      <c r="H22" s="81">
        <v>54506760</v>
      </c>
      <c r="I22" s="79">
        <v>10182198</v>
      </c>
      <c r="J22" s="80">
        <v>50920357</v>
      </c>
      <c r="K22" s="80">
        <v>33975608</v>
      </c>
      <c r="L22" s="80">
        <v>0</v>
      </c>
      <c r="M22" s="82">
        <v>95078163</v>
      </c>
    </row>
    <row r="23" spans="1:13" ht="12.75">
      <c r="A23" s="52" t="s">
        <v>90</v>
      </c>
      <c r="B23" s="77" t="s">
        <v>430</v>
      </c>
      <c r="C23" s="78" t="s">
        <v>431</v>
      </c>
      <c r="D23" s="79">
        <v>8793314</v>
      </c>
      <c r="E23" s="80">
        <v>26536096</v>
      </c>
      <c r="F23" s="80">
        <v>10450399</v>
      </c>
      <c r="G23" s="80">
        <v>0</v>
      </c>
      <c r="H23" s="81">
        <v>45779809</v>
      </c>
      <c r="I23" s="79">
        <v>3209390</v>
      </c>
      <c r="J23" s="80">
        <v>13039887</v>
      </c>
      <c r="K23" s="80">
        <v>11772588</v>
      </c>
      <c r="L23" s="80">
        <v>0</v>
      </c>
      <c r="M23" s="82">
        <v>28021865</v>
      </c>
    </row>
    <row r="24" spans="1:13" ht="12.75">
      <c r="A24" s="52" t="s">
        <v>105</v>
      </c>
      <c r="B24" s="77" t="s">
        <v>432</v>
      </c>
      <c r="C24" s="78" t="s">
        <v>433</v>
      </c>
      <c r="D24" s="79">
        <v>0</v>
      </c>
      <c r="E24" s="80">
        <v>0</v>
      </c>
      <c r="F24" s="80">
        <v>10978790</v>
      </c>
      <c r="G24" s="80">
        <v>0</v>
      </c>
      <c r="H24" s="81">
        <v>10978790</v>
      </c>
      <c r="I24" s="79">
        <v>0</v>
      </c>
      <c r="J24" s="80">
        <v>0</v>
      </c>
      <c r="K24" s="80">
        <v>9108537</v>
      </c>
      <c r="L24" s="80">
        <v>0</v>
      </c>
      <c r="M24" s="82">
        <v>9108537</v>
      </c>
    </row>
    <row r="25" spans="1:13" ht="16.5">
      <c r="A25" s="53"/>
      <c r="B25" s="83" t="s">
        <v>434</v>
      </c>
      <c r="C25" s="84"/>
      <c r="D25" s="85">
        <f aca="true" t="shared" si="1" ref="D25:M25">SUM(D18:D24)</f>
        <v>232398866</v>
      </c>
      <c r="E25" s="86">
        <f t="shared" si="1"/>
        <v>608525505</v>
      </c>
      <c r="F25" s="86">
        <f t="shared" si="1"/>
        <v>240931654</v>
      </c>
      <c r="G25" s="86">
        <f t="shared" si="1"/>
        <v>0</v>
      </c>
      <c r="H25" s="87">
        <f t="shared" si="1"/>
        <v>1081856025</v>
      </c>
      <c r="I25" s="85">
        <f t="shared" si="1"/>
        <v>211657966</v>
      </c>
      <c r="J25" s="86">
        <f t="shared" si="1"/>
        <v>616360134</v>
      </c>
      <c r="K25" s="86">
        <f t="shared" si="1"/>
        <v>184758750</v>
      </c>
      <c r="L25" s="86">
        <f t="shared" si="1"/>
        <v>0</v>
      </c>
      <c r="M25" s="88">
        <f t="shared" si="1"/>
        <v>1012776850</v>
      </c>
    </row>
    <row r="26" spans="1:13" ht="12.75">
      <c r="A26" s="52" t="s">
        <v>90</v>
      </c>
      <c r="B26" s="77" t="s">
        <v>435</v>
      </c>
      <c r="C26" s="78" t="s">
        <v>436</v>
      </c>
      <c r="D26" s="79">
        <v>15891601</v>
      </c>
      <c r="E26" s="80">
        <v>44149604</v>
      </c>
      <c r="F26" s="80">
        <v>-7851177</v>
      </c>
      <c r="G26" s="80">
        <v>0</v>
      </c>
      <c r="H26" s="81">
        <v>52190028</v>
      </c>
      <c r="I26" s="79">
        <v>28813</v>
      </c>
      <c r="J26" s="80">
        <v>50295700</v>
      </c>
      <c r="K26" s="80">
        <v>102777737</v>
      </c>
      <c r="L26" s="80">
        <v>0</v>
      </c>
      <c r="M26" s="82">
        <v>153102250</v>
      </c>
    </row>
    <row r="27" spans="1:13" ht="12.75">
      <c r="A27" s="52" t="s">
        <v>90</v>
      </c>
      <c r="B27" s="77" t="s">
        <v>437</v>
      </c>
      <c r="C27" s="78" t="s">
        <v>438</v>
      </c>
      <c r="D27" s="79">
        <v>24929314</v>
      </c>
      <c r="E27" s="80">
        <v>31995716</v>
      </c>
      <c r="F27" s="80">
        <v>141153156</v>
      </c>
      <c r="G27" s="80">
        <v>0</v>
      </c>
      <c r="H27" s="81">
        <v>198078186</v>
      </c>
      <c r="I27" s="79">
        <v>29575760</v>
      </c>
      <c r="J27" s="80">
        <v>30060464</v>
      </c>
      <c r="K27" s="80">
        <v>15678578</v>
      </c>
      <c r="L27" s="80">
        <v>0</v>
      </c>
      <c r="M27" s="82">
        <v>75314802</v>
      </c>
    </row>
    <row r="28" spans="1:13" ht="12.75">
      <c r="A28" s="52" t="s">
        <v>90</v>
      </c>
      <c r="B28" s="77" t="s">
        <v>439</v>
      </c>
      <c r="C28" s="78" t="s">
        <v>440</v>
      </c>
      <c r="D28" s="79">
        <v>46405690</v>
      </c>
      <c r="E28" s="80">
        <v>3883989</v>
      </c>
      <c r="F28" s="80">
        <v>5705235</v>
      </c>
      <c r="G28" s="80">
        <v>0</v>
      </c>
      <c r="H28" s="81">
        <v>55994914</v>
      </c>
      <c r="I28" s="79">
        <v>13913639</v>
      </c>
      <c r="J28" s="80">
        <v>5241946</v>
      </c>
      <c r="K28" s="80">
        <v>36976532</v>
      </c>
      <c r="L28" s="80">
        <v>0</v>
      </c>
      <c r="M28" s="82">
        <v>56132117</v>
      </c>
    </row>
    <row r="29" spans="1:13" ht="12.75">
      <c r="A29" s="52" t="s">
        <v>90</v>
      </c>
      <c r="B29" s="77" t="s">
        <v>69</v>
      </c>
      <c r="C29" s="78" t="s">
        <v>70</v>
      </c>
      <c r="D29" s="79">
        <v>119772747</v>
      </c>
      <c r="E29" s="80">
        <v>283624240</v>
      </c>
      <c r="F29" s="80">
        <v>155270357</v>
      </c>
      <c r="G29" s="80">
        <v>0</v>
      </c>
      <c r="H29" s="81">
        <v>558667344</v>
      </c>
      <c r="I29" s="79">
        <v>141987036</v>
      </c>
      <c r="J29" s="80">
        <v>337064322</v>
      </c>
      <c r="K29" s="80">
        <v>80375692</v>
      </c>
      <c r="L29" s="80">
        <v>0</v>
      </c>
      <c r="M29" s="82">
        <v>559427050</v>
      </c>
    </row>
    <row r="30" spans="1:13" ht="12.75">
      <c r="A30" s="52" t="s">
        <v>105</v>
      </c>
      <c r="B30" s="77" t="s">
        <v>441</v>
      </c>
      <c r="C30" s="78" t="s">
        <v>442</v>
      </c>
      <c r="D30" s="79">
        <v>0</v>
      </c>
      <c r="E30" s="80">
        <v>0</v>
      </c>
      <c r="F30" s="80">
        <v>4261647</v>
      </c>
      <c r="G30" s="80">
        <v>0</v>
      </c>
      <c r="H30" s="81">
        <v>4261647</v>
      </c>
      <c r="I30" s="79">
        <v>0</v>
      </c>
      <c r="J30" s="80">
        <v>0</v>
      </c>
      <c r="K30" s="80">
        <v>4401131</v>
      </c>
      <c r="L30" s="80">
        <v>0</v>
      </c>
      <c r="M30" s="82">
        <v>4401131</v>
      </c>
    </row>
    <row r="31" spans="1:13" ht="16.5">
      <c r="A31" s="53"/>
      <c r="B31" s="83" t="s">
        <v>443</v>
      </c>
      <c r="C31" s="84"/>
      <c r="D31" s="85">
        <f aca="true" t="shared" si="2" ref="D31:M31">SUM(D26:D30)</f>
        <v>206999352</v>
      </c>
      <c r="E31" s="86">
        <f t="shared" si="2"/>
        <v>363653549</v>
      </c>
      <c r="F31" s="86">
        <f t="shared" si="2"/>
        <v>298539218</v>
      </c>
      <c r="G31" s="86">
        <f t="shared" si="2"/>
        <v>0</v>
      </c>
      <c r="H31" s="87">
        <f t="shared" si="2"/>
        <v>869192119</v>
      </c>
      <c r="I31" s="85">
        <f t="shared" si="2"/>
        <v>185505248</v>
      </c>
      <c r="J31" s="86">
        <f t="shared" si="2"/>
        <v>422662432</v>
      </c>
      <c r="K31" s="86">
        <f t="shared" si="2"/>
        <v>240209670</v>
      </c>
      <c r="L31" s="86">
        <f t="shared" si="2"/>
        <v>0</v>
      </c>
      <c r="M31" s="88">
        <f t="shared" si="2"/>
        <v>848377350</v>
      </c>
    </row>
    <row r="32" spans="1:13" ht="16.5">
      <c r="A32" s="54"/>
      <c r="B32" s="89" t="s">
        <v>444</v>
      </c>
      <c r="C32" s="90"/>
      <c r="D32" s="91">
        <f aca="true" t="shared" si="3" ref="D32:M32">SUM(D9:D16,D18:D24,D26:D30)</f>
        <v>800665710</v>
      </c>
      <c r="E32" s="92">
        <f t="shared" si="3"/>
        <v>2548443288</v>
      </c>
      <c r="F32" s="92">
        <f t="shared" si="3"/>
        <v>799567546</v>
      </c>
      <c r="G32" s="92">
        <f t="shared" si="3"/>
        <v>0</v>
      </c>
      <c r="H32" s="93">
        <f t="shared" si="3"/>
        <v>4148676544</v>
      </c>
      <c r="I32" s="91">
        <f t="shared" si="3"/>
        <v>496361017</v>
      </c>
      <c r="J32" s="92">
        <f t="shared" si="3"/>
        <v>1519209201</v>
      </c>
      <c r="K32" s="92">
        <f t="shared" si="3"/>
        <v>551509259</v>
      </c>
      <c r="L32" s="92">
        <f t="shared" si="3"/>
        <v>0</v>
      </c>
      <c r="M32" s="94">
        <f t="shared" si="3"/>
        <v>2567079477</v>
      </c>
    </row>
    <row r="33" spans="1:13" ht="12.75">
      <c r="A33" s="5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5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5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5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5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5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5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5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2.75">
      <c r="A41" s="5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2.75">
      <c r="A42" s="5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2.75">
      <c r="A43" s="5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5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2.75">
      <c r="A45" s="5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5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5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5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2.75">
      <c r="A49" s="5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5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5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5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5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2.7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5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5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5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5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2.75">
      <c r="A62" s="5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5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2.75">
      <c r="A64" s="5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.75">
      <c r="A65" s="5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2.75">
      <c r="A66" s="5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5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5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5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5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5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5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5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5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5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5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5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5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5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5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2.75">
      <c r="A81" s="5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Lawrence Gqesha</cp:lastModifiedBy>
  <dcterms:created xsi:type="dcterms:W3CDTF">2018-08-03T13:37:45Z</dcterms:created>
  <dcterms:modified xsi:type="dcterms:W3CDTF">2018-08-08T10:17:12Z</dcterms:modified>
  <cp:category/>
  <cp:version/>
  <cp:contentType/>
  <cp:contentStatus/>
</cp:coreProperties>
</file>