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<sst xmlns="http://schemas.openxmlformats.org/spreadsheetml/2006/main" count="1178" uniqueCount="517">
  <si>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Kwazulu-Natal: uMhlathuze(KZN282)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</si>
  <si>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</si>
  <si>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</si>
  <si>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</si>
  <si>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</si>
  <si>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</si>
  <si>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</si>
  <si>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</si>
  <si>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</si>
  <si>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</si>
  <si>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</si>
  <si>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</si>
  <si>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</si>
  <si>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</si>
  <si>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</si>
  <si>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</si>
  <si>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</si>
  <si>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</si>
  <si>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</si>
  <si>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</si>
  <si>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</si>
  <si>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</si>
  <si>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</si>
  <si>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</si>
  <si>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</si>
  <si>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</si>
  <si>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</si>
  <si>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</si>
  <si>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</si>
  <si>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</si>
  <si>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</si>
  <si>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</si>
  <si>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</si>
  <si>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</si>
  <si>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</si>
  <si>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</si>
  <si>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</si>
  <si>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</si>
  <si>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</si>
  <si>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</si>
  <si>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</si>
  <si>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</si>
  <si>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</si>
  <si>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</si>
  <si>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</si>
  <si>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</si>
  <si>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</si>
  <si>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</si>
  <si>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</si>
  <si>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</si>
  <si>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</si>
  <si>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</si>
  <si>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</si>
  <si>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</si>
  <si>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</si>
  <si>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</si>
  <si>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</si>
  <si>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</si>
  <si>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</si>
  <si>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</si>
  <si>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</si>
  <si>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</si>
  <si>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</si>
  <si>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</si>
  <si>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</si>
  <si>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</si>
  <si>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</si>
  <si>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</si>
  <si>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Kwazulu-Natal: uMhlathuze(KZN282)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</si>
  <si>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</si>
  <si>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</si>
  <si>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</si>
  <si>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</si>
  <si>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</si>
  <si>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</si>
  <si>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</si>
  <si>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</si>
  <si>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</si>
  <si>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</si>
  <si>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</si>
  <si>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</si>
  <si>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</si>
  <si>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</si>
  <si>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</si>
  <si>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</si>
  <si>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</si>
  <si>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</si>
  <si>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</si>
  <si>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</si>
  <si>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</si>
  <si>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</si>
  <si>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</si>
  <si>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</si>
  <si>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</si>
  <si>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</si>
  <si>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</si>
  <si>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</si>
  <si>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</si>
  <si>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</si>
  <si>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uMhlathuze(KZN282)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</si>
  <si>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</si>
  <si>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</si>
  <si>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</si>
  <si>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</si>
  <si>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</si>
  <si>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</si>
  <si>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</si>
  <si>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</si>
  <si>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</si>
  <si>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</si>
  <si>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</si>
  <si>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</si>
  <si>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</si>
  <si>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</si>
  <si>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</si>
  <si>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</si>
  <si>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</si>
  <si>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</si>
  <si>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</si>
  <si>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</si>
  <si>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</si>
  <si>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</si>
  <si>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</si>
  <si>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</si>
  <si>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</si>
  <si>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</si>
  <si>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</si>
  <si>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</si>
  <si>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</si>
  <si>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</si>
  <si>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</si>
  <si>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</si>
  <si>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uMhlathuze(KZN282)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</si>
  <si>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</si>
  <si>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</si>
  <si>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</si>
  <si>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</si>
  <si>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</si>
  <si>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</si>
  <si>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</si>
  <si>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</si>
  <si>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</si>
  <si>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uMhlathuze(KZN282)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</si>
  <si>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</si>
  <si>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</si>
  <si>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</si>
  <si>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</si>
  <si>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</si>
  <si>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</si>
  <si>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</si>
  <si>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</si>
  <si>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</si>
  <si>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</si>
  <si>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</si>
  <si>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</si>
  <si>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</si>
  <si>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</si>
  <si>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</si>
  <si>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</si>
  <si>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</si>
  <si>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</si>
  <si>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</si>
  <si>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</si>
  <si>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</si>
  <si>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</si>
  <si>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</si>
  <si>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</si>
  <si>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</si>
  <si>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</si>
  <si>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</si>
  <si>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</si>
  <si>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</si>
  <si>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</si>
  <si>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</si>
  <si>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</si>
  <si>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</si>
  <si>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uMhlathuze(KZN282)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</si>
  <si>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</si>
  <si>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</si>
  <si>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</si>
  <si>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</si>
  <si>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</si>
  <si>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</si>
  <si>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</si>
  <si>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</si>
  <si>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</si>
  <si>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</si>
  <si>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</si>
  <si>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</si>
  <si>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</si>
  <si>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</si>
  <si>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</si>
  <si>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</si>
  <si>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</si>
  <si>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</si>
  <si>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</si>
  <si>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</si>
  <si>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</si>
  <si>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</si>
  <si>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</si>
  <si>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</si>
  <si>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</si>
  <si>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</si>
  <si>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uMhlathuze(KZN282)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</si>
  <si>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</si>
  <si>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</si>
  <si>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</si>
  <si>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</si>
  <si>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</si>
  <si>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</si>
  <si>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</si>
  <si>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</si>
  <si>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</si>
  <si>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</si>
  <si>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</si>
  <si>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</si>
  <si>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</si>
  <si>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</si>
  <si>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</si>
  <si>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</si>
  <si>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</si>
  <si>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</si>
  <si>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</si>
  <si>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</si>
  <si>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</si>
  <si>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</si>
  <si>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</si>
  <si>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</si>
  <si>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</si>
  <si>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</si>
  <si>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</si>
  <si>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Kwazulu-Natal: uMhlathuze(KZN282)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</si>
  <si>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</si>
  <si>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</si>
  <si>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</si>
  <si>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</si>
  <si>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</si>
  <si>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</si>
  <si>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</si>
  <si>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</si>
  <si>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</si>
  <si>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</si>
  <si>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</si>
  <si>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</si>
  <si>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</si>
  <si>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</si>
  <si>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</si>
  <si>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</si>
  <si>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</si>
  <si>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</si>
  <si>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</si>
  <si>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</si>
  <si>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</si>
  <si>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</si>
  <si>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</si>
  <si>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</si>
  <si>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</si>
  <si>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</si>
  <si>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</si>
  <si>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</si>
  <si>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</si>
  <si>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</si>
  <si>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</si>
  <si>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</si>
  <si>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</si>
  <si>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</si>
  <si>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</si>
  <si>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</si>
  <si>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</si>
  <si>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</si>
  <si>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</si>
  <si>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</si>
  <si>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</si>
  <si>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</si>
  <si>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</si>
  <si>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</si>
  <si>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</si>
  <si>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</si>
  <si>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</si>
  <si>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</si>
  <si>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</si>
  <si>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</si>
  <si>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</si>
  <si>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</si>
  <si>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</si>
  <si>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</si>
  <si>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</si>
  <si>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</si>
  <si>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</si>
  <si>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</si>
  <si>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</si>
  <si>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</si>
  <si>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Kwazulu-Natal: uMhlathuze(KZN282)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</si>
  <si>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</si>
  <si>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</si>
  <si>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</si>
  <si>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</si>
  <si>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</si>
  <si>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</si>
  <si>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</si>
  <si>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</si>
  <si>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</si>
  <si>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</si>
  <si>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</si>
  <si>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</si>
  <si>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</si>
  <si>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</si>
  <si>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</si>
  <si>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</si>
  <si>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</si>
  <si>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</si>
  <si>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</si>
  <si>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</si>
  <si>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</si>
  <si>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</si>
  <si>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</si>
  <si>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</si>
  <si>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</si>
  <si>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</si>
  <si>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</si>
  <si>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</si>
  <si>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</si>
  <si>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</si>
  <si>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</si>
  <si>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</si>
  <si>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</si>
  <si>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</si>
  <si>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</si>
  <si>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</si>
  <si>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Kwazulu-Natal: uMhlathuze(KZN282)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</si>
  <si>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</si>
  <si>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</si>
  <si>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</si>
  <si>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</si>
  <si>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</si>
  <si>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</si>
  <si>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</si>
  <si>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</si>
  <si>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</si>
  <si>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</si>
  <si>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</si>
  <si>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</si>
  <si>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</si>
  <si>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</si>
  <si>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</si>
  <si>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</si>
  <si>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</si>
  <si>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</si>
  <si>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</si>
  <si>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</si>
  <si>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</si>
  <si>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</si>
  <si>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</si>
  <si>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</si>
  <si>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</si>
  <si>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</si>
  <si>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</si>
  <si>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</si>
  <si>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</si>
  <si>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</si>
  <si>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</si>
  <si>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</si>
  <si>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</si>
  <si>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</si>
  <si>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</si>
  <si>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</si>
  <si>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uMhlathuze(KZN282)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</si>
  <si>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</si>
  <si>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</si>
  <si>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Kwazulu-Natal: uMhlathuze(KZN282)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</si>
  <si>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</si>
  <si>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</si>
  <si>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Kwazulu-Natal: uMhlathuze(KZN282)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</si>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</sst>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338165880</v>
      </c>
      <c r="C5" s="7">
        <v>373295053</v>
      </c>
      <c r="D5" s="30">
        <v>400905693</v>
      </c>
      <c r="E5" s="31">
        <v>452872400</v>
      </c>
      <c r="F5" s="7">
        <v>445589200</v>
      </c>
      <c r="G5" s="32">
        <v>445589200</v>
      </c>
      <c r="H5" s="33">
        <v>0</v>
      </c>
      <c r="I5" s="31">
        <v>474453400</v>
      </c>
      <c r="J5" s="7">
        <v>501849100</v>
      </c>
      <c r="K5" s="32">
        <v>531959900</v>
      </c>
    </row>
    <row r="6" spans="1:11" ht="12.75">
      <c r="A6" s="29" t="s">
        <v>18</v>
      </c>
      <c r="B6" s="7">
        <v>1673839935</v>
      </c>
      <c r="C6" s="7">
        <v>1710851770</v>
      </c>
      <c r="D6" s="30">
        <v>2003817657</v>
      </c>
      <c r="E6" s="31">
        <v>2012880000</v>
      </c>
      <c r="F6" s="7">
        <v>1877325900</v>
      </c>
      <c r="G6" s="32">
        <v>1877325900</v>
      </c>
      <c r="H6" s="33">
        <v>0</v>
      </c>
      <c r="I6" s="31">
        <v>2097369100</v>
      </c>
      <c r="J6" s="7">
        <v>2218925500</v>
      </c>
      <c r="K6" s="32">
        <v>2375678300</v>
      </c>
    </row>
    <row r="7" spans="1:11" ht="12.75">
      <c r="A7" s="29" t="s">
        <v>19</v>
      </c>
      <c r="B7" s="7">
        <v>27558341</v>
      </c>
      <c r="C7" s="7">
        <v>32411106</v>
      </c>
      <c r="D7" s="30">
        <v>60875363</v>
      </c>
      <c r="E7" s="31">
        <v>41942300</v>
      </c>
      <c r="F7" s="7">
        <v>52001400</v>
      </c>
      <c r="G7" s="32">
        <v>52001400</v>
      </c>
      <c r="H7" s="33">
        <v>0</v>
      </c>
      <c r="I7" s="31">
        <v>55000000</v>
      </c>
      <c r="J7" s="7">
        <v>58000000</v>
      </c>
      <c r="K7" s="32">
        <v>60000000</v>
      </c>
    </row>
    <row r="8" spans="1:11" ht="12.75">
      <c r="A8" s="29" t="s">
        <v>20</v>
      </c>
      <c r="B8" s="7">
        <v>245788563</v>
      </c>
      <c r="C8" s="7">
        <v>270169523</v>
      </c>
      <c r="D8" s="30">
        <v>279991513</v>
      </c>
      <c r="E8" s="31">
        <v>326359200</v>
      </c>
      <c r="F8" s="7">
        <v>328710200</v>
      </c>
      <c r="G8" s="32">
        <v>328710200</v>
      </c>
      <c r="H8" s="33">
        <v>0</v>
      </c>
      <c r="I8" s="31">
        <v>356638300</v>
      </c>
      <c r="J8" s="7">
        <v>386385400</v>
      </c>
      <c r="K8" s="32">
        <v>426008700</v>
      </c>
    </row>
    <row r="9" spans="1:11" ht="12.75">
      <c r="A9" s="29" t="s">
        <v>21</v>
      </c>
      <c r="B9" s="7">
        <v>237204792</v>
      </c>
      <c r="C9" s="7">
        <v>110145289</v>
      </c>
      <c r="D9" s="30">
        <v>154422068</v>
      </c>
      <c r="E9" s="31">
        <v>61386700</v>
      </c>
      <c r="F9" s="7">
        <v>111528700</v>
      </c>
      <c r="G9" s="32">
        <v>111528700</v>
      </c>
      <c r="H9" s="33">
        <v>0</v>
      </c>
      <c r="I9" s="31">
        <v>71412700</v>
      </c>
      <c r="J9" s="7">
        <v>75472800</v>
      </c>
      <c r="K9" s="32">
        <v>79980600</v>
      </c>
    </row>
    <row r="10" spans="1:11" ht="22.5">
      <c r="A10" s="34" t="s">
        <v>375</v>
      </c>
      <c r="B10" s="35">
        <f>SUM(B5:B9)</f>
        <v>2522557511</v>
      </c>
      <c r="C10" s="36">
        <f aca="true" t="shared" si="0" ref="C10:K10">SUM(C5:C9)</f>
        <v>2496872741</v>
      </c>
      <c r="D10" s="37">
        <f t="shared" si="0"/>
        <v>2900012294</v>
      </c>
      <c r="E10" s="35">
        <f t="shared" si="0"/>
        <v>2895440600</v>
      </c>
      <c r="F10" s="36">
        <f t="shared" si="0"/>
        <v>2815155400</v>
      </c>
      <c r="G10" s="38">
        <f t="shared" si="0"/>
        <v>2815155400</v>
      </c>
      <c r="H10" s="39">
        <f t="shared" si="0"/>
        <v>0</v>
      </c>
      <c r="I10" s="35">
        <f t="shared" si="0"/>
        <v>3054873500</v>
      </c>
      <c r="J10" s="36">
        <f t="shared" si="0"/>
        <v>3240632800</v>
      </c>
      <c r="K10" s="38">
        <f t="shared" si="0"/>
        <v>3473627500</v>
      </c>
    </row>
    <row r="11" spans="1:11" ht="12.75">
      <c r="A11" s="29" t="s">
        <v>23</v>
      </c>
      <c r="B11" s="7">
        <v>533156691</v>
      </c>
      <c r="C11" s="7">
        <v>592773040</v>
      </c>
      <c r="D11" s="30">
        <v>644024835</v>
      </c>
      <c r="E11" s="31">
        <v>728269200</v>
      </c>
      <c r="F11" s="7">
        <v>716066100</v>
      </c>
      <c r="G11" s="32">
        <v>716066100</v>
      </c>
      <c r="H11" s="33">
        <v>0</v>
      </c>
      <c r="I11" s="31">
        <v>812123200</v>
      </c>
      <c r="J11" s="7">
        <v>881891100</v>
      </c>
      <c r="K11" s="32">
        <v>964278300</v>
      </c>
    </row>
    <row r="12" spans="1:11" ht="12.75">
      <c r="A12" s="29" t="s">
        <v>24</v>
      </c>
      <c r="B12" s="7">
        <v>22622277</v>
      </c>
      <c r="C12" s="7">
        <v>23891059</v>
      </c>
      <c r="D12" s="30">
        <v>25542372</v>
      </c>
      <c r="E12" s="31">
        <v>29146500</v>
      </c>
      <c r="F12" s="7">
        <v>29533100</v>
      </c>
      <c r="G12" s="32">
        <v>29533100</v>
      </c>
      <c r="H12" s="33">
        <v>0</v>
      </c>
      <c r="I12" s="31">
        <v>31880800</v>
      </c>
      <c r="J12" s="7">
        <v>34272900</v>
      </c>
      <c r="K12" s="32">
        <v>36844700</v>
      </c>
    </row>
    <row r="13" spans="1:11" ht="12.75">
      <c r="A13" s="29" t="s">
        <v>376</v>
      </c>
      <c r="B13" s="7">
        <v>339934990</v>
      </c>
      <c r="C13" s="7">
        <v>351345981</v>
      </c>
      <c r="D13" s="30">
        <v>352389420</v>
      </c>
      <c r="E13" s="31">
        <v>376848000</v>
      </c>
      <c r="F13" s="7">
        <v>376848000</v>
      </c>
      <c r="G13" s="32">
        <v>376848000</v>
      </c>
      <c r="H13" s="33">
        <v>0</v>
      </c>
      <c r="I13" s="31">
        <v>376066000</v>
      </c>
      <c r="J13" s="7">
        <v>408531600</v>
      </c>
      <c r="K13" s="32">
        <v>446487500</v>
      </c>
    </row>
    <row r="14" spans="1:11" ht="12.75">
      <c r="A14" s="29" t="s">
        <v>26</v>
      </c>
      <c r="B14" s="7">
        <v>71171448</v>
      </c>
      <c r="C14" s="7">
        <v>58693589</v>
      </c>
      <c r="D14" s="30">
        <v>68940376</v>
      </c>
      <c r="E14" s="31">
        <v>73401100</v>
      </c>
      <c r="F14" s="7">
        <v>73638800</v>
      </c>
      <c r="G14" s="32">
        <v>73638800</v>
      </c>
      <c r="H14" s="33">
        <v>0</v>
      </c>
      <c r="I14" s="31">
        <v>67884000</v>
      </c>
      <c r="J14" s="7">
        <v>70845600</v>
      </c>
      <c r="K14" s="32">
        <v>79420800</v>
      </c>
    </row>
    <row r="15" spans="1:11" ht="12.75">
      <c r="A15" s="29" t="s">
        <v>27</v>
      </c>
      <c r="B15" s="7">
        <v>1232743832</v>
      </c>
      <c r="C15" s="7">
        <v>1190422665</v>
      </c>
      <c r="D15" s="30">
        <v>1372629375</v>
      </c>
      <c r="E15" s="31">
        <v>1235290500</v>
      </c>
      <c r="F15" s="7">
        <v>1036338800</v>
      </c>
      <c r="G15" s="32">
        <v>1036338800</v>
      </c>
      <c r="H15" s="33">
        <v>0</v>
      </c>
      <c r="I15" s="31">
        <v>1115177900</v>
      </c>
      <c r="J15" s="7">
        <v>1163052900</v>
      </c>
      <c r="K15" s="32">
        <v>1228789300</v>
      </c>
    </row>
    <row r="16" spans="1:11" ht="12.75">
      <c r="A16" s="40" t="s">
        <v>28</v>
      </c>
      <c r="B16" s="7">
        <v>4357607</v>
      </c>
      <c r="C16" s="7">
        <v>18149132</v>
      </c>
      <c r="D16" s="30">
        <v>9319380</v>
      </c>
      <c r="E16" s="31">
        <v>11728800</v>
      </c>
      <c r="F16" s="7">
        <v>12161200</v>
      </c>
      <c r="G16" s="32">
        <v>12161200</v>
      </c>
      <c r="H16" s="33">
        <v>0</v>
      </c>
      <c r="I16" s="31">
        <v>12533600</v>
      </c>
      <c r="J16" s="7">
        <v>13285600</v>
      </c>
      <c r="K16" s="32">
        <v>14016300</v>
      </c>
    </row>
    <row r="17" spans="1:11" ht="12.75">
      <c r="A17" s="29" t="s">
        <v>29</v>
      </c>
      <c r="B17" s="7">
        <v>384785214</v>
      </c>
      <c r="C17" s="7">
        <v>364410293</v>
      </c>
      <c r="D17" s="30">
        <v>361342366</v>
      </c>
      <c r="E17" s="31">
        <v>428059400</v>
      </c>
      <c r="F17" s="7">
        <v>633664200</v>
      </c>
      <c r="G17" s="32">
        <v>633664200</v>
      </c>
      <c r="H17" s="33">
        <v>0</v>
      </c>
      <c r="I17" s="31">
        <v>600831000</v>
      </c>
      <c r="J17" s="7">
        <v>636109600</v>
      </c>
      <c r="K17" s="32">
        <v>672459900</v>
      </c>
    </row>
    <row r="18" spans="1:11" ht="12.75">
      <c r="A18" s="41" t="s">
        <v>30</v>
      </c>
      <c r="B18" s="42">
        <f>SUM(B11:B17)</f>
        <v>2588772059</v>
      </c>
      <c r="C18" s="43">
        <f aca="true" t="shared" si="1" ref="C18:K18">SUM(C11:C17)</f>
        <v>2599685759</v>
      </c>
      <c r="D18" s="44">
        <f t="shared" si="1"/>
        <v>2834188124</v>
      </c>
      <c r="E18" s="42">
        <f t="shared" si="1"/>
        <v>2882743500</v>
      </c>
      <c r="F18" s="43">
        <f t="shared" si="1"/>
        <v>2878250200</v>
      </c>
      <c r="G18" s="45">
        <f t="shared" si="1"/>
        <v>2878250200</v>
      </c>
      <c r="H18" s="46">
        <f t="shared" si="1"/>
        <v>0</v>
      </c>
      <c r="I18" s="42">
        <f t="shared" si="1"/>
        <v>3016496500</v>
      </c>
      <c r="J18" s="43">
        <f t="shared" si="1"/>
        <v>3207989300</v>
      </c>
      <c r="K18" s="45">
        <f t="shared" si="1"/>
        <v>3442296800</v>
      </c>
    </row>
    <row r="19" spans="1:11" ht="12.75">
      <c r="A19" s="41" t="s">
        <v>31</v>
      </c>
      <c r="B19" s="47">
        <f>+B10-B18</f>
        <v>-66214548</v>
      </c>
      <c r="C19" s="48">
        <f aca="true" t="shared" si="2" ref="C19:K19">+C10-C18</f>
        <v>-102813018</v>
      </c>
      <c r="D19" s="49">
        <f t="shared" si="2"/>
        <v>65824170</v>
      </c>
      <c r="E19" s="47">
        <f t="shared" si="2"/>
        <v>12697100</v>
      </c>
      <c r="F19" s="48">
        <f t="shared" si="2"/>
        <v>-63094800</v>
      </c>
      <c r="G19" s="50">
        <f t="shared" si="2"/>
        <v>-63094800</v>
      </c>
      <c r="H19" s="51">
        <f t="shared" si="2"/>
        <v>0</v>
      </c>
      <c r="I19" s="47">
        <f t="shared" si="2"/>
        <v>38377000</v>
      </c>
      <c r="J19" s="48">
        <f t="shared" si="2"/>
        <v>32643500</v>
      </c>
      <c r="K19" s="50">
        <f t="shared" si="2"/>
        <v>31330700</v>
      </c>
    </row>
    <row r="20" spans="1:11" ht="12.75">
      <c r="A20" s="29" t="s">
        <v>32</v>
      </c>
      <c r="B20" s="31">
        <v>215423297</v>
      </c>
      <c r="C20" s="7">
        <v>227078701</v>
      </c>
      <c r="D20" s="30">
        <v>147410835</v>
      </c>
      <c r="E20" s="31">
        <v>147304800</v>
      </c>
      <c r="F20" s="7">
        <v>151738800</v>
      </c>
      <c r="G20" s="32">
        <v>151738800</v>
      </c>
      <c r="H20" s="33">
        <v>0</v>
      </c>
      <c r="I20" s="31">
        <v>129223800</v>
      </c>
      <c r="J20" s="7">
        <v>165728000</v>
      </c>
      <c r="K20" s="32">
        <v>176732600</v>
      </c>
    </row>
    <row r="21" spans="1:11" ht="12.75">
      <c r="A21" s="29" t="s">
        <v>377</v>
      </c>
      <c r="B21" s="52">
        <v>0</v>
      </c>
      <c r="C21" s="53">
        <v>0</v>
      </c>
      <c r="D21" s="54">
        <v>0</v>
      </c>
      <c r="E21" s="52">
        <v>0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149208749</v>
      </c>
      <c r="C22" s="59">
        <f aca="true" t="shared" si="3" ref="C22:K22">SUM(C19:C21)</f>
        <v>124265683</v>
      </c>
      <c r="D22" s="60">
        <f t="shared" si="3"/>
        <v>213235005</v>
      </c>
      <c r="E22" s="58">
        <f t="shared" si="3"/>
        <v>160001900</v>
      </c>
      <c r="F22" s="59">
        <f t="shared" si="3"/>
        <v>88644000</v>
      </c>
      <c r="G22" s="61">
        <f t="shared" si="3"/>
        <v>88644000</v>
      </c>
      <c r="H22" s="62">
        <f t="shared" si="3"/>
        <v>0</v>
      </c>
      <c r="I22" s="58">
        <f t="shared" si="3"/>
        <v>167600800</v>
      </c>
      <c r="J22" s="59">
        <f t="shared" si="3"/>
        <v>198371500</v>
      </c>
      <c r="K22" s="61">
        <f t="shared" si="3"/>
        <v>208063300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149208749</v>
      </c>
      <c r="C24" s="48">
        <f aca="true" t="shared" si="4" ref="C24:K24">SUM(C22:C23)</f>
        <v>124265683</v>
      </c>
      <c r="D24" s="49">
        <f t="shared" si="4"/>
        <v>213235005</v>
      </c>
      <c r="E24" s="47">
        <f t="shared" si="4"/>
        <v>160001900</v>
      </c>
      <c r="F24" s="48">
        <f t="shared" si="4"/>
        <v>88644000</v>
      </c>
      <c r="G24" s="50">
        <f t="shared" si="4"/>
        <v>88644000</v>
      </c>
      <c r="H24" s="51">
        <f t="shared" si="4"/>
        <v>0</v>
      </c>
      <c r="I24" s="47">
        <f t="shared" si="4"/>
        <v>167600800</v>
      </c>
      <c r="J24" s="48">
        <f t="shared" si="4"/>
        <v>198371500</v>
      </c>
      <c r="K24" s="50">
        <f t="shared" si="4"/>
        <v>208063300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454372711</v>
      </c>
      <c r="C27" s="12">
        <v>393780845</v>
      </c>
      <c r="D27" s="71">
        <v>507908984</v>
      </c>
      <c r="E27" s="72">
        <v>521255100</v>
      </c>
      <c r="F27" s="12">
        <v>570504800</v>
      </c>
      <c r="G27" s="73">
        <v>570504800</v>
      </c>
      <c r="H27" s="74">
        <v>0</v>
      </c>
      <c r="I27" s="72">
        <v>525160800</v>
      </c>
      <c r="J27" s="12">
        <v>531998700</v>
      </c>
      <c r="K27" s="73">
        <v>550711500</v>
      </c>
    </row>
    <row r="28" spans="1:11" ht="12.75">
      <c r="A28" s="75" t="s">
        <v>32</v>
      </c>
      <c r="B28" s="7">
        <v>211795746</v>
      </c>
      <c r="C28" s="7">
        <v>227078701</v>
      </c>
      <c r="D28" s="30">
        <v>136072780</v>
      </c>
      <c r="E28" s="31">
        <v>137804800</v>
      </c>
      <c r="F28" s="7">
        <v>147738800</v>
      </c>
      <c r="G28" s="32">
        <v>147738800</v>
      </c>
      <c r="H28" s="33">
        <v>0</v>
      </c>
      <c r="I28" s="31">
        <v>111441100</v>
      </c>
      <c r="J28" s="7">
        <v>147567500</v>
      </c>
      <c r="K28" s="32">
        <v>157527300</v>
      </c>
    </row>
    <row r="29" spans="1:11" ht="12.75">
      <c r="A29" s="29" t="s">
        <v>380</v>
      </c>
      <c r="B29" s="7">
        <v>8322742</v>
      </c>
      <c r="C29" s="7">
        <v>0</v>
      </c>
      <c r="D29" s="30">
        <v>1924164</v>
      </c>
      <c r="E29" s="31">
        <v>0</v>
      </c>
      <c r="F29" s="7">
        <v>1058000</v>
      </c>
      <c r="G29" s="32">
        <v>1058000</v>
      </c>
      <c r="H29" s="33">
        <v>0</v>
      </c>
      <c r="I29" s="31">
        <v>17782700</v>
      </c>
      <c r="J29" s="7">
        <v>18160500</v>
      </c>
      <c r="K29" s="32">
        <v>19205300</v>
      </c>
    </row>
    <row r="30" spans="1:11" ht="12.75">
      <c r="A30" s="29" t="s">
        <v>38</v>
      </c>
      <c r="B30" s="7">
        <v>147302384</v>
      </c>
      <c r="C30" s="7">
        <v>95577811</v>
      </c>
      <c r="D30" s="30">
        <v>204960538</v>
      </c>
      <c r="E30" s="31">
        <v>100000000</v>
      </c>
      <c r="F30" s="7">
        <v>109968500</v>
      </c>
      <c r="G30" s="32">
        <v>109968500</v>
      </c>
      <c r="H30" s="33">
        <v>0</v>
      </c>
      <c r="I30" s="31">
        <v>310000000</v>
      </c>
      <c r="J30" s="7">
        <v>0</v>
      </c>
      <c r="K30" s="32">
        <v>310000000</v>
      </c>
    </row>
    <row r="31" spans="1:11" ht="12.75">
      <c r="A31" s="29" t="s">
        <v>39</v>
      </c>
      <c r="B31" s="7">
        <v>86951839</v>
      </c>
      <c r="C31" s="7">
        <v>71124333</v>
      </c>
      <c r="D31" s="30">
        <v>164951502</v>
      </c>
      <c r="E31" s="31">
        <v>283450300</v>
      </c>
      <c r="F31" s="7">
        <v>311739500</v>
      </c>
      <c r="G31" s="32">
        <v>311739500</v>
      </c>
      <c r="H31" s="33">
        <v>0</v>
      </c>
      <c r="I31" s="31">
        <v>85937000</v>
      </c>
      <c r="J31" s="7">
        <v>366270700</v>
      </c>
      <c r="K31" s="32">
        <v>63978900</v>
      </c>
    </row>
    <row r="32" spans="1:11" ht="12.75">
      <c r="A32" s="41" t="s">
        <v>40</v>
      </c>
      <c r="B32" s="12">
        <f>SUM(B28:B31)</f>
        <v>454372711</v>
      </c>
      <c r="C32" s="12">
        <f aca="true" t="shared" si="5" ref="C32:K32">SUM(C28:C31)</f>
        <v>393780845</v>
      </c>
      <c r="D32" s="71">
        <f t="shared" si="5"/>
        <v>507908984</v>
      </c>
      <c r="E32" s="72">
        <f t="shared" si="5"/>
        <v>521255100</v>
      </c>
      <c r="F32" s="12">
        <f t="shared" si="5"/>
        <v>570504800</v>
      </c>
      <c r="G32" s="73">
        <f t="shared" si="5"/>
        <v>570504800</v>
      </c>
      <c r="H32" s="74">
        <f t="shared" si="5"/>
        <v>0</v>
      </c>
      <c r="I32" s="72">
        <f t="shared" si="5"/>
        <v>525160800</v>
      </c>
      <c r="J32" s="12">
        <f t="shared" si="5"/>
        <v>531998700</v>
      </c>
      <c r="K32" s="73">
        <f t="shared" si="5"/>
        <v>550711500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807887240</v>
      </c>
      <c r="C35" s="7">
        <v>964979933</v>
      </c>
      <c r="D35" s="30">
        <v>1297322679</v>
      </c>
      <c r="E35" s="31">
        <v>954342216</v>
      </c>
      <c r="F35" s="7">
        <v>1012329949</v>
      </c>
      <c r="G35" s="32">
        <v>1012329949</v>
      </c>
      <c r="H35" s="33">
        <v>1005579358</v>
      </c>
      <c r="I35" s="31">
        <v>1208975611</v>
      </c>
      <c r="J35" s="7">
        <v>1251647107</v>
      </c>
      <c r="K35" s="32">
        <v>1638777981</v>
      </c>
    </row>
    <row r="36" spans="1:11" ht="12.75">
      <c r="A36" s="29" t="s">
        <v>43</v>
      </c>
      <c r="B36" s="12">
        <v>4952096724</v>
      </c>
      <c r="C36" s="7">
        <v>4992812045</v>
      </c>
      <c r="D36" s="30">
        <v>5389214350</v>
      </c>
      <c r="E36" s="31">
        <v>5377878255</v>
      </c>
      <c r="F36" s="7">
        <v>5427664263</v>
      </c>
      <c r="G36" s="32">
        <v>5427664263</v>
      </c>
      <c r="H36" s="33">
        <v>5480928472</v>
      </c>
      <c r="I36" s="31">
        <v>5731941473</v>
      </c>
      <c r="J36" s="7">
        <v>5855409985</v>
      </c>
      <c r="K36" s="32">
        <v>5959635355</v>
      </c>
    </row>
    <row r="37" spans="1:11" ht="12.75">
      <c r="A37" s="29" t="s">
        <v>44</v>
      </c>
      <c r="B37" s="12">
        <v>582411477</v>
      </c>
      <c r="C37" s="7">
        <v>718432268</v>
      </c>
      <c r="D37" s="30">
        <v>852781101</v>
      </c>
      <c r="E37" s="31">
        <v>609060855</v>
      </c>
      <c r="F37" s="7">
        <v>608546600</v>
      </c>
      <c r="G37" s="32">
        <v>608546600</v>
      </c>
      <c r="H37" s="33">
        <v>825369422</v>
      </c>
      <c r="I37" s="31">
        <v>657177112</v>
      </c>
      <c r="J37" s="7">
        <v>669010337</v>
      </c>
      <c r="K37" s="32">
        <v>705310154</v>
      </c>
    </row>
    <row r="38" spans="1:11" ht="12.75">
      <c r="A38" s="29" t="s">
        <v>45</v>
      </c>
      <c r="B38" s="12">
        <v>769810963</v>
      </c>
      <c r="C38" s="7">
        <v>689374498</v>
      </c>
      <c r="D38" s="30">
        <v>872144289</v>
      </c>
      <c r="E38" s="31">
        <v>695882179</v>
      </c>
      <c r="F38" s="7">
        <v>793014245</v>
      </c>
      <c r="G38" s="32">
        <v>793014245</v>
      </c>
      <c r="H38" s="33">
        <v>760116361</v>
      </c>
      <c r="I38" s="31">
        <v>946203979</v>
      </c>
      <c r="J38" s="7">
        <v>885131485</v>
      </c>
      <c r="K38" s="32">
        <v>1118313768</v>
      </c>
    </row>
    <row r="39" spans="1:11" ht="12.75">
      <c r="A39" s="29" t="s">
        <v>46</v>
      </c>
      <c r="B39" s="12">
        <v>4407761524</v>
      </c>
      <c r="C39" s="7">
        <v>4549985212</v>
      </c>
      <c r="D39" s="30">
        <v>4961611639</v>
      </c>
      <c r="E39" s="31">
        <v>5027277437</v>
      </c>
      <c r="F39" s="7">
        <v>5038433367</v>
      </c>
      <c r="G39" s="32">
        <v>5038433367</v>
      </c>
      <c r="H39" s="33">
        <v>4901022047</v>
      </c>
      <c r="I39" s="31">
        <v>5337535993</v>
      </c>
      <c r="J39" s="7">
        <v>5552915270</v>
      </c>
      <c r="K39" s="32">
        <v>5774789414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575522824</v>
      </c>
      <c r="C42" s="7">
        <v>435791185</v>
      </c>
      <c r="D42" s="30">
        <v>470137678</v>
      </c>
      <c r="E42" s="31">
        <v>493905045</v>
      </c>
      <c r="F42" s="7">
        <v>460735915</v>
      </c>
      <c r="G42" s="32">
        <v>460735915</v>
      </c>
      <c r="H42" s="33">
        <v>382051065</v>
      </c>
      <c r="I42" s="31">
        <v>543234599</v>
      </c>
      <c r="J42" s="7">
        <v>599117867</v>
      </c>
      <c r="K42" s="32">
        <v>646457696</v>
      </c>
    </row>
    <row r="43" spans="1:11" ht="12.75">
      <c r="A43" s="29" t="s">
        <v>49</v>
      </c>
      <c r="B43" s="12">
        <v>-433781501</v>
      </c>
      <c r="C43" s="7">
        <v>-309768004</v>
      </c>
      <c r="D43" s="30">
        <v>-504537860</v>
      </c>
      <c r="E43" s="31">
        <v>-499282632</v>
      </c>
      <c r="F43" s="7">
        <v>-520980280</v>
      </c>
      <c r="G43" s="32">
        <v>-520980280</v>
      </c>
      <c r="H43" s="33">
        <v>-508070807</v>
      </c>
      <c r="I43" s="31">
        <v>-525178722</v>
      </c>
      <c r="J43" s="7">
        <v>-530975703</v>
      </c>
      <c r="K43" s="32">
        <v>-547751130</v>
      </c>
    </row>
    <row r="44" spans="1:11" ht="12.75">
      <c r="A44" s="29" t="s">
        <v>50</v>
      </c>
      <c r="B44" s="12">
        <v>-124613132</v>
      </c>
      <c r="C44" s="7">
        <v>-85254411</v>
      </c>
      <c r="D44" s="30">
        <v>287109633</v>
      </c>
      <c r="E44" s="31">
        <v>-58864255</v>
      </c>
      <c r="F44" s="7">
        <v>-148777148</v>
      </c>
      <c r="G44" s="32">
        <v>-148777148</v>
      </c>
      <c r="H44" s="33">
        <v>-116741258</v>
      </c>
      <c r="I44" s="31">
        <v>153856100</v>
      </c>
      <c r="J44" s="7">
        <v>-84326100</v>
      </c>
      <c r="K44" s="32">
        <v>225308300</v>
      </c>
    </row>
    <row r="45" spans="1:11" ht="12.75">
      <c r="A45" s="41" t="s">
        <v>51</v>
      </c>
      <c r="B45" s="12">
        <v>421637538</v>
      </c>
      <c r="C45" s="12">
        <v>462406308</v>
      </c>
      <c r="D45" s="71">
        <v>715115759</v>
      </c>
      <c r="E45" s="72">
        <v>527935901</v>
      </c>
      <c r="F45" s="12">
        <v>510767708</v>
      </c>
      <c r="G45" s="73">
        <v>510767708</v>
      </c>
      <c r="H45" s="74">
        <v>458929000</v>
      </c>
      <c r="I45" s="72">
        <v>638788221</v>
      </c>
      <c r="J45" s="12">
        <v>622604285</v>
      </c>
      <c r="K45" s="73">
        <v>946619151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421637538</v>
      </c>
      <c r="C48" s="7">
        <v>462406308</v>
      </c>
      <c r="D48" s="30">
        <v>715115759</v>
      </c>
      <c r="E48" s="31">
        <v>436303828</v>
      </c>
      <c r="F48" s="7">
        <v>499248306</v>
      </c>
      <c r="G48" s="32">
        <v>499248306</v>
      </c>
      <c r="H48" s="33">
        <v>458925808</v>
      </c>
      <c r="I48" s="31">
        <v>638788217</v>
      </c>
      <c r="J48" s="7">
        <v>622604281</v>
      </c>
      <c r="K48" s="32">
        <v>946619147</v>
      </c>
    </row>
    <row r="49" spans="1:11" ht="12.75">
      <c r="A49" s="29" t="s">
        <v>54</v>
      </c>
      <c r="B49" s="12">
        <f>+SA10!D98</f>
        <v>143338241.3387946</v>
      </c>
      <c r="C49" s="7">
        <f>+SA10!E98</f>
        <v>183202560.0400359</v>
      </c>
      <c r="D49" s="30">
        <f>+SA10!F98</f>
        <v>120051585.7126019</v>
      </c>
      <c r="E49" s="31">
        <f>+SA10!G98</f>
        <v>329984313.68449515</v>
      </c>
      <c r="F49" s="7">
        <f>+SA10!H98</f>
        <v>284716019.7601401</v>
      </c>
      <c r="G49" s="32">
        <f>+SA10!I98</f>
        <v>284716019.7601401</v>
      </c>
      <c r="H49" s="33">
        <f>+SA10!J98</f>
        <v>898289518</v>
      </c>
      <c r="I49" s="31">
        <f>+SA10!K98</f>
        <v>458125237.11933994</v>
      </c>
      <c r="J49" s="7">
        <f>+SA10!L98</f>
        <v>72609733.70186019</v>
      </c>
      <c r="K49" s="32">
        <f>+SA10!M98</f>
        <v>406768405.5147574</v>
      </c>
    </row>
    <row r="50" spans="1:11" ht="12.75">
      <c r="A50" s="41" t="s">
        <v>55</v>
      </c>
      <c r="B50" s="12">
        <f>+B48-B49</f>
        <v>278299296.6612054</v>
      </c>
      <c r="C50" s="12">
        <f aca="true" t="shared" si="6" ref="C50:K50">+C48-C49</f>
        <v>279203747.9599641</v>
      </c>
      <c r="D50" s="71">
        <f t="shared" si="6"/>
        <v>595064173.2873981</v>
      </c>
      <c r="E50" s="72">
        <f t="shared" si="6"/>
        <v>106319514.31550485</v>
      </c>
      <c r="F50" s="12">
        <f t="shared" si="6"/>
        <v>214532286.23985988</v>
      </c>
      <c r="G50" s="73">
        <f t="shared" si="6"/>
        <v>214532286.23985988</v>
      </c>
      <c r="H50" s="74">
        <f t="shared" si="6"/>
        <v>-439363710</v>
      </c>
      <c r="I50" s="72">
        <f t="shared" si="6"/>
        <v>180662979.88066006</v>
      </c>
      <c r="J50" s="12">
        <f t="shared" si="6"/>
        <v>549994547.2981398</v>
      </c>
      <c r="K50" s="73">
        <f t="shared" si="6"/>
        <v>539850741.4852426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5053201776</v>
      </c>
      <c r="C53" s="7">
        <v>4451931771</v>
      </c>
      <c r="D53" s="30">
        <v>5445221359</v>
      </c>
      <c r="E53" s="31">
        <v>5377839619</v>
      </c>
      <c r="F53" s="7">
        <v>5638878157</v>
      </c>
      <c r="G53" s="32">
        <v>5638878157</v>
      </c>
      <c r="H53" s="33">
        <v>5325185369</v>
      </c>
      <c r="I53" s="31">
        <v>5731917957</v>
      </c>
      <c r="J53" s="7">
        <v>5847535057</v>
      </c>
      <c r="K53" s="32">
        <v>5943516057</v>
      </c>
    </row>
    <row r="54" spans="1:11" ht="12.75">
      <c r="A54" s="29" t="s">
        <v>376</v>
      </c>
      <c r="B54" s="12">
        <v>339934990</v>
      </c>
      <c r="C54" s="7">
        <v>351345981</v>
      </c>
      <c r="D54" s="30">
        <v>352389420</v>
      </c>
      <c r="E54" s="31">
        <v>376848000</v>
      </c>
      <c r="F54" s="7">
        <v>376848000</v>
      </c>
      <c r="G54" s="32">
        <v>376848000</v>
      </c>
      <c r="H54" s="33">
        <v>0</v>
      </c>
      <c r="I54" s="31">
        <v>376066000</v>
      </c>
      <c r="J54" s="7">
        <v>408531600</v>
      </c>
      <c r="K54" s="32">
        <v>446487500</v>
      </c>
    </row>
    <row r="55" spans="1:11" ht="12.75">
      <c r="A55" s="29" t="s">
        <v>58</v>
      </c>
      <c r="B55" s="12">
        <v>372190345</v>
      </c>
      <c r="C55" s="7">
        <v>70327073</v>
      </c>
      <c r="D55" s="30">
        <v>30555093</v>
      </c>
      <c r="E55" s="31">
        <v>179265500</v>
      </c>
      <c r="F55" s="7">
        <v>183517600</v>
      </c>
      <c r="G55" s="32">
        <v>183517600</v>
      </c>
      <c r="H55" s="33">
        <v>0</v>
      </c>
      <c r="I55" s="31">
        <v>168368500</v>
      </c>
      <c r="J55" s="7">
        <v>197516100</v>
      </c>
      <c r="K55" s="32">
        <v>217260400</v>
      </c>
    </row>
    <row r="56" spans="1:11" ht="12.75">
      <c r="A56" s="29" t="s">
        <v>59</v>
      </c>
      <c r="B56" s="12">
        <v>132082369</v>
      </c>
      <c r="C56" s="7">
        <v>142611178</v>
      </c>
      <c r="D56" s="30">
        <v>379821947</v>
      </c>
      <c r="E56" s="31">
        <v>534296400</v>
      </c>
      <c r="F56" s="7">
        <v>535142000</v>
      </c>
      <c r="G56" s="32">
        <v>535142000</v>
      </c>
      <c r="H56" s="33">
        <v>0</v>
      </c>
      <c r="I56" s="31">
        <v>608208300</v>
      </c>
      <c r="J56" s="7">
        <v>648082500</v>
      </c>
      <c r="K56" s="32">
        <v>690741800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86027000</v>
      </c>
      <c r="C59" s="7">
        <v>106763954</v>
      </c>
      <c r="D59" s="30">
        <v>105748671</v>
      </c>
      <c r="E59" s="31">
        <v>139455910</v>
      </c>
      <c r="F59" s="7">
        <v>131695197</v>
      </c>
      <c r="G59" s="32">
        <v>131695197</v>
      </c>
      <c r="H59" s="33">
        <v>131695197</v>
      </c>
      <c r="I59" s="31">
        <v>173350362</v>
      </c>
      <c r="J59" s="7">
        <v>182017878</v>
      </c>
      <c r="K59" s="32">
        <v>191118770</v>
      </c>
    </row>
    <row r="60" spans="1:11" ht="12.75">
      <c r="A60" s="40" t="s">
        <v>62</v>
      </c>
      <c r="B60" s="12">
        <v>35682000</v>
      </c>
      <c r="C60" s="7">
        <v>5975672</v>
      </c>
      <c r="D60" s="30">
        <v>10527017</v>
      </c>
      <c r="E60" s="31">
        <v>187931635</v>
      </c>
      <c r="F60" s="7">
        <v>185152841</v>
      </c>
      <c r="G60" s="32">
        <v>185152841</v>
      </c>
      <c r="H60" s="33">
        <v>185152841</v>
      </c>
      <c r="I60" s="31">
        <v>200855034</v>
      </c>
      <c r="J60" s="7">
        <v>210897282</v>
      </c>
      <c r="K60" s="32">
        <v>221442144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0</v>
      </c>
      <c r="C62" s="99">
        <v>0</v>
      </c>
      <c r="D62" s="100">
        <v>0</v>
      </c>
      <c r="E62" s="98">
        <v>400</v>
      </c>
      <c r="F62" s="99">
        <v>0</v>
      </c>
      <c r="G62" s="100">
        <v>0</v>
      </c>
      <c r="H62" s="101">
        <v>0</v>
      </c>
      <c r="I62" s="98">
        <v>0</v>
      </c>
      <c r="J62" s="99">
        <v>0</v>
      </c>
      <c r="K62" s="100">
        <v>0</v>
      </c>
    </row>
    <row r="63" spans="1:11" ht="12.75">
      <c r="A63" s="97" t="s">
        <v>65</v>
      </c>
      <c r="B63" s="98">
        <v>0</v>
      </c>
      <c r="C63" s="99">
        <v>0</v>
      </c>
      <c r="D63" s="100">
        <v>0</v>
      </c>
      <c r="E63" s="98">
        <v>4938</v>
      </c>
      <c r="F63" s="99">
        <v>0</v>
      </c>
      <c r="G63" s="100">
        <v>0</v>
      </c>
      <c r="H63" s="101">
        <v>0</v>
      </c>
      <c r="I63" s="98">
        <v>0</v>
      </c>
      <c r="J63" s="99">
        <v>0</v>
      </c>
      <c r="K63" s="100">
        <v>0</v>
      </c>
    </row>
    <row r="64" spans="1:11" ht="12.75">
      <c r="A64" s="97" t="s">
        <v>66</v>
      </c>
      <c r="B64" s="98">
        <v>226</v>
      </c>
      <c r="C64" s="99">
        <v>221</v>
      </c>
      <c r="D64" s="100">
        <v>132</v>
      </c>
      <c r="E64" s="98">
        <v>510</v>
      </c>
      <c r="F64" s="99">
        <v>120</v>
      </c>
      <c r="G64" s="100">
        <v>120</v>
      </c>
      <c r="H64" s="101">
        <v>120</v>
      </c>
      <c r="I64" s="98">
        <v>100</v>
      </c>
      <c r="J64" s="99">
        <v>100</v>
      </c>
      <c r="K64" s="100">
        <v>100</v>
      </c>
    </row>
    <row r="65" spans="1:11" ht="12.75">
      <c r="A65" s="97" t="s">
        <v>67</v>
      </c>
      <c r="B65" s="98">
        <v>0</v>
      </c>
      <c r="C65" s="99">
        <v>0</v>
      </c>
      <c r="D65" s="100">
        <v>0</v>
      </c>
      <c r="E65" s="98">
        <v>16609</v>
      </c>
      <c r="F65" s="99">
        <v>0</v>
      </c>
      <c r="G65" s="100">
        <v>0</v>
      </c>
      <c r="H65" s="101">
        <v>0</v>
      </c>
      <c r="I65" s="98">
        <v>0</v>
      </c>
      <c r="J65" s="99">
        <v>0</v>
      </c>
      <c r="K65" s="100">
        <v>0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2227840087</v>
      </c>
      <c r="C77" s="2">
        <v>2178738727</v>
      </c>
      <c r="D77" s="2">
        <v>2557776977</v>
      </c>
      <c r="E77" s="2">
        <v>2527139100</v>
      </c>
      <c r="F77" s="2">
        <v>2434443800</v>
      </c>
      <c r="G77" s="2">
        <v>2434443800</v>
      </c>
      <c r="H77" s="1"/>
      <c r="I77" s="2">
        <v>2643235200</v>
      </c>
      <c r="J77" s="2">
        <v>2796247400</v>
      </c>
      <c r="K77" s="2">
        <v>2987618800</v>
      </c>
    </row>
    <row r="78" spans="1:11" ht="12.75">
      <c r="A78" s="1"/>
      <c r="B78" s="2">
        <v>114931</v>
      </c>
      <c r="C78" s="2">
        <v>71828</v>
      </c>
      <c r="D78" s="2">
        <v>48103</v>
      </c>
      <c r="E78" s="2">
        <v>116562</v>
      </c>
      <c r="F78" s="2">
        <v>116562</v>
      </c>
      <c r="G78" s="2">
        <v>116562</v>
      </c>
      <c r="H78" s="2">
        <v>16557</v>
      </c>
      <c r="I78" s="2">
        <v>23513</v>
      </c>
      <c r="J78" s="2">
        <v>24925</v>
      </c>
      <c r="K78" s="2">
        <v>26295</v>
      </c>
    </row>
    <row r="79" spans="1:11" ht="12.75">
      <c r="A79" s="1"/>
      <c r="B79" s="2">
        <v>388774626</v>
      </c>
      <c r="C79" s="2">
        <v>528310984</v>
      </c>
      <c r="D79" s="2">
        <v>614938317</v>
      </c>
      <c r="E79" s="2">
        <v>378920329</v>
      </c>
      <c r="F79" s="2">
        <v>378406074</v>
      </c>
      <c r="G79" s="2">
        <v>378406074</v>
      </c>
      <c r="H79" s="2">
        <v>573836124</v>
      </c>
      <c r="I79" s="2">
        <v>494097158</v>
      </c>
      <c r="J79" s="2">
        <v>500689158</v>
      </c>
      <c r="K79" s="2">
        <v>513639087</v>
      </c>
    </row>
    <row r="80" spans="1:11" ht="12.75">
      <c r="A80" s="1"/>
      <c r="B80" s="2">
        <v>251349755</v>
      </c>
      <c r="C80" s="2">
        <v>288063026</v>
      </c>
      <c r="D80" s="2">
        <v>350981207</v>
      </c>
      <c r="E80" s="2">
        <v>409030431</v>
      </c>
      <c r="F80" s="2">
        <v>404721312</v>
      </c>
      <c r="G80" s="2">
        <v>404721312</v>
      </c>
      <c r="H80" s="2">
        <v>372897679</v>
      </c>
      <c r="I80" s="2">
        <v>456032762</v>
      </c>
      <c r="J80" s="2">
        <v>508857554</v>
      </c>
      <c r="K80" s="2">
        <v>565419618</v>
      </c>
    </row>
    <row r="81" spans="1:11" ht="12.75">
      <c r="A81" s="1"/>
      <c r="B81" s="2">
        <v>61901126</v>
      </c>
      <c r="C81" s="2">
        <v>146799060</v>
      </c>
      <c r="D81" s="2">
        <v>156427331</v>
      </c>
      <c r="E81" s="2">
        <v>32381293</v>
      </c>
      <c r="F81" s="2">
        <v>31733667</v>
      </c>
      <c r="G81" s="2">
        <v>31733667</v>
      </c>
      <c r="H81" s="2">
        <v>105357860</v>
      </c>
      <c r="I81" s="2">
        <v>33479019</v>
      </c>
      <c r="J81" s="2">
        <v>35152969</v>
      </c>
      <c r="K81" s="2">
        <v>37030138</v>
      </c>
    </row>
    <row r="82" spans="1:11" ht="12.75">
      <c r="A82" s="1"/>
      <c r="B82" s="2">
        <v>44104</v>
      </c>
      <c r="C82" s="2">
        <v>39310</v>
      </c>
      <c r="D82" s="2">
        <v>30481</v>
      </c>
      <c r="E82" s="2">
        <v>44003</v>
      </c>
      <c r="F82" s="2">
        <v>44003</v>
      </c>
      <c r="G82" s="2">
        <v>44003</v>
      </c>
      <c r="H82" s="2">
        <v>32044</v>
      </c>
      <c r="I82" s="2">
        <v>34071</v>
      </c>
      <c r="J82" s="2">
        <v>36118</v>
      </c>
      <c r="K82" s="2">
        <v>38103</v>
      </c>
    </row>
    <row r="83" spans="1:11" ht="12.75">
      <c r="A83" s="1"/>
      <c r="B83" s="2">
        <v>2198000897</v>
      </c>
      <c r="C83" s="2">
        <v>2178684756</v>
      </c>
      <c r="D83" s="2">
        <v>2455969926</v>
      </c>
      <c r="E83" s="2">
        <v>2372329032</v>
      </c>
      <c r="F83" s="2">
        <v>2331683652</v>
      </c>
      <c r="G83" s="2">
        <v>2331683652</v>
      </c>
      <c r="H83" s="2">
        <v>2289634582</v>
      </c>
      <c r="I83" s="2">
        <v>2486907835</v>
      </c>
      <c r="J83" s="2">
        <v>2624223905</v>
      </c>
      <c r="K83" s="2">
        <v>2805476874</v>
      </c>
    </row>
    <row r="84" spans="1:11" ht="12.75">
      <c r="A84" s="1"/>
      <c r="B84" s="2">
        <v>63732276</v>
      </c>
      <c r="C84" s="2">
        <v>89814716</v>
      </c>
      <c r="D84" s="2">
        <v>-7628358</v>
      </c>
      <c r="E84" s="2">
        <v>365544680</v>
      </c>
      <c r="F84" s="2">
        <v>324453394</v>
      </c>
      <c r="G84" s="2">
        <v>324453394</v>
      </c>
      <c r="H84" s="2">
        <v>324453394</v>
      </c>
      <c r="I84" s="2">
        <v>424611064</v>
      </c>
      <c r="J84" s="2">
        <v>82487283</v>
      </c>
      <c r="K84" s="2">
        <v>458875065</v>
      </c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26977384</v>
      </c>
      <c r="D5" s="529">
        <f t="shared" si="0"/>
        <v>241900912</v>
      </c>
      <c r="E5" s="530">
        <f t="shared" si="0"/>
        <v>373506838</v>
      </c>
      <c r="F5" s="531">
        <f t="shared" si="0"/>
        <v>198334800</v>
      </c>
      <c r="G5" s="529">
        <f t="shared" si="0"/>
        <v>222483800</v>
      </c>
      <c r="H5" s="532">
        <f t="shared" si="0"/>
        <v>222483800</v>
      </c>
      <c r="I5" s="533">
        <f t="shared" si="0"/>
        <v>198491600</v>
      </c>
      <c r="J5" s="529">
        <f t="shared" si="0"/>
        <v>222983000</v>
      </c>
      <c r="K5" s="530">
        <f t="shared" si="0"/>
        <v>227645700</v>
      </c>
    </row>
    <row r="6" spans="1:11" ht="12.75">
      <c r="A6" s="534" t="s">
        <v>206</v>
      </c>
      <c r="B6" s="120"/>
      <c r="C6" s="7">
        <f aca="true" t="shared" si="1" ref="C6:K6">+C7</f>
        <v>2281721</v>
      </c>
      <c r="D6" s="7">
        <f t="shared" si="1"/>
        <v>8048294</v>
      </c>
      <c r="E6" s="91">
        <f t="shared" si="1"/>
        <v>123060637</v>
      </c>
      <c r="F6" s="90">
        <f t="shared" si="1"/>
        <v>34772000</v>
      </c>
      <c r="G6" s="7">
        <f t="shared" si="1"/>
        <v>37932500</v>
      </c>
      <c r="H6" s="33">
        <f t="shared" si="1"/>
        <v>37932500</v>
      </c>
      <c r="I6" s="31">
        <f t="shared" si="1"/>
        <v>75214200</v>
      </c>
      <c r="J6" s="7">
        <f t="shared" si="1"/>
        <v>52860500</v>
      </c>
      <c r="K6" s="91">
        <f t="shared" si="1"/>
        <v>45405300</v>
      </c>
    </row>
    <row r="7" spans="1:11" ht="12.75">
      <c r="A7" s="287" t="s">
        <v>331</v>
      </c>
      <c r="B7" s="120"/>
      <c r="C7" s="7">
        <v>2281721</v>
      </c>
      <c r="D7" s="7">
        <v>8048294</v>
      </c>
      <c r="E7" s="91">
        <v>123060637</v>
      </c>
      <c r="F7" s="90">
        <v>34772000</v>
      </c>
      <c r="G7" s="7">
        <v>37932500</v>
      </c>
      <c r="H7" s="33">
        <v>37932500</v>
      </c>
      <c r="I7" s="31">
        <v>75214200</v>
      </c>
      <c r="J7" s="7">
        <v>52860500</v>
      </c>
      <c r="K7" s="91">
        <v>45405300</v>
      </c>
    </row>
    <row r="8" spans="1:11" ht="12.75">
      <c r="A8" s="534" t="s">
        <v>207</v>
      </c>
      <c r="B8" s="120"/>
      <c r="C8" s="7">
        <f aca="true" t="shared" si="2" ref="C8:K8">SUM(C9:C10)</f>
        <v>15717937</v>
      </c>
      <c r="D8" s="7">
        <f t="shared" si="2"/>
        <v>7903049</v>
      </c>
      <c r="E8" s="91">
        <f t="shared" si="2"/>
        <v>69443662</v>
      </c>
      <c r="F8" s="90">
        <f t="shared" si="2"/>
        <v>23092000</v>
      </c>
      <c r="G8" s="7">
        <f t="shared" si="2"/>
        <v>23366100</v>
      </c>
      <c r="H8" s="33">
        <f t="shared" si="2"/>
        <v>23366100</v>
      </c>
      <c r="I8" s="31">
        <f t="shared" si="2"/>
        <v>28900000</v>
      </c>
      <c r="J8" s="7">
        <f t="shared" si="2"/>
        <v>43717100</v>
      </c>
      <c r="K8" s="91">
        <f t="shared" si="2"/>
        <v>48911700</v>
      </c>
    </row>
    <row r="9" spans="1:11" ht="12.75">
      <c r="A9" s="287" t="s">
        <v>332</v>
      </c>
      <c r="B9" s="120"/>
      <c r="C9" s="7"/>
      <c r="D9" s="7">
        <v>6557836</v>
      </c>
      <c r="E9" s="91">
        <v>58345138</v>
      </c>
      <c r="F9" s="90">
        <v>23092000</v>
      </c>
      <c r="G9" s="7">
        <v>14614100</v>
      </c>
      <c r="H9" s="33">
        <v>14614100</v>
      </c>
      <c r="I9" s="31">
        <v>28900000</v>
      </c>
      <c r="J9" s="7">
        <v>43717100</v>
      </c>
      <c r="K9" s="91">
        <v>48911700</v>
      </c>
    </row>
    <row r="10" spans="1:11" ht="12.75">
      <c r="A10" s="287" t="s">
        <v>333</v>
      </c>
      <c r="B10" s="120"/>
      <c r="C10" s="7">
        <v>15717937</v>
      </c>
      <c r="D10" s="7">
        <v>1345213</v>
      </c>
      <c r="E10" s="91">
        <v>11098524</v>
      </c>
      <c r="F10" s="90"/>
      <c r="G10" s="7">
        <v>8752000</v>
      </c>
      <c r="H10" s="33">
        <v>8752000</v>
      </c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973561</v>
      </c>
      <c r="D11" s="535">
        <f t="shared" si="3"/>
        <v>86608499</v>
      </c>
      <c r="E11" s="536">
        <f t="shared" si="3"/>
        <v>91257190</v>
      </c>
      <c r="F11" s="537">
        <f t="shared" si="3"/>
        <v>72232500</v>
      </c>
      <c r="G11" s="535">
        <f t="shared" si="3"/>
        <v>59144700</v>
      </c>
      <c r="H11" s="538">
        <f t="shared" si="3"/>
        <v>59144700</v>
      </c>
      <c r="I11" s="539">
        <f t="shared" si="3"/>
        <v>53173200</v>
      </c>
      <c r="J11" s="535">
        <f t="shared" si="3"/>
        <v>76221000</v>
      </c>
      <c r="K11" s="536">
        <f t="shared" si="3"/>
        <v>77177600</v>
      </c>
    </row>
    <row r="12" spans="1:11" ht="12.75">
      <c r="A12" s="287" t="s">
        <v>334</v>
      </c>
      <c r="B12" s="111"/>
      <c r="C12" s="7">
        <v>973561</v>
      </c>
      <c r="D12" s="7">
        <v>86608499</v>
      </c>
      <c r="E12" s="91">
        <v>91257190</v>
      </c>
      <c r="F12" s="90">
        <v>72232500</v>
      </c>
      <c r="G12" s="7">
        <v>59144700</v>
      </c>
      <c r="H12" s="33">
        <v>59144700</v>
      </c>
      <c r="I12" s="31">
        <v>53173200</v>
      </c>
      <c r="J12" s="7">
        <v>76221000</v>
      </c>
      <c r="K12" s="91">
        <v>77177600</v>
      </c>
    </row>
    <row r="13" spans="1:11" ht="12.75">
      <c r="A13" s="534" t="s">
        <v>209</v>
      </c>
      <c r="B13" s="111"/>
      <c r="C13" s="131">
        <f aca="true" t="shared" si="4" ref="C13:K13">+C14</f>
        <v>6114088</v>
      </c>
      <c r="D13" s="131">
        <f t="shared" si="4"/>
        <v>52526466</v>
      </c>
      <c r="E13" s="132">
        <f t="shared" si="4"/>
        <v>59354369</v>
      </c>
      <c r="F13" s="133">
        <f t="shared" si="4"/>
        <v>60738300</v>
      </c>
      <c r="G13" s="131">
        <f t="shared" si="4"/>
        <v>68096800</v>
      </c>
      <c r="H13" s="134">
        <f t="shared" si="4"/>
        <v>68096800</v>
      </c>
      <c r="I13" s="135">
        <f t="shared" si="4"/>
        <v>38473200</v>
      </c>
      <c r="J13" s="131">
        <f t="shared" si="4"/>
        <v>47184400</v>
      </c>
      <c r="K13" s="132">
        <f t="shared" si="4"/>
        <v>49151100</v>
      </c>
    </row>
    <row r="14" spans="1:11" ht="12.75">
      <c r="A14" s="287" t="s">
        <v>335</v>
      </c>
      <c r="B14" s="111"/>
      <c r="C14" s="7">
        <v>6114088</v>
      </c>
      <c r="D14" s="7">
        <v>52526466</v>
      </c>
      <c r="E14" s="91">
        <v>59354369</v>
      </c>
      <c r="F14" s="90">
        <v>60738300</v>
      </c>
      <c r="G14" s="7">
        <v>68096800</v>
      </c>
      <c r="H14" s="33">
        <v>68096800</v>
      </c>
      <c r="I14" s="31">
        <v>38473200</v>
      </c>
      <c r="J14" s="7">
        <v>47184400</v>
      </c>
      <c r="K14" s="91">
        <v>49151100</v>
      </c>
    </row>
    <row r="15" spans="1:11" ht="12.75">
      <c r="A15" s="534" t="s">
        <v>210</v>
      </c>
      <c r="B15" s="111"/>
      <c r="C15" s="7">
        <f aca="true" t="shared" si="5" ref="C15:K15">SUM(C16:C20)</f>
        <v>1890077</v>
      </c>
      <c r="D15" s="7">
        <f t="shared" si="5"/>
        <v>86814604</v>
      </c>
      <c r="E15" s="91">
        <f t="shared" si="5"/>
        <v>30390980</v>
      </c>
      <c r="F15" s="90">
        <f t="shared" si="5"/>
        <v>7500000</v>
      </c>
      <c r="G15" s="7">
        <f t="shared" si="5"/>
        <v>33943700</v>
      </c>
      <c r="H15" s="33">
        <f t="shared" si="5"/>
        <v>33943700</v>
      </c>
      <c r="I15" s="31">
        <f t="shared" si="5"/>
        <v>2731000</v>
      </c>
      <c r="J15" s="7">
        <f t="shared" si="5"/>
        <v>3000000</v>
      </c>
      <c r="K15" s="91">
        <f t="shared" si="5"/>
        <v>7000000</v>
      </c>
    </row>
    <row r="16" spans="1:11" ht="12.75">
      <c r="A16" s="287" t="s">
        <v>336</v>
      </c>
      <c r="B16" s="291"/>
      <c r="C16" s="7"/>
      <c r="D16" s="7"/>
      <c r="E16" s="91">
        <v>1526468</v>
      </c>
      <c r="F16" s="90">
        <v>1500000</v>
      </c>
      <c r="G16" s="7">
        <v>1492000</v>
      </c>
      <c r="H16" s="33">
        <v>1492000</v>
      </c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>
        <v>4995945</v>
      </c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>
        <v>1890077</v>
      </c>
      <c r="D18" s="7">
        <v>86814604</v>
      </c>
      <c r="E18" s="91"/>
      <c r="F18" s="90">
        <v>5500000</v>
      </c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>
        <v>23868567</v>
      </c>
      <c r="F20" s="90">
        <v>500000</v>
      </c>
      <c r="G20" s="7">
        <v>32451700</v>
      </c>
      <c r="H20" s="33">
        <v>32451700</v>
      </c>
      <c r="I20" s="31">
        <v>2731000</v>
      </c>
      <c r="J20" s="7">
        <v>3000000</v>
      </c>
      <c r="K20" s="91">
        <v>7000000</v>
      </c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9240380</v>
      </c>
      <c r="D22" s="517">
        <f t="shared" si="6"/>
        <v>39338105</v>
      </c>
      <c r="E22" s="518">
        <f t="shared" si="6"/>
        <v>31381325</v>
      </c>
      <c r="F22" s="519">
        <f t="shared" si="6"/>
        <v>21561900</v>
      </c>
      <c r="G22" s="517">
        <f t="shared" si="6"/>
        <v>45673900</v>
      </c>
      <c r="H22" s="520">
        <f t="shared" si="6"/>
        <v>45673900</v>
      </c>
      <c r="I22" s="521">
        <f t="shared" si="6"/>
        <v>24304400</v>
      </c>
      <c r="J22" s="517">
        <f t="shared" si="6"/>
        <v>35098700</v>
      </c>
      <c r="K22" s="518">
        <f t="shared" si="6"/>
        <v>37793100</v>
      </c>
    </row>
    <row r="23" spans="1:11" ht="12.75">
      <c r="A23" s="534" t="s">
        <v>339</v>
      </c>
      <c r="B23" s="120"/>
      <c r="C23" s="7">
        <v>8925</v>
      </c>
      <c r="D23" s="7">
        <v>394304</v>
      </c>
      <c r="E23" s="91">
        <v>3403368</v>
      </c>
      <c r="F23" s="90">
        <v>2000000</v>
      </c>
      <c r="G23" s="7"/>
      <c r="H23" s="33"/>
      <c r="I23" s="31">
        <v>1440000</v>
      </c>
      <c r="J23" s="7">
        <v>3000000</v>
      </c>
      <c r="K23" s="91">
        <v>2217000</v>
      </c>
    </row>
    <row r="24" spans="1:11" ht="12.75">
      <c r="A24" s="534" t="s">
        <v>340</v>
      </c>
      <c r="B24" s="120"/>
      <c r="C24" s="7">
        <v>4318517</v>
      </c>
      <c r="D24" s="7">
        <v>10661715</v>
      </c>
      <c r="E24" s="91">
        <v>15423840</v>
      </c>
      <c r="F24" s="90"/>
      <c r="G24" s="7">
        <v>11917900</v>
      </c>
      <c r="H24" s="33">
        <v>11917900</v>
      </c>
      <c r="I24" s="31">
        <v>20518400</v>
      </c>
      <c r="J24" s="7">
        <v>30198700</v>
      </c>
      <c r="K24" s="91">
        <v>32471100</v>
      </c>
    </row>
    <row r="25" spans="1:11" ht="12.75">
      <c r="A25" s="534" t="s">
        <v>341</v>
      </c>
      <c r="B25" s="120"/>
      <c r="C25" s="7"/>
      <c r="D25" s="7">
        <v>5624957</v>
      </c>
      <c r="E25" s="91">
        <v>4542425</v>
      </c>
      <c r="F25" s="90">
        <v>1144000</v>
      </c>
      <c r="G25" s="7">
        <v>459500</v>
      </c>
      <c r="H25" s="33">
        <v>459500</v>
      </c>
      <c r="I25" s="31"/>
      <c r="J25" s="7"/>
      <c r="K25" s="91"/>
    </row>
    <row r="26" spans="1:11" ht="12.75">
      <c r="A26" s="534" t="s">
        <v>342</v>
      </c>
      <c r="B26" s="293"/>
      <c r="C26" s="535">
        <v>353987</v>
      </c>
      <c r="D26" s="535">
        <v>2196851</v>
      </c>
      <c r="E26" s="536">
        <v>43155</v>
      </c>
      <c r="F26" s="537">
        <v>930000</v>
      </c>
      <c r="G26" s="535">
        <v>356700</v>
      </c>
      <c r="H26" s="538">
        <v>356700</v>
      </c>
      <c r="I26" s="539">
        <v>200000</v>
      </c>
      <c r="J26" s="535"/>
      <c r="K26" s="536"/>
    </row>
    <row r="27" spans="1:11" ht="12.75">
      <c r="A27" s="534" t="s">
        <v>343</v>
      </c>
      <c r="B27" s="125"/>
      <c r="C27" s="7">
        <v>4455219</v>
      </c>
      <c r="D27" s="7">
        <v>9273425</v>
      </c>
      <c r="E27" s="91">
        <v>1374562</v>
      </c>
      <c r="F27" s="90">
        <v>10917900</v>
      </c>
      <c r="G27" s="7">
        <v>2941600</v>
      </c>
      <c r="H27" s="33">
        <v>2941600</v>
      </c>
      <c r="I27" s="31">
        <v>600000</v>
      </c>
      <c r="J27" s="7"/>
      <c r="K27" s="91">
        <v>788000</v>
      </c>
    </row>
    <row r="28" spans="1:11" ht="12.75">
      <c r="A28" s="534" t="s">
        <v>344</v>
      </c>
      <c r="B28" s="125"/>
      <c r="C28" s="131"/>
      <c r="D28" s="131">
        <v>35500</v>
      </c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>
        <v>3560903</v>
      </c>
      <c r="E30" s="91">
        <v>464233</v>
      </c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103732</v>
      </c>
      <c r="D32" s="7">
        <v>7590450</v>
      </c>
      <c r="E32" s="91">
        <v>6129742</v>
      </c>
      <c r="F32" s="90">
        <v>6570000</v>
      </c>
      <c r="G32" s="7">
        <v>29998200</v>
      </c>
      <c r="H32" s="33">
        <v>29998200</v>
      </c>
      <c r="I32" s="31">
        <v>1546000</v>
      </c>
      <c r="J32" s="7">
        <v>1900000</v>
      </c>
      <c r="K32" s="91">
        <v>2317000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43300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>
        <v>43300</v>
      </c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404557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>
        <v>404557</v>
      </c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42218641</v>
      </c>
      <c r="D40" s="517">
        <f t="shared" si="9"/>
        <v>38581775</v>
      </c>
      <c r="E40" s="518">
        <f t="shared" si="9"/>
        <v>45852790</v>
      </c>
      <c r="F40" s="519">
        <f t="shared" si="9"/>
        <v>82152900</v>
      </c>
      <c r="G40" s="517">
        <f t="shared" si="9"/>
        <v>89912100</v>
      </c>
      <c r="H40" s="520">
        <f t="shared" si="9"/>
        <v>89912100</v>
      </c>
      <c r="I40" s="521">
        <f t="shared" si="9"/>
        <v>73290300</v>
      </c>
      <c r="J40" s="517">
        <f t="shared" si="9"/>
        <v>66724400</v>
      </c>
      <c r="K40" s="518">
        <f t="shared" si="9"/>
        <v>58431200</v>
      </c>
    </row>
    <row r="41" spans="1:11" ht="12.75">
      <c r="A41" s="534" t="s">
        <v>350</v>
      </c>
      <c r="B41" s="120"/>
      <c r="C41" s="535"/>
      <c r="D41" s="535">
        <v>8773898</v>
      </c>
      <c r="E41" s="536">
        <v>12277175</v>
      </c>
      <c r="F41" s="537">
        <v>40410000</v>
      </c>
      <c r="G41" s="535">
        <v>53597400</v>
      </c>
      <c r="H41" s="538">
        <v>53597400</v>
      </c>
      <c r="I41" s="539">
        <v>20808000</v>
      </c>
      <c r="J41" s="535">
        <v>47432000</v>
      </c>
      <c r="K41" s="536">
        <v>32626000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6249558</v>
      </c>
      <c r="D43" s="131">
        <v>10910103</v>
      </c>
      <c r="E43" s="295">
        <v>19245970</v>
      </c>
      <c r="F43" s="296">
        <v>20425900</v>
      </c>
      <c r="G43" s="297">
        <v>11374100</v>
      </c>
      <c r="H43" s="298">
        <v>11374100</v>
      </c>
      <c r="I43" s="299">
        <v>6721000</v>
      </c>
      <c r="J43" s="297">
        <v>9616300</v>
      </c>
      <c r="K43" s="295">
        <v>14842000</v>
      </c>
    </row>
    <row r="44" spans="1:11" ht="12.75">
      <c r="A44" s="534" t="s">
        <v>354</v>
      </c>
      <c r="B44" s="111"/>
      <c r="C44" s="7">
        <v>30413613</v>
      </c>
      <c r="D44" s="7">
        <v>1781559</v>
      </c>
      <c r="E44" s="27">
        <v>1838893</v>
      </c>
      <c r="F44" s="25">
        <v>860000</v>
      </c>
      <c r="G44" s="26">
        <v>1785600</v>
      </c>
      <c r="H44" s="28">
        <v>1785600</v>
      </c>
      <c r="I44" s="294">
        <v>7398000</v>
      </c>
      <c r="J44" s="26">
        <v>2858000</v>
      </c>
      <c r="K44" s="27">
        <v>4680000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>
        <v>3074143</v>
      </c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6550</v>
      </c>
      <c r="D47" s="7">
        <v>17116215</v>
      </c>
      <c r="E47" s="27">
        <v>8966609</v>
      </c>
      <c r="F47" s="25">
        <v>20457000</v>
      </c>
      <c r="G47" s="26">
        <v>23155000</v>
      </c>
      <c r="H47" s="28">
        <v>23155000</v>
      </c>
      <c r="I47" s="294">
        <v>38363300</v>
      </c>
      <c r="J47" s="26">
        <v>6818100</v>
      </c>
      <c r="K47" s="27">
        <v>6283200</v>
      </c>
    </row>
    <row r="48" spans="1:11" ht="12.75">
      <c r="A48" s="534" t="s">
        <v>358</v>
      </c>
      <c r="B48" s="111"/>
      <c r="C48" s="7">
        <v>5548920</v>
      </c>
      <c r="D48" s="7"/>
      <c r="E48" s="27">
        <v>450000</v>
      </c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3745961</v>
      </c>
      <c r="D57" s="517">
        <f t="shared" si="13"/>
        <v>3185123</v>
      </c>
      <c r="E57" s="518">
        <f t="shared" si="13"/>
        <v>26612938</v>
      </c>
      <c r="F57" s="519">
        <f t="shared" si="13"/>
        <v>39940000</v>
      </c>
      <c r="G57" s="517">
        <f t="shared" si="13"/>
        <v>28917400</v>
      </c>
      <c r="H57" s="520">
        <f t="shared" si="13"/>
        <v>28917400</v>
      </c>
      <c r="I57" s="521">
        <f t="shared" si="13"/>
        <v>60706000</v>
      </c>
      <c r="J57" s="517">
        <f t="shared" si="13"/>
        <v>9676500</v>
      </c>
      <c r="K57" s="518">
        <f t="shared" si="13"/>
        <v>9581100</v>
      </c>
    </row>
    <row r="58" spans="1:11" ht="12.75">
      <c r="A58" s="534" t="s">
        <v>218</v>
      </c>
      <c r="B58" s="111"/>
      <c r="C58" s="7">
        <v>3745961</v>
      </c>
      <c r="D58" s="7">
        <v>3185123</v>
      </c>
      <c r="E58" s="91">
        <v>26612938</v>
      </c>
      <c r="F58" s="90">
        <v>39940000</v>
      </c>
      <c r="G58" s="7">
        <v>28917400</v>
      </c>
      <c r="H58" s="33">
        <v>28917400</v>
      </c>
      <c r="I58" s="31">
        <v>60706000</v>
      </c>
      <c r="J58" s="7">
        <v>9676500</v>
      </c>
      <c r="K58" s="91">
        <v>9581100</v>
      </c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82182366</v>
      </c>
      <c r="D60" s="219">
        <f t="shared" si="14"/>
        <v>323453772</v>
      </c>
      <c r="E60" s="271">
        <f t="shared" si="14"/>
        <v>477353891</v>
      </c>
      <c r="F60" s="272">
        <f t="shared" si="14"/>
        <v>341989600</v>
      </c>
      <c r="G60" s="219">
        <f t="shared" si="14"/>
        <v>386987200</v>
      </c>
      <c r="H60" s="222">
        <f t="shared" si="14"/>
        <v>386987200</v>
      </c>
      <c r="I60" s="273">
        <f t="shared" si="14"/>
        <v>356792300</v>
      </c>
      <c r="J60" s="219">
        <f t="shared" si="14"/>
        <v>334482600</v>
      </c>
      <c r="K60" s="271">
        <f t="shared" si="14"/>
        <v>333451100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80316467</v>
      </c>
      <c r="D5" s="529">
        <f t="shared" si="0"/>
        <v>44228920</v>
      </c>
      <c r="E5" s="530">
        <f t="shared" si="0"/>
        <v>21642615</v>
      </c>
      <c r="F5" s="531">
        <f t="shared" si="0"/>
        <v>151107500</v>
      </c>
      <c r="G5" s="529">
        <f t="shared" si="0"/>
        <v>144399600</v>
      </c>
      <c r="H5" s="532">
        <f t="shared" si="0"/>
        <v>144399600</v>
      </c>
      <c r="I5" s="533">
        <f t="shared" si="0"/>
        <v>139079000</v>
      </c>
      <c r="J5" s="529">
        <f t="shared" si="0"/>
        <v>170989500</v>
      </c>
      <c r="K5" s="530">
        <f t="shared" si="0"/>
        <v>180526200</v>
      </c>
    </row>
    <row r="6" spans="1:11" ht="12.75">
      <c r="A6" s="534" t="s">
        <v>206</v>
      </c>
      <c r="B6" s="120"/>
      <c r="C6" s="7">
        <f aca="true" t="shared" si="1" ref="C6:K6">+C7</f>
        <v>42190648</v>
      </c>
      <c r="D6" s="7">
        <f t="shared" si="1"/>
        <v>3757000</v>
      </c>
      <c r="E6" s="91">
        <f t="shared" si="1"/>
        <v>0</v>
      </c>
      <c r="F6" s="90">
        <f t="shared" si="1"/>
        <v>53587500</v>
      </c>
      <c r="G6" s="7">
        <f t="shared" si="1"/>
        <v>45346700</v>
      </c>
      <c r="H6" s="33">
        <f t="shared" si="1"/>
        <v>45346700</v>
      </c>
      <c r="I6" s="31">
        <f t="shared" si="1"/>
        <v>56540000</v>
      </c>
      <c r="J6" s="7">
        <f t="shared" si="1"/>
        <v>65000000</v>
      </c>
      <c r="K6" s="91">
        <f t="shared" si="1"/>
        <v>69800000</v>
      </c>
    </row>
    <row r="7" spans="1:11" ht="12.75">
      <c r="A7" s="287" t="s">
        <v>331</v>
      </c>
      <c r="B7" s="120"/>
      <c r="C7" s="7">
        <v>42190648</v>
      </c>
      <c r="D7" s="7">
        <v>3757000</v>
      </c>
      <c r="E7" s="91"/>
      <c r="F7" s="90">
        <v>53587500</v>
      </c>
      <c r="G7" s="7">
        <v>45346700</v>
      </c>
      <c r="H7" s="33">
        <v>45346700</v>
      </c>
      <c r="I7" s="31">
        <v>56540000</v>
      </c>
      <c r="J7" s="7">
        <v>65000000</v>
      </c>
      <c r="K7" s="91">
        <v>69800000</v>
      </c>
    </row>
    <row r="8" spans="1:11" ht="12.75">
      <c r="A8" s="534" t="s">
        <v>207</v>
      </c>
      <c r="B8" s="120"/>
      <c r="C8" s="7">
        <f aca="true" t="shared" si="2" ref="C8:K8">SUM(C9:C10)</f>
        <v>9308596</v>
      </c>
      <c r="D8" s="7">
        <f t="shared" si="2"/>
        <v>11234516</v>
      </c>
      <c r="E8" s="91">
        <f t="shared" si="2"/>
        <v>1167575</v>
      </c>
      <c r="F8" s="90">
        <f t="shared" si="2"/>
        <v>57050000</v>
      </c>
      <c r="G8" s="7">
        <f t="shared" si="2"/>
        <v>68090900</v>
      </c>
      <c r="H8" s="33">
        <f t="shared" si="2"/>
        <v>68090900</v>
      </c>
      <c r="I8" s="31">
        <f t="shared" si="2"/>
        <v>55889000</v>
      </c>
      <c r="J8" s="7">
        <f t="shared" si="2"/>
        <v>49823300</v>
      </c>
      <c r="K8" s="91">
        <f t="shared" si="2"/>
        <v>49960000</v>
      </c>
    </row>
    <row r="9" spans="1:11" ht="12.75">
      <c r="A9" s="287" t="s">
        <v>332</v>
      </c>
      <c r="B9" s="120"/>
      <c r="C9" s="7">
        <v>8898530</v>
      </c>
      <c r="D9" s="7">
        <v>11234516</v>
      </c>
      <c r="E9" s="91">
        <v>1167575</v>
      </c>
      <c r="F9" s="90">
        <v>57050000</v>
      </c>
      <c r="G9" s="7">
        <v>66490900</v>
      </c>
      <c r="H9" s="33">
        <v>66490900</v>
      </c>
      <c r="I9" s="31">
        <v>55889000</v>
      </c>
      <c r="J9" s="7">
        <v>49823300</v>
      </c>
      <c r="K9" s="91">
        <v>49960000</v>
      </c>
    </row>
    <row r="10" spans="1:11" ht="12.75">
      <c r="A10" s="287" t="s">
        <v>333</v>
      </c>
      <c r="B10" s="120"/>
      <c r="C10" s="7">
        <v>410066</v>
      </c>
      <c r="D10" s="7"/>
      <c r="E10" s="91"/>
      <c r="F10" s="90"/>
      <c r="G10" s="7">
        <v>1600000</v>
      </c>
      <c r="H10" s="33">
        <v>1600000</v>
      </c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20993572</v>
      </c>
      <c r="D11" s="535">
        <f t="shared" si="3"/>
        <v>29314278</v>
      </c>
      <c r="E11" s="536">
        <f t="shared" si="3"/>
        <v>10899486</v>
      </c>
      <c r="F11" s="537">
        <f t="shared" si="3"/>
        <v>18000000</v>
      </c>
      <c r="G11" s="535">
        <f t="shared" si="3"/>
        <v>18370000</v>
      </c>
      <c r="H11" s="538">
        <f t="shared" si="3"/>
        <v>18370000</v>
      </c>
      <c r="I11" s="539">
        <f t="shared" si="3"/>
        <v>13500000</v>
      </c>
      <c r="J11" s="535">
        <f t="shared" si="3"/>
        <v>31790100</v>
      </c>
      <c r="K11" s="536">
        <f t="shared" si="3"/>
        <v>37990100</v>
      </c>
    </row>
    <row r="12" spans="1:11" ht="12.75">
      <c r="A12" s="287" t="s">
        <v>334</v>
      </c>
      <c r="B12" s="111"/>
      <c r="C12" s="7">
        <v>20993572</v>
      </c>
      <c r="D12" s="7">
        <v>29314278</v>
      </c>
      <c r="E12" s="91">
        <v>10899486</v>
      </c>
      <c r="F12" s="90">
        <v>18000000</v>
      </c>
      <c r="G12" s="7">
        <v>18370000</v>
      </c>
      <c r="H12" s="33">
        <v>18370000</v>
      </c>
      <c r="I12" s="31">
        <v>13500000</v>
      </c>
      <c r="J12" s="7">
        <v>31790100</v>
      </c>
      <c r="K12" s="91">
        <v>37990100</v>
      </c>
    </row>
    <row r="13" spans="1:11" ht="12.75">
      <c r="A13" s="534" t="s">
        <v>209</v>
      </c>
      <c r="B13" s="111"/>
      <c r="C13" s="131">
        <f aca="true" t="shared" si="4" ref="C13:K13">+C14</f>
        <v>7709936</v>
      </c>
      <c r="D13" s="131">
        <f t="shared" si="4"/>
        <v>-76874</v>
      </c>
      <c r="E13" s="132">
        <f t="shared" si="4"/>
        <v>0</v>
      </c>
      <c r="F13" s="133">
        <f t="shared" si="4"/>
        <v>19300000</v>
      </c>
      <c r="G13" s="131">
        <f t="shared" si="4"/>
        <v>10102000</v>
      </c>
      <c r="H13" s="134">
        <f t="shared" si="4"/>
        <v>10102000</v>
      </c>
      <c r="I13" s="135">
        <f t="shared" si="4"/>
        <v>9650000</v>
      </c>
      <c r="J13" s="131">
        <f t="shared" si="4"/>
        <v>18876100</v>
      </c>
      <c r="K13" s="132">
        <f t="shared" si="4"/>
        <v>18076100</v>
      </c>
    </row>
    <row r="14" spans="1:11" ht="12.75">
      <c r="A14" s="287" t="s">
        <v>335</v>
      </c>
      <c r="B14" s="111"/>
      <c r="C14" s="7">
        <v>7709936</v>
      </c>
      <c r="D14" s="7">
        <v>-76874</v>
      </c>
      <c r="E14" s="91"/>
      <c r="F14" s="90">
        <v>19300000</v>
      </c>
      <c r="G14" s="7">
        <v>10102000</v>
      </c>
      <c r="H14" s="33">
        <v>10102000</v>
      </c>
      <c r="I14" s="31">
        <v>9650000</v>
      </c>
      <c r="J14" s="7">
        <v>18876100</v>
      </c>
      <c r="K14" s="91">
        <v>18076100</v>
      </c>
    </row>
    <row r="15" spans="1:11" ht="12.75">
      <c r="A15" s="534" t="s">
        <v>210</v>
      </c>
      <c r="B15" s="111"/>
      <c r="C15" s="7">
        <f aca="true" t="shared" si="5" ref="C15:K15">SUM(C16:C20)</f>
        <v>113715</v>
      </c>
      <c r="D15" s="7">
        <f t="shared" si="5"/>
        <v>0</v>
      </c>
      <c r="E15" s="91">
        <f t="shared" si="5"/>
        <v>9575554</v>
      </c>
      <c r="F15" s="90">
        <f t="shared" si="5"/>
        <v>3170000</v>
      </c>
      <c r="G15" s="7">
        <f t="shared" si="5"/>
        <v>2490000</v>
      </c>
      <c r="H15" s="33">
        <f t="shared" si="5"/>
        <v>2490000</v>
      </c>
      <c r="I15" s="31">
        <f t="shared" si="5"/>
        <v>3500000</v>
      </c>
      <c r="J15" s="7">
        <f t="shared" si="5"/>
        <v>5500000</v>
      </c>
      <c r="K15" s="91">
        <f t="shared" si="5"/>
        <v>4700000</v>
      </c>
    </row>
    <row r="16" spans="1:11" ht="12.75">
      <c r="A16" s="287" t="s">
        <v>336</v>
      </c>
      <c r="B16" s="291"/>
      <c r="C16" s="7">
        <v>42048</v>
      </c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>
        <v>71667</v>
      </c>
      <c r="D18" s="7"/>
      <c r="E18" s="91">
        <v>9575554</v>
      </c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>
        <v>3170000</v>
      </c>
      <c r="G20" s="7">
        <v>2490000</v>
      </c>
      <c r="H20" s="33">
        <v>2490000</v>
      </c>
      <c r="I20" s="31">
        <v>3500000</v>
      </c>
      <c r="J20" s="7">
        <v>5500000</v>
      </c>
      <c r="K20" s="91">
        <v>4700000</v>
      </c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121058421</v>
      </c>
      <c r="D22" s="517">
        <f t="shared" si="6"/>
        <v>727157</v>
      </c>
      <c r="E22" s="518">
        <f t="shared" si="6"/>
        <v>411930</v>
      </c>
      <c r="F22" s="519">
        <f t="shared" si="6"/>
        <v>10260000</v>
      </c>
      <c r="G22" s="517">
        <f t="shared" si="6"/>
        <v>14331500</v>
      </c>
      <c r="H22" s="520">
        <f t="shared" si="6"/>
        <v>14331500</v>
      </c>
      <c r="I22" s="521">
        <f t="shared" si="6"/>
        <v>8687500</v>
      </c>
      <c r="J22" s="517">
        <f t="shared" si="6"/>
        <v>7502000</v>
      </c>
      <c r="K22" s="518">
        <f t="shared" si="6"/>
        <v>7936000</v>
      </c>
    </row>
    <row r="23" spans="1:11" ht="12.75">
      <c r="A23" s="534" t="s">
        <v>339</v>
      </c>
      <c r="B23" s="120"/>
      <c r="C23" s="7">
        <v>138268</v>
      </c>
      <c r="D23" s="7"/>
      <c r="E23" s="91"/>
      <c r="F23" s="90">
        <v>200000</v>
      </c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>
        <v>96551256</v>
      </c>
      <c r="D24" s="7"/>
      <c r="E24" s="91"/>
      <c r="F24" s="90"/>
      <c r="G24" s="7">
        <v>2906800</v>
      </c>
      <c r="H24" s="33">
        <v>2906800</v>
      </c>
      <c r="I24" s="31">
        <v>900000</v>
      </c>
      <c r="J24" s="7"/>
      <c r="K24" s="91"/>
    </row>
    <row r="25" spans="1:11" ht="12.75">
      <c r="A25" s="534" t="s">
        <v>341</v>
      </c>
      <c r="B25" s="120"/>
      <c r="C25" s="7">
        <v>13985829</v>
      </c>
      <c r="D25" s="7">
        <v>500000</v>
      </c>
      <c r="E25" s="91">
        <v>411930</v>
      </c>
      <c r="F25" s="90">
        <v>3000000</v>
      </c>
      <c r="G25" s="7">
        <v>6546300</v>
      </c>
      <c r="H25" s="33">
        <v>6546300</v>
      </c>
      <c r="I25" s="31">
        <v>2196000</v>
      </c>
      <c r="J25" s="7">
        <v>2100000</v>
      </c>
      <c r="K25" s="91">
        <v>3210000</v>
      </c>
    </row>
    <row r="26" spans="1:11" ht="12.75">
      <c r="A26" s="534" t="s">
        <v>342</v>
      </c>
      <c r="B26" s="293"/>
      <c r="C26" s="535">
        <v>4327078</v>
      </c>
      <c r="D26" s="535"/>
      <c r="E26" s="536"/>
      <c r="F26" s="537">
        <v>630000</v>
      </c>
      <c r="G26" s="535">
        <v>428400</v>
      </c>
      <c r="H26" s="538">
        <v>428400</v>
      </c>
      <c r="I26" s="539">
        <v>1600000</v>
      </c>
      <c r="J26" s="535">
        <v>2802000</v>
      </c>
      <c r="K26" s="536">
        <v>1526000</v>
      </c>
    </row>
    <row r="27" spans="1:11" ht="12.75">
      <c r="A27" s="534" t="s">
        <v>343</v>
      </c>
      <c r="B27" s="125"/>
      <c r="C27" s="7">
        <v>4439278</v>
      </c>
      <c r="D27" s="7">
        <v>226</v>
      </c>
      <c r="E27" s="91"/>
      <c r="F27" s="90">
        <v>1680000</v>
      </c>
      <c r="G27" s="7">
        <v>600000</v>
      </c>
      <c r="H27" s="33">
        <v>600000</v>
      </c>
      <c r="I27" s="31">
        <v>2900500</v>
      </c>
      <c r="J27" s="7">
        <v>1200000</v>
      </c>
      <c r="K27" s="91">
        <v>1700000</v>
      </c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>
        <v>1345081</v>
      </c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>
        <v>271631</v>
      </c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>
        <v>226931</v>
      </c>
      <c r="E32" s="91"/>
      <c r="F32" s="90">
        <v>4750000</v>
      </c>
      <c r="G32" s="7">
        <v>3850000</v>
      </c>
      <c r="H32" s="33">
        <v>3850000</v>
      </c>
      <c r="I32" s="31">
        <v>1091000</v>
      </c>
      <c r="J32" s="7">
        <v>1400000</v>
      </c>
      <c r="K32" s="91">
        <v>1500000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245000</v>
      </c>
      <c r="J34" s="517">
        <f t="shared" si="7"/>
        <v>250000</v>
      </c>
      <c r="K34" s="518">
        <f t="shared" si="7"/>
        <v>358000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>
        <v>245000</v>
      </c>
      <c r="J35" s="26">
        <v>250000</v>
      </c>
      <c r="K35" s="27">
        <v>358000</v>
      </c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170223773</v>
      </c>
      <c r="D40" s="517">
        <f t="shared" si="9"/>
        <v>25370996</v>
      </c>
      <c r="E40" s="518">
        <f t="shared" si="9"/>
        <v>8500548</v>
      </c>
      <c r="F40" s="519">
        <f t="shared" si="9"/>
        <v>17398000</v>
      </c>
      <c r="G40" s="517">
        <f t="shared" si="9"/>
        <v>23459300</v>
      </c>
      <c r="H40" s="520">
        <f t="shared" si="9"/>
        <v>23459300</v>
      </c>
      <c r="I40" s="521">
        <f t="shared" si="9"/>
        <v>20357000</v>
      </c>
      <c r="J40" s="517">
        <f t="shared" si="9"/>
        <v>18774600</v>
      </c>
      <c r="K40" s="518">
        <f t="shared" si="9"/>
        <v>28440200</v>
      </c>
    </row>
    <row r="41" spans="1:11" ht="12.75">
      <c r="A41" s="534" t="s">
        <v>350</v>
      </c>
      <c r="B41" s="120"/>
      <c r="C41" s="535">
        <v>4205197</v>
      </c>
      <c r="D41" s="535">
        <v>2500000</v>
      </c>
      <c r="E41" s="536">
        <v>710726</v>
      </c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293060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21924737</v>
      </c>
      <c r="D43" s="131">
        <v>19528459</v>
      </c>
      <c r="E43" s="295">
        <v>2735440</v>
      </c>
      <c r="F43" s="296">
        <v>3080000</v>
      </c>
      <c r="G43" s="297">
        <v>2809300</v>
      </c>
      <c r="H43" s="298">
        <v>2809300</v>
      </c>
      <c r="I43" s="299">
        <v>8180000</v>
      </c>
      <c r="J43" s="297">
        <v>10134600</v>
      </c>
      <c r="K43" s="295">
        <v>11428200</v>
      </c>
    </row>
    <row r="44" spans="1:11" ht="12.75">
      <c r="A44" s="534" t="s">
        <v>354</v>
      </c>
      <c r="B44" s="111"/>
      <c r="C44" s="7">
        <v>47488619</v>
      </c>
      <c r="D44" s="7">
        <v>2436310</v>
      </c>
      <c r="E44" s="27">
        <v>236955</v>
      </c>
      <c r="F44" s="25">
        <v>541000</v>
      </c>
      <c r="G44" s="26">
        <v>1826500</v>
      </c>
      <c r="H44" s="28">
        <v>1826500</v>
      </c>
      <c r="I44" s="294">
        <v>380000</v>
      </c>
      <c r="J44" s="26">
        <v>260000</v>
      </c>
      <c r="K44" s="27">
        <v>597000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11404124</v>
      </c>
      <c r="D47" s="7">
        <v>906227</v>
      </c>
      <c r="E47" s="27">
        <v>4817427</v>
      </c>
      <c r="F47" s="25">
        <v>13777000</v>
      </c>
      <c r="G47" s="26">
        <v>18823500</v>
      </c>
      <c r="H47" s="28">
        <v>18823500</v>
      </c>
      <c r="I47" s="294">
        <v>11797000</v>
      </c>
      <c r="J47" s="26">
        <v>8380000</v>
      </c>
      <c r="K47" s="27">
        <v>16415000</v>
      </c>
    </row>
    <row r="48" spans="1:11" ht="12.75">
      <c r="A48" s="534" t="s">
        <v>358</v>
      </c>
      <c r="B48" s="111"/>
      <c r="C48" s="7">
        <v>80527567</v>
      </c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>
        <v>4380469</v>
      </c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591684</v>
      </c>
      <c r="D57" s="517">
        <f t="shared" si="13"/>
        <v>0</v>
      </c>
      <c r="E57" s="518">
        <f t="shared" si="13"/>
        <v>0</v>
      </c>
      <c r="F57" s="519">
        <f t="shared" si="13"/>
        <v>500000</v>
      </c>
      <c r="G57" s="517">
        <f t="shared" si="13"/>
        <v>1327200</v>
      </c>
      <c r="H57" s="520">
        <f t="shared" si="13"/>
        <v>1327200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>
        <v>591684</v>
      </c>
      <c r="D58" s="7"/>
      <c r="E58" s="91"/>
      <c r="F58" s="90">
        <v>500000</v>
      </c>
      <c r="G58" s="7">
        <v>1327200</v>
      </c>
      <c r="H58" s="33">
        <v>1327200</v>
      </c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372190345</v>
      </c>
      <c r="D60" s="219">
        <f t="shared" si="14"/>
        <v>70327073</v>
      </c>
      <c r="E60" s="271">
        <f t="shared" si="14"/>
        <v>30555093</v>
      </c>
      <c r="F60" s="272">
        <f t="shared" si="14"/>
        <v>179265500</v>
      </c>
      <c r="G60" s="219">
        <f t="shared" si="14"/>
        <v>183517600</v>
      </c>
      <c r="H60" s="222">
        <f t="shared" si="14"/>
        <v>183517600</v>
      </c>
      <c r="I60" s="273">
        <f t="shared" si="14"/>
        <v>168368500</v>
      </c>
      <c r="J60" s="219">
        <f t="shared" si="14"/>
        <v>197516100</v>
      </c>
      <c r="K60" s="271">
        <f t="shared" si="14"/>
        <v>217260400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293060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>
        <v>293060</v>
      </c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29630509</v>
      </c>
      <c r="D5" s="529">
        <f t="shared" si="0"/>
        <v>118160040</v>
      </c>
      <c r="E5" s="530">
        <f t="shared" si="0"/>
        <v>247822009</v>
      </c>
      <c r="F5" s="531">
        <f t="shared" si="0"/>
        <v>412262500</v>
      </c>
      <c r="G5" s="529">
        <f t="shared" si="0"/>
        <v>412341800</v>
      </c>
      <c r="H5" s="532">
        <f t="shared" si="0"/>
        <v>412341800</v>
      </c>
      <c r="I5" s="533">
        <f t="shared" si="0"/>
        <v>471839600</v>
      </c>
      <c r="J5" s="529">
        <f t="shared" si="0"/>
        <v>502484800</v>
      </c>
      <c r="K5" s="530">
        <f t="shared" si="0"/>
        <v>535257000</v>
      </c>
    </row>
    <row r="6" spans="1:11" ht="12.75">
      <c r="A6" s="534" t="s">
        <v>206</v>
      </c>
      <c r="B6" s="120"/>
      <c r="C6" s="7">
        <f aca="true" t="shared" si="1" ref="C6:K6">+C7</f>
        <v>849392</v>
      </c>
      <c r="D6" s="7">
        <f t="shared" si="1"/>
        <v>36415464</v>
      </c>
      <c r="E6" s="91">
        <f t="shared" si="1"/>
        <v>75976239</v>
      </c>
      <c r="F6" s="90">
        <f t="shared" si="1"/>
        <v>117826100</v>
      </c>
      <c r="G6" s="7">
        <f t="shared" si="1"/>
        <v>120509300</v>
      </c>
      <c r="H6" s="33">
        <f t="shared" si="1"/>
        <v>120509300</v>
      </c>
      <c r="I6" s="31">
        <f t="shared" si="1"/>
        <v>134000200</v>
      </c>
      <c r="J6" s="7">
        <f t="shared" si="1"/>
        <v>142193400</v>
      </c>
      <c r="K6" s="91">
        <f t="shared" si="1"/>
        <v>151007500</v>
      </c>
    </row>
    <row r="7" spans="1:11" ht="12.75">
      <c r="A7" s="287" t="s">
        <v>331</v>
      </c>
      <c r="B7" s="120"/>
      <c r="C7" s="7">
        <v>849392</v>
      </c>
      <c r="D7" s="7">
        <v>36415464</v>
      </c>
      <c r="E7" s="91">
        <v>75976239</v>
      </c>
      <c r="F7" s="90">
        <v>117826100</v>
      </c>
      <c r="G7" s="7">
        <v>120509300</v>
      </c>
      <c r="H7" s="33">
        <v>120509300</v>
      </c>
      <c r="I7" s="31">
        <v>134000200</v>
      </c>
      <c r="J7" s="7">
        <v>142193400</v>
      </c>
      <c r="K7" s="91">
        <v>151007500</v>
      </c>
    </row>
    <row r="8" spans="1:11" ht="12.75">
      <c r="A8" s="534" t="s">
        <v>207</v>
      </c>
      <c r="B8" s="120"/>
      <c r="C8" s="7">
        <f aca="true" t="shared" si="2" ref="C8:K8">SUM(C9:C10)</f>
        <v>5769374</v>
      </c>
      <c r="D8" s="7">
        <f t="shared" si="2"/>
        <v>20646761</v>
      </c>
      <c r="E8" s="91">
        <f t="shared" si="2"/>
        <v>53744077</v>
      </c>
      <c r="F8" s="90">
        <f t="shared" si="2"/>
        <v>142463300</v>
      </c>
      <c r="G8" s="7">
        <f t="shared" si="2"/>
        <v>142046500</v>
      </c>
      <c r="H8" s="33">
        <f t="shared" si="2"/>
        <v>142046500</v>
      </c>
      <c r="I8" s="31">
        <f t="shared" si="2"/>
        <v>160750000</v>
      </c>
      <c r="J8" s="7">
        <f t="shared" si="2"/>
        <v>172374600</v>
      </c>
      <c r="K8" s="91">
        <f t="shared" si="2"/>
        <v>185011900</v>
      </c>
    </row>
    <row r="9" spans="1:11" ht="12.75">
      <c r="A9" s="287" t="s">
        <v>332</v>
      </c>
      <c r="B9" s="120"/>
      <c r="C9" s="7">
        <v>667563</v>
      </c>
      <c r="D9" s="7">
        <v>20145262</v>
      </c>
      <c r="E9" s="91">
        <v>45832780</v>
      </c>
      <c r="F9" s="90">
        <v>119512500</v>
      </c>
      <c r="G9" s="7">
        <v>120552400</v>
      </c>
      <c r="H9" s="33">
        <v>120552400</v>
      </c>
      <c r="I9" s="31">
        <v>115274200</v>
      </c>
      <c r="J9" s="7">
        <v>124150400</v>
      </c>
      <c r="K9" s="91">
        <v>134000700</v>
      </c>
    </row>
    <row r="10" spans="1:11" ht="12.75">
      <c r="A10" s="287" t="s">
        <v>333</v>
      </c>
      <c r="B10" s="120"/>
      <c r="C10" s="7">
        <v>5101811</v>
      </c>
      <c r="D10" s="7">
        <v>501499</v>
      </c>
      <c r="E10" s="91">
        <v>7911297</v>
      </c>
      <c r="F10" s="90">
        <v>22950800</v>
      </c>
      <c r="G10" s="7">
        <v>21494100</v>
      </c>
      <c r="H10" s="33">
        <v>21494100</v>
      </c>
      <c r="I10" s="31">
        <v>45475800</v>
      </c>
      <c r="J10" s="7">
        <v>48224200</v>
      </c>
      <c r="K10" s="91">
        <v>51011200</v>
      </c>
    </row>
    <row r="11" spans="1:11" ht="12.75">
      <c r="A11" s="534" t="s">
        <v>208</v>
      </c>
      <c r="B11" s="120"/>
      <c r="C11" s="535">
        <f aca="true" t="shared" si="3" ref="C11:K11">+C12</f>
        <v>199527</v>
      </c>
      <c r="D11" s="535">
        <f t="shared" si="3"/>
        <v>35824783</v>
      </c>
      <c r="E11" s="536">
        <f t="shared" si="3"/>
        <v>81723422</v>
      </c>
      <c r="F11" s="537">
        <f t="shared" si="3"/>
        <v>90271100</v>
      </c>
      <c r="G11" s="535">
        <f t="shared" si="3"/>
        <v>87789800</v>
      </c>
      <c r="H11" s="538">
        <f t="shared" si="3"/>
        <v>87789800</v>
      </c>
      <c r="I11" s="539">
        <f t="shared" si="3"/>
        <v>105918100</v>
      </c>
      <c r="J11" s="535">
        <f t="shared" si="3"/>
        <v>111336900</v>
      </c>
      <c r="K11" s="536">
        <f t="shared" si="3"/>
        <v>117466400</v>
      </c>
    </row>
    <row r="12" spans="1:11" ht="12.75">
      <c r="A12" s="287" t="s">
        <v>334</v>
      </c>
      <c r="B12" s="111"/>
      <c r="C12" s="7">
        <v>199527</v>
      </c>
      <c r="D12" s="7">
        <v>35824783</v>
      </c>
      <c r="E12" s="91">
        <v>81723422</v>
      </c>
      <c r="F12" s="90">
        <v>90271100</v>
      </c>
      <c r="G12" s="7">
        <v>87789800</v>
      </c>
      <c r="H12" s="33">
        <v>87789800</v>
      </c>
      <c r="I12" s="31">
        <v>105918100</v>
      </c>
      <c r="J12" s="7">
        <v>111336900</v>
      </c>
      <c r="K12" s="91">
        <v>117466400</v>
      </c>
    </row>
    <row r="13" spans="1:11" ht="12.75">
      <c r="A13" s="534" t="s">
        <v>209</v>
      </c>
      <c r="B13" s="111"/>
      <c r="C13" s="131">
        <f aca="true" t="shared" si="4" ref="C13:K13">+C14</f>
        <v>16748637</v>
      </c>
      <c r="D13" s="131">
        <f t="shared" si="4"/>
        <v>25115032</v>
      </c>
      <c r="E13" s="132">
        <f t="shared" si="4"/>
        <v>34815636</v>
      </c>
      <c r="F13" s="133">
        <f t="shared" si="4"/>
        <v>58119800</v>
      </c>
      <c r="G13" s="131">
        <f t="shared" si="4"/>
        <v>57968500</v>
      </c>
      <c r="H13" s="134">
        <f t="shared" si="4"/>
        <v>57968500</v>
      </c>
      <c r="I13" s="135">
        <f t="shared" si="4"/>
        <v>65302600</v>
      </c>
      <c r="J13" s="131">
        <f t="shared" si="4"/>
        <v>70329200</v>
      </c>
      <c r="K13" s="132">
        <f t="shared" si="4"/>
        <v>75140100</v>
      </c>
    </row>
    <row r="14" spans="1:11" ht="12.75">
      <c r="A14" s="287" t="s">
        <v>335</v>
      </c>
      <c r="B14" s="111"/>
      <c r="C14" s="7">
        <v>16748637</v>
      </c>
      <c r="D14" s="7">
        <v>25115032</v>
      </c>
      <c r="E14" s="91">
        <v>34815636</v>
      </c>
      <c r="F14" s="90">
        <v>58119800</v>
      </c>
      <c r="G14" s="7">
        <v>57968500</v>
      </c>
      <c r="H14" s="33">
        <v>57968500</v>
      </c>
      <c r="I14" s="31">
        <v>65302600</v>
      </c>
      <c r="J14" s="7">
        <v>70329200</v>
      </c>
      <c r="K14" s="91">
        <v>75140100</v>
      </c>
    </row>
    <row r="15" spans="1:11" ht="12.75">
      <c r="A15" s="534" t="s">
        <v>210</v>
      </c>
      <c r="B15" s="111"/>
      <c r="C15" s="7">
        <f aca="true" t="shared" si="5" ref="C15:K15">SUM(C16:C20)</f>
        <v>6063579</v>
      </c>
      <c r="D15" s="7">
        <f t="shared" si="5"/>
        <v>158000</v>
      </c>
      <c r="E15" s="91">
        <f t="shared" si="5"/>
        <v>1562635</v>
      </c>
      <c r="F15" s="90">
        <f t="shared" si="5"/>
        <v>3582200</v>
      </c>
      <c r="G15" s="7">
        <f t="shared" si="5"/>
        <v>4027700</v>
      </c>
      <c r="H15" s="33">
        <f t="shared" si="5"/>
        <v>4027700</v>
      </c>
      <c r="I15" s="31">
        <f t="shared" si="5"/>
        <v>5868700</v>
      </c>
      <c r="J15" s="7">
        <f t="shared" si="5"/>
        <v>6250700</v>
      </c>
      <c r="K15" s="91">
        <f t="shared" si="5"/>
        <v>6631100</v>
      </c>
    </row>
    <row r="16" spans="1:11" ht="12.75">
      <c r="A16" s="287" t="s">
        <v>336</v>
      </c>
      <c r="B16" s="291"/>
      <c r="C16" s="7">
        <v>216333</v>
      </c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>
        <v>682586</v>
      </c>
      <c r="D17" s="7"/>
      <c r="E17" s="91">
        <v>20689</v>
      </c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>
        <v>5164660</v>
      </c>
      <c r="D18" s="7">
        <v>158000</v>
      </c>
      <c r="E18" s="91">
        <v>157112</v>
      </c>
      <c r="F18" s="90">
        <v>539500</v>
      </c>
      <c r="G18" s="7"/>
      <c r="H18" s="33"/>
      <c r="I18" s="31">
        <v>598400</v>
      </c>
      <c r="J18" s="7">
        <v>664100</v>
      </c>
      <c r="K18" s="91">
        <v>737300</v>
      </c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>
        <v>1384834</v>
      </c>
      <c r="F20" s="90">
        <v>3042700</v>
      </c>
      <c r="G20" s="7">
        <v>4027700</v>
      </c>
      <c r="H20" s="33">
        <v>4027700</v>
      </c>
      <c r="I20" s="31">
        <v>5270300</v>
      </c>
      <c r="J20" s="7">
        <v>5586600</v>
      </c>
      <c r="K20" s="91">
        <v>5893800</v>
      </c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38115119</v>
      </c>
      <c r="D22" s="517">
        <f t="shared" si="6"/>
        <v>10634900</v>
      </c>
      <c r="E22" s="518">
        <f t="shared" si="6"/>
        <v>59881880</v>
      </c>
      <c r="F22" s="519">
        <f t="shared" si="6"/>
        <v>69668700</v>
      </c>
      <c r="G22" s="517">
        <f t="shared" si="6"/>
        <v>69648900</v>
      </c>
      <c r="H22" s="520">
        <f t="shared" si="6"/>
        <v>69648900</v>
      </c>
      <c r="I22" s="521">
        <f t="shared" si="6"/>
        <v>97195800</v>
      </c>
      <c r="J22" s="517">
        <f t="shared" si="6"/>
        <v>103615600</v>
      </c>
      <c r="K22" s="518">
        <f t="shared" si="6"/>
        <v>110639600</v>
      </c>
    </row>
    <row r="23" spans="1:11" ht="12.75">
      <c r="A23" s="534" t="s">
        <v>339</v>
      </c>
      <c r="B23" s="120"/>
      <c r="C23" s="7">
        <v>5407</v>
      </c>
      <c r="D23" s="7">
        <v>5799170</v>
      </c>
      <c r="E23" s="91">
        <v>48874983</v>
      </c>
      <c r="F23" s="90">
        <v>54100600</v>
      </c>
      <c r="G23" s="7"/>
      <c r="H23" s="33"/>
      <c r="I23" s="31">
        <v>61722600</v>
      </c>
      <c r="J23" s="7">
        <v>65720600</v>
      </c>
      <c r="K23" s="91">
        <v>70086600</v>
      </c>
    </row>
    <row r="24" spans="1:11" ht="12.75">
      <c r="A24" s="534" t="s">
        <v>340</v>
      </c>
      <c r="B24" s="120"/>
      <c r="C24" s="7">
        <v>776236</v>
      </c>
      <c r="D24" s="7">
        <v>269818</v>
      </c>
      <c r="E24" s="91">
        <v>829237</v>
      </c>
      <c r="F24" s="90"/>
      <c r="G24" s="7"/>
      <c r="H24" s="33"/>
      <c r="I24" s="31">
        <v>2301000</v>
      </c>
      <c r="J24" s="7">
        <v>2398700</v>
      </c>
      <c r="K24" s="91">
        <v>2562400</v>
      </c>
    </row>
    <row r="25" spans="1:11" ht="12.75">
      <c r="A25" s="534" t="s">
        <v>341</v>
      </c>
      <c r="B25" s="120"/>
      <c r="C25" s="7">
        <v>2064246</v>
      </c>
      <c r="D25" s="7">
        <v>1594147</v>
      </c>
      <c r="E25" s="91">
        <v>3506960</v>
      </c>
      <c r="F25" s="90">
        <v>2872400</v>
      </c>
      <c r="G25" s="7">
        <v>2792400</v>
      </c>
      <c r="H25" s="33">
        <v>2792400</v>
      </c>
      <c r="I25" s="31">
        <v>20287700</v>
      </c>
      <c r="J25" s="7">
        <v>21742700</v>
      </c>
      <c r="K25" s="91">
        <v>23305100</v>
      </c>
    </row>
    <row r="26" spans="1:11" ht="12.75">
      <c r="A26" s="534" t="s">
        <v>342</v>
      </c>
      <c r="B26" s="293"/>
      <c r="C26" s="535">
        <v>13409981</v>
      </c>
      <c r="D26" s="535">
        <v>33511</v>
      </c>
      <c r="E26" s="536">
        <v>655669</v>
      </c>
      <c r="F26" s="537">
        <v>849700</v>
      </c>
      <c r="G26" s="535">
        <v>818700</v>
      </c>
      <c r="H26" s="538">
        <v>818700</v>
      </c>
      <c r="I26" s="539">
        <v>889700</v>
      </c>
      <c r="J26" s="535">
        <v>951200</v>
      </c>
      <c r="K26" s="536">
        <v>1016500</v>
      </c>
    </row>
    <row r="27" spans="1:11" ht="12.75">
      <c r="A27" s="534" t="s">
        <v>343</v>
      </c>
      <c r="B27" s="125"/>
      <c r="C27" s="7">
        <v>9094732</v>
      </c>
      <c r="D27" s="7">
        <v>2149911</v>
      </c>
      <c r="E27" s="91">
        <v>4149386</v>
      </c>
      <c r="F27" s="90">
        <v>8642400</v>
      </c>
      <c r="G27" s="7">
        <v>62839100</v>
      </c>
      <c r="H27" s="33">
        <v>62839100</v>
      </c>
      <c r="I27" s="31">
        <v>7625600</v>
      </c>
      <c r="J27" s="7">
        <v>8135300</v>
      </c>
      <c r="K27" s="91">
        <v>8670400</v>
      </c>
    </row>
    <row r="28" spans="1:11" ht="12.75">
      <c r="A28" s="534" t="s">
        <v>344</v>
      </c>
      <c r="B28" s="125"/>
      <c r="C28" s="131">
        <v>12739899</v>
      </c>
      <c r="D28" s="131"/>
      <c r="E28" s="132"/>
      <c r="F28" s="133"/>
      <c r="G28" s="131"/>
      <c r="H28" s="134"/>
      <c r="I28" s="135">
        <v>3200</v>
      </c>
      <c r="J28" s="131">
        <v>3400</v>
      </c>
      <c r="K28" s="132">
        <v>3600</v>
      </c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>
        <v>155200</v>
      </c>
      <c r="J30" s="7">
        <v>163800</v>
      </c>
      <c r="K30" s="91">
        <v>172800</v>
      </c>
    </row>
    <row r="31" spans="1:11" ht="12.75">
      <c r="A31" s="534" t="s">
        <v>347</v>
      </c>
      <c r="B31" s="291"/>
      <c r="C31" s="7">
        <v>24618</v>
      </c>
      <c r="D31" s="7"/>
      <c r="E31" s="91">
        <v>140425</v>
      </c>
      <c r="F31" s="90">
        <v>98100</v>
      </c>
      <c r="G31" s="7">
        <v>98100</v>
      </c>
      <c r="H31" s="33">
        <v>98100</v>
      </c>
      <c r="I31" s="31">
        <v>105400</v>
      </c>
      <c r="J31" s="7">
        <v>113300</v>
      </c>
      <c r="K31" s="91">
        <v>121900</v>
      </c>
    </row>
    <row r="32" spans="1:11" ht="12.75">
      <c r="A32" s="534" t="s">
        <v>92</v>
      </c>
      <c r="B32" s="111"/>
      <c r="C32" s="7"/>
      <c r="D32" s="7">
        <v>788343</v>
      </c>
      <c r="E32" s="91">
        <v>1725220</v>
      </c>
      <c r="F32" s="90">
        <v>3105500</v>
      </c>
      <c r="G32" s="7">
        <v>3100600</v>
      </c>
      <c r="H32" s="33">
        <v>3100600</v>
      </c>
      <c r="I32" s="31">
        <v>4105400</v>
      </c>
      <c r="J32" s="7">
        <v>4386600</v>
      </c>
      <c r="K32" s="91">
        <v>4700300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64336741</v>
      </c>
      <c r="D40" s="517">
        <f t="shared" si="9"/>
        <v>13816238</v>
      </c>
      <c r="E40" s="518">
        <f t="shared" si="9"/>
        <v>72118058</v>
      </c>
      <c r="F40" s="519">
        <f t="shared" si="9"/>
        <v>52365200</v>
      </c>
      <c r="G40" s="517">
        <f t="shared" si="9"/>
        <v>53151300</v>
      </c>
      <c r="H40" s="520">
        <f t="shared" si="9"/>
        <v>53151300</v>
      </c>
      <c r="I40" s="521">
        <f t="shared" si="9"/>
        <v>39172900</v>
      </c>
      <c r="J40" s="517">
        <f t="shared" si="9"/>
        <v>41982100</v>
      </c>
      <c r="K40" s="518">
        <f t="shared" si="9"/>
        <v>44845200</v>
      </c>
    </row>
    <row r="41" spans="1:11" ht="12.75">
      <c r="A41" s="534" t="s">
        <v>350</v>
      </c>
      <c r="B41" s="120"/>
      <c r="C41" s="535">
        <v>261478</v>
      </c>
      <c r="D41" s="535">
        <v>9863538</v>
      </c>
      <c r="E41" s="536">
        <v>29953696</v>
      </c>
      <c r="F41" s="537">
        <v>33704800</v>
      </c>
      <c r="G41" s="535">
        <v>33704800</v>
      </c>
      <c r="H41" s="538">
        <v>33704800</v>
      </c>
      <c r="I41" s="539">
        <v>35783900</v>
      </c>
      <c r="J41" s="535">
        <v>38195700</v>
      </c>
      <c r="K41" s="536">
        <v>40663500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18465762</v>
      </c>
      <c r="D43" s="131">
        <v>128351</v>
      </c>
      <c r="E43" s="295">
        <v>17224749</v>
      </c>
      <c r="F43" s="296">
        <v>2202600</v>
      </c>
      <c r="G43" s="297">
        <v>2427500</v>
      </c>
      <c r="H43" s="298">
        <v>2427500</v>
      </c>
      <c r="I43" s="299">
        <v>1487900</v>
      </c>
      <c r="J43" s="297">
        <v>1577200</v>
      </c>
      <c r="K43" s="295">
        <v>1664000</v>
      </c>
    </row>
    <row r="44" spans="1:11" ht="12.75">
      <c r="A44" s="534" t="s">
        <v>354</v>
      </c>
      <c r="B44" s="111"/>
      <c r="C44" s="7"/>
      <c r="D44" s="7">
        <v>1904758</v>
      </c>
      <c r="E44" s="27"/>
      <c r="F44" s="25">
        <v>825700</v>
      </c>
      <c r="G44" s="26">
        <v>962400</v>
      </c>
      <c r="H44" s="28">
        <v>962400</v>
      </c>
      <c r="I44" s="294">
        <v>605700</v>
      </c>
      <c r="J44" s="26">
        <v>642100</v>
      </c>
      <c r="K44" s="27">
        <v>677500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33795586</v>
      </c>
      <c r="D47" s="7">
        <v>1919591</v>
      </c>
      <c r="E47" s="27">
        <v>24939613</v>
      </c>
      <c r="F47" s="25">
        <v>15632100</v>
      </c>
      <c r="G47" s="26">
        <v>15517100</v>
      </c>
      <c r="H47" s="28">
        <v>15517100</v>
      </c>
      <c r="I47" s="294">
        <v>1295400</v>
      </c>
      <c r="J47" s="26">
        <v>1567100</v>
      </c>
      <c r="K47" s="27">
        <v>1840200</v>
      </c>
    </row>
    <row r="48" spans="1:11" ht="12.75">
      <c r="A48" s="534" t="s">
        <v>358</v>
      </c>
      <c r="B48" s="111"/>
      <c r="C48" s="7">
        <v>11813915</v>
      </c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>
        <v>539500</v>
      </c>
      <c r="H49" s="28">
        <v>539500</v>
      </c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132082369</v>
      </c>
      <c r="D60" s="219">
        <f t="shared" si="14"/>
        <v>142611178</v>
      </c>
      <c r="E60" s="271">
        <f t="shared" si="14"/>
        <v>379821947</v>
      </c>
      <c r="F60" s="272">
        <f t="shared" si="14"/>
        <v>534296400</v>
      </c>
      <c r="G60" s="219">
        <f t="shared" si="14"/>
        <v>535142000</v>
      </c>
      <c r="H60" s="222">
        <f t="shared" si="14"/>
        <v>535142000</v>
      </c>
      <c r="I60" s="273">
        <f t="shared" si="14"/>
        <v>608208300</v>
      </c>
      <c r="J60" s="219">
        <f t="shared" si="14"/>
        <v>648082500</v>
      </c>
      <c r="K60" s="271">
        <f t="shared" si="14"/>
        <v>690741800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-280698426</v>
      </c>
      <c r="D5" s="529">
        <f t="shared" si="0"/>
        <v>0</v>
      </c>
      <c r="E5" s="530">
        <f t="shared" si="0"/>
        <v>-274630288</v>
      </c>
      <c r="F5" s="531">
        <f t="shared" si="0"/>
        <v>-252581512</v>
      </c>
      <c r="G5" s="529">
        <f t="shared" si="0"/>
        <v>-252581512</v>
      </c>
      <c r="H5" s="532">
        <f t="shared" si="0"/>
        <v>-252581512</v>
      </c>
      <c r="I5" s="533">
        <f t="shared" si="0"/>
        <v>-292363400</v>
      </c>
      <c r="J5" s="529">
        <f t="shared" si="0"/>
        <v>-311494000</v>
      </c>
      <c r="K5" s="530">
        <f t="shared" si="0"/>
        <v>-337924900</v>
      </c>
    </row>
    <row r="6" spans="1:11" ht="12.75">
      <c r="A6" s="534" t="s">
        <v>206</v>
      </c>
      <c r="B6" s="120"/>
      <c r="C6" s="7">
        <f aca="true" t="shared" si="1" ref="C6:K6">+C7</f>
        <v>-88339855</v>
      </c>
      <c r="D6" s="7">
        <f t="shared" si="1"/>
        <v>0</v>
      </c>
      <c r="E6" s="91">
        <f t="shared" si="1"/>
        <v>-84664775</v>
      </c>
      <c r="F6" s="90">
        <f t="shared" si="1"/>
        <v>-63867414</v>
      </c>
      <c r="G6" s="7">
        <f t="shared" si="1"/>
        <v>-124390371</v>
      </c>
      <c r="H6" s="33">
        <f t="shared" si="1"/>
        <v>-124390371</v>
      </c>
      <c r="I6" s="31">
        <f t="shared" si="1"/>
        <v>-85749900</v>
      </c>
      <c r="J6" s="7">
        <f t="shared" si="1"/>
        <v>-91511800</v>
      </c>
      <c r="K6" s="91">
        <f t="shared" si="1"/>
        <v>-97660400</v>
      </c>
    </row>
    <row r="7" spans="1:11" ht="12.75">
      <c r="A7" s="287" t="s">
        <v>331</v>
      </c>
      <c r="B7" s="120"/>
      <c r="C7" s="7">
        <v>-88339855</v>
      </c>
      <c r="D7" s="7"/>
      <c r="E7" s="91">
        <v>-84664775</v>
      </c>
      <c r="F7" s="90">
        <v>-63867414</v>
      </c>
      <c r="G7" s="7">
        <v>-124390371</v>
      </c>
      <c r="H7" s="33">
        <v>-124390371</v>
      </c>
      <c r="I7" s="31">
        <v>-85749900</v>
      </c>
      <c r="J7" s="7">
        <v>-91511800</v>
      </c>
      <c r="K7" s="91">
        <v>-97660400</v>
      </c>
    </row>
    <row r="8" spans="1:11" ht="12.75">
      <c r="A8" s="534" t="s">
        <v>207</v>
      </c>
      <c r="B8" s="120"/>
      <c r="C8" s="7">
        <f aca="true" t="shared" si="2" ref="C8:K8">SUM(C9:C10)</f>
        <v>-27730241</v>
      </c>
      <c r="D8" s="7">
        <f t="shared" si="2"/>
        <v>0</v>
      </c>
      <c r="E8" s="91">
        <f t="shared" si="2"/>
        <v>-29590224</v>
      </c>
      <c r="F8" s="90">
        <f t="shared" si="2"/>
        <v>-57927697</v>
      </c>
      <c r="G8" s="7">
        <f t="shared" si="2"/>
        <v>-57927697</v>
      </c>
      <c r="H8" s="33">
        <f t="shared" si="2"/>
        <v>-57927697</v>
      </c>
      <c r="I8" s="31">
        <f t="shared" si="2"/>
        <v>-36229900</v>
      </c>
      <c r="J8" s="7">
        <f t="shared" si="2"/>
        <v>-42496100</v>
      </c>
      <c r="K8" s="91">
        <f t="shared" si="2"/>
        <v>-50481700</v>
      </c>
    </row>
    <row r="9" spans="1:11" ht="12.75">
      <c r="A9" s="287" t="s">
        <v>332</v>
      </c>
      <c r="B9" s="120"/>
      <c r="C9" s="7">
        <v>-27730241</v>
      </c>
      <c r="D9" s="7"/>
      <c r="E9" s="91">
        <v>-27351366</v>
      </c>
      <c r="F9" s="90">
        <v>-57927697</v>
      </c>
      <c r="G9" s="7">
        <v>-57927697</v>
      </c>
      <c r="H9" s="33">
        <v>-57927697</v>
      </c>
      <c r="I9" s="31">
        <v>-36229900</v>
      </c>
      <c r="J9" s="7">
        <v>-42496100</v>
      </c>
      <c r="K9" s="91">
        <v>-50481700</v>
      </c>
    </row>
    <row r="10" spans="1:11" ht="12.75">
      <c r="A10" s="287" t="s">
        <v>333</v>
      </c>
      <c r="B10" s="120"/>
      <c r="C10" s="7"/>
      <c r="D10" s="7"/>
      <c r="E10" s="91">
        <v>-2238858</v>
      </c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-116226037</v>
      </c>
      <c r="D11" s="535">
        <f t="shared" si="3"/>
        <v>0</v>
      </c>
      <c r="E11" s="536">
        <f t="shared" si="3"/>
        <v>-111160139</v>
      </c>
      <c r="F11" s="537">
        <f t="shared" si="3"/>
        <v>-65221243</v>
      </c>
      <c r="G11" s="535">
        <f t="shared" si="3"/>
        <v>-4698286</v>
      </c>
      <c r="H11" s="538">
        <f t="shared" si="3"/>
        <v>-4698286</v>
      </c>
      <c r="I11" s="539">
        <f t="shared" si="3"/>
        <v>-128391500</v>
      </c>
      <c r="J11" s="535">
        <f t="shared" si="3"/>
        <v>-132062000</v>
      </c>
      <c r="K11" s="536">
        <f t="shared" si="3"/>
        <v>-135944000</v>
      </c>
    </row>
    <row r="12" spans="1:11" ht="12.75">
      <c r="A12" s="287" t="s">
        <v>334</v>
      </c>
      <c r="B12" s="111"/>
      <c r="C12" s="7">
        <v>-116226037</v>
      </c>
      <c r="D12" s="7"/>
      <c r="E12" s="91">
        <v>-111160139</v>
      </c>
      <c r="F12" s="90">
        <v>-65221243</v>
      </c>
      <c r="G12" s="7">
        <v>-4698286</v>
      </c>
      <c r="H12" s="33">
        <v>-4698286</v>
      </c>
      <c r="I12" s="31">
        <v>-128391500</v>
      </c>
      <c r="J12" s="7">
        <v>-132062000</v>
      </c>
      <c r="K12" s="91">
        <v>-135944000</v>
      </c>
    </row>
    <row r="13" spans="1:11" ht="12.75">
      <c r="A13" s="534" t="s">
        <v>209</v>
      </c>
      <c r="B13" s="111"/>
      <c r="C13" s="131">
        <f aca="true" t="shared" si="4" ref="C13:K13">+C14</f>
        <v>-43922776</v>
      </c>
      <c r="D13" s="131">
        <f t="shared" si="4"/>
        <v>0</v>
      </c>
      <c r="E13" s="132">
        <f t="shared" si="4"/>
        <v>-44954778</v>
      </c>
      <c r="F13" s="133">
        <f t="shared" si="4"/>
        <v>-57852741</v>
      </c>
      <c r="G13" s="131">
        <f t="shared" si="4"/>
        <v>-57852741</v>
      </c>
      <c r="H13" s="134">
        <f t="shared" si="4"/>
        <v>-57852741</v>
      </c>
      <c r="I13" s="135">
        <f t="shared" si="4"/>
        <v>-36279700</v>
      </c>
      <c r="J13" s="131">
        <f t="shared" si="4"/>
        <v>-38668300</v>
      </c>
      <c r="K13" s="132">
        <f t="shared" si="4"/>
        <v>-46517200</v>
      </c>
    </row>
    <row r="14" spans="1:11" ht="12.75">
      <c r="A14" s="287" t="s">
        <v>335</v>
      </c>
      <c r="B14" s="111"/>
      <c r="C14" s="7">
        <v>-43922776</v>
      </c>
      <c r="D14" s="7"/>
      <c r="E14" s="91">
        <v>-44954778</v>
      </c>
      <c r="F14" s="90">
        <v>-57852741</v>
      </c>
      <c r="G14" s="7">
        <v>-57852741</v>
      </c>
      <c r="H14" s="33">
        <v>-57852741</v>
      </c>
      <c r="I14" s="31">
        <v>-36279700</v>
      </c>
      <c r="J14" s="7">
        <v>-38668300</v>
      </c>
      <c r="K14" s="91">
        <v>-46517200</v>
      </c>
    </row>
    <row r="15" spans="1:11" ht="12.75">
      <c r="A15" s="534" t="s">
        <v>210</v>
      </c>
      <c r="B15" s="111"/>
      <c r="C15" s="7">
        <f aca="true" t="shared" si="5" ref="C15:K15">SUM(C16:C20)</f>
        <v>-4479517</v>
      </c>
      <c r="D15" s="7">
        <f t="shared" si="5"/>
        <v>0</v>
      </c>
      <c r="E15" s="91">
        <f t="shared" si="5"/>
        <v>-4260372</v>
      </c>
      <c r="F15" s="90">
        <f t="shared" si="5"/>
        <v>-7712417</v>
      </c>
      <c r="G15" s="7">
        <f t="shared" si="5"/>
        <v>-7712417</v>
      </c>
      <c r="H15" s="33">
        <f t="shared" si="5"/>
        <v>-7712417</v>
      </c>
      <c r="I15" s="31">
        <f t="shared" si="5"/>
        <v>-5712400</v>
      </c>
      <c r="J15" s="7">
        <f t="shared" si="5"/>
        <v>-6755800</v>
      </c>
      <c r="K15" s="91">
        <f t="shared" si="5"/>
        <v>-7321600</v>
      </c>
    </row>
    <row r="16" spans="1:11" ht="12.75">
      <c r="A16" s="287" t="s">
        <v>336</v>
      </c>
      <c r="B16" s="291"/>
      <c r="C16" s="7"/>
      <c r="D16" s="7"/>
      <c r="E16" s="91">
        <v>-87319</v>
      </c>
      <c r="F16" s="90">
        <v>-1084220</v>
      </c>
      <c r="G16" s="7">
        <v>-1084220</v>
      </c>
      <c r="H16" s="33">
        <v>-1084220</v>
      </c>
      <c r="I16" s="31">
        <v>-1908600</v>
      </c>
      <c r="J16" s="7">
        <v>-2323600</v>
      </c>
      <c r="K16" s="91">
        <v>-2750000</v>
      </c>
    </row>
    <row r="17" spans="1:11" ht="12.75">
      <c r="A17" s="287" t="s">
        <v>337</v>
      </c>
      <c r="B17" s="111" t="s">
        <v>95</v>
      </c>
      <c r="C17" s="7">
        <v>-214708</v>
      </c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>
        <v>-1583370</v>
      </c>
      <c r="D18" s="7"/>
      <c r="E18" s="91">
        <v>-1895824</v>
      </c>
      <c r="F18" s="90">
        <v>-3975473</v>
      </c>
      <c r="G18" s="7">
        <v>-3975473</v>
      </c>
      <c r="H18" s="33">
        <v>-3975473</v>
      </c>
      <c r="I18" s="31">
        <v>-1906700</v>
      </c>
      <c r="J18" s="7">
        <v>-1906700</v>
      </c>
      <c r="K18" s="91">
        <v>-1906700</v>
      </c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>
        <v>-2681439</v>
      </c>
      <c r="D20" s="7"/>
      <c r="E20" s="91">
        <v>-2277229</v>
      </c>
      <c r="F20" s="90">
        <v>-2652724</v>
      </c>
      <c r="G20" s="7">
        <v>-2652724</v>
      </c>
      <c r="H20" s="33">
        <v>-2652724</v>
      </c>
      <c r="I20" s="31">
        <v>-1897100</v>
      </c>
      <c r="J20" s="7">
        <v>-2525500</v>
      </c>
      <c r="K20" s="91">
        <v>-2664900</v>
      </c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-12936509</v>
      </c>
      <c r="D22" s="517">
        <f t="shared" si="6"/>
        <v>0</v>
      </c>
      <c r="E22" s="518">
        <f t="shared" si="6"/>
        <v>-16158067</v>
      </c>
      <c r="F22" s="519">
        <f t="shared" si="6"/>
        <v>-23001290</v>
      </c>
      <c r="G22" s="517">
        <f t="shared" si="6"/>
        <v>-23001290</v>
      </c>
      <c r="H22" s="520">
        <f t="shared" si="6"/>
        <v>-23001290</v>
      </c>
      <c r="I22" s="521">
        <f t="shared" si="6"/>
        <v>-20143900</v>
      </c>
      <c r="J22" s="517">
        <f t="shared" si="6"/>
        <v>-21084200</v>
      </c>
      <c r="K22" s="518">
        <f t="shared" si="6"/>
        <v>-22794600</v>
      </c>
    </row>
    <row r="23" spans="1:11" ht="12.75">
      <c r="A23" s="534" t="s">
        <v>339</v>
      </c>
      <c r="B23" s="120"/>
      <c r="C23" s="7">
        <v>-386307</v>
      </c>
      <c r="D23" s="7"/>
      <c r="E23" s="91">
        <v>-497397</v>
      </c>
      <c r="F23" s="90"/>
      <c r="G23" s="7"/>
      <c r="H23" s="33"/>
      <c r="I23" s="31">
        <v>-744900</v>
      </c>
      <c r="J23" s="7">
        <v>-799000</v>
      </c>
      <c r="K23" s="91">
        <v>-880500</v>
      </c>
    </row>
    <row r="24" spans="1:11" ht="12.75">
      <c r="A24" s="534" t="s">
        <v>340</v>
      </c>
      <c r="B24" s="120"/>
      <c r="C24" s="7">
        <v>-3547060</v>
      </c>
      <c r="D24" s="7"/>
      <c r="E24" s="91">
        <v>-4355861</v>
      </c>
      <c r="F24" s="90"/>
      <c r="G24" s="7"/>
      <c r="H24" s="33"/>
      <c r="I24" s="31">
        <v>-9798300</v>
      </c>
      <c r="J24" s="7">
        <v>-10276700</v>
      </c>
      <c r="K24" s="91">
        <v>-10830500</v>
      </c>
    </row>
    <row r="25" spans="1:11" ht="12.75">
      <c r="A25" s="534" t="s">
        <v>341</v>
      </c>
      <c r="B25" s="120"/>
      <c r="C25" s="7">
        <v>-1015183</v>
      </c>
      <c r="D25" s="7"/>
      <c r="E25" s="91">
        <v>-1419345</v>
      </c>
      <c r="F25" s="90">
        <v>-4122927</v>
      </c>
      <c r="G25" s="7">
        <v>-4122927</v>
      </c>
      <c r="H25" s="33">
        <v>-4122927</v>
      </c>
      <c r="I25" s="31">
        <v>-2568500</v>
      </c>
      <c r="J25" s="7">
        <v>-2724200</v>
      </c>
      <c r="K25" s="91">
        <v>-2902900</v>
      </c>
    </row>
    <row r="26" spans="1:11" ht="12.75">
      <c r="A26" s="534" t="s">
        <v>342</v>
      </c>
      <c r="B26" s="293"/>
      <c r="C26" s="535">
        <v>-542616</v>
      </c>
      <c r="D26" s="535"/>
      <c r="E26" s="536">
        <v>-871041</v>
      </c>
      <c r="F26" s="537"/>
      <c r="G26" s="535"/>
      <c r="H26" s="538"/>
      <c r="I26" s="539">
        <v>-1078400</v>
      </c>
      <c r="J26" s="535">
        <v>-1205200</v>
      </c>
      <c r="K26" s="536">
        <v>-1952400</v>
      </c>
    </row>
    <row r="27" spans="1:11" ht="12.75">
      <c r="A27" s="534" t="s">
        <v>343</v>
      </c>
      <c r="B27" s="125"/>
      <c r="C27" s="7">
        <v>-4362815</v>
      </c>
      <c r="D27" s="7"/>
      <c r="E27" s="91">
        <v>-5218470</v>
      </c>
      <c r="F27" s="90">
        <v>-10696118</v>
      </c>
      <c r="G27" s="7">
        <v>-10696118</v>
      </c>
      <c r="H27" s="33">
        <v>-10696118</v>
      </c>
      <c r="I27" s="31">
        <v>-3484100</v>
      </c>
      <c r="J27" s="7">
        <v>-3518200</v>
      </c>
      <c r="K27" s="91">
        <v>-3541400</v>
      </c>
    </row>
    <row r="28" spans="1:11" ht="12.75">
      <c r="A28" s="534" t="s">
        <v>344</v>
      </c>
      <c r="B28" s="125"/>
      <c r="C28" s="131">
        <v>-63799</v>
      </c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>
        <v>-13583</v>
      </c>
      <c r="D30" s="7"/>
      <c r="E30" s="91">
        <v>-169952</v>
      </c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>
        <v>-8</v>
      </c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-3005138</v>
      </c>
      <c r="D32" s="7"/>
      <c r="E32" s="91">
        <v>-3626001</v>
      </c>
      <c r="F32" s="90">
        <v>-8182245</v>
      </c>
      <c r="G32" s="7">
        <v>-8182245</v>
      </c>
      <c r="H32" s="33">
        <v>-8182245</v>
      </c>
      <c r="I32" s="31">
        <v>-2469700</v>
      </c>
      <c r="J32" s="7">
        <v>-2560900</v>
      </c>
      <c r="K32" s="91">
        <v>-2686900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-733240</v>
      </c>
      <c r="D37" s="517">
        <f t="shared" si="8"/>
        <v>0</v>
      </c>
      <c r="E37" s="518">
        <f t="shared" si="8"/>
        <v>-745786</v>
      </c>
      <c r="F37" s="519">
        <f t="shared" si="8"/>
        <v>0</v>
      </c>
      <c r="G37" s="517">
        <f t="shared" si="8"/>
        <v>-77926</v>
      </c>
      <c r="H37" s="520">
        <f t="shared" si="8"/>
        <v>-77926</v>
      </c>
      <c r="I37" s="521">
        <f t="shared" si="8"/>
        <v>-157100</v>
      </c>
      <c r="J37" s="517">
        <f t="shared" si="8"/>
        <v>-168300</v>
      </c>
      <c r="K37" s="518">
        <f t="shared" si="8"/>
        <v>-177400</v>
      </c>
    </row>
    <row r="38" spans="1:11" ht="12.75">
      <c r="A38" s="534" t="s">
        <v>214</v>
      </c>
      <c r="B38" s="120"/>
      <c r="C38" s="7">
        <v>-733240</v>
      </c>
      <c r="D38" s="7"/>
      <c r="E38" s="91">
        <v>-745786</v>
      </c>
      <c r="F38" s="90"/>
      <c r="G38" s="7">
        <v>-77926</v>
      </c>
      <c r="H38" s="33">
        <v>-77926</v>
      </c>
      <c r="I38" s="31">
        <v>-157100</v>
      </c>
      <c r="J38" s="7">
        <v>-168300</v>
      </c>
      <c r="K38" s="91">
        <v>-177400</v>
      </c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-43763309</v>
      </c>
      <c r="D40" s="517">
        <f t="shared" si="9"/>
        <v>0</v>
      </c>
      <c r="E40" s="518">
        <f t="shared" si="9"/>
        <v>-58412261</v>
      </c>
      <c r="F40" s="519">
        <f t="shared" si="9"/>
        <v>-71956709</v>
      </c>
      <c r="G40" s="517">
        <f t="shared" si="9"/>
        <v>-71956709</v>
      </c>
      <c r="H40" s="520">
        <f t="shared" si="9"/>
        <v>-71956709</v>
      </c>
      <c r="I40" s="521">
        <f t="shared" si="9"/>
        <v>-59946400</v>
      </c>
      <c r="J40" s="517">
        <f t="shared" si="9"/>
        <v>-71069000</v>
      </c>
      <c r="K40" s="518">
        <f t="shared" si="9"/>
        <v>-80594800</v>
      </c>
    </row>
    <row r="41" spans="1:11" ht="12.75">
      <c r="A41" s="534" t="s">
        <v>350</v>
      </c>
      <c r="B41" s="120"/>
      <c r="C41" s="535">
        <v>-10424346</v>
      </c>
      <c r="D41" s="535"/>
      <c r="E41" s="536">
        <v>-12130407</v>
      </c>
      <c r="F41" s="537">
        <v>-29208882</v>
      </c>
      <c r="G41" s="535">
        <v>-29208882</v>
      </c>
      <c r="H41" s="538">
        <v>-29208882</v>
      </c>
      <c r="I41" s="539">
        <v>-18962700</v>
      </c>
      <c r="J41" s="535">
        <v>-20196100</v>
      </c>
      <c r="K41" s="536">
        <v>-22078000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-3364250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-9558825</v>
      </c>
      <c r="D43" s="131"/>
      <c r="E43" s="295">
        <v>-23576837</v>
      </c>
      <c r="F43" s="296">
        <v>-16990376</v>
      </c>
      <c r="G43" s="297">
        <v>-16990376</v>
      </c>
      <c r="H43" s="298">
        <v>-16990376</v>
      </c>
      <c r="I43" s="299">
        <v>-15848900</v>
      </c>
      <c r="J43" s="297">
        <v>-17758300</v>
      </c>
      <c r="K43" s="295">
        <v>-19919800</v>
      </c>
    </row>
    <row r="44" spans="1:11" ht="12.75">
      <c r="A44" s="534" t="s">
        <v>354</v>
      </c>
      <c r="B44" s="111"/>
      <c r="C44" s="7">
        <v>-7459822</v>
      </c>
      <c r="D44" s="7"/>
      <c r="E44" s="27">
        <v>-9809667</v>
      </c>
      <c r="F44" s="25">
        <v>-1012662</v>
      </c>
      <c r="G44" s="26">
        <v>-1012662</v>
      </c>
      <c r="H44" s="28">
        <v>-1012662</v>
      </c>
      <c r="I44" s="294">
        <v>-9293000</v>
      </c>
      <c r="J44" s="26">
        <v>-12131100</v>
      </c>
      <c r="K44" s="27">
        <v>-13143300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-167731</v>
      </c>
      <c r="D47" s="7"/>
      <c r="E47" s="27">
        <v>-12895350</v>
      </c>
      <c r="F47" s="25">
        <v>-24744789</v>
      </c>
      <c r="G47" s="26">
        <v>-24744789</v>
      </c>
      <c r="H47" s="28">
        <v>-24744789</v>
      </c>
      <c r="I47" s="294">
        <v>-15841800</v>
      </c>
      <c r="J47" s="26">
        <v>-20983500</v>
      </c>
      <c r="K47" s="27">
        <v>-25453700</v>
      </c>
    </row>
    <row r="48" spans="1:11" ht="12.75">
      <c r="A48" s="534" t="s">
        <v>358</v>
      </c>
      <c r="B48" s="111"/>
      <c r="C48" s="7">
        <v>-12788335</v>
      </c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-1807982</v>
      </c>
      <c r="D57" s="517">
        <f t="shared" si="13"/>
        <v>0</v>
      </c>
      <c r="E57" s="518">
        <f t="shared" si="13"/>
        <v>-2443015</v>
      </c>
      <c r="F57" s="519">
        <f t="shared" si="13"/>
        <v>-29230566</v>
      </c>
      <c r="G57" s="517">
        <f t="shared" si="13"/>
        <v>-29230566</v>
      </c>
      <c r="H57" s="520">
        <f t="shared" si="13"/>
        <v>-29230566</v>
      </c>
      <c r="I57" s="521">
        <f t="shared" si="13"/>
        <v>-3455200</v>
      </c>
      <c r="J57" s="517">
        <f t="shared" si="13"/>
        <v>-4716100</v>
      </c>
      <c r="K57" s="518">
        <f t="shared" si="13"/>
        <v>-4995800</v>
      </c>
    </row>
    <row r="58" spans="1:11" ht="12.75">
      <c r="A58" s="534" t="s">
        <v>218</v>
      </c>
      <c r="B58" s="111"/>
      <c r="C58" s="7">
        <v>-1807982</v>
      </c>
      <c r="D58" s="7"/>
      <c r="E58" s="91">
        <v>-2443015</v>
      </c>
      <c r="F58" s="90">
        <v>-29230566</v>
      </c>
      <c r="G58" s="7">
        <v>-29230566</v>
      </c>
      <c r="H58" s="33">
        <v>-29230566</v>
      </c>
      <c r="I58" s="31">
        <v>-3455200</v>
      </c>
      <c r="J58" s="7">
        <v>-4716100</v>
      </c>
      <c r="K58" s="91">
        <v>-4995800</v>
      </c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-339939466</v>
      </c>
      <c r="D60" s="219">
        <f t="shared" si="14"/>
        <v>0</v>
      </c>
      <c r="E60" s="271">
        <f t="shared" si="14"/>
        <v>-352389417</v>
      </c>
      <c r="F60" s="272">
        <f t="shared" si="14"/>
        <v>-376770077</v>
      </c>
      <c r="G60" s="219">
        <f t="shared" si="14"/>
        <v>-376848003</v>
      </c>
      <c r="H60" s="222">
        <f t="shared" si="14"/>
        <v>-376848003</v>
      </c>
      <c r="I60" s="273">
        <f t="shared" si="14"/>
        <v>-376066000</v>
      </c>
      <c r="J60" s="219">
        <f t="shared" si="14"/>
        <v>-408531600</v>
      </c>
      <c r="K60" s="271">
        <f t="shared" si="14"/>
        <v>-446487500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-3364250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>
        <v>-2306582</v>
      </c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>
        <v>-1057668</v>
      </c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467916468</v>
      </c>
      <c r="D5" s="12">
        <f t="shared" si="0"/>
        <v>452701698</v>
      </c>
      <c r="E5" s="71">
        <f t="shared" si="0"/>
        <v>549662390</v>
      </c>
      <c r="F5" s="72">
        <f t="shared" si="0"/>
        <v>517866000</v>
      </c>
      <c r="G5" s="12">
        <f t="shared" si="0"/>
        <v>531265100</v>
      </c>
      <c r="H5" s="73">
        <f t="shared" si="0"/>
        <v>531265100</v>
      </c>
      <c r="I5" s="130">
        <f t="shared" si="0"/>
        <v>549473800</v>
      </c>
      <c r="J5" s="12">
        <f t="shared" si="0"/>
        <v>580952900</v>
      </c>
      <c r="K5" s="73">
        <f t="shared" si="0"/>
        <v>614297300</v>
      </c>
    </row>
    <row r="6" spans="1:11" ht="12.75">
      <c r="A6" s="113" t="s">
        <v>74</v>
      </c>
      <c r="B6" s="111"/>
      <c r="C6" s="7">
        <v>1142955</v>
      </c>
      <c r="D6" s="7">
        <v>1083350</v>
      </c>
      <c r="E6" s="91">
        <v>432178</v>
      </c>
      <c r="F6" s="90">
        <v>181100</v>
      </c>
      <c r="G6" s="7">
        <v>7777300</v>
      </c>
      <c r="H6" s="33">
        <v>7777300</v>
      </c>
      <c r="I6" s="31">
        <v>191000</v>
      </c>
      <c r="J6" s="7">
        <v>200500</v>
      </c>
      <c r="K6" s="91">
        <v>212600</v>
      </c>
    </row>
    <row r="7" spans="1:11" ht="12.75">
      <c r="A7" s="113" t="s">
        <v>75</v>
      </c>
      <c r="B7" s="111"/>
      <c r="C7" s="131">
        <v>397591562</v>
      </c>
      <c r="D7" s="131">
        <v>417743793</v>
      </c>
      <c r="E7" s="132">
        <v>531543845</v>
      </c>
      <c r="F7" s="133">
        <v>506546800</v>
      </c>
      <c r="G7" s="131">
        <v>510243400</v>
      </c>
      <c r="H7" s="134">
        <v>510243400</v>
      </c>
      <c r="I7" s="135">
        <v>542580200</v>
      </c>
      <c r="J7" s="131">
        <v>573699900</v>
      </c>
      <c r="K7" s="132">
        <v>606634700</v>
      </c>
    </row>
    <row r="8" spans="1:11" ht="12.75">
      <c r="A8" s="113" t="s">
        <v>76</v>
      </c>
      <c r="B8" s="111"/>
      <c r="C8" s="7">
        <v>69181951</v>
      </c>
      <c r="D8" s="7">
        <v>33874555</v>
      </c>
      <c r="E8" s="91">
        <v>17686367</v>
      </c>
      <c r="F8" s="90">
        <v>11138100</v>
      </c>
      <c r="G8" s="7">
        <v>13244400</v>
      </c>
      <c r="H8" s="33">
        <v>13244400</v>
      </c>
      <c r="I8" s="31">
        <v>6702600</v>
      </c>
      <c r="J8" s="7">
        <v>7052500</v>
      </c>
      <c r="K8" s="91">
        <v>7450000</v>
      </c>
    </row>
    <row r="9" spans="1:11" ht="12.75">
      <c r="A9" s="110" t="s">
        <v>77</v>
      </c>
      <c r="B9" s="111"/>
      <c r="C9" s="12">
        <f aca="true" t="shared" si="1" ref="C9:K9">SUM(C10:C14)</f>
        <v>103279608</v>
      </c>
      <c r="D9" s="12">
        <f t="shared" si="1"/>
        <v>139585359</v>
      </c>
      <c r="E9" s="136">
        <f t="shared" si="1"/>
        <v>55851516</v>
      </c>
      <c r="F9" s="137">
        <f t="shared" si="1"/>
        <v>42574000</v>
      </c>
      <c r="G9" s="12">
        <f t="shared" si="1"/>
        <v>54306200</v>
      </c>
      <c r="H9" s="74">
        <f t="shared" si="1"/>
        <v>54306200</v>
      </c>
      <c r="I9" s="72">
        <f t="shared" si="1"/>
        <v>45671300</v>
      </c>
      <c r="J9" s="12">
        <f t="shared" si="1"/>
        <v>47579500</v>
      </c>
      <c r="K9" s="136">
        <f t="shared" si="1"/>
        <v>50252900</v>
      </c>
    </row>
    <row r="10" spans="1:11" ht="12.75">
      <c r="A10" s="113" t="s">
        <v>78</v>
      </c>
      <c r="B10" s="111"/>
      <c r="C10" s="7">
        <v>12510960</v>
      </c>
      <c r="D10" s="7">
        <v>13647270</v>
      </c>
      <c r="E10" s="91">
        <v>12541495</v>
      </c>
      <c r="F10" s="90">
        <v>13380300</v>
      </c>
      <c r="G10" s="7">
        <v>16033600</v>
      </c>
      <c r="H10" s="33">
        <v>16033600</v>
      </c>
      <c r="I10" s="31">
        <v>20302200</v>
      </c>
      <c r="J10" s="7">
        <v>14761000</v>
      </c>
      <c r="K10" s="91">
        <v>15536200</v>
      </c>
    </row>
    <row r="11" spans="1:11" ht="12.75">
      <c r="A11" s="113" t="s">
        <v>79</v>
      </c>
      <c r="B11" s="111"/>
      <c r="C11" s="7">
        <v>7973476</v>
      </c>
      <c r="D11" s="7">
        <v>11655728</v>
      </c>
      <c r="E11" s="91">
        <v>13736831</v>
      </c>
      <c r="F11" s="90">
        <v>21435400</v>
      </c>
      <c r="G11" s="7">
        <v>29385300</v>
      </c>
      <c r="H11" s="33">
        <v>29385300</v>
      </c>
      <c r="I11" s="31">
        <v>20464100</v>
      </c>
      <c r="J11" s="7">
        <v>27595800</v>
      </c>
      <c r="K11" s="91">
        <v>29120700</v>
      </c>
    </row>
    <row r="12" spans="1:11" ht="12.75">
      <c r="A12" s="113" t="s">
        <v>80</v>
      </c>
      <c r="B12" s="111"/>
      <c r="C12" s="7">
        <v>59685332</v>
      </c>
      <c r="D12" s="7">
        <v>12222507</v>
      </c>
      <c r="E12" s="91">
        <v>16990833</v>
      </c>
      <c r="F12" s="90">
        <v>3612600</v>
      </c>
      <c r="G12" s="7">
        <v>4098500</v>
      </c>
      <c r="H12" s="33">
        <v>4098500</v>
      </c>
      <c r="I12" s="31">
        <v>1101500</v>
      </c>
      <c r="J12" s="7">
        <v>1156700</v>
      </c>
      <c r="K12" s="91">
        <v>1214500</v>
      </c>
    </row>
    <row r="13" spans="1:11" ht="12.75">
      <c r="A13" s="113" t="s">
        <v>81</v>
      </c>
      <c r="B13" s="111"/>
      <c r="C13" s="7">
        <v>16705158</v>
      </c>
      <c r="D13" s="7">
        <v>102059854</v>
      </c>
      <c r="E13" s="91">
        <v>12512239</v>
      </c>
      <c r="F13" s="90">
        <v>4130800</v>
      </c>
      <c r="G13" s="7">
        <v>4788800</v>
      </c>
      <c r="H13" s="33">
        <v>4788800</v>
      </c>
      <c r="I13" s="31">
        <v>3803500</v>
      </c>
      <c r="J13" s="7">
        <v>4066000</v>
      </c>
      <c r="K13" s="91">
        <v>4381500</v>
      </c>
    </row>
    <row r="14" spans="1:11" ht="12.75">
      <c r="A14" s="113" t="s">
        <v>82</v>
      </c>
      <c r="B14" s="111"/>
      <c r="C14" s="131">
        <v>6404682</v>
      </c>
      <c r="D14" s="131"/>
      <c r="E14" s="132">
        <v>70118</v>
      </c>
      <c r="F14" s="133">
        <v>14900</v>
      </c>
      <c r="G14" s="131"/>
      <c r="H14" s="134"/>
      <c r="I14" s="135"/>
      <c r="J14" s="131"/>
      <c r="K14" s="132"/>
    </row>
    <row r="15" spans="1:11" ht="12.75">
      <c r="A15" s="110" t="s">
        <v>83</v>
      </c>
      <c r="B15" s="120"/>
      <c r="C15" s="12">
        <f aca="true" t="shared" si="2" ref="C15:K15">SUM(C16:C18)</f>
        <v>14107980</v>
      </c>
      <c r="D15" s="12">
        <f t="shared" si="2"/>
        <v>14620594</v>
      </c>
      <c r="E15" s="136">
        <f t="shared" si="2"/>
        <v>35977059</v>
      </c>
      <c r="F15" s="137">
        <f t="shared" si="2"/>
        <v>31054700</v>
      </c>
      <c r="G15" s="12">
        <f t="shared" si="2"/>
        <v>57190900</v>
      </c>
      <c r="H15" s="74">
        <f t="shared" si="2"/>
        <v>57190900</v>
      </c>
      <c r="I15" s="72">
        <f t="shared" si="2"/>
        <v>51535500</v>
      </c>
      <c r="J15" s="12">
        <f t="shared" si="2"/>
        <v>47951800</v>
      </c>
      <c r="K15" s="136">
        <f t="shared" si="2"/>
        <v>51798400</v>
      </c>
    </row>
    <row r="16" spans="1:11" ht="12.75">
      <c r="A16" s="113" t="s">
        <v>84</v>
      </c>
      <c r="B16" s="111"/>
      <c r="C16" s="7">
        <v>1913042</v>
      </c>
      <c r="D16" s="7">
        <v>2660758</v>
      </c>
      <c r="E16" s="91">
        <v>2714578</v>
      </c>
      <c r="F16" s="90">
        <v>2100600</v>
      </c>
      <c r="G16" s="7">
        <v>19654300</v>
      </c>
      <c r="H16" s="33">
        <v>19654300</v>
      </c>
      <c r="I16" s="31">
        <v>18676300</v>
      </c>
      <c r="J16" s="7">
        <v>13761300</v>
      </c>
      <c r="K16" s="91">
        <v>15491500</v>
      </c>
    </row>
    <row r="17" spans="1:11" ht="12.75">
      <c r="A17" s="113" t="s">
        <v>85</v>
      </c>
      <c r="B17" s="111"/>
      <c r="C17" s="7">
        <v>12194938</v>
      </c>
      <c r="D17" s="7">
        <v>11959836</v>
      </c>
      <c r="E17" s="91">
        <v>33262481</v>
      </c>
      <c r="F17" s="90">
        <v>28954100</v>
      </c>
      <c r="G17" s="7">
        <v>37371800</v>
      </c>
      <c r="H17" s="33">
        <v>37371800</v>
      </c>
      <c r="I17" s="31">
        <v>31850200</v>
      </c>
      <c r="J17" s="7">
        <v>32931100</v>
      </c>
      <c r="K17" s="91">
        <v>34796900</v>
      </c>
    </row>
    <row r="18" spans="1:11" ht="12.75">
      <c r="A18" s="113" t="s">
        <v>86</v>
      </c>
      <c r="B18" s="111"/>
      <c r="C18" s="7"/>
      <c r="D18" s="7"/>
      <c r="E18" s="91"/>
      <c r="F18" s="90"/>
      <c r="G18" s="7">
        <v>164800</v>
      </c>
      <c r="H18" s="33">
        <v>164800</v>
      </c>
      <c r="I18" s="31">
        <v>1009000</v>
      </c>
      <c r="J18" s="7">
        <v>1259400</v>
      </c>
      <c r="K18" s="91">
        <v>1510000</v>
      </c>
    </row>
    <row r="19" spans="1:11" ht="12.75">
      <c r="A19" s="110" t="s">
        <v>87</v>
      </c>
      <c r="B19" s="120"/>
      <c r="C19" s="12">
        <f aca="true" t="shared" si="3" ref="C19:K19">SUM(C20:C23)</f>
        <v>2152119847</v>
      </c>
      <c r="D19" s="12">
        <f t="shared" si="3"/>
        <v>2116258136</v>
      </c>
      <c r="E19" s="136">
        <f t="shared" si="3"/>
        <v>2405321444</v>
      </c>
      <c r="F19" s="137">
        <f t="shared" si="3"/>
        <v>2450553300</v>
      </c>
      <c r="G19" s="12">
        <f t="shared" si="3"/>
        <v>2323386700</v>
      </c>
      <c r="H19" s="74">
        <f t="shared" si="3"/>
        <v>2323386700</v>
      </c>
      <c r="I19" s="72">
        <f t="shared" si="3"/>
        <v>2536681000</v>
      </c>
      <c r="J19" s="12">
        <f t="shared" si="3"/>
        <v>2729104100</v>
      </c>
      <c r="K19" s="136">
        <f t="shared" si="3"/>
        <v>2933200400</v>
      </c>
    </row>
    <row r="20" spans="1:11" ht="12.75">
      <c r="A20" s="113" t="s">
        <v>88</v>
      </c>
      <c r="B20" s="111"/>
      <c r="C20" s="7">
        <v>1378353631</v>
      </c>
      <c r="D20" s="7">
        <v>1355666803</v>
      </c>
      <c r="E20" s="91">
        <v>1532669738</v>
      </c>
      <c r="F20" s="90">
        <v>1547751400</v>
      </c>
      <c r="G20" s="7">
        <v>1406106600</v>
      </c>
      <c r="H20" s="33">
        <v>1406106600</v>
      </c>
      <c r="I20" s="31">
        <v>1596982100</v>
      </c>
      <c r="J20" s="7">
        <v>1699544800</v>
      </c>
      <c r="K20" s="91">
        <v>1820033800</v>
      </c>
    </row>
    <row r="21" spans="1:11" ht="12.75">
      <c r="A21" s="113" t="s">
        <v>89</v>
      </c>
      <c r="B21" s="111"/>
      <c r="C21" s="7">
        <v>420493147</v>
      </c>
      <c r="D21" s="7">
        <v>428198537</v>
      </c>
      <c r="E21" s="91">
        <v>501980221</v>
      </c>
      <c r="F21" s="90">
        <v>497297100</v>
      </c>
      <c r="G21" s="7">
        <v>501106700</v>
      </c>
      <c r="H21" s="33">
        <v>501106700</v>
      </c>
      <c r="I21" s="31">
        <v>518720300</v>
      </c>
      <c r="J21" s="7">
        <v>575818200</v>
      </c>
      <c r="K21" s="91">
        <v>622630000</v>
      </c>
    </row>
    <row r="22" spans="1:11" ht="12.75">
      <c r="A22" s="113" t="s">
        <v>90</v>
      </c>
      <c r="B22" s="111"/>
      <c r="C22" s="131">
        <v>250646384</v>
      </c>
      <c r="D22" s="131">
        <v>217916687</v>
      </c>
      <c r="E22" s="132">
        <v>245626738</v>
      </c>
      <c r="F22" s="133">
        <v>270499200</v>
      </c>
      <c r="G22" s="131">
        <v>258197700</v>
      </c>
      <c r="H22" s="134">
        <v>258197700</v>
      </c>
      <c r="I22" s="135">
        <v>275326200</v>
      </c>
      <c r="J22" s="131">
        <v>296597300</v>
      </c>
      <c r="K22" s="132">
        <v>321010800</v>
      </c>
    </row>
    <row r="23" spans="1:11" ht="12.75">
      <c r="A23" s="113" t="s">
        <v>91</v>
      </c>
      <c r="B23" s="111"/>
      <c r="C23" s="7">
        <v>102626685</v>
      </c>
      <c r="D23" s="7">
        <v>114476109</v>
      </c>
      <c r="E23" s="91">
        <v>125044747</v>
      </c>
      <c r="F23" s="90">
        <v>135005600</v>
      </c>
      <c r="G23" s="7">
        <v>157975700</v>
      </c>
      <c r="H23" s="33">
        <v>157975700</v>
      </c>
      <c r="I23" s="31">
        <v>145652400</v>
      </c>
      <c r="J23" s="7">
        <v>157143800</v>
      </c>
      <c r="K23" s="91">
        <v>169525800</v>
      </c>
    </row>
    <row r="24" spans="1:11" ht="12.75">
      <c r="A24" s="110" t="s">
        <v>92</v>
      </c>
      <c r="B24" s="120" t="s">
        <v>93</v>
      </c>
      <c r="C24" s="12">
        <v>556905</v>
      </c>
      <c r="D24" s="12">
        <v>785655</v>
      </c>
      <c r="E24" s="136">
        <v>610720</v>
      </c>
      <c r="F24" s="137">
        <v>697400</v>
      </c>
      <c r="G24" s="12">
        <v>745300</v>
      </c>
      <c r="H24" s="74">
        <v>745300</v>
      </c>
      <c r="I24" s="72">
        <v>735700</v>
      </c>
      <c r="J24" s="12">
        <v>772500</v>
      </c>
      <c r="K24" s="136">
        <v>811100</v>
      </c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2737980808</v>
      </c>
      <c r="D25" s="43">
        <f t="shared" si="4"/>
        <v>2723951442</v>
      </c>
      <c r="E25" s="148">
        <f t="shared" si="4"/>
        <v>3047423129</v>
      </c>
      <c r="F25" s="149">
        <f t="shared" si="4"/>
        <v>3042745400</v>
      </c>
      <c r="G25" s="43">
        <f t="shared" si="4"/>
        <v>2966894200</v>
      </c>
      <c r="H25" s="46">
        <f t="shared" si="4"/>
        <v>2966894200</v>
      </c>
      <c r="I25" s="42">
        <f t="shared" si="4"/>
        <v>3184097300</v>
      </c>
      <c r="J25" s="43">
        <f t="shared" si="4"/>
        <v>3406360800</v>
      </c>
      <c r="K25" s="148">
        <f t="shared" si="4"/>
        <v>3650360100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356470367</v>
      </c>
      <c r="D28" s="12">
        <f t="shared" si="5"/>
        <v>388500715</v>
      </c>
      <c r="E28" s="71">
        <f t="shared" si="5"/>
        <v>209042825</v>
      </c>
      <c r="F28" s="72">
        <f t="shared" si="5"/>
        <v>106205000</v>
      </c>
      <c r="G28" s="12">
        <f t="shared" si="5"/>
        <v>95380500</v>
      </c>
      <c r="H28" s="73">
        <f t="shared" si="5"/>
        <v>95380500</v>
      </c>
      <c r="I28" s="130">
        <f t="shared" si="5"/>
        <v>92115900</v>
      </c>
      <c r="J28" s="12">
        <f t="shared" si="5"/>
        <v>105446700</v>
      </c>
      <c r="K28" s="73">
        <f t="shared" si="5"/>
        <v>119942300</v>
      </c>
    </row>
    <row r="29" spans="1:11" ht="12.75">
      <c r="A29" s="113" t="s">
        <v>74</v>
      </c>
      <c r="B29" s="111"/>
      <c r="C29" s="7">
        <v>74993866</v>
      </c>
      <c r="D29" s="7">
        <v>83645567</v>
      </c>
      <c r="E29" s="91">
        <v>8731391</v>
      </c>
      <c r="F29" s="90">
        <v>13728100</v>
      </c>
      <c r="G29" s="7">
        <v>29585100</v>
      </c>
      <c r="H29" s="33">
        <v>29585100</v>
      </c>
      <c r="I29" s="31">
        <v>14410800</v>
      </c>
      <c r="J29" s="7">
        <v>15192100</v>
      </c>
      <c r="K29" s="91">
        <v>16324300</v>
      </c>
    </row>
    <row r="30" spans="1:11" ht="12.75">
      <c r="A30" s="113" t="s">
        <v>75</v>
      </c>
      <c r="B30" s="111"/>
      <c r="C30" s="131">
        <v>91276949</v>
      </c>
      <c r="D30" s="131">
        <v>88687700</v>
      </c>
      <c r="E30" s="132">
        <v>16463625</v>
      </c>
      <c r="F30" s="133">
        <v>16103600</v>
      </c>
      <c r="G30" s="131">
        <v>22373300</v>
      </c>
      <c r="H30" s="134">
        <v>22373300</v>
      </c>
      <c r="I30" s="135">
        <v>20177000</v>
      </c>
      <c r="J30" s="131">
        <v>21657300</v>
      </c>
      <c r="K30" s="132">
        <v>23154400</v>
      </c>
    </row>
    <row r="31" spans="1:11" ht="12.75">
      <c r="A31" s="113" t="s">
        <v>76</v>
      </c>
      <c r="B31" s="111"/>
      <c r="C31" s="7">
        <v>190199552</v>
      </c>
      <c r="D31" s="7">
        <v>216167448</v>
      </c>
      <c r="E31" s="91">
        <v>183847809</v>
      </c>
      <c r="F31" s="90">
        <v>76373300</v>
      </c>
      <c r="G31" s="7">
        <v>43422100</v>
      </c>
      <c r="H31" s="33">
        <v>43422100</v>
      </c>
      <c r="I31" s="31">
        <v>57528100</v>
      </c>
      <c r="J31" s="7">
        <v>68597300</v>
      </c>
      <c r="K31" s="91">
        <v>80463600</v>
      </c>
    </row>
    <row r="32" spans="1:11" ht="12.75">
      <c r="A32" s="110" t="s">
        <v>77</v>
      </c>
      <c r="B32" s="111"/>
      <c r="C32" s="12">
        <f aca="true" t="shared" si="6" ref="C32:K32">SUM(C33:C37)</f>
        <v>301982650</v>
      </c>
      <c r="D32" s="12">
        <f t="shared" si="6"/>
        <v>298688104</v>
      </c>
      <c r="E32" s="136">
        <f t="shared" si="6"/>
        <v>305760073</v>
      </c>
      <c r="F32" s="137">
        <f t="shared" si="6"/>
        <v>392723300</v>
      </c>
      <c r="G32" s="12">
        <f t="shared" si="6"/>
        <v>318828200</v>
      </c>
      <c r="H32" s="74">
        <f t="shared" si="6"/>
        <v>318828200</v>
      </c>
      <c r="I32" s="72">
        <f t="shared" si="6"/>
        <v>435431200</v>
      </c>
      <c r="J32" s="12">
        <f t="shared" si="6"/>
        <v>472313800</v>
      </c>
      <c r="K32" s="136">
        <f t="shared" si="6"/>
        <v>510750400</v>
      </c>
    </row>
    <row r="33" spans="1:11" ht="12.75">
      <c r="A33" s="113" t="s">
        <v>78</v>
      </c>
      <c r="B33" s="111"/>
      <c r="C33" s="7">
        <v>56722704</v>
      </c>
      <c r="D33" s="7">
        <v>63358644</v>
      </c>
      <c r="E33" s="91">
        <v>45195176</v>
      </c>
      <c r="F33" s="90">
        <v>64608300</v>
      </c>
      <c r="G33" s="7">
        <v>86336000</v>
      </c>
      <c r="H33" s="33">
        <v>86336000</v>
      </c>
      <c r="I33" s="31">
        <v>75652300</v>
      </c>
      <c r="J33" s="7">
        <v>83592300</v>
      </c>
      <c r="K33" s="91">
        <v>91529500</v>
      </c>
    </row>
    <row r="34" spans="1:11" ht="12.75">
      <c r="A34" s="113" t="s">
        <v>79</v>
      </c>
      <c r="B34" s="111"/>
      <c r="C34" s="7">
        <v>94001749</v>
      </c>
      <c r="D34" s="7">
        <v>99431507</v>
      </c>
      <c r="E34" s="91">
        <v>120759265</v>
      </c>
      <c r="F34" s="90">
        <v>142189800</v>
      </c>
      <c r="G34" s="7">
        <v>146441400</v>
      </c>
      <c r="H34" s="33">
        <v>146441400</v>
      </c>
      <c r="I34" s="31">
        <v>160979700</v>
      </c>
      <c r="J34" s="7">
        <v>172177600</v>
      </c>
      <c r="K34" s="91">
        <v>184257700</v>
      </c>
    </row>
    <row r="35" spans="1:11" ht="12.75">
      <c r="A35" s="113" t="s">
        <v>80</v>
      </c>
      <c r="B35" s="111"/>
      <c r="C35" s="7">
        <v>123500683</v>
      </c>
      <c r="D35" s="7">
        <v>101205978</v>
      </c>
      <c r="E35" s="91">
        <v>119281208</v>
      </c>
      <c r="F35" s="90">
        <v>156095700</v>
      </c>
      <c r="G35" s="7">
        <v>67834900</v>
      </c>
      <c r="H35" s="33">
        <v>67834900</v>
      </c>
      <c r="I35" s="31">
        <v>179572400</v>
      </c>
      <c r="J35" s="7">
        <v>195968300</v>
      </c>
      <c r="K35" s="91">
        <v>212999300</v>
      </c>
    </row>
    <row r="36" spans="1:11" ht="12.75">
      <c r="A36" s="113" t="s">
        <v>81</v>
      </c>
      <c r="B36" s="111"/>
      <c r="C36" s="7">
        <v>8970768</v>
      </c>
      <c r="D36" s="7">
        <v>23419068</v>
      </c>
      <c r="E36" s="91">
        <v>13203252</v>
      </c>
      <c r="F36" s="90">
        <v>19319100</v>
      </c>
      <c r="G36" s="7">
        <v>18215900</v>
      </c>
      <c r="H36" s="33">
        <v>18215900</v>
      </c>
      <c r="I36" s="31">
        <v>17809900</v>
      </c>
      <c r="J36" s="7">
        <v>19055100</v>
      </c>
      <c r="K36" s="91">
        <v>20337800</v>
      </c>
    </row>
    <row r="37" spans="1:11" ht="12.75">
      <c r="A37" s="113" t="s">
        <v>82</v>
      </c>
      <c r="B37" s="111"/>
      <c r="C37" s="131">
        <v>18786746</v>
      </c>
      <c r="D37" s="131">
        <v>11272907</v>
      </c>
      <c r="E37" s="132">
        <v>7321172</v>
      </c>
      <c r="F37" s="133">
        <v>10510400</v>
      </c>
      <c r="G37" s="131"/>
      <c r="H37" s="134"/>
      <c r="I37" s="135">
        <v>1416900</v>
      </c>
      <c r="J37" s="131">
        <v>1520500</v>
      </c>
      <c r="K37" s="132">
        <v>1626100</v>
      </c>
    </row>
    <row r="38" spans="1:11" ht="12.75">
      <c r="A38" s="110" t="s">
        <v>83</v>
      </c>
      <c r="B38" s="120"/>
      <c r="C38" s="12">
        <f aca="true" t="shared" si="7" ref="C38:K38">SUM(C39:C41)</f>
        <v>221794486</v>
      </c>
      <c r="D38" s="12">
        <f t="shared" si="7"/>
        <v>233149082</v>
      </c>
      <c r="E38" s="136">
        <f t="shared" si="7"/>
        <v>264736929</v>
      </c>
      <c r="F38" s="137">
        <f t="shared" si="7"/>
        <v>315739200</v>
      </c>
      <c r="G38" s="12">
        <f t="shared" si="7"/>
        <v>399829500</v>
      </c>
      <c r="H38" s="74">
        <f t="shared" si="7"/>
        <v>399829500</v>
      </c>
      <c r="I38" s="72">
        <f t="shared" si="7"/>
        <v>342671800</v>
      </c>
      <c r="J38" s="12">
        <f t="shared" si="7"/>
        <v>368560000</v>
      </c>
      <c r="K38" s="136">
        <f t="shared" si="7"/>
        <v>397430500</v>
      </c>
    </row>
    <row r="39" spans="1:11" ht="12.75">
      <c r="A39" s="113" t="s">
        <v>84</v>
      </c>
      <c r="B39" s="111"/>
      <c r="C39" s="7">
        <v>31869499</v>
      </c>
      <c r="D39" s="7">
        <v>33284107</v>
      </c>
      <c r="E39" s="91">
        <v>48251090</v>
      </c>
      <c r="F39" s="90">
        <v>59192600</v>
      </c>
      <c r="G39" s="7">
        <v>91063500</v>
      </c>
      <c r="H39" s="33">
        <v>91063500</v>
      </c>
      <c r="I39" s="31">
        <v>67313400</v>
      </c>
      <c r="J39" s="7">
        <v>73147100</v>
      </c>
      <c r="K39" s="91">
        <v>80283500</v>
      </c>
    </row>
    <row r="40" spans="1:11" ht="12.75">
      <c r="A40" s="113" t="s">
        <v>85</v>
      </c>
      <c r="B40" s="111"/>
      <c r="C40" s="7">
        <v>189924987</v>
      </c>
      <c r="D40" s="7">
        <v>199864975</v>
      </c>
      <c r="E40" s="91">
        <v>216485839</v>
      </c>
      <c r="F40" s="90">
        <v>256546600</v>
      </c>
      <c r="G40" s="7">
        <v>299841500</v>
      </c>
      <c r="H40" s="33">
        <v>299841500</v>
      </c>
      <c r="I40" s="31">
        <v>264308300</v>
      </c>
      <c r="J40" s="7">
        <v>282742300</v>
      </c>
      <c r="K40" s="91">
        <v>302854900</v>
      </c>
    </row>
    <row r="41" spans="1:11" ht="12.75">
      <c r="A41" s="113" t="s">
        <v>86</v>
      </c>
      <c r="B41" s="111"/>
      <c r="C41" s="7"/>
      <c r="D41" s="7"/>
      <c r="E41" s="91"/>
      <c r="F41" s="90"/>
      <c r="G41" s="7">
        <v>8924500</v>
      </c>
      <c r="H41" s="33">
        <v>8924500</v>
      </c>
      <c r="I41" s="31">
        <v>11050100</v>
      </c>
      <c r="J41" s="7">
        <v>12670600</v>
      </c>
      <c r="K41" s="91">
        <v>14292100</v>
      </c>
    </row>
    <row r="42" spans="1:11" ht="12.75">
      <c r="A42" s="110" t="s">
        <v>87</v>
      </c>
      <c r="B42" s="120"/>
      <c r="C42" s="12">
        <f aca="true" t="shared" si="8" ref="C42:K42">SUM(C43:C46)</f>
        <v>1707849678</v>
      </c>
      <c r="D42" s="12">
        <f t="shared" si="8"/>
        <v>1678666712</v>
      </c>
      <c r="E42" s="136">
        <f t="shared" si="8"/>
        <v>2054527885</v>
      </c>
      <c r="F42" s="137">
        <f t="shared" si="8"/>
        <v>2067269200</v>
      </c>
      <c r="G42" s="12">
        <f t="shared" si="8"/>
        <v>2058693500</v>
      </c>
      <c r="H42" s="74">
        <f t="shared" si="8"/>
        <v>2058693500</v>
      </c>
      <c r="I42" s="72">
        <f t="shared" si="8"/>
        <v>2146213000</v>
      </c>
      <c r="J42" s="12">
        <f t="shared" si="8"/>
        <v>2261599600</v>
      </c>
      <c r="K42" s="136">
        <f t="shared" si="8"/>
        <v>2414098500</v>
      </c>
    </row>
    <row r="43" spans="1:11" ht="12.75">
      <c r="A43" s="113" t="s">
        <v>88</v>
      </c>
      <c r="B43" s="111"/>
      <c r="C43" s="7">
        <v>1083979770</v>
      </c>
      <c r="D43" s="7">
        <v>1054245910</v>
      </c>
      <c r="E43" s="91">
        <v>1274623930</v>
      </c>
      <c r="F43" s="90">
        <v>1251801600</v>
      </c>
      <c r="G43" s="7">
        <v>1188000000</v>
      </c>
      <c r="H43" s="33">
        <v>1188000000</v>
      </c>
      <c r="I43" s="31">
        <v>1252303000</v>
      </c>
      <c r="J43" s="7">
        <v>1315969000</v>
      </c>
      <c r="K43" s="91">
        <v>1400955500</v>
      </c>
    </row>
    <row r="44" spans="1:11" ht="12.75">
      <c r="A44" s="113" t="s">
        <v>89</v>
      </c>
      <c r="B44" s="111"/>
      <c r="C44" s="7">
        <v>412267844</v>
      </c>
      <c r="D44" s="7">
        <v>382236395</v>
      </c>
      <c r="E44" s="91">
        <v>483166104</v>
      </c>
      <c r="F44" s="90">
        <v>454907300</v>
      </c>
      <c r="G44" s="7">
        <v>499609800</v>
      </c>
      <c r="H44" s="33">
        <v>499609800</v>
      </c>
      <c r="I44" s="31">
        <v>477952300</v>
      </c>
      <c r="J44" s="7">
        <v>507277800</v>
      </c>
      <c r="K44" s="91">
        <v>540068900</v>
      </c>
    </row>
    <row r="45" spans="1:11" ht="12.75">
      <c r="A45" s="113" t="s">
        <v>90</v>
      </c>
      <c r="B45" s="111"/>
      <c r="C45" s="131">
        <v>141314526</v>
      </c>
      <c r="D45" s="131">
        <v>169412260</v>
      </c>
      <c r="E45" s="132">
        <v>201508030</v>
      </c>
      <c r="F45" s="133">
        <v>233697300</v>
      </c>
      <c r="G45" s="131">
        <v>222067600</v>
      </c>
      <c r="H45" s="134">
        <v>222067600</v>
      </c>
      <c r="I45" s="135">
        <v>251451300</v>
      </c>
      <c r="J45" s="131">
        <v>267907300</v>
      </c>
      <c r="K45" s="132">
        <v>290321200</v>
      </c>
    </row>
    <row r="46" spans="1:11" ht="12.75">
      <c r="A46" s="113" t="s">
        <v>91</v>
      </c>
      <c r="B46" s="111"/>
      <c r="C46" s="7">
        <v>70287538</v>
      </c>
      <c r="D46" s="7">
        <v>72772147</v>
      </c>
      <c r="E46" s="91">
        <v>95229821</v>
      </c>
      <c r="F46" s="90">
        <v>126863000</v>
      </c>
      <c r="G46" s="7">
        <v>149016100</v>
      </c>
      <c r="H46" s="33">
        <v>149016100</v>
      </c>
      <c r="I46" s="31">
        <v>164506400</v>
      </c>
      <c r="J46" s="7">
        <v>170445500</v>
      </c>
      <c r="K46" s="91">
        <v>182752900</v>
      </c>
    </row>
    <row r="47" spans="1:11" ht="12.75">
      <c r="A47" s="110" t="s">
        <v>92</v>
      </c>
      <c r="B47" s="120" t="s">
        <v>93</v>
      </c>
      <c r="C47" s="12">
        <v>674878</v>
      </c>
      <c r="D47" s="12">
        <v>681146</v>
      </c>
      <c r="E47" s="136">
        <v>120412</v>
      </c>
      <c r="F47" s="137">
        <v>806800</v>
      </c>
      <c r="G47" s="12">
        <v>5518500</v>
      </c>
      <c r="H47" s="74">
        <v>5518500</v>
      </c>
      <c r="I47" s="72">
        <v>64600</v>
      </c>
      <c r="J47" s="12">
        <v>69200</v>
      </c>
      <c r="K47" s="136">
        <v>75100</v>
      </c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2588772059</v>
      </c>
      <c r="D48" s="43">
        <f t="shared" si="9"/>
        <v>2599685759</v>
      </c>
      <c r="E48" s="148">
        <f t="shared" si="9"/>
        <v>2834188124</v>
      </c>
      <c r="F48" s="149">
        <f t="shared" si="9"/>
        <v>2882743500</v>
      </c>
      <c r="G48" s="43">
        <f t="shared" si="9"/>
        <v>2878250200</v>
      </c>
      <c r="H48" s="46">
        <f t="shared" si="9"/>
        <v>2878250200</v>
      </c>
      <c r="I48" s="42">
        <f t="shared" si="9"/>
        <v>3016496500</v>
      </c>
      <c r="J48" s="43">
        <f t="shared" si="9"/>
        <v>3207989300</v>
      </c>
      <c r="K48" s="148">
        <f t="shared" si="9"/>
        <v>3442296800</v>
      </c>
    </row>
    <row r="49" spans="1:11" ht="12.75">
      <c r="A49" s="126" t="s">
        <v>35</v>
      </c>
      <c r="B49" s="127"/>
      <c r="C49" s="150">
        <f aca="true" t="shared" si="10" ref="C49:K49">+C25-C48</f>
        <v>149208749</v>
      </c>
      <c r="D49" s="150">
        <f t="shared" si="10"/>
        <v>124265683</v>
      </c>
      <c r="E49" s="151">
        <f t="shared" si="10"/>
        <v>213235005</v>
      </c>
      <c r="F49" s="152">
        <f t="shared" si="10"/>
        <v>160001900</v>
      </c>
      <c r="G49" s="150">
        <f t="shared" si="10"/>
        <v>88644000</v>
      </c>
      <c r="H49" s="153">
        <f t="shared" si="10"/>
        <v>88644000</v>
      </c>
      <c r="I49" s="154">
        <f t="shared" si="10"/>
        <v>167600800</v>
      </c>
      <c r="J49" s="150">
        <f t="shared" si="10"/>
        <v>198371500</v>
      </c>
      <c r="K49" s="151">
        <f t="shared" si="10"/>
        <v>208063300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338165880</v>
      </c>
      <c r="D5" s="7">
        <v>373295053</v>
      </c>
      <c r="E5" s="30">
        <v>400905693</v>
      </c>
      <c r="F5" s="31">
        <v>452872400</v>
      </c>
      <c r="G5" s="7">
        <v>445589200</v>
      </c>
      <c r="H5" s="32">
        <v>445589200</v>
      </c>
      <c r="I5" s="33">
        <v>0</v>
      </c>
      <c r="J5" s="31">
        <v>474453400</v>
      </c>
      <c r="K5" s="7">
        <v>501849100</v>
      </c>
      <c r="L5" s="32">
        <v>531959900</v>
      </c>
    </row>
    <row r="6" spans="1:12" ht="12.75">
      <c r="A6" s="176" t="s">
        <v>101</v>
      </c>
      <c r="B6" s="177"/>
      <c r="C6" s="7">
        <v>0</v>
      </c>
      <c r="D6" s="7">
        <v>0</v>
      </c>
      <c r="E6" s="32">
        <v>0</v>
      </c>
      <c r="F6" s="164">
        <v>0</v>
      </c>
      <c r="G6" s="7">
        <v>0</v>
      </c>
      <c r="H6" s="32">
        <v>0</v>
      </c>
      <c r="I6" s="91">
        <v>0</v>
      </c>
      <c r="J6" s="164">
        <v>0</v>
      </c>
      <c r="K6" s="7">
        <v>0</v>
      </c>
      <c r="L6" s="32">
        <v>0</v>
      </c>
    </row>
    <row r="7" spans="1:12" ht="12.75">
      <c r="A7" s="178" t="s">
        <v>102</v>
      </c>
      <c r="B7" s="177" t="s">
        <v>95</v>
      </c>
      <c r="C7" s="7">
        <v>1336446889</v>
      </c>
      <c r="D7" s="7">
        <v>1332585702</v>
      </c>
      <c r="E7" s="32">
        <v>1506657693</v>
      </c>
      <c r="F7" s="164">
        <v>1530534700</v>
      </c>
      <c r="G7" s="7">
        <v>1378359300</v>
      </c>
      <c r="H7" s="32">
        <v>1378359300</v>
      </c>
      <c r="I7" s="91">
        <v>0</v>
      </c>
      <c r="J7" s="164">
        <v>1579180100</v>
      </c>
      <c r="K7" s="7">
        <v>1670720600</v>
      </c>
      <c r="L7" s="32">
        <v>1787566800</v>
      </c>
    </row>
    <row r="8" spans="1:12" ht="12.75">
      <c r="A8" s="178" t="s">
        <v>103</v>
      </c>
      <c r="B8" s="177" t="s">
        <v>95</v>
      </c>
      <c r="C8" s="7">
        <v>200460418</v>
      </c>
      <c r="D8" s="7">
        <v>227603475</v>
      </c>
      <c r="E8" s="32">
        <v>341832850</v>
      </c>
      <c r="F8" s="164">
        <v>309981200</v>
      </c>
      <c r="G8" s="7">
        <v>310516400</v>
      </c>
      <c r="H8" s="32">
        <v>310516400</v>
      </c>
      <c r="I8" s="165">
        <v>0</v>
      </c>
      <c r="J8" s="164">
        <v>337842300</v>
      </c>
      <c r="K8" s="7">
        <v>357410900</v>
      </c>
      <c r="L8" s="32">
        <v>386048500</v>
      </c>
    </row>
    <row r="9" spans="1:12" ht="12.75">
      <c r="A9" s="178" t="s">
        <v>104</v>
      </c>
      <c r="B9" s="177" t="s">
        <v>95</v>
      </c>
      <c r="C9" s="7">
        <v>75579482</v>
      </c>
      <c r="D9" s="7">
        <v>82541090</v>
      </c>
      <c r="E9" s="32">
        <v>81746919</v>
      </c>
      <c r="F9" s="164">
        <v>91648400</v>
      </c>
      <c r="G9" s="7">
        <v>92828800</v>
      </c>
      <c r="H9" s="32">
        <v>92828800</v>
      </c>
      <c r="I9" s="165">
        <v>0</v>
      </c>
      <c r="J9" s="164">
        <v>99236300</v>
      </c>
      <c r="K9" s="7">
        <v>104989500</v>
      </c>
      <c r="L9" s="32">
        <v>111288900</v>
      </c>
    </row>
    <row r="10" spans="1:12" ht="12.75">
      <c r="A10" s="178" t="s">
        <v>105</v>
      </c>
      <c r="B10" s="177" t="s">
        <v>95</v>
      </c>
      <c r="C10" s="7">
        <v>61353146</v>
      </c>
      <c r="D10" s="7">
        <v>68121503</v>
      </c>
      <c r="E10" s="179">
        <v>73580195</v>
      </c>
      <c r="F10" s="28">
        <v>76575400</v>
      </c>
      <c r="G10" s="26">
        <v>94737800</v>
      </c>
      <c r="H10" s="179">
        <v>94737800</v>
      </c>
      <c r="I10" s="180">
        <v>0</v>
      </c>
      <c r="J10" s="181">
        <v>80371500</v>
      </c>
      <c r="K10" s="26">
        <v>85028600</v>
      </c>
      <c r="L10" s="179">
        <v>89955400</v>
      </c>
    </row>
    <row r="11" spans="1:12" ht="12.75">
      <c r="A11" s="178" t="s">
        <v>106</v>
      </c>
      <c r="B11" s="182"/>
      <c r="C11" s="7">
        <v>0</v>
      </c>
      <c r="D11" s="7">
        <v>0</v>
      </c>
      <c r="E11" s="32">
        <v>0</v>
      </c>
      <c r="F11" s="164">
        <v>4140300</v>
      </c>
      <c r="G11" s="7">
        <v>883600</v>
      </c>
      <c r="H11" s="32">
        <v>883600</v>
      </c>
      <c r="I11" s="165">
        <v>0</v>
      </c>
      <c r="J11" s="164">
        <v>738900</v>
      </c>
      <c r="K11" s="7">
        <v>775900</v>
      </c>
      <c r="L11" s="32">
        <v>818700</v>
      </c>
    </row>
    <row r="12" spans="1:12" ht="12.75">
      <c r="A12" s="178" t="s">
        <v>107</v>
      </c>
      <c r="B12" s="182"/>
      <c r="C12" s="7">
        <v>11647575</v>
      </c>
      <c r="D12" s="7">
        <v>9945445</v>
      </c>
      <c r="E12" s="32">
        <v>11111230</v>
      </c>
      <c r="F12" s="164">
        <v>8008100</v>
      </c>
      <c r="G12" s="7">
        <v>8008100</v>
      </c>
      <c r="H12" s="32">
        <v>8008100</v>
      </c>
      <c r="I12" s="165">
        <v>0</v>
      </c>
      <c r="J12" s="164">
        <v>8448800</v>
      </c>
      <c r="K12" s="7">
        <v>8871200</v>
      </c>
      <c r="L12" s="32">
        <v>9347200</v>
      </c>
    </row>
    <row r="13" spans="1:12" ht="12.75">
      <c r="A13" s="176" t="s">
        <v>108</v>
      </c>
      <c r="B13" s="182"/>
      <c r="C13" s="7">
        <v>27558341</v>
      </c>
      <c r="D13" s="7">
        <v>32411106</v>
      </c>
      <c r="E13" s="32">
        <v>60875363</v>
      </c>
      <c r="F13" s="164">
        <v>41942300</v>
      </c>
      <c r="G13" s="7">
        <v>52001400</v>
      </c>
      <c r="H13" s="32">
        <v>52001400</v>
      </c>
      <c r="I13" s="165">
        <v>0</v>
      </c>
      <c r="J13" s="164">
        <v>55000000</v>
      </c>
      <c r="K13" s="7">
        <v>58000000</v>
      </c>
      <c r="L13" s="32">
        <v>60000000</v>
      </c>
    </row>
    <row r="14" spans="1:12" ht="12.75">
      <c r="A14" s="176" t="s">
        <v>109</v>
      </c>
      <c r="B14" s="182"/>
      <c r="C14" s="7">
        <v>56476</v>
      </c>
      <c r="D14" s="7">
        <v>53973</v>
      </c>
      <c r="E14" s="32">
        <v>45202</v>
      </c>
      <c r="F14" s="164">
        <v>52800</v>
      </c>
      <c r="G14" s="7">
        <v>52800</v>
      </c>
      <c r="H14" s="32">
        <v>52800</v>
      </c>
      <c r="I14" s="165">
        <v>0</v>
      </c>
      <c r="J14" s="164">
        <v>3397900</v>
      </c>
      <c r="K14" s="7">
        <v>3567800</v>
      </c>
      <c r="L14" s="32">
        <v>3781900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55368818</v>
      </c>
      <c r="D16" s="7">
        <v>11282605</v>
      </c>
      <c r="E16" s="32">
        <v>14325913</v>
      </c>
      <c r="F16" s="164">
        <v>7563000</v>
      </c>
      <c r="G16" s="7">
        <v>6763000</v>
      </c>
      <c r="H16" s="32">
        <v>6763000</v>
      </c>
      <c r="I16" s="165">
        <v>0</v>
      </c>
      <c r="J16" s="164">
        <v>4087300</v>
      </c>
      <c r="K16" s="7">
        <v>4291600</v>
      </c>
      <c r="L16" s="32">
        <v>4506100</v>
      </c>
    </row>
    <row r="17" spans="1:12" ht="12.75">
      <c r="A17" s="176" t="s">
        <v>112</v>
      </c>
      <c r="B17" s="182"/>
      <c r="C17" s="7">
        <v>1777477</v>
      </c>
      <c r="D17" s="7">
        <v>3525092</v>
      </c>
      <c r="E17" s="32">
        <v>3830585</v>
      </c>
      <c r="F17" s="164">
        <v>3609000</v>
      </c>
      <c r="G17" s="7">
        <v>3609000</v>
      </c>
      <c r="H17" s="32">
        <v>3609000</v>
      </c>
      <c r="I17" s="165">
        <v>0</v>
      </c>
      <c r="J17" s="164">
        <v>3807500</v>
      </c>
      <c r="K17" s="7">
        <v>3997900</v>
      </c>
      <c r="L17" s="32">
        <v>4197800</v>
      </c>
    </row>
    <row r="18" spans="1:12" ht="12.75">
      <c r="A18" s="178" t="s">
        <v>113</v>
      </c>
      <c r="B18" s="177"/>
      <c r="C18" s="7">
        <v>6725733</v>
      </c>
      <c r="D18" s="7">
        <v>6249887</v>
      </c>
      <c r="E18" s="32">
        <v>6594664</v>
      </c>
      <c r="F18" s="164">
        <v>7390000</v>
      </c>
      <c r="G18" s="7">
        <v>7390000</v>
      </c>
      <c r="H18" s="32">
        <v>7390000</v>
      </c>
      <c r="I18" s="165">
        <v>0</v>
      </c>
      <c r="J18" s="164">
        <v>7796500</v>
      </c>
      <c r="K18" s="7">
        <v>8186300</v>
      </c>
      <c r="L18" s="32">
        <v>8677400</v>
      </c>
    </row>
    <row r="19" spans="1:12" ht="12.75">
      <c r="A19" s="176" t="s">
        <v>20</v>
      </c>
      <c r="B19" s="182"/>
      <c r="C19" s="7">
        <v>245788563</v>
      </c>
      <c r="D19" s="7">
        <v>270169523</v>
      </c>
      <c r="E19" s="32">
        <v>279991513</v>
      </c>
      <c r="F19" s="164">
        <v>326359200</v>
      </c>
      <c r="G19" s="7">
        <v>328710200</v>
      </c>
      <c r="H19" s="32">
        <v>328710200</v>
      </c>
      <c r="I19" s="165">
        <v>0</v>
      </c>
      <c r="J19" s="164">
        <v>356638300</v>
      </c>
      <c r="K19" s="7">
        <v>386385400</v>
      </c>
      <c r="L19" s="32">
        <v>426008700</v>
      </c>
    </row>
    <row r="20" spans="1:12" ht="12.75">
      <c r="A20" s="176" t="s">
        <v>21</v>
      </c>
      <c r="B20" s="182" t="s">
        <v>95</v>
      </c>
      <c r="C20" s="7">
        <v>140258193</v>
      </c>
      <c r="D20" s="7">
        <v>63534902</v>
      </c>
      <c r="E20" s="179">
        <v>117146033</v>
      </c>
      <c r="F20" s="28">
        <v>34763800</v>
      </c>
      <c r="G20" s="26">
        <v>85705800</v>
      </c>
      <c r="H20" s="179">
        <v>85705800</v>
      </c>
      <c r="I20" s="180">
        <v>0</v>
      </c>
      <c r="J20" s="181">
        <v>43874700</v>
      </c>
      <c r="K20" s="26">
        <v>46558000</v>
      </c>
      <c r="L20" s="179">
        <v>49470200</v>
      </c>
    </row>
    <row r="21" spans="1:12" ht="12.75">
      <c r="A21" s="176" t="s">
        <v>114</v>
      </c>
      <c r="B21" s="182"/>
      <c r="C21" s="7">
        <v>21370520</v>
      </c>
      <c r="D21" s="7">
        <v>15553385</v>
      </c>
      <c r="E21" s="32">
        <v>1368441</v>
      </c>
      <c r="F21" s="164">
        <v>0</v>
      </c>
      <c r="G21" s="7">
        <v>0</v>
      </c>
      <c r="H21" s="55">
        <v>0</v>
      </c>
      <c r="I21" s="165">
        <v>0</v>
      </c>
      <c r="J21" s="164">
        <v>0</v>
      </c>
      <c r="K21" s="7">
        <v>0</v>
      </c>
      <c r="L21" s="32">
        <v>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2522557511</v>
      </c>
      <c r="D22" s="185">
        <f t="shared" si="0"/>
        <v>2496872741</v>
      </c>
      <c r="E22" s="186">
        <f t="shared" si="0"/>
        <v>2900012294</v>
      </c>
      <c r="F22" s="187">
        <f t="shared" si="0"/>
        <v>2895440600</v>
      </c>
      <c r="G22" s="185">
        <f t="shared" si="0"/>
        <v>2815155400</v>
      </c>
      <c r="H22" s="188">
        <f t="shared" si="0"/>
        <v>2815155400</v>
      </c>
      <c r="I22" s="189">
        <f t="shared" si="0"/>
        <v>0</v>
      </c>
      <c r="J22" s="190">
        <f t="shared" si="0"/>
        <v>3054873500</v>
      </c>
      <c r="K22" s="185">
        <f t="shared" si="0"/>
        <v>3240632800</v>
      </c>
      <c r="L22" s="186">
        <f t="shared" si="0"/>
        <v>3473627500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533156691</v>
      </c>
      <c r="D25" s="7">
        <v>592773040</v>
      </c>
      <c r="E25" s="32">
        <v>644024835</v>
      </c>
      <c r="F25" s="33">
        <v>728269200</v>
      </c>
      <c r="G25" s="7">
        <v>716066100</v>
      </c>
      <c r="H25" s="91">
        <v>716066100</v>
      </c>
      <c r="I25" s="165">
        <v>0</v>
      </c>
      <c r="J25" s="164">
        <v>812123200</v>
      </c>
      <c r="K25" s="7">
        <v>881891100</v>
      </c>
      <c r="L25" s="32">
        <v>964278300</v>
      </c>
    </row>
    <row r="26" spans="1:12" ht="12.75">
      <c r="A26" s="178" t="s">
        <v>24</v>
      </c>
      <c r="B26" s="177"/>
      <c r="C26" s="7">
        <v>22622277</v>
      </c>
      <c r="D26" s="7">
        <v>23891059</v>
      </c>
      <c r="E26" s="32">
        <v>25542372</v>
      </c>
      <c r="F26" s="164">
        <v>29146500</v>
      </c>
      <c r="G26" s="7">
        <v>29533100</v>
      </c>
      <c r="H26" s="32">
        <v>29533100</v>
      </c>
      <c r="I26" s="165">
        <v>0</v>
      </c>
      <c r="J26" s="164">
        <v>31880800</v>
      </c>
      <c r="K26" s="7">
        <v>34272900</v>
      </c>
      <c r="L26" s="32">
        <v>36844700</v>
      </c>
    </row>
    <row r="27" spans="1:12" ht="12.75">
      <c r="A27" s="178" t="s">
        <v>117</v>
      </c>
      <c r="B27" s="177" t="s">
        <v>98</v>
      </c>
      <c r="C27" s="7">
        <v>78710287</v>
      </c>
      <c r="D27" s="7">
        <v>36646112</v>
      </c>
      <c r="E27" s="32">
        <v>8891011</v>
      </c>
      <c r="F27" s="164">
        <v>26387500</v>
      </c>
      <c r="G27" s="7">
        <v>26387500</v>
      </c>
      <c r="H27" s="32">
        <v>26387500</v>
      </c>
      <c r="I27" s="165">
        <v>0</v>
      </c>
      <c r="J27" s="164">
        <v>26512500</v>
      </c>
      <c r="K27" s="7">
        <v>28103200</v>
      </c>
      <c r="L27" s="32">
        <v>29789500</v>
      </c>
    </row>
    <row r="28" spans="1:12" ht="12.75">
      <c r="A28" s="178" t="s">
        <v>25</v>
      </c>
      <c r="B28" s="177" t="s">
        <v>95</v>
      </c>
      <c r="C28" s="7">
        <v>339934990</v>
      </c>
      <c r="D28" s="7">
        <v>351345981</v>
      </c>
      <c r="E28" s="32">
        <v>352389420</v>
      </c>
      <c r="F28" s="33">
        <v>376848000</v>
      </c>
      <c r="G28" s="7">
        <v>376848000</v>
      </c>
      <c r="H28" s="91">
        <v>376848000</v>
      </c>
      <c r="I28" s="165">
        <v>0</v>
      </c>
      <c r="J28" s="164">
        <v>376066000</v>
      </c>
      <c r="K28" s="7">
        <v>408531600</v>
      </c>
      <c r="L28" s="32">
        <v>446487500</v>
      </c>
    </row>
    <row r="29" spans="1:12" ht="12.75">
      <c r="A29" s="178" t="s">
        <v>26</v>
      </c>
      <c r="B29" s="177"/>
      <c r="C29" s="7">
        <v>71171448</v>
      </c>
      <c r="D29" s="7">
        <v>58693589</v>
      </c>
      <c r="E29" s="32">
        <v>68940376</v>
      </c>
      <c r="F29" s="164">
        <v>73401100</v>
      </c>
      <c r="G29" s="7">
        <v>73638800</v>
      </c>
      <c r="H29" s="32">
        <v>73638800</v>
      </c>
      <c r="I29" s="165">
        <v>0</v>
      </c>
      <c r="J29" s="164">
        <v>67884000</v>
      </c>
      <c r="K29" s="7">
        <v>70845600</v>
      </c>
      <c r="L29" s="32">
        <v>79420800</v>
      </c>
    </row>
    <row r="30" spans="1:12" ht="12.75">
      <c r="A30" s="178" t="s">
        <v>118</v>
      </c>
      <c r="B30" s="177" t="s">
        <v>95</v>
      </c>
      <c r="C30" s="7">
        <v>1100661465</v>
      </c>
      <c r="D30" s="7">
        <v>1047811486</v>
      </c>
      <c r="E30" s="32">
        <v>1201342940</v>
      </c>
      <c r="F30" s="33">
        <v>1074886000</v>
      </c>
      <c r="G30" s="7">
        <v>967516600</v>
      </c>
      <c r="H30" s="91">
        <v>967516600</v>
      </c>
      <c r="I30" s="165">
        <v>0</v>
      </c>
      <c r="J30" s="164">
        <v>1000945200</v>
      </c>
      <c r="K30" s="7">
        <v>1041966100</v>
      </c>
      <c r="L30" s="32">
        <v>1101043700</v>
      </c>
    </row>
    <row r="31" spans="1:12" ht="12.75">
      <c r="A31" s="178" t="s">
        <v>119</v>
      </c>
      <c r="B31" s="177" t="s">
        <v>120</v>
      </c>
      <c r="C31" s="7">
        <v>132082367</v>
      </c>
      <c r="D31" s="7">
        <v>142611179</v>
      </c>
      <c r="E31" s="32">
        <v>171286435</v>
      </c>
      <c r="F31" s="164">
        <v>160404500</v>
      </c>
      <c r="G31" s="7">
        <v>68822200</v>
      </c>
      <c r="H31" s="32">
        <v>68822200</v>
      </c>
      <c r="I31" s="165">
        <v>0</v>
      </c>
      <c r="J31" s="164">
        <v>114232700</v>
      </c>
      <c r="K31" s="7">
        <v>121086800</v>
      </c>
      <c r="L31" s="32">
        <v>127745600</v>
      </c>
    </row>
    <row r="32" spans="1:12" ht="12.75">
      <c r="A32" s="178" t="s">
        <v>121</v>
      </c>
      <c r="B32" s="177"/>
      <c r="C32" s="7">
        <v>79886925</v>
      </c>
      <c r="D32" s="7">
        <v>105528161</v>
      </c>
      <c r="E32" s="32">
        <v>165429803</v>
      </c>
      <c r="F32" s="33">
        <v>151897000</v>
      </c>
      <c r="G32" s="7">
        <v>229956500</v>
      </c>
      <c r="H32" s="91">
        <v>229956500</v>
      </c>
      <c r="I32" s="165">
        <v>0</v>
      </c>
      <c r="J32" s="164">
        <v>312731000</v>
      </c>
      <c r="K32" s="7">
        <v>331866900</v>
      </c>
      <c r="L32" s="32">
        <v>351554300</v>
      </c>
    </row>
    <row r="33" spans="1:12" ht="12.75">
      <c r="A33" s="178" t="s">
        <v>28</v>
      </c>
      <c r="B33" s="177"/>
      <c r="C33" s="7">
        <v>4357607</v>
      </c>
      <c r="D33" s="7">
        <v>18149132</v>
      </c>
      <c r="E33" s="32">
        <v>9319380</v>
      </c>
      <c r="F33" s="164">
        <v>11728800</v>
      </c>
      <c r="G33" s="7">
        <v>12161200</v>
      </c>
      <c r="H33" s="32">
        <v>12161200</v>
      </c>
      <c r="I33" s="165">
        <v>0</v>
      </c>
      <c r="J33" s="164">
        <v>12533600</v>
      </c>
      <c r="K33" s="7">
        <v>13285600</v>
      </c>
      <c r="L33" s="32">
        <v>14016300</v>
      </c>
    </row>
    <row r="34" spans="1:12" ht="12.75">
      <c r="A34" s="178" t="s">
        <v>29</v>
      </c>
      <c r="B34" s="177" t="s">
        <v>122</v>
      </c>
      <c r="C34" s="7">
        <v>225872832</v>
      </c>
      <c r="D34" s="7">
        <v>219940431</v>
      </c>
      <c r="E34" s="32">
        <v>185725710</v>
      </c>
      <c r="F34" s="33">
        <v>249774900</v>
      </c>
      <c r="G34" s="7">
        <v>377320200</v>
      </c>
      <c r="H34" s="32">
        <v>377320200</v>
      </c>
      <c r="I34" s="165">
        <v>0</v>
      </c>
      <c r="J34" s="164">
        <v>261587500</v>
      </c>
      <c r="K34" s="7">
        <v>276139500</v>
      </c>
      <c r="L34" s="32">
        <v>291116100</v>
      </c>
    </row>
    <row r="35" spans="1:12" ht="12.75">
      <c r="A35" s="176" t="s">
        <v>123</v>
      </c>
      <c r="B35" s="182"/>
      <c r="C35" s="7">
        <v>315170</v>
      </c>
      <c r="D35" s="7">
        <v>2295589</v>
      </c>
      <c r="E35" s="32">
        <v>1295842</v>
      </c>
      <c r="F35" s="164">
        <v>0</v>
      </c>
      <c r="G35" s="7">
        <v>0</v>
      </c>
      <c r="H35" s="32">
        <v>0</v>
      </c>
      <c r="I35" s="165">
        <v>0</v>
      </c>
      <c r="J35" s="164">
        <v>0</v>
      </c>
      <c r="K35" s="7">
        <v>0</v>
      </c>
      <c r="L35" s="32">
        <v>0</v>
      </c>
    </row>
    <row r="36" spans="1:12" ht="12.75">
      <c r="A36" s="192" t="s">
        <v>30</v>
      </c>
      <c r="B36" s="184"/>
      <c r="C36" s="185">
        <f aca="true" t="shared" si="1" ref="C36:L36">SUM(C25:C35)</f>
        <v>2588772059</v>
      </c>
      <c r="D36" s="185">
        <f t="shared" si="1"/>
        <v>2599685759</v>
      </c>
      <c r="E36" s="186">
        <f t="shared" si="1"/>
        <v>2834188124</v>
      </c>
      <c r="F36" s="187">
        <f t="shared" si="1"/>
        <v>2882743500</v>
      </c>
      <c r="G36" s="185">
        <f t="shared" si="1"/>
        <v>2878250200</v>
      </c>
      <c r="H36" s="186">
        <f t="shared" si="1"/>
        <v>2878250200</v>
      </c>
      <c r="I36" s="189">
        <f t="shared" si="1"/>
        <v>0</v>
      </c>
      <c r="J36" s="190">
        <f t="shared" si="1"/>
        <v>3016496500</v>
      </c>
      <c r="K36" s="185">
        <f t="shared" si="1"/>
        <v>3207989300</v>
      </c>
      <c r="L36" s="186">
        <f t="shared" si="1"/>
        <v>3442296800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-66214548</v>
      </c>
      <c r="D38" s="77">
        <f t="shared" si="2"/>
        <v>-102813018</v>
      </c>
      <c r="E38" s="199">
        <f t="shared" si="2"/>
        <v>65824170</v>
      </c>
      <c r="F38" s="79">
        <f t="shared" si="2"/>
        <v>12697100</v>
      </c>
      <c r="G38" s="77">
        <f t="shared" si="2"/>
        <v>-63094800</v>
      </c>
      <c r="H38" s="199">
        <f t="shared" si="2"/>
        <v>-63094800</v>
      </c>
      <c r="I38" s="200">
        <f t="shared" si="2"/>
        <v>0</v>
      </c>
      <c r="J38" s="201">
        <f t="shared" si="2"/>
        <v>38377000</v>
      </c>
      <c r="K38" s="77">
        <f t="shared" si="2"/>
        <v>32643500</v>
      </c>
      <c r="L38" s="199">
        <f t="shared" si="2"/>
        <v>31330700</v>
      </c>
    </row>
    <row r="39" spans="1:12" ht="12.75">
      <c r="A39" s="176" t="s">
        <v>32</v>
      </c>
      <c r="B39" s="182"/>
      <c r="C39" s="7">
        <v>215423297</v>
      </c>
      <c r="D39" s="7">
        <v>227078701</v>
      </c>
      <c r="E39" s="32">
        <v>147410835</v>
      </c>
      <c r="F39" s="164">
        <v>147304800</v>
      </c>
      <c r="G39" s="7">
        <v>151738800</v>
      </c>
      <c r="H39" s="32">
        <v>151738800</v>
      </c>
      <c r="I39" s="165">
        <v>0</v>
      </c>
      <c r="J39" s="164">
        <v>129223800</v>
      </c>
      <c r="K39" s="7">
        <v>165728000</v>
      </c>
      <c r="L39" s="32">
        <v>176732600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0</v>
      </c>
      <c r="E41" s="32">
        <v>0</v>
      </c>
      <c r="F41" s="202">
        <v>0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149208749</v>
      </c>
      <c r="D42" s="59">
        <f t="shared" si="3"/>
        <v>124265683</v>
      </c>
      <c r="E42" s="61">
        <f t="shared" si="3"/>
        <v>213235005</v>
      </c>
      <c r="F42" s="62">
        <f t="shared" si="3"/>
        <v>160001900</v>
      </c>
      <c r="G42" s="59">
        <f t="shared" si="3"/>
        <v>88644000</v>
      </c>
      <c r="H42" s="61">
        <f t="shared" si="3"/>
        <v>88644000</v>
      </c>
      <c r="I42" s="207">
        <f t="shared" si="3"/>
        <v>0</v>
      </c>
      <c r="J42" s="208">
        <f t="shared" si="3"/>
        <v>167600800</v>
      </c>
      <c r="K42" s="59">
        <f t="shared" si="3"/>
        <v>198371500</v>
      </c>
      <c r="L42" s="61">
        <f t="shared" si="3"/>
        <v>208063300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149208749</v>
      </c>
      <c r="D44" s="48">
        <f t="shared" si="4"/>
        <v>124265683</v>
      </c>
      <c r="E44" s="50">
        <f t="shared" si="4"/>
        <v>213235005</v>
      </c>
      <c r="F44" s="51">
        <f t="shared" si="4"/>
        <v>160001900</v>
      </c>
      <c r="G44" s="48">
        <f t="shared" si="4"/>
        <v>88644000</v>
      </c>
      <c r="H44" s="50">
        <f t="shared" si="4"/>
        <v>88644000</v>
      </c>
      <c r="I44" s="213">
        <f t="shared" si="4"/>
        <v>0</v>
      </c>
      <c r="J44" s="214">
        <f t="shared" si="4"/>
        <v>167600800</v>
      </c>
      <c r="K44" s="48">
        <f t="shared" si="4"/>
        <v>198371500</v>
      </c>
      <c r="L44" s="50">
        <f t="shared" si="4"/>
        <v>208063300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149208749</v>
      </c>
      <c r="D46" s="59">
        <f t="shared" si="5"/>
        <v>124265683</v>
      </c>
      <c r="E46" s="61">
        <f t="shared" si="5"/>
        <v>213235005</v>
      </c>
      <c r="F46" s="62">
        <f t="shared" si="5"/>
        <v>160001900</v>
      </c>
      <c r="G46" s="59">
        <f t="shared" si="5"/>
        <v>88644000</v>
      </c>
      <c r="H46" s="61">
        <f t="shared" si="5"/>
        <v>88644000</v>
      </c>
      <c r="I46" s="207">
        <f t="shared" si="5"/>
        <v>0</v>
      </c>
      <c r="J46" s="208">
        <f t="shared" si="5"/>
        <v>167600800</v>
      </c>
      <c r="K46" s="59">
        <f t="shared" si="5"/>
        <v>198371500</v>
      </c>
      <c r="L46" s="61">
        <f t="shared" si="5"/>
        <v>208063300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149208749</v>
      </c>
      <c r="D48" s="220">
        <f t="shared" si="6"/>
        <v>124265683</v>
      </c>
      <c r="E48" s="221">
        <f t="shared" si="6"/>
        <v>213235005</v>
      </c>
      <c r="F48" s="222">
        <f t="shared" si="6"/>
        <v>160001900</v>
      </c>
      <c r="G48" s="220">
        <f t="shared" si="6"/>
        <v>88644000</v>
      </c>
      <c r="H48" s="223">
        <f t="shared" si="6"/>
        <v>88644000</v>
      </c>
      <c r="I48" s="224">
        <f t="shared" si="6"/>
        <v>0</v>
      </c>
      <c r="J48" s="225">
        <f t="shared" si="6"/>
        <v>167600800</v>
      </c>
      <c r="K48" s="220">
        <f t="shared" si="6"/>
        <v>198371500</v>
      </c>
      <c r="L48" s="226">
        <f t="shared" si="6"/>
        <v>208063300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28289557</v>
      </c>
      <c r="D43" s="12">
        <f t="shared" si="0"/>
        <v>57206377</v>
      </c>
      <c r="E43" s="71">
        <f t="shared" si="0"/>
        <v>81372315</v>
      </c>
      <c r="F43" s="72">
        <f t="shared" si="0"/>
        <v>90089000</v>
      </c>
      <c r="G43" s="12">
        <f t="shared" si="0"/>
        <v>126644000</v>
      </c>
      <c r="H43" s="73">
        <f t="shared" si="0"/>
        <v>126644000</v>
      </c>
      <c r="I43" s="136">
        <f t="shared" si="0"/>
        <v>0</v>
      </c>
      <c r="J43" s="130">
        <f t="shared" si="0"/>
        <v>102236000</v>
      </c>
      <c r="K43" s="12">
        <f t="shared" si="0"/>
        <v>75551600</v>
      </c>
      <c r="L43" s="73">
        <f t="shared" si="0"/>
        <v>71736200</v>
      </c>
    </row>
    <row r="44" spans="1:12" ht="12.75">
      <c r="A44" s="113" t="s">
        <v>74</v>
      </c>
      <c r="B44" s="111"/>
      <c r="C44" s="7">
        <v>1142085</v>
      </c>
      <c r="D44" s="7"/>
      <c r="E44" s="91">
        <v>181974</v>
      </c>
      <c r="F44" s="90">
        <v>119000</v>
      </c>
      <c r="G44" s="7">
        <v>119000</v>
      </c>
      <c r="H44" s="32">
        <v>119000</v>
      </c>
      <c r="I44" s="33"/>
      <c r="J44" s="31"/>
      <c r="K44" s="7"/>
      <c r="L44" s="91"/>
    </row>
    <row r="45" spans="1:12" ht="12.75">
      <c r="A45" s="113" t="s">
        <v>75</v>
      </c>
      <c r="B45" s="111"/>
      <c r="C45" s="131">
        <v>43055</v>
      </c>
      <c r="D45" s="131">
        <v>148148</v>
      </c>
      <c r="E45" s="132">
        <v>181753</v>
      </c>
      <c r="F45" s="133">
        <v>30441000</v>
      </c>
      <c r="G45" s="131">
        <v>452000</v>
      </c>
      <c r="H45" s="209">
        <v>452000</v>
      </c>
      <c r="I45" s="134"/>
      <c r="J45" s="135">
        <v>354000</v>
      </c>
      <c r="K45" s="131">
        <v>393000</v>
      </c>
      <c r="L45" s="132">
        <v>448000</v>
      </c>
    </row>
    <row r="46" spans="1:12" ht="12.75">
      <c r="A46" s="113" t="s">
        <v>76</v>
      </c>
      <c r="B46" s="111"/>
      <c r="C46" s="7">
        <v>27104417</v>
      </c>
      <c r="D46" s="7">
        <v>57058229</v>
      </c>
      <c r="E46" s="91">
        <v>81008588</v>
      </c>
      <c r="F46" s="90">
        <v>59529000</v>
      </c>
      <c r="G46" s="7">
        <v>126073000</v>
      </c>
      <c r="H46" s="32">
        <v>126073000</v>
      </c>
      <c r="I46" s="33"/>
      <c r="J46" s="31">
        <v>101882000</v>
      </c>
      <c r="K46" s="7">
        <v>75158600</v>
      </c>
      <c r="L46" s="91">
        <v>71288200</v>
      </c>
    </row>
    <row r="47" spans="1:12" ht="12.75">
      <c r="A47" s="110" t="s">
        <v>77</v>
      </c>
      <c r="B47" s="111"/>
      <c r="C47" s="12">
        <f aca="true" t="shared" si="1" ref="C47:L47">SUM(C48:C52)</f>
        <v>57465951</v>
      </c>
      <c r="D47" s="12">
        <f t="shared" si="1"/>
        <v>136015661</v>
      </c>
      <c r="E47" s="136">
        <f t="shared" si="1"/>
        <v>55143768</v>
      </c>
      <c r="F47" s="137">
        <f t="shared" si="1"/>
        <v>61246800</v>
      </c>
      <c r="G47" s="12">
        <f t="shared" si="1"/>
        <v>72260700</v>
      </c>
      <c r="H47" s="73">
        <f t="shared" si="1"/>
        <v>72260700</v>
      </c>
      <c r="I47" s="74">
        <f t="shared" si="1"/>
        <v>0</v>
      </c>
      <c r="J47" s="72">
        <f t="shared" si="1"/>
        <v>81407700</v>
      </c>
      <c r="K47" s="12">
        <f t="shared" si="1"/>
        <v>56613800</v>
      </c>
      <c r="L47" s="136">
        <f t="shared" si="1"/>
        <v>66950300</v>
      </c>
    </row>
    <row r="48" spans="1:12" ht="12.75">
      <c r="A48" s="113" t="s">
        <v>78</v>
      </c>
      <c r="B48" s="111"/>
      <c r="C48" s="7">
        <v>41775697</v>
      </c>
      <c r="D48" s="7">
        <v>16381857</v>
      </c>
      <c r="E48" s="91">
        <v>19021017</v>
      </c>
      <c r="F48" s="90">
        <v>42874000</v>
      </c>
      <c r="G48" s="7">
        <v>44651400</v>
      </c>
      <c r="H48" s="32">
        <v>44651400</v>
      </c>
      <c r="I48" s="33"/>
      <c r="J48" s="31">
        <v>54821300</v>
      </c>
      <c r="K48" s="7">
        <v>18847700</v>
      </c>
      <c r="L48" s="91">
        <v>28019200</v>
      </c>
    </row>
    <row r="49" spans="1:12" ht="12.75">
      <c r="A49" s="113" t="s">
        <v>79</v>
      </c>
      <c r="B49" s="111"/>
      <c r="C49" s="7">
        <v>177500</v>
      </c>
      <c r="D49" s="7">
        <v>22830830</v>
      </c>
      <c r="E49" s="91">
        <v>20564269</v>
      </c>
      <c r="F49" s="90">
        <v>16247900</v>
      </c>
      <c r="G49" s="7">
        <v>20967300</v>
      </c>
      <c r="H49" s="32">
        <v>20967300</v>
      </c>
      <c r="I49" s="33"/>
      <c r="J49" s="31">
        <v>26027400</v>
      </c>
      <c r="K49" s="7">
        <v>37116100</v>
      </c>
      <c r="L49" s="91">
        <v>38350100</v>
      </c>
    </row>
    <row r="50" spans="1:12" ht="12.75">
      <c r="A50" s="113" t="s">
        <v>80</v>
      </c>
      <c r="B50" s="111"/>
      <c r="C50" s="7">
        <v>10883205</v>
      </c>
      <c r="D50" s="7">
        <v>6252729</v>
      </c>
      <c r="E50" s="91">
        <v>5982928</v>
      </c>
      <c r="F50" s="90">
        <v>275000</v>
      </c>
      <c r="G50" s="7">
        <v>6642000</v>
      </c>
      <c r="H50" s="32">
        <v>6642000</v>
      </c>
      <c r="I50" s="33"/>
      <c r="J50" s="31">
        <v>559000</v>
      </c>
      <c r="K50" s="7">
        <v>650000</v>
      </c>
      <c r="L50" s="91">
        <v>581000</v>
      </c>
    </row>
    <row r="51" spans="1:12" ht="12.75">
      <c r="A51" s="113" t="s">
        <v>81</v>
      </c>
      <c r="B51" s="111"/>
      <c r="C51" s="7"/>
      <c r="D51" s="7">
        <v>86814604</v>
      </c>
      <c r="E51" s="91">
        <v>9575554</v>
      </c>
      <c r="F51" s="90"/>
      <c r="G51" s="7"/>
      <c r="H51" s="32"/>
      <c r="I51" s="33"/>
      <c r="J51" s="31"/>
      <c r="K51" s="7"/>
      <c r="L51" s="91"/>
    </row>
    <row r="52" spans="1:12" ht="12.75">
      <c r="A52" s="113" t="s">
        <v>82</v>
      </c>
      <c r="B52" s="111"/>
      <c r="C52" s="131">
        <v>4629549</v>
      </c>
      <c r="D52" s="131">
        <v>3735641</v>
      </c>
      <c r="E52" s="132"/>
      <c r="F52" s="133">
        <v>1849900</v>
      </c>
      <c r="G52" s="131"/>
      <c r="H52" s="209"/>
      <c r="I52" s="134"/>
      <c r="J52" s="135"/>
      <c r="K52" s="131"/>
      <c r="L52" s="132"/>
    </row>
    <row r="53" spans="1:12" ht="12.75">
      <c r="A53" s="110" t="s">
        <v>83</v>
      </c>
      <c r="B53" s="120"/>
      <c r="C53" s="12">
        <f aca="true" t="shared" si="2" ref="C53:L53">SUM(C54:C56)</f>
        <v>89638223</v>
      </c>
      <c r="D53" s="12">
        <f t="shared" si="2"/>
        <v>12464593</v>
      </c>
      <c r="E53" s="136">
        <f t="shared" si="2"/>
        <v>132592018</v>
      </c>
      <c r="F53" s="137">
        <f t="shared" si="2"/>
        <v>95606500</v>
      </c>
      <c r="G53" s="12">
        <f t="shared" si="2"/>
        <v>116196000</v>
      </c>
      <c r="H53" s="73">
        <f t="shared" si="2"/>
        <v>116196000</v>
      </c>
      <c r="I53" s="74">
        <f t="shared" si="2"/>
        <v>0</v>
      </c>
      <c r="J53" s="72">
        <f t="shared" si="2"/>
        <v>137448700</v>
      </c>
      <c r="K53" s="12">
        <f t="shared" si="2"/>
        <v>120830500</v>
      </c>
      <c r="L53" s="136">
        <f t="shared" si="2"/>
        <v>118651300</v>
      </c>
    </row>
    <row r="54" spans="1:12" ht="12.75">
      <c r="A54" s="113" t="s">
        <v>84</v>
      </c>
      <c r="B54" s="111"/>
      <c r="C54" s="7">
        <v>9803066</v>
      </c>
      <c r="D54" s="7">
        <v>938099</v>
      </c>
      <c r="E54" s="91">
        <v>3985182</v>
      </c>
      <c r="F54" s="90">
        <v>4797000</v>
      </c>
      <c r="G54" s="7">
        <v>12260800</v>
      </c>
      <c r="H54" s="32">
        <v>12260800</v>
      </c>
      <c r="I54" s="33"/>
      <c r="J54" s="31">
        <v>3525500</v>
      </c>
      <c r="K54" s="7">
        <v>1720000</v>
      </c>
      <c r="L54" s="91">
        <v>2072000</v>
      </c>
    </row>
    <row r="55" spans="1:12" ht="12.75">
      <c r="A55" s="113" t="s">
        <v>85</v>
      </c>
      <c r="B55" s="111"/>
      <c r="C55" s="7">
        <v>79835157</v>
      </c>
      <c r="D55" s="7">
        <v>11526494</v>
      </c>
      <c r="E55" s="91">
        <v>128265802</v>
      </c>
      <c r="F55" s="90">
        <v>90809500</v>
      </c>
      <c r="G55" s="7">
        <v>103195300</v>
      </c>
      <c r="H55" s="32">
        <v>103195300</v>
      </c>
      <c r="I55" s="33"/>
      <c r="J55" s="31">
        <v>133723200</v>
      </c>
      <c r="K55" s="7">
        <v>118900500</v>
      </c>
      <c r="L55" s="91">
        <v>116176300</v>
      </c>
    </row>
    <row r="56" spans="1:12" ht="12.75">
      <c r="A56" s="113" t="s">
        <v>86</v>
      </c>
      <c r="B56" s="111"/>
      <c r="C56" s="7"/>
      <c r="D56" s="7"/>
      <c r="E56" s="91">
        <v>341034</v>
      </c>
      <c r="F56" s="90"/>
      <c r="G56" s="7">
        <v>739900</v>
      </c>
      <c r="H56" s="32">
        <v>739900</v>
      </c>
      <c r="I56" s="33"/>
      <c r="J56" s="31">
        <v>200000</v>
      </c>
      <c r="K56" s="7">
        <v>210000</v>
      </c>
      <c r="L56" s="91">
        <v>403000</v>
      </c>
    </row>
    <row r="57" spans="1:12" ht="12.75">
      <c r="A57" s="110" t="s">
        <v>87</v>
      </c>
      <c r="B57" s="120"/>
      <c r="C57" s="12">
        <f aca="true" t="shared" si="3" ref="C57:L57">SUM(C58:C61)</f>
        <v>278978980</v>
      </c>
      <c r="D57" s="12">
        <f t="shared" si="3"/>
        <v>187689657</v>
      </c>
      <c r="E57" s="136">
        <f t="shared" si="3"/>
        <v>238800883</v>
      </c>
      <c r="F57" s="137">
        <f t="shared" si="3"/>
        <v>274312800</v>
      </c>
      <c r="G57" s="12">
        <f t="shared" si="3"/>
        <v>255404100</v>
      </c>
      <c r="H57" s="73">
        <f t="shared" si="3"/>
        <v>255404100</v>
      </c>
      <c r="I57" s="74">
        <f t="shared" si="3"/>
        <v>0</v>
      </c>
      <c r="J57" s="72">
        <f t="shared" si="3"/>
        <v>204068400</v>
      </c>
      <c r="K57" s="12">
        <f t="shared" si="3"/>
        <v>279002800</v>
      </c>
      <c r="L57" s="136">
        <f t="shared" si="3"/>
        <v>293373700</v>
      </c>
    </row>
    <row r="58" spans="1:12" ht="12.75">
      <c r="A58" s="113" t="s">
        <v>88</v>
      </c>
      <c r="B58" s="111"/>
      <c r="C58" s="7">
        <v>115530800</v>
      </c>
      <c r="D58" s="7">
        <v>17822342</v>
      </c>
      <c r="E58" s="91">
        <v>71370256</v>
      </c>
      <c r="F58" s="90">
        <v>82142000</v>
      </c>
      <c r="G58" s="7">
        <v>91917000</v>
      </c>
      <c r="H58" s="32">
        <v>91917000</v>
      </c>
      <c r="I58" s="33"/>
      <c r="J58" s="31">
        <v>85472000</v>
      </c>
      <c r="K58" s="7">
        <v>99273200</v>
      </c>
      <c r="L58" s="91">
        <v>105013800</v>
      </c>
    </row>
    <row r="59" spans="1:12" ht="12.75">
      <c r="A59" s="113" t="s">
        <v>89</v>
      </c>
      <c r="B59" s="111"/>
      <c r="C59" s="7">
        <v>684501</v>
      </c>
      <c r="D59" s="7">
        <v>115922777</v>
      </c>
      <c r="E59" s="91">
        <v>104592646</v>
      </c>
      <c r="F59" s="90">
        <v>97632500</v>
      </c>
      <c r="G59" s="7">
        <v>82505500</v>
      </c>
      <c r="H59" s="32">
        <v>82505500</v>
      </c>
      <c r="I59" s="33"/>
      <c r="J59" s="31">
        <v>68773200</v>
      </c>
      <c r="K59" s="7">
        <v>111169100</v>
      </c>
      <c r="L59" s="91">
        <v>118325700</v>
      </c>
    </row>
    <row r="60" spans="1:12" ht="12.75">
      <c r="A60" s="113" t="s">
        <v>90</v>
      </c>
      <c r="B60" s="111"/>
      <c r="C60" s="131">
        <v>160123938</v>
      </c>
      <c r="D60" s="131">
        <v>52449592</v>
      </c>
      <c r="E60" s="132">
        <v>59354369</v>
      </c>
      <c r="F60" s="133">
        <v>92038300</v>
      </c>
      <c r="G60" s="131">
        <v>78489600</v>
      </c>
      <c r="H60" s="209">
        <v>78489600</v>
      </c>
      <c r="I60" s="134"/>
      <c r="J60" s="135">
        <v>48123200</v>
      </c>
      <c r="K60" s="131">
        <v>66060500</v>
      </c>
      <c r="L60" s="132">
        <v>67527200</v>
      </c>
    </row>
    <row r="61" spans="1:12" ht="12.75">
      <c r="A61" s="113" t="s">
        <v>91</v>
      </c>
      <c r="B61" s="111"/>
      <c r="C61" s="7">
        <v>2639741</v>
      </c>
      <c r="D61" s="7">
        <v>1494946</v>
      </c>
      <c r="E61" s="91">
        <v>3483612</v>
      </c>
      <c r="F61" s="90">
        <v>2500000</v>
      </c>
      <c r="G61" s="7">
        <v>2492000</v>
      </c>
      <c r="H61" s="32">
        <v>2492000</v>
      </c>
      <c r="I61" s="33"/>
      <c r="J61" s="31">
        <v>1700000</v>
      </c>
      <c r="K61" s="7">
        <v>2500000</v>
      </c>
      <c r="L61" s="91">
        <v>2507000</v>
      </c>
    </row>
    <row r="62" spans="1:12" ht="12.75">
      <c r="A62" s="110" t="s">
        <v>92</v>
      </c>
      <c r="B62" s="120"/>
      <c r="C62" s="12"/>
      <c r="D62" s="12">
        <v>404557</v>
      </c>
      <c r="E62" s="136"/>
      <c r="F62" s="137"/>
      <c r="G62" s="12"/>
      <c r="H62" s="73"/>
      <c r="I62" s="74"/>
      <c r="J62" s="72"/>
      <c r="K62" s="12"/>
      <c r="L62" s="136"/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454372711</v>
      </c>
      <c r="D63" s="166">
        <f t="shared" si="4"/>
        <v>393780845</v>
      </c>
      <c r="E63" s="234">
        <f t="shared" si="4"/>
        <v>507908984</v>
      </c>
      <c r="F63" s="235">
        <f t="shared" si="4"/>
        <v>521255100</v>
      </c>
      <c r="G63" s="166">
        <f t="shared" si="4"/>
        <v>570504800</v>
      </c>
      <c r="H63" s="168">
        <f t="shared" si="4"/>
        <v>570504800</v>
      </c>
      <c r="I63" s="169">
        <f t="shared" si="4"/>
        <v>0</v>
      </c>
      <c r="J63" s="236">
        <f t="shared" si="4"/>
        <v>525160800</v>
      </c>
      <c r="K63" s="166">
        <f t="shared" si="4"/>
        <v>531998700</v>
      </c>
      <c r="L63" s="234">
        <f t="shared" si="4"/>
        <v>550711500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201357202</v>
      </c>
      <c r="D66" s="7">
        <v>143460436</v>
      </c>
      <c r="E66" s="30">
        <v>126838112</v>
      </c>
      <c r="F66" s="31">
        <v>137804800</v>
      </c>
      <c r="G66" s="7">
        <v>147738800</v>
      </c>
      <c r="H66" s="32">
        <v>147738800</v>
      </c>
      <c r="I66" s="91"/>
      <c r="J66" s="164">
        <v>103591100</v>
      </c>
      <c r="K66" s="7">
        <v>139324500</v>
      </c>
      <c r="L66" s="32">
        <v>148872300</v>
      </c>
    </row>
    <row r="67" spans="1:12" ht="12.75">
      <c r="A67" s="229" t="s">
        <v>137</v>
      </c>
      <c r="B67" s="111"/>
      <c r="C67" s="7">
        <v>10438544</v>
      </c>
      <c r="D67" s="7">
        <v>83618265</v>
      </c>
      <c r="E67" s="91">
        <v>9234668</v>
      </c>
      <c r="F67" s="90"/>
      <c r="G67" s="7"/>
      <c r="H67" s="32"/>
      <c r="I67" s="33"/>
      <c r="J67" s="31">
        <v>7850000</v>
      </c>
      <c r="K67" s="7">
        <v>8243000</v>
      </c>
      <c r="L67" s="91">
        <v>8655000</v>
      </c>
    </row>
    <row r="68" spans="1:12" ht="12.75">
      <c r="A68" s="229" t="s">
        <v>138</v>
      </c>
      <c r="B68" s="111"/>
      <c r="C68" s="131"/>
      <c r="D68" s="131"/>
      <c r="E68" s="132"/>
      <c r="F68" s="133"/>
      <c r="G68" s="131"/>
      <c r="H68" s="209"/>
      <c r="I68" s="134"/>
      <c r="J68" s="135"/>
      <c r="K68" s="131"/>
      <c r="L68" s="132"/>
    </row>
    <row r="69" spans="1:12" ht="12.75">
      <c r="A69" s="230" t="s">
        <v>139</v>
      </c>
      <c r="B69" s="111"/>
      <c r="C69" s="7"/>
      <c r="D69" s="7"/>
      <c r="E69" s="91"/>
      <c r="F69" s="90"/>
      <c r="G69" s="7"/>
      <c r="H69" s="32"/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211795746</v>
      </c>
      <c r="D70" s="48">
        <f t="shared" si="5"/>
        <v>227078701</v>
      </c>
      <c r="E70" s="237">
        <f t="shared" si="5"/>
        <v>136072780</v>
      </c>
      <c r="F70" s="238">
        <f t="shared" si="5"/>
        <v>137804800</v>
      </c>
      <c r="G70" s="48">
        <f t="shared" si="5"/>
        <v>147738800</v>
      </c>
      <c r="H70" s="50">
        <f t="shared" si="5"/>
        <v>147738800</v>
      </c>
      <c r="I70" s="51">
        <f t="shared" si="5"/>
        <v>0</v>
      </c>
      <c r="J70" s="47">
        <f t="shared" si="5"/>
        <v>111441100</v>
      </c>
      <c r="K70" s="48">
        <f t="shared" si="5"/>
        <v>147567500</v>
      </c>
      <c r="L70" s="237">
        <f t="shared" si="5"/>
        <v>157527300</v>
      </c>
    </row>
    <row r="71" spans="1:12" ht="12.75">
      <c r="A71" s="232" t="s">
        <v>37</v>
      </c>
      <c r="B71" s="111" t="s">
        <v>140</v>
      </c>
      <c r="C71" s="7">
        <v>8322742</v>
      </c>
      <c r="D71" s="7"/>
      <c r="E71" s="91">
        <v>1924164</v>
      </c>
      <c r="F71" s="90"/>
      <c r="G71" s="7">
        <v>1058000</v>
      </c>
      <c r="H71" s="32">
        <v>1058000</v>
      </c>
      <c r="I71" s="33"/>
      <c r="J71" s="31">
        <v>17782700</v>
      </c>
      <c r="K71" s="7">
        <v>18160500</v>
      </c>
      <c r="L71" s="91">
        <v>19205300</v>
      </c>
    </row>
    <row r="72" spans="1:12" ht="12.75">
      <c r="A72" s="232" t="s">
        <v>38</v>
      </c>
      <c r="B72" s="111" t="s">
        <v>125</v>
      </c>
      <c r="C72" s="7">
        <v>147302384</v>
      </c>
      <c r="D72" s="7">
        <v>95577811</v>
      </c>
      <c r="E72" s="91">
        <v>204960538</v>
      </c>
      <c r="F72" s="90">
        <v>100000000</v>
      </c>
      <c r="G72" s="7">
        <v>109968500</v>
      </c>
      <c r="H72" s="32">
        <v>109968500</v>
      </c>
      <c r="I72" s="33"/>
      <c r="J72" s="31">
        <v>310000000</v>
      </c>
      <c r="K72" s="7"/>
      <c r="L72" s="91">
        <v>310000000</v>
      </c>
    </row>
    <row r="73" spans="1:12" ht="12.75">
      <c r="A73" s="232" t="s">
        <v>39</v>
      </c>
      <c r="B73" s="111"/>
      <c r="C73" s="7">
        <v>86951839</v>
      </c>
      <c r="D73" s="7">
        <v>71124333</v>
      </c>
      <c r="E73" s="91">
        <v>164951502</v>
      </c>
      <c r="F73" s="90">
        <v>283450300</v>
      </c>
      <c r="G73" s="7">
        <v>311739500</v>
      </c>
      <c r="H73" s="32">
        <v>311739500</v>
      </c>
      <c r="I73" s="33"/>
      <c r="J73" s="31">
        <v>85937000</v>
      </c>
      <c r="K73" s="7">
        <v>366270700</v>
      </c>
      <c r="L73" s="91">
        <v>63978900</v>
      </c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454372711</v>
      </c>
      <c r="D74" s="167">
        <f t="shared" si="6"/>
        <v>393780845</v>
      </c>
      <c r="E74" s="170">
        <f t="shared" si="6"/>
        <v>507908984</v>
      </c>
      <c r="F74" s="171">
        <f t="shared" si="6"/>
        <v>521255100</v>
      </c>
      <c r="G74" s="167">
        <f t="shared" si="6"/>
        <v>570504800</v>
      </c>
      <c r="H74" s="173">
        <f t="shared" si="6"/>
        <v>570504800</v>
      </c>
      <c r="I74" s="239">
        <f t="shared" si="6"/>
        <v>0</v>
      </c>
      <c r="J74" s="172">
        <f t="shared" si="6"/>
        <v>525160800</v>
      </c>
      <c r="K74" s="167">
        <f t="shared" si="6"/>
        <v>531998700</v>
      </c>
      <c r="L74" s="170">
        <f t="shared" si="6"/>
        <v>550711500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421637538</v>
      </c>
      <c r="D6" s="7">
        <v>172406308</v>
      </c>
      <c r="E6" s="91">
        <v>70115759</v>
      </c>
      <c r="F6" s="90">
        <v>86303828</v>
      </c>
      <c r="G6" s="7">
        <v>99248306</v>
      </c>
      <c r="H6" s="91">
        <v>99248306</v>
      </c>
      <c r="I6" s="33">
        <v>43925808</v>
      </c>
      <c r="J6" s="31">
        <v>138788217</v>
      </c>
      <c r="K6" s="7">
        <v>122604281</v>
      </c>
      <c r="L6" s="91">
        <v>196619147</v>
      </c>
    </row>
    <row r="7" spans="1:12" ht="12.75">
      <c r="A7" s="256" t="s">
        <v>146</v>
      </c>
      <c r="B7" s="177" t="s">
        <v>71</v>
      </c>
      <c r="C7" s="7"/>
      <c r="D7" s="7">
        <v>290000000</v>
      </c>
      <c r="E7" s="91">
        <v>645000000</v>
      </c>
      <c r="F7" s="90">
        <v>350000000</v>
      </c>
      <c r="G7" s="7">
        <v>400000000</v>
      </c>
      <c r="H7" s="91">
        <v>400000000</v>
      </c>
      <c r="I7" s="33">
        <v>415000000</v>
      </c>
      <c r="J7" s="31">
        <v>500000000</v>
      </c>
      <c r="K7" s="7">
        <v>500000000</v>
      </c>
      <c r="L7" s="91">
        <v>750000000</v>
      </c>
    </row>
    <row r="8" spans="1:12" ht="12.75">
      <c r="A8" s="256" t="s">
        <v>147</v>
      </c>
      <c r="B8" s="177" t="s">
        <v>71</v>
      </c>
      <c r="C8" s="7">
        <v>251349755</v>
      </c>
      <c r="D8" s="7">
        <v>288063026</v>
      </c>
      <c r="E8" s="91">
        <v>350981207</v>
      </c>
      <c r="F8" s="90">
        <v>409030431</v>
      </c>
      <c r="G8" s="7">
        <v>404721312</v>
      </c>
      <c r="H8" s="91">
        <v>404721312</v>
      </c>
      <c r="I8" s="33">
        <v>372897679</v>
      </c>
      <c r="J8" s="31">
        <v>456032762</v>
      </c>
      <c r="K8" s="7">
        <v>508857554</v>
      </c>
      <c r="L8" s="91">
        <v>565419618</v>
      </c>
    </row>
    <row r="9" spans="1:12" ht="12.75">
      <c r="A9" s="256" t="s">
        <v>148</v>
      </c>
      <c r="B9" s="177"/>
      <c r="C9" s="7">
        <v>61901126</v>
      </c>
      <c r="D9" s="7">
        <v>146799060</v>
      </c>
      <c r="E9" s="91">
        <v>156427331</v>
      </c>
      <c r="F9" s="90">
        <v>32381293</v>
      </c>
      <c r="G9" s="7">
        <v>31733667</v>
      </c>
      <c r="H9" s="91">
        <v>31733667</v>
      </c>
      <c r="I9" s="33">
        <v>105357860</v>
      </c>
      <c r="J9" s="31">
        <v>33479019</v>
      </c>
      <c r="K9" s="7">
        <v>35152969</v>
      </c>
      <c r="L9" s="91">
        <v>37030138</v>
      </c>
    </row>
    <row r="10" spans="1:12" ht="12.75">
      <c r="A10" s="256" t="s">
        <v>149</v>
      </c>
      <c r="B10" s="177"/>
      <c r="C10" s="7">
        <v>44104</v>
      </c>
      <c r="D10" s="7">
        <v>39310</v>
      </c>
      <c r="E10" s="91">
        <v>30481</v>
      </c>
      <c r="F10" s="133">
        <v>44003</v>
      </c>
      <c r="G10" s="131">
        <v>44003</v>
      </c>
      <c r="H10" s="132">
        <v>44003</v>
      </c>
      <c r="I10" s="33">
        <v>32044</v>
      </c>
      <c r="J10" s="135">
        <v>34071</v>
      </c>
      <c r="K10" s="131">
        <v>36118</v>
      </c>
      <c r="L10" s="132">
        <v>38103</v>
      </c>
    </row>
    <row r="11" spans="1:12" ht="12.75">
      <c r="A11" s="256" t="s">
        <v>150</v>
      </c>
      <c r="B11" s="177" t="s">
        <v>95</v>
      </c>
      <c r="C11" s="7">
        <v>72954717</v>
      </c>
      <c r="D11" s="7">
        <v>67672229</v>
      </c>
      <c r="E11" s="91">
        <v>74767901</v>
      </c>
      <c r="F11" s="90">
        <v>76582661</v>
      </c>
      <c r="G11" s="7">
        <v>76582661</v>
      </c>
      <c r="H11" s="91">
        <v>76582661</v>
      </c>
      <c r="I11" s="33">
        <v>68365967</v>
      </c>
      <c r="J11" s="31">
        <v>80641542</v>
      </c>
      <c r="K11" s="7">
        <v>84996185</v>
      </c>
      <c r="L11" s="91">
        <v>89670975</v>
      </c>
    </row>
    <row r="12" spans="1:12" ht="12.75">
      <c r="A12" s="257" t="s">
        <v>42</v>
      </c>
      <c r="B12" s="258"/>
      <c r="C12" s="43">
        <f aca="true" t="shared" si="0" ref="C12:L12">SUM(C6:C11)</f>
        <v>807887240</v>
      </c>
      <c r="D12" s="43">
        <f t="shared" si="0"/>
        <v>964979933</v>
      </c>
      <c r="E12" s="148">
        <f t="shared" si="0"/>
        <v>1297322679</v>
      </c>
      <c r="F12" s="149">
        <f t="shared" si="0"/>
        <v>954342216</v>
      </c>
      <c r="G12" s="43">
        <f t="shared" si="0"/>
        <v>1012329949</v>
      </c>
      <c r="H12" s="148">
        <f t="shared" si="0"/>
        <v>1012329949</v>
      </c>
      <c r="I12" s="46">
        <f t="shared" si="0"/>
        <v>1005579358</v>
      </c>
      <c r="J12" s="42">
        <f t="shared" si="0"/>
        <v>1208975611</v>
      </c>
      <c r="K12" s="43">
        <f t="shared" si="0"/>
        <v>1251647107</v>
      </c>
      <c r="L12" s="148">
        <f t="shared" si="0"/>
        <v>1638777981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>
        <v>114931</v>
      </c>
      <c r="D15" s="7">
        <v>71828</v>
      </c>
      <c r="E15" s="91">
        <v>48103</v>
      </c>
      <c r="F15" s="90">
        <v>116562</v>
      </c>
      <c r="G15" s="7">
        <v>116562</v>
      </c>
      <c r="H15" s="91">
        <v>116562</v>
      </c>
      <c r="I15" s="33">
        <v>16557</v>
      </c>
      <c r="J15" s="31">
        <v>23513</v>
      </c>
      <c r="K15" s="7">
        <v>24925</v>
      </c>
      <c r="L15" s="91">
        <v>26295</v>
      </c>
    </row>
    <row r="16" spans="1:12" ht="12.75">
      <c r="A16" s="256" t="s">
        <v>153</v>
      </c>
      <c r="B16" s="177"/>
      <c r="C16" s="7"/>
      <c r="D16" s="7"/>
      <c r="E16" s="91"/>
      <c r="F16" s="133"/>
      <c r="G16" s="131"/>
      <c r="H16" s="132"/>
      <c r="I16" s="33"/>
      <c r="J16" s="135"/>
      <c r="K16" s="131"/>
      <c r="L16" s="132"/>
    </row>
    <row r="17" spans="1:12" ht="12.75">
      <c r="A17" s="256" t="s">
        <v>154</v>
      </c>
      <c r="B17" s="177"/>
      <c r="C17" s="7">
        <v>125458587</v>
      </c>
      <c r="D17" s="7">
        <v>125125248</v>
      </c>
      <c r="E17" s="91">
        <v>124379462</v>
      </c>
      <c r="F17" s="90">
        <v>124511022</v>
      </c>
      <c r="G17" s="7">
        <v>125047322</v>
      </c>
      <c r="H17" s="91">
        <v>125047322</v>
      </c>
      <c r="I17" s="33">
        <v>123520562</v>
      </c>
      <c r="J17" s="31">
        <v>124144438</v>
      </c>
      <c r="K17" s="7">
        <v>123976138</v>
      </c>
      <c r="L17" s="91">
        <v>123798738</v>
      </c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4817346178</v>
      </c>
      <c r="D19" s="7">
        <v>4857716007</v>
      </c>
      <c r="E19" s="91">
        <v>5230608852</v>
      </c>
      <c r="F19" s="90">
        <v>5217553275</v>
      </c>
      <c r="G19" s="7">
        <v>5277198383</v>
      </c>
      <c r="H19" s="91">
        <v>5277198383</v>
      </c>
      <c r="I19" s="33">
        <v>5326627219</v>
      </c>
      <c r="J19" s="31">
        <v>5515085754</v>
      </c>
      <c r="K19" s="7">
        <v>5633510754</v>
      </c>
      <c r="L19" s="91">
        <v>5732968854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>
        <v>6453333</v>
      </c>
      <c r="D22" s="7">
        <v>7131967</v>
      </c>
      <c r="E22" s="91">
        <v>31410939</v>
      </c>
      <c r="F22" s="90">
        <v>32930402</v>
      </c>
      <c r="G22" s="7">
        <v>22535002</v>
      </c>
      <c r="H22" s="91">
        <v>22535002</v>
      </c>
      <c r="I22" s="33">
        <v>27997140</v>
      </c>
      <c r="J22" s="31">
        <v>89675774</v>
      </c>
      <c r="K22" s="7">
        <v>94636174</v>
      </c>
      <c r="L22" s="91">
        <v>99221474</v>
      </c>
    </row>
    <row r="23" spans="1:12" ht="12.75">
      <c r="A23" s="256" t="s">
        <v>160</v>
      </c>
      <c r="B23" s="177"/>
      <c r="C23" s="7">
        <v>2723695</v>
      </c>
      <c r="D23" s="7">
        <v>2766995</v>
      </c>
      <c r="E23" s="91">
        <v>2766994</v>
      </c>
      <c r="F23" s="133">
        <v>2766994</v>
      </c>
      <c r="G23" s="131">
        <v>2766994</v>
      </c>
      <c r="H23" s="132">
        <v>2766994</v>
      </c>
      <c r="I23" s="90">
        <v>2766994</v>
      </c>
      <c r="J23" s="135">
        <v>3011994</v>
      </c>
      <c r="K23" s="131">
        <v>3261994</v>
      </c>
      <c r="L23" s="132">
        <v>3619994</v>
      </c>
    </row>
    <row r="24" spans="1:12" ht="12.75">
      <c r="A24" s="257" t="s">
        <v>43</v>
      </c>
      <c r="B24" s="260"/>
      <c r="C24" s="43">
        <f aca="true" t="shared" si="1" ref="C24:L24">SUM(C15:C23)</f>
        <v>4952096724</v>
      </c>
      <c r="D24" s="48">
        <f t="shared" si="1"/>
        <v>4992812045</v>
      </c>
      <c r="E24" s="237">
        <f t="shared" si="1"/>
        <v>5389214350</v>
      </c>
      <c r="F24" s="238">
        <f t="shared" si="1"/>
        <v>5377878255</v>
      </c>
      <c r="G24" s="48">
        <f t="shared" si="1"/>
        <v>5427664263</v>
      </c>
      <c r="H24" s="237">
        <f t="shared" si="1"/>
        <v>5427664263</v>
      </c>
      <c r="I24" s="51">
        <f t="shared" si="1"/>
        <v>5480928472</v>
      </c>
      <c r="J24" s="47">
        <f t="shared" si="1"/>
        <v>5731941473</v>
      </c>
      <c r="K24" s="48">
        <f t="shared" si="1"/>
        <v>5855409985</v>
      </c>
      <c r="L24" s="237">
        <f t="shared" si="1"/>
        <v>5959635355</v>
      </c>
    </row>
    <row r="25" spans="1:12" ht="12.75">
      <c r="A25" s="257" t="s">
        <v>161</v>
      </c>
      <c r="B25" s="258"/>
      <c r="C25" s="43">
        <f aca="true" t="shared" si="2" ref="C25:L25">+C12+C24</f>
        <v>5759983964</v>
      </c>
      <c r="D25" s="43">
        <f t="shared" si="2"/>
        <v>5957791978</v>
      </c>
      <c r="E25" s="148">
        <f t="shared" si="2"/>
        <v>6686537029</v>
      </c>
      <c r="F25" s="149">
        <f t="shared" si="2"/>
        <v>6332220471</v>
      </c>
      <c r="G25" s="43">
        <f t="shared" si="2"/>
        <v>6439994212</v>
      </c>
      <c r="H25" s="148">
        <f t="shared" si="2"/>
        <v>6439994212</v>
      </c>
      <c r="I25" s="46">
        <f t="shared" si="2"/>
        <v>6486507830</v>
      </c>
      <c r="J25" s="42">
        <f t="shared" si="2"/>
        <v>6940917084</v>
      </c>
      <c r="K25" s="43">
        <f t="shared" si="2"/>
        <v>7107057092</v>
      </c>
      <c r="L25" s="148">
        <f t="shared" si="2"/>
        <v>7598413336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>
        <v>129686830</v>
      </c>
      <c r="D30" s="7">
        <v>122346149</v>
      </c>
      <c r="E30" s="91">
        <v>155996320</v>
      </c>
      <c r="F30" s="90">
        <v>159364629</v>
      </c>
      <c r="G30" s="7">
        <v>159364629</v>
      </c>
      <c r="H30" s="91">
        <v>159364629</v>
      </c>
      <c r="I30" s="33">
        <v>155593309</v>
      </c>
      <c r="J30" s="31">
        <v>84326087</v>
      </c>
      <c r="K30" s="7">
        <v>84691683</v>
      </c>
      <c r="L30" s="91">
        <v>102090249</v>
      </c>
    </row>
    <row r="31" spans="1:12" ht="12.75">
      <c r="A31" s="256" t="s">
        <v>165</v>
      </c>
      <c r="B31" s="177"/>
      <c r="C31" s="7">
        <v>43952066</v>
      </c>
      <c r="D31" s="7">
        <v>45196572</v>
      </c>
      <c r="E31" s="91">
        <v>67946807</v>
      </c>
      <c r="F31" s="90">
        <v>46591017</v>
      </c>
      <c r="G31" s="7">
        <v>46591017</v>
      </c>
      <c r="H31" s="91">
        <v>46591017</v>
      </c>
      <c r="I31" s="33">
        <v>82040332</v>
      </c>
      <c r="J31" s="31">
        <v>52876045</v>
      </c>
      <c r="K31" s="7">
        <v>55940227</v>
      </c>
      <c r="L31" s="91">
        <v>59953300</v>
      </c>
    </row>
    <row r="32" spans="1:12" ht="12.75">
      <c r="A32" s="256" t="s">
        <v>166</v>
      </c>
      <c r="B32" s="177" t="s">
        <v>93</v>
      </c>
      <c r="C32" s="7">
        <v>388774626</v>
      </c>
      <c r="D32" s="7">
        <v>528310984</v>
      </c>
      <c r="E32" s="91">
        <v>614938317</v>
      </c>
      <c r="F32" s="90">
        <v>378920329</v>
      </c>
      <c r="G32" s="7">
        <v>378406074</v>
      </c>
      <c r="H32" s="91">
        <v>378406074</v>
      </c>
      <c r="I32" s="33">
        <v>573836124</v>
      </c>
      <c r="J32" s="31">
        <v>494097158</v>
      </c>
      <c r="K32" s="7">
        <v>500689158</v>
      </c>
      <c r="L32" s="91">
        <v>513639087</v>
      </c>
    </row>
    <row r="33" spans="1:12" ht="12.75">
      <c r="A33" s="256" t="s">
        <v>167</v>
      </c>
      <c r="B33" s="177"/>
      <c r="C33" s="7">
        <v>19997955</v>
      </c>
      <c r="D33" s="7">
        <v>22578563</v>
      </c>
      <c r="E33" s="91">
        <v>13899657</v>
      </c>
      <c r="F33" s="90">
        <v>24184880</v>
      </c>
      <c r="G33" s="7">
        <v>24184880</v>
      </c>
      <c r="H33" s="91">
        <v>24184880</v>
      </c>
      <c r="I33" s="33">
        <v>13899657</v>
      </c>
      <c r="J33" s="31">
        <v>25877822</v>
      </c>
      <c r="K33" s="7">
        <v>27689269</v>
      </c>
      <c r="L33" s="91">
        <v>29627518</v>
      </c>
    </row>
    <row r="34" spans="1:12" ht="12.75">
      <c r="A34" s="257" t="s">
        <v>44</v>
      </c>
      <c r="B34" s="258"/>
      <c r="C34" s="43">
        <f aca="true" t="shared" si="3" ref="C34:L34">SUM(C29:C33)</f>
        <v>582411477</v>
      </c>
      <c r="D34" s="43">
        <f t="shared" si="3"/>
        <v>718432268</v>
      </c>
      <c r="E34" s="148">
        <f t="shared" si="3"/>
        <v>852781101</v>
      </c>
      <c r="F34" s="149">
        <f t="shared" si="3"/>
        <v>609060855</v>
      </c>
      <c r="G34" s="43">
        <f t="shared" si="3"/>
        <v>608546600</v>
      </c>
      <c r="H34" s="148">
        <f t="shared" si="3"/>
        <v>608546600</v>
      </c>
      <c r="I34" s="46">
        <f t="shared" si="3"/>
        <v>825369422</v>
      </c>
      <c r="J34" s="42">
        <f t="shared" si="3"/>
        <v>657177112</v>
      </c>
      <c r="K34" s="43">
        <f t="shared" si="3"/>
        <v>669010337</v>
      </c>
      <c r="L34" s="148">
        <f t="shared" si="3"/>
        <v>705310154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>
        <v>471210199</v>
      </c>
      <c r="D37" s="7">
        <v>348099897</v>
      </c>
      <c r="E37" s="91">
        <v>539612552</v>
      </c>
      <c r="F37" s="90">
        <v>380539206</v>
      </c>
      <c r="G37" s="7">
        <v>477671272</v>
      </c>
      <c r="H37" s="91">
        <v>477671272</v>
      </c>
      <c r="I37" s="33">
        <v>427584624</v>
      </c>
      <c r="J37" s="31">
        <v>608786998</v>
      </c>
      <c r="K37" s="7">
        <v>524095315</v>
      </c>
      <c r="L37" s="91">
        <v>732005066</v>
      </c>
    </row>
    <row r="38" spans="1:12" ht="12.75">
      <c r="A38" s="256" t="s">
        <v>167</v>
      </c>
      <c r="B38" s="177"/>
      <c r="C38" s="7">
        <v>298600764</v>
      </c>
      <c r="D38" s="7">
        <v>341274601</v>
      </c>
      <c r="E38" s="91">
        <v>332531737</v>
      </c>
      <c r="F38" s="90">
        <v>315342973</v>
      </c>
      <c r="G38" s="7">
        <v>315342973</v>
      </c>
      <c r="H38" s="91">
        <v>315342973</v>
      </c>
      <c r="I38" s="33">
        <v>332531737</v>
      </c>
      <c r="J38" s="31">
        <v>337416981</v>
      </c>
      <c r="K38" s="7">
        <v>361036170</v>
      </c>
      <c r="L38" s="91">
        <v>386308702</v>
      </c>
    </row>
    <row r="39" spans="1:12" ht="12.75">
      <c r="A39" s="257" t="s">
        <v>45</v>
      </c>
      <c r="B39" s="260"/>
      <c r="C39" s="43">
        <f aca="true" t="shared" si="4" ref="C39:L39">SUM(C37:C38)</f>
        <v>769810963</v>
      </c>
      <c r="D39" s="48">
        <f t="shared" si="4"/>
        <v>689374498</v>
      </c>
      <c r="E39" s="237">
        <f t="shared" si="4"/>
        <v>872144289</v>
      </c>
      <c r="F39" s="238">
        <f t="shared" si="4"/>
        <v>695882179</v>
      </c>
      <c r="G39" s="48">
        <f t="shared" si="4"/>
        <v>793014245</v>
      </c>
      <c r="H39" s="237">
        <f t="shared" si="4"/>
        <v>793014245</v>
      </c>
      <c r="I39" s="238">
        <f t="shared" si="4"/>
        <v>760116361</v>
      </c>
      <c r="J39" s="47">
        <f t="shared" si="4"/>
        <v>946203979</v>
      </c>
      <c r="K39" s="48">
        <f t="shared" si="4"/>
        <v>885131485</v>
      </c>
      <c r="L39" s="237">
        <f t="shared" si="4"/>
        <v>1118313768</v>
      </c>
    </row>
    <row r="40" spans="1:12" ht="12.75">
      <c r="A40" s="257" t="s">
        <v>169</v>
      </c>
      <c r="B40" s="258"/>
      <c r="C40" s="43">
        <f aca="true" t="shared" si="5" ref="C40:L40">+C34+C39</f>
        <v>1352222440</v>
      </c>
      <c r="D40" s="43">
        <f t="shared" si="5"/>
        <v>1407806766</v>
      </c>
      <c r="E40" s="148">
        <f t="shared" si="5"/>
        <v>1724925390</v>
      </c>
      <c r="F40" s="149">
        <f t="shared" si="5"/>
        <v>1304943034</v>
      </c>
      <c r="G40" s="43">
        <f t="shared" si="5"/>
        <v>1401560845</v>
      </c>
      <c r="H40" s="148">
        <f t="shared" si="5"/>
        <v>1401560845</v>
      </c>
      <c r="I40" s="46">
        <f t="shared" si="5"/>
        <v>1585485783</v>
      </c>
      <c r="J40" s="42">
        <f t="shared" si="5"/>
        <v>1603381091</v>
      </c>
      <c r="K40" s="43">
        <f t="shared" si="5"/>
        <v>1554141822</v>
      </c>
      <c r="L40" s="148">
        <f t="shared" si="5"/>
        <v>1823623922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4407761524</v>
      </c>
      <c r="D42" s="264">
        <f aca="true" t="shared" si="6" ref="D42:L42">+D25-D40</f>
        <v>4549985212</v>
      </c>
      <c r="E42" s="265">
        <f t="shared" si="6"/>
        <v>4961611639</v>
      </c>
      <c r="F42" s="266">
        <f t="shared" si="6"/>
        <v>5027277437</v>
      </c>
      <c r="G42" s="264">
        <f t="shared" si="6"/>
        <v>5038433367</v>
      </c>
      <c r="H42" s="265">
        <f t="shared" si="6"/>
        <v>5038433367</v>
      </c>
      <c r="I42" s="267">
        <f t="shared" si="6"/>
        <v>4901022047</v>
      </c>
      <c r="J42" s="268">
        <f t="shared" si="6"/>
        <v>5337535993</v>
      </c>
      <c r="K42" s="264">
        <f t="shared" si="6"/>
        <v>5552915270</v>
      </c>
      <c r="L42" s="265">
        <f t="shared" si="6"/>
        <v>5774789414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4353845122</v>
      </c>
      <c r="D45" s="7">
        <v>4420396816</v>
      </c>
      <c r="E45" s="91">
        <v>4958861861</v>
      </c>
      <c r="F45" s="90">
        <v>4666800520</v>
      </c>
      <c r="G45" s="7"/>
      <c r="H45" s="91"/>
      <c r="I45" s="33">
        <v>4898272269</v>
      </c>
      <c r="J45" s="31">
        <v>4968353278</v>
      </c>
      <c r="K45" s="7">
        <v>5485855458</v>
      </c>
      <c r="L45" s="91">
        <v>5385112680</v>
      </c>
    </row>
    <row r="46" spans="1:12" ht="12.75">
      <c r="A46" s="256" t="s">
        <v>173</v>
      </c>
      <c r="B46" s="177" t="s">
        <v>93</v>
      </c>
      <c r="C46" s="7">
        <v>53916402</v>
      </c>
      <c r="D46" s="7">
        <v>129588396</v>
      </c>
      <c r="E46" s="91">
        <v>2749778</v>
      </c>
      <c r="F46" s="90">
        <v>360476917</v>
      </c>
      <c r="G46" s="7">
        <v>5038433367</v>
      </c>
      <c r="H46" s="91">
        <v>5038433367</v>
      </c>
      <c r="I46" s="33">
        <v>2749778</v>
      </c>
      <c r="J46" s="31">
        <v>369182715</v>
      </c>
      <c r="K46" s="7">
        <v>67059812</v>
      </c>
      <c r="L46" s="91">
        <v>389676734</v>
      </c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4407761524</v>
      </c>
      <c r="D48" s="219">
        <f t="shared" si="7"/>
        <v>4549985212</v>
      </c>
      <c r="E48" s="271">
        <f t="shared" si="7"/>
        <v>4961611639</v>
      </c>
      <c r="F48" s="272">
        <f t="shared" si="7"/>
        <v>5027277437</v>
      </c>
      <c r="G48" s="219">
        <f t="shared" si="7"/>
        <v>5038433367</v>
      </c>
      <c r="H48" s="271">
        <f t="shared" si="7"/>
        <v>5038433367</v>
      </c>
      <c r="I48" s="222">
        <f t="shared" si="7"/>
        <v>4901022047</v>
      </c>
      <c r="J48" s="273">
        <f t="shared" si="7"/>
        <v>5337535993</v>
      </c>
      <c r="K48" s="219">
        <f t="shared" si="7"/>
        <v>5552915270</v>
      </c>
      <c r="L48" s="271">
        <f t="shared" si="7"/>
        <v>5774789414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338165881</v>
      </c>
      <c r="D4" s="251">
        <v>373295053</v>
      </c>
      <c r="E4" s="252">
        <v>400905694</v>
      </c>
      <c r="F4" s="253">
        <v>434757504</v>
      </c>
      <c r="G4" s="251">
        <v>427765632</v>
      </c>
      <c r="H4" s="252">
        <v>427765632</v>
      </c>
      <c r="I4" s="254">
        <v>400686027</v>
      </c>
      <c r="J4" s="255">
        <v>464964332</v>
      </c>
      <c r="K4" s="251">
        <v>491812118</v>
      </c>
      <c r="L4" s="252">
        <v>521320702</v>
      </c>
    </row>
    <row r="5" spans="1:12" ht="12.75">
      <c r="A5" s="249" t="s">
        <v>18</v>
      </c>
      <c r="B5" s="177"/>
      <c r="C5" s="7">
        <v>1673839935</v>
      </c>
      <c r="D5" s="7">
        <v>1710851770</v>
      </c>
      <c r="E5" s="91">
        <v>2003817657</v>
      </c>
      <c r="F5" s="90">
        <v>1876237632</v>
      </c>
      <c r="G5" s="7">
        <v>1745662847</v>
      </c>
      <c r="H5" s="91">
        <v>1745662847</v>
      </c>
      <c r="I5" s="33">
        <v>1731356526</v>
      </c>
      <c r="J5" s="31">
        <v>1957075979</v>
      </c>
      <c r="K5" s="7">
        <v>2071283900</v>
      </c>
      <c r="L5" s="91">
        <v>2219738121</v>
      </c>
    </row>
    <row r="6" spans="1:12" ht="12.75">
      <c r="A6" s="256" t="s">
        <v>178</v>
      </c>
      <c r="B6" s="177"/>
      <c r="C6" s="7">
        <v>185995081</v>
      </c>
      <c r="D6" s="7">
        <v>94537933</v>
      </c>
      <c r="E6" s="91">
        <v>51246575</v>
      </c>
      <c r="F6" s="90">
        <v>61333896</v>
      </c>
      <c r="G6" s="7">
        <v>158255173</v>
      </c>
      <c r="H6" s="91">
        <v>158255173</v>
      </c>
      <c r="I6" s="33">
        <v>157592029</v>
      </c>
      <c r="J6" s="31">
        <v>64867524</v>
      </c>
      <c r="K6" s="7">
        <v>61127887</v>
      </c>
      <c r="L6" s="91">
        <v>64418051</v>
      </c>
    </row>
    <row r="7" spans="1:12" ht="12.75">
      <c r="A7" s="256" t="s">
        <v>179</v>
      </c>
      <c r="B7" s="177" t="s">
        <v>71</v>
      </c>
      <c r="C7" s="7">
        <v>249416114</v>
      </c>
      <c r="D7" s="7">
        <v>267494245</v>
      </c>
      <c r="E7" s="91">
        <v>279991513</v>
      </c>
      <c r="F7" s="90">
        <v>326359200</v>
      </c>
      <c r="G7" s="7">
        <v>328710000</v>
      </c>
      <c r="H7" s="91">
        <v>328710000</v>
      </c>
      <c r="I7" s="33">
        <v>257265720</v>
      </c>
      <c r="J7" s="31">
        <v>356638300</v>
      </c>
      <c r="K7" s="7">
        <v>373410400</v>
      </c>
      <c r="L7" s="91">
        <v>411235700</v>
      </c>
    </row>
    <row r="8" spans="1:12" ht="12.75">
      <c r="A8" s="256" t="s">
        <v>180</v>
      </c>
      <c r="B8" s="177" t="s">
        <v>71</v>
      </c>
      <c r="C8" s="7">
        <v>211795744</v>
      </c>
      <c r="D8" s="7">
        <v>225013765</v>
      </c>
      <c r="E8" s="91">
        <v>144867523</v>
      </c>
      <c r="F8" s="90">
        <v>147304800</v>
      </c>
      <c r="G8" s="7">
        <v>151739000</v>
      </c>
      <c r="H8" s="91">
        <v>151739000</v>
      </c>
      <c r="I8" s="33">
        <v>167209000</v>
      </c>
      <c r="J8" s="31">
        <v>129223800</v>
      </c>
      <c r="K8" s="7">
        <v>157484600</v>
      </c>
      <c r="L8" s="91">
        <v>168077300</v>
      </c>
    </row>
    <row r="9" spans="1:12" ht="12.75">
      <c r="A9" s="256" t="s">
        <v>181</v>
      </c>
      <c r="B9" s="177"/>
      <c r="C9" s="7">
        <v>27614817</v>
      </c>
      <c r="D9" s="7">
        <v>32465079</v>
      </c>
      <c r="E9" s="91">
        <v>60920565</v>
      </c>
      <c r="F9" s="90">
        <v>41995104</v>
      </c>
      <c r="G9" s="7">
        <v>55275000</v>
      </c>
      <c r="H9" s="91">
        <v>55275000</v>
      </c>
      <c r="I9" s="33">
        <v>66038504</v>
      </c>
      <c r="J9" s="31">
        <v>58397900</v>
      </c>
      <c r="K9" s="7">
        <v>61567800</v>
      </c>
      <c r="L9" s="91">
        <v>63781900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/>
      <c r="J10" s="31"/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-2035775693</v>
      </c>
      <c r="D12" s="7">
        <v>-2191023939</v>
      </c>
      <c r="E12" s="91">
        <v>-2393352095</v>
      </c>
      <c r="F12" s="90">
        <v>-2308953348</v>
      </c>
      <c r="G12" s="7">
        <v>-2320871737</v>
      </c>
      <c r="H12" s="91">
        <v>-2320871737</v>
      </c>
      <c r="I12" s="33">
        <v>-2322700644</v>
      </c>
      <c r="J12" s="31">
        <v>-2407515636</v>
      </c>
      <c r="K12" s="7">
        <v>-2533437638</v>
      </c>
      <c r="L12" s="91">
        <v>-2708676978</v>
      </c>
    </row>
    <row r="13" spans="1:12" ht="12.75">
      <c r="A13" s="249" t="s">
        <v>26</v>
      </c>
      <c r="B13" s="177"/>
      <c r="C13" s="7">
        <v>-71171449</v>
      </c>
      <c r="D13" s="7">
        <v>-58693589</v>
      </c>
      <c r="E13" s="91">
        <v>-68940376</v>
      </c>
      <c r="F13" s="90">
        <v>-73400943</v>
      </c>
      <c r="G13" s="7">
        <v>-73638800</v>
      </c>
      <c r="H13" s="91">
        <v>-73638800</v>
      </c>
      <c r="I13" s="33">
        <v>-64946830</v>
      </c>
      <c r="J13" s="31">
        <v>-67884000</v>
      </c>
      <c r="K13" s="7">
        <v>-70845600</v>
      </c>
      <c r="L13" s="91">
        <v>-79420800</v>
      </c>
    </row>
    <row r="14" spans="1:12" ht="12.75">
      <c r="A14" s="256" t="s">
        <v>28</v>
      </c>
      <c r="B14" s="177" t="s">
        <v>71</v>
      </c>
      <c r="C14" s="7">
        <v>-4357606</v>
      </c>
      <c r="D14" s="7">
        <v>-18149132</v>
      </c>
      <c r="E14" s="91">
        <v>-9319378</v>
      </c>
      <c r="F14" s="90">
        <v>-11728800</v>
      </c>
      <c r="G14" s="7">
        <v>-12161200</v>
      </c>
      <c r="H14" s="91">
        <v>-12161200</v>
      </c>
      <c r="I14" s="33">
        <v>-10449267</v>
      </c>
      <c r="J14" s="31">
        <v>-12533600</v>
      </c>
      <c r="K14" s="7">
        <v>-13285600</v>
      </c>
      <c r="L14" s="91">
        <v>-14016300</v>
      </c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-1436482992</v>
      </c>
      <c r="D17" s="43">
        <f t="shared" si="0"/>
        <v>-1648355638</v>
      </c>
      <c r="E17" s="148">
        <f t="shared" si="0"/>
        <v>-1934585673</v>
      </c>
      <c r="F17" s="149">
        <f t="shared" si="0"/>
        <v>-1817090091</v>
      </c>
      <c r="G17" s="43">
        <f t="shared" si="0"/>
        <v>-1712692564</v>
      </c>
      <c r="H17" s="46">
        <f t="shared" si="0"/>
        <v>-1712692564</v>
      </c>
      <c r="I17" s="149">
        <f t="shared" si="0"/>
        <v>-1749991488</v>
      </c>
      <c r="J17" s="42">
        <f t="shared" si="0"/>
        <v>-1878805712</v>
      </c>
      <c r="K17" s="43">
        <f t="shared" si="0"/>
        <v>-1963978151</v>
      </c>
      <c r="L17" s="148">
        <f t="shared" si="0"/>
        <v>-2094601127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>
        <v>19000000</v>
      </c>
      <c r="D19" s="7">
        <v>1065710</v>
      </c>
      <c r="E19" s="91">
        <v>3334761</v>
      </c>
      <c r="F19" s="90"/>
      <c r="G19" s="7">
        <v>4300000</v>
      </c>
      <c r="H19" s="91">
        <v>4300000</v>
      </c>
      <c r="I19" s="33">
        <v>5007200</v>
      </c>
      <c r="J19" s="31"/>
      <c r="K19" s="7"/>
      <c r="L19" s="91"/>
    </row>
    <row r="20" spans="1:12" ht="12.75">
      <c r="A20" s="249" t="s">
        <v>189</v>
      </c>
      <c r="B20" s="177"/>
      <c r="C20" s="12"/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>
        <v>41207</v>
      </c>
      <c r="D21" s="7">
        <v>47897</v>
      </c>
      <c r="E21" s="91">
        <v>36353</v>
      </c>
      <c r="F21" s="133"/>
      <c r="G21" s="131"/>
      <c r="H21" s="132"/>
      <c r="I21" s="33"/>
      <c r="J21" s="135"/>
      <c r="K21" s="131"/>
      <c r="L21" s="132"/>
    </row>
    <row r="22" spans="1:12" ht="12.75">
      <c r="A22" s="256" t="s">
        <v>191</v>
      </c>
      <c r="B22" s="177"/>
      <c r="C22" s="7"/>
      <c r="D22" s="131"/>
      <c r="E22" s="132"/>
      <c r="F22" s="90"/>
      <c r="G22" s="7"/>
      <c r="H22" s="91"/>
      <c r="I22" s="33"/>
      <c r="J22" s="31"/>
      <c r="K22" s="7"/>
      <c r="L22" s="91"/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-452822708</v>
      </c>
      <c r="D24" s="7">
        <v>-310881611</v>
      </c>
      <c r="E24" s="91">
        <v>-507908974</v>
      </c>
      <c r="F24" s="90">
        <v>-499282632</v>
      </c>
      <c r="G24" s="7">
        <v>-525280280</v>
      </c>
      <c r="H24" s="91">
        <v>-525280280</v>
      </c>
      <c r="I24" s="33">
        <v>-513078007</v>
      </c>
      <c r="J24" s="31">
        <v>-525178722</v>
      </c>
      <c r="K24" s="7">
        <v>-530975703</v>
      </c>
      <c r="L24" s="91">
        <v>-547751130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-452781501</v>
      </c>
      <c r="D27" s="43">
        <f t="shared" si="1"/>
        <v>-310833714</v>
      </c>
      <c r="E27" s="148">
        <f t="shared" si="1"/>
        <v>-507872621</v>
      </c>
      <c r="F27" s="149">
        <f t="shared" si="1"/>
        <v>-499282632</v>
      </c>
      <c r="G27" s="43">
        <f t="shared" si="1"/>
        <v>-525280280</v>
      </c>
      <c r="H27" s="148">
        <f t="shared" si="1"/>
        <v>-525280280</v>
      </c>
      <c r="I27" s="46">
        <f t="shared" si="1"/>
        <v>-513078007</v>
      </c>
      <c r="J27" s="42">
        <f t="shared" si="1"/>
        <v>-525178722</v>
      </c>
      <c r="K27" s="43">
        <f t="shared" si="1"/>
        <v>-530975703</v>
      </c>
      <c r="L27" s="148">
        <f t="shared" si="1"/>
        <v>-547751130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/>
      <c r="D30" s="7"/>
      <c r="E30" s="91">
        <v>385500000</v>
      </c>
      <c r="F30" s="90">
        <v>100000000</v>
      </c>
      <c r="G30" s="7"/>
      <c r="H30" s="91"/>
      <c r="I30" s="33"/>
      <c r="J30" s="31">
        <v>310000000</v>
      </c>
      <c r="K30" s="7"/>
      <c r="L30" s="91">
        <v>310000000</v>
      </c>
    </row>
    <row r="31" spans="1:12" ht="12.75">
      <c r="A31" s="256" t="s">
        <v>197</v>
      </c>
      <c r="B31" s="177"/>
      <c r="C31" s="7">
        <v>956209</v>
      </c>
      <c r="D31" s="7">
        <v>45196572</v>
      </c>
      <c r="E31" s="91">
        <v>67946807</v>
      </c>
      <c r="F31" s="90"/>
      <c r="G31" s="7">
        <v>7219173</v>
      </c>
      <c r="H31" s="91">
        <v>7219173</v>
      </c>
      <c r="I31" s="33">
        <v>10074843</v>
      </c>
      <c r="J31" s="31"/>
      <c r="K31" s="7"/>
      <c r="L31" s="91"/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>
        <v>-125569341</v>
      </c>
      <c r="D33" s="7">
        <v>-130450983</v>
      </c>
      <c r="E33" s="91">
        <v>-166337174</v>
      </c>
      <c r="F33" s="90">
        <v>-158864255</v>
      </c>
      <c r="G33" s="131">
        <v>-155996321</v>
      </c>
      <c r="H33" s="132">
        <v>-155996321</v>
      </c>
      <c r="I33" s="134">
        <v>-126816101</v>
      </c>
      <c r="J33" s="31">
        <v>-156143900</v>
      </c>
      <c r="K33" s="7">
        <v>-84326100</v>
      </c>
      <c r="L33" s="91">
        <v>-84691700</v>
      </c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-124613132</v>
      </c>
      <c r="D36" s="43">
        <f t="shared" si="2"/>
        <v>-85254411</v>
      </c>
      <c r="E36" s="148">
        <f t="shared" si="2"/>
        <v>-98390367</v>
      </c>
      <c r="F36" s="149">
        <f t="shared" si="2"/>
        <v>-158864255</v>
      </c>
      <c r="G36" s="43">
        <f t="shared" si="2"/>
        <v>-148777148</v>
      </c>
      <c r="H36" s="148">
        <f t="shared" si="2"/>
        <v>-148777148</v>
      </c>
      <c r="I36" s="46">
        <f t="shared" si="2"/>
        <v>-116741258</v>
      </c>
      <c r="J36" s="42">
        <f t="shared" si="2"/>
        <v>-156143900</v>
      </c>
      <c r="K36" s="43">
        <f t="shared" si="2"/>
        <v>-84326100</v>
      </c>
      <c r="L36" s="148">
        <f t="shared" si="2"/>
        <v>-84691700</v>
      </c>
    </row>
    <row r="37" spans="1:12" ht="4.5" customHeight="1">
      <c r="A37" s="259" t="s">
        <v>201</v>
      </c>
      <c r="B37" s="177" t="s">
        <v>95</v>
      </c>
      <c r="C37" s="7">
        <v>404509347</v>
      </c>
      <c r="D37" s="7">
        <v>421637538</v>
      </c>
      <c r="E37" s="91">
        <v>462406308</v>
      </c>
      <c r="F37" s="90">
        <v>592177743</v>
      </c>
      <c r="G37" s="7">
        <v>719789221</v>
      </c>
      <c r="H37" s="91">
        <v>719789221</v>
      </c>
      <c r="I37" s="33">
        <v>701690000</v>
      </c>
      <c r="J37" s="31">
        <v>466876244</v>
      </c>
      <c r="K37" s="7">
        <v>638788221</v>
      </c>
      <c r="L37" s="91">
        <v>622604285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-2013877625</v>
      </c>
      <c r="D38" s="12">
        <f t="shared" si="3"/>
        <v>-2044443763</v>
      </c>
      <c r="E38" s="136">
        <f t="shared" si="3"/>
        <v>-2540848661</v>
      </c>
      <c r="F38" s="137">
        <f t="shared" si="3"/>
        <v>-2475236978</v>
      </c>
      <c r="G38" s="12">
        <f t="shared" si="3"/>
        <v>-2386749992</v>
      </c>
      <c r="H38" s="136">
        <f t="shared" si="3"/>
        <v>-2386749992</v>
      </c>
      <c r="I38" s="74">
        <f t="shared" si="3"/>
        <v>-2379810753</v>
      </c>
      <c r="J38" s="72">
        <f t="shared" si="3"/>
        <v>-2560128334</v>
      </c>
      <c r="K38" s="12">
        <f t="shared" si="3"/>
        <v>-2579279954</v>
      </c>
      <c r="L38" s="136">
        <f t="shared" si="3"/>
        <v>-2727043957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82182366</v>
      </c>
      <c r="D5" s="77">
        <f t="shared" si="0"/>
        <v>323453772</v>
      </c>
      <c r="E5" s="78">
        <f t="shared" si="0"/>
        <v>477353891</v>
      </c>
      <c r="F5" s="76">
        <f t="shared" si="0"/>
        <v>341989600</v>
      </c>
      <c r="G5" s="77">
        <f t="shared" si="0"/>
        <v>386987200</v>
      </c>
      <c r="H5" s="79">
        <f t="shared" si="0"/>
        <v>386987200</v>
      </c>
      <c r="I5" s="285">
        <f t="shared" si="0"/>
        <v>356792300</v>
      </c>
      <c r="J5" s="77">
        <f t="shared" si="0"/>
        <v>334482600</v>
      </c>
      <c r="K5" s="78">
        <f t="shared" si="0"/>
        <v>333451100</v>
      </c>
    </row>
    <row r="6" spans="1:11" ht="12.75">
      <c r="A6" s="287" t="s">
        <v>206</v>
      </c>
      <c r="B6" s="120"/>
      <c r="C6" s="7">
        <v>2281721</v>
      </c>
      <c r="D6" s="7">
        <v>8048294</v>
      </c>
      <c r="E6" s="91">
        <v>123060637</v>
      </c>
      <c r="F6" s="90">
        <v>34772000</v>
      </c>
      <c r="G6" s="7">
        <v>37932500</v>
      </c>
      <c r="H6" s="33">
        <v>37932500</v>
      </c>
      <c r="I6" s="31">
        <v>75214200</v>
      </c>
      <c r="J6" s="7">
        <v>52860500</v>
      </c>
      <c r="K6" s="91">
        <v>45405300</v>
      </c>
    </row>
    <row r="7" spans="1:11" ht="12.75">
      <c r="A7" s="287" t="s">
        <v>207</v>
      </c>
      <c r="B7" s="120"/>
      <c r="C7" s="7">
        <v>15717937</v>
      </c>
      <c r="D7" s="7">
        <v>7903049</v>
      </c>
      <c r="E7" s="91">
        <v>69443662</v>
      </c>
      <c r="F7" s="90">
        <v>23092000</v>
      </c>
      <c r="G7" s="7">
        <v>23366100</v>
      </c>
      <c r="H7" s="33">
        <v>23366100</v>
      </c>
      <c r="I7" s="31">
        <v>28900000</v>
      </c>
      <c r="J7" s="7">
        <v>43717100</v>
      </c>
      <c r="K7" s="91">
        <v>48911700</v>
      </c>
    </row>
    <row r="8" spans="1:11" ht="12.75">
      <c r="A8" s="287" t="s">
        <v>208</v>
      </c>
      <c r="B8" s="120"/>
      <c r="C8" s="7">
        <v>973561</v>
      </c>
      <c r="D8" s="7">
        <v>86608499</v>
      </c>
      <c r="E8" s="91">
        <v>91257190</v>
      </c>
      <c r="F8" s="90">
        <v>72232500</v>
      </c>
      <c r="G8" s="7">
        <v>59144700</v>
      </c>
      <c r="H8" s="33">
        <v>59144700</v>
      </c>
      <c r="I8" s="31">
        <v>53173200</v>
      </c>
      <c r="J8" s="7">
        <v>76221000</v>
      </c>
      <c r="K8" s="91">
        <v>77177600</v>
      </c>
    </row>
    <row r="9" spans="1:11" ht="12.75">
      <c r="A9" s="287" t="s">
        <v>209</v>
      </c>
      <c r="B9" s="120"/>
      <c r="C9" s="7">
        <v>6114088</v>
      </c>
      <c r="D9" s="7">
        <v>52526466</v>
      </c>
      <c r="E9" s="91">
        <v>59354369</v>
      </c>
      <c r="F9" s="90">
        <v>60738300</v>
      </c>
      <c r="G9" s="7">
        <v>68096800</v>
      </c>
      <c r="H9" s="33">
        <v>68096800</v>
      </c>
      <c r="I9" s="31">
        <v>38473200</v>
      </c>
      <c r="J9" s="7">
        <v>47184400</v>
      </c>
      <c r="K9" s="91">
        <v>49151100</v>
      </c>
    </row>
    <row r="10" spans="1:11" ht="12.75">
      <c r="A10" s="287" t="s">
        <v>210</v>
      </c>
      <c r="B10" s="120"/>
      <c r="C10" s="7">
        <v>1890077</v>
      </c>
      <c r="D10" s="7">
        <v>86814604</v>
      </c>
      <c r="E10" s="91">
        <v>30390980</v>
      </c>
      <c r="F10" s="90">
        <v>7500000</v>
      </c>
      <c r="G10" s="7">
        <v>33943700</v>
      </c>
      <c r="H10" s="33">
        <v>33943700</v>
      </c>
      <c r="I10" s="31">
        <v>2731000</v>
      </c>
      <c r="J10" s="7">
        <v>3000000</v>
      </c>
      <c r="K10" s="91">
        <v>7000000</v>
      </c>
    </row>
    <row r="11" spans="1:11" ht="12.75">
      <c r="A11" s="288" t="s">
        <v>211</v>
      </c>
      <c r="B11" s="120"/>
      <c r="C11" s="279">
        <f aca="true" t="shared" si="1" ref="C11:K11">SUM(C6:C10)</f>
        <v>26977384</v>
      </c>
      <c r="D11" s="279">
        <f t="shared" si="1"/>
        <v>241900912</v>
      </c>
      <c r="E11" s="280">
        <f t="shared" si="1"/>
        <v>373506838</v>
      </c>
      <c r="F11" s="281">
        <f t="shared" si="1"/>
        <v>198334800</v>
      </c>
      <c r="G11" s="279">
        <f t="shared" si="1"/>
        <v>222483800</v>
      </c>
      <c r="H11" s="282">
        <f t="shared" si="1"/>
        <v>222483800</v>
      </c>
      <c r="I11" s="283">
        <f t="shared" si="1"/>
        <v>198491600</v>
      </c>
      <c r="J11" s="279">
        <f t="shared" si="1"/>
        <v>222983000</v>
      </c>
      <c r="K11" s="280">
        <f t="shared" si="1"/>
        <v>227645700</v>
      </c>
    </row>
    <row r="12" spans="1:11" ht="12.75">
      <c r="A12" s="289" t="s">
        <v>212</v>
      </c>
      <c r="B12" s="111"/>
      <c r="C12" s="7">
        <v>9240380</v>
      </c>
      <c r="D12" s="7">
        <v>39338105</v>
      </c>
      <c r="E12" s="91">
        <v>31381325</v>
      </c>
      <c r="F12" s="90">
        <v>21561900</v>
      </c>
      <c r="G12" s="7">
        <v>45673900</v>
      </c>
      <c r="H12" s="33">
        <v>45673900</v>
      </c>
      <c r="I12" s="31">
        <v>24304400</v>
      </c>
      <c r="J12" s="7">
        <v>35098700</v>
      </c>
      <c r="K12" s="91">
        <v>37793100</v>
      </c>
    </row>
    <row r="13" spans="1:11" ht="12.75">
      <c r="A13" s="289" t="s">
        <v>213</v>
      </c>
      <c r="B13" s="111"/>
      <c r="C13" s="131"/>
      <c r="D13" s="131">
        <v>43300</v>
      </c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>
        <v>404557</v>
      </c>
      <c r="E14" s="91"/>
      <c r="F14" s="90"/>
      <c r="G14" s="7"/>
      <c r="H14" s="33"/>
      <c r="I14" s="31"/>
      <c r="J14" s="7"/>
      <c r="K14" s="91"/>
    </row>
    <row r="15" spans="1:11" ht="12.75">
      <c r="A15" s="289" t="s">
        <v>215</v>
      </c>
      <c r="B15" s="111" t="s">
        <v>125</v>
      </c>
      <c r="C15" s="7">
        <v>42218641</v>
      </c>
      <c r="D15" s="7">
        <v>38581775</v>
      </c>
      <c r="E15" s="91">
        <v>45852790</v>
      </c>
      <c r="F15" s="90">
        <v>82152900</v>
      </c>
      <c r="G15" s="7">
        <v>89912100</v>
      </c>
      <c r="H15" s="33">
        <v>89912100</v>
      </c>
      <c r="I15" s="31">
        <v>73290300</v>
      </c>
      <c r="J15" s="7">
        <v>66724400</v>
      </c>
      <c r="K15" s="91">
        <v>58431200</v>
      </c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>
        <v>3745961</v>
      </c>
      <c r="D18" s="53">
        <v>3185123</v>
      </c>
      <c r="E18" s="277">
        <v>26612938</v>
      </c>
      <c r="F18" s="278">
        <v>39940000</v>
      </c>
      <c r="G18" s="53">
        <v>28917400</v>
      </c>
      <c r="H18" s="56">
        <v>28917400</v>
      </c>
      <c r="I18" s="52">
        <v>60706000</v>
      </c>
      <c r="J18" s="53">
        <v>9676500</v>
      </c>
      <c r="K18" s="277">
        <v>9581100</v>
      </c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372190345</v>
      </c>
      <c r="D20" s="12">
        <f t="shared" si="2"/>
        <v>70327073</v>
      </c>
      <c r="E20" s="136">
        <f t="shared" si="2"/>
        <v>30555093</v>
      </c>
      <c r="F20" s="137">
        <f t="shared" si="2"/>
        <v>179265500</v>
      </c>
      <c r="G20" s="12">
        <f t="shared" si="2"/>
        <v>183517600</v>
      </c>
      <c r="H20" s="74">
        <f t="shared" si="2"/>
        <v>183517600</v>
      </c>
      <c r="I20" s="72">
        <f t="shared" si="2"/>
        <v>168368500</v>
      </c>
      <c r="J20" s="12">
        <f t="shared" si="2"/>
        <v>197516100</v>
      </c>
      <c r="K20" s="136">
        <f t="shared" si="2"/>
        <v>217260400</v>
      </c>
    </row>
    <row r="21" spans="1:11" ht="12.75">
      <c r="A21" s="287" t="s">
        <v>206</v>
      </c>
      <c r="B21" s="120"/>
      <c r="C21" s="7">
        <v>42190648</v>
      </c>
      <c r="D21" s="7">
        <v>3757000</v>
      </c>
      <c r="E21" s="91"/>
      <c r="F21" s="90">
        <v>53587500</v>
      </c>
      <c r="G21" s="7">
        <v>45346700</v>
      </c>
      <c r="H21" s="33">
        <v>45346700</v>
      </c>
      <c r="I21" s="31">
        <v>56540000</v>
      </c>
      <c r="J21" s="7">
        <v>65000000</v>
      </c>
      <c r="K21" s="91">
        <v>69800000</v>
      </c>
    </row>
    <row r="22" spans="1:11" ht="12.75">
      <c r="A22" s="287" t="s">
        <v>207</v>
      </c>
      <c r="B22" s="120"/>
      <c r="C22" s="7">
        <v>9308596</v>
      </c>
      <c r="D22" s="7">
        <v>11234516</v>
      </c>
      <c r="E22" s="91">
        <v>1167575</v>
      </c>
      <c r="F22" s="90">
        <v>57050000</v>
      </c>
      <c r="G22" s="7">
        <v>68090900</v>
      </c>
      <c r="H22" s="33">
        <v>68090900</v>
      </c>
      <c r="I22" s="31">
        <v>55889000</v>
      </c>
      <c r="J22" s="7">
        <v>49823300</v>
      </c>
      <c r="K22" s="91">
        <v>49960000</v>
      </c>
    </row>
    <row r="23" spans="1:11" ht="12.75">
      <c r="A23" s="287" t="s">
        <v>208</v>
      </c>
      <c r="B23" s="120"/>
      <c r="C23" s="7">
        <v>20993572</v>
      </c>
      <c r="D23" s="7">
        <v>29314278</v>
      </c>
      <c r="E23" s="91">
        <v>10899486</v>
      </c>
      <c r="F23" s="90">
        <v>18000000</v>
      </c>
      <c r="G23" s="7">
        <v>18370000</v>
      </c>
      <c r="H23" s="33">
        <v>18370000</v>
      </c>
      <c r="I23" s="31">
        <v>13500000</v>
      </c>
      <c r="J23" s="7">
        <v>31790100</v>
      </c>
      <c r="K23" s="91">
        <v>37990100</v>
      </c>
    </row>
    <row r="24" spans="1:11" ht="12.75">
      <c r="A24" s="287" t="s">
        <v>209</v>
      </c>
      <c r="B24" s="120"/>
      <c r="C24" s="7">
        <v>7709936</v>
      </c>
      <c r="D24" s="7">
        <v>-76874</v>
      </c>
      <c r="E24" s="91"/>
      <c r="F24" s="90">
        <v>19300000</v>
      </c>
      <c r="G24" s="7">
        <v>10102000</v>
      </c>
      <c r="H24" s="33">
        <v>10102000</v>
      </c>
      <c r="I24" s="31">
        <v>9650000</v>
      </c>
      <c r="J24" s="7">
        <v>18876100</v>
      </c>
      <c r="K24" s="91">
        <v>18076100</v>
      </c>
    </row>
    <row r="25" spans="1:11" ht="12.75">
      <c r="A25" s="287" t="s">
        <v>210</v>
      </c>
      <c r="B25" s="120"/>
      <c r="C25" s="7">
        <v>113715</v>
      </c>
      <c r="D25" s="7"/>
      <c r="E25" s="91">
        <v>9575554</v>
      </c>
      <c r="F25" s="90">
        <v>3170000</v>
      </c>
      <c r="G25" s="7">
        <v>2490000</v>
      </c>
      <c r="H25" s="33">
        <v>2490000</v>
      </c>
      <c r="I25" s="31">
        <v>3500000</v>
      </c>
      <c r="J25" s="7">
        <v>5500000</v>
      </c>
      <c r="K25" s="91">
        <v>4700000</v>
      </c>
    </row>
    <row r="26" spans="1:11" ht="12.75">
      <c r="A26" s="288" t="s">
        <v>211</v>
      </c>
      <c r="B26" s="293"/>
      <c r="C26" s="279">
        <f aca="true" t="shared" si="3" ref="C26:K26">SUM(C21:C25)</f>
        <v>80316467</v>
      </c>
      <c r="D26" s="279">
        <f t="shared" si="3"/>
        <v>44228920</v>
      </c>
      <c r="E26" s="280">
        <f t="shared" si="3"/>
        <v>21642615</v>
      </c>
      <c r="F26" s="281">
        <f t="shared" si="3"/>
        <v>151107500</v>
      </c>
      <c r="G26" s="279">
        <f t="shared" si="3"/>
        <v>144399600</v>
      </c>
      <c r="H26" s="282">
        <f t="shared" si="3"/>
        <v>144399600</v>
      </c>
      <c r="I26" s="283">
        <f t="shared" si="3"/>
        <v>139079000</v>
      </c>
      <c r="J26" s="279">
        <f t="shared" si="3"/>
        <v>170989500</v>
      </c>
      <c r="K26" s="280">
        <f t="shared" si="3"/>
        <v>180526200</v>
      </c>
    </row>
    <row r="27" spans="1:11" ht="12.75">
      <c r="A27" s="289" t="s">
        <v>212</v>
      </c>
      <c r="B27" s="125"/>
      <c r="C27" s="7">
        <v>121058421</v>
      </c>
      <c r="D27" s="7">
        <v>727157</v>
      </c>
      <c r="E27" s="91">
        <v>411930</v>
      </c>
      <c r="F27" s="90">
        <v>10260000</v>
      </c>
      <c r="G27" s="7">
        <v>14331500</v>
      </c>
      <c r="H27" s="33">
        <v>14331500</v>
      </c>
      <c r="I27" s="31">
        <v>8687500</v>
      </c>
      <c r="J27" s="7">
        <v>7502000</v>
      </c>
      <c r="K27" s="91">
        <v>7936000</v>
      </c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>
        <v>245000</v>
      </c>
      <c r="J28" s="131">
        <v>250000</v>
      </c>
      <c r="K28" s="132">
        <v>358000</v>
      </c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>
        <v>170223773</v>
      </c>
      <c r="D30" s="7">
        <v>25370996</v>
      </c>
      <c r="E30" s="91">
        <v>8500548</v>
      </c>
      <c r="F30" s="90">
        <v>17398000</v>
      </c>
      <c r="G30" s="7">
        <v>23459300</v>
      </c>
      <c r="H30" s="33">
        <v>23459300</v>
      </c>
      <c r="I30" s="31">
        <v>20357000</v>
      </c>
      <c r="J30" s="7">
        <v>18774600</v>
      </c>
      <c r="K30" s="91">
        <v>28440200</v>
      </c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>
        <v>591684</v>
      </c>
      <c r="D33" s="53"/>
      <c r="E33" s="277"/>
      <c r="F33" s="278">
        <v>500000</v>
      </c>
      <c r="G33" s="53">
        <v>1327200</v>
      </c>
      <c r="H33" s="56">
        <v>1327200</v>
      </c>
      <c r="I33" s="52"/>
      <c r="J33" s="53"/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44472369</v>
      </c>
      <c r="D36" s="7">
        <f t="shared" si="4"/>
        <v>11805294</v>
      </c>
      <c r="E36" s="91">
        <f t="shared" si="4"/>
        <v>123060637</v>
      </c>
      <c r="F36" s="90">
        <f t="shared" si="4"/>
        <v>88359500</v>
      </c>
      <c r="G36" s="7">
        <f t="shared" si="4"/>
        <v>83279200</v>
      </c>
      <c r="H36" s="33">
        <f t="shared" si="4"/>
        <v>83279200</v>
      </c>
      <c r="I36" s="31">
        <f t="shared" si="4"/>
        <v>131754200</v>
      </c>
      <c r="J36" s="7">
        <f t="shared" si="4"/>
        <v>117860500</v>
      </c>
      <c r="K36" s="91">
        <f t="shared" si="4"/>
        <v>115205300</v>
      </c>
    </row>
    <row r="37" spans="1:11" ht="12.75">
      <c r="A37" s="287" t="s">
        <v>207</v>
      </c>
      <c r="B37" s="120"/>
      <c r="C37" s="7">
        <f t="shared" si="4"/>
        <v>25026533</v>
      </c>
      <c r="D37" s="7">
        <f t="shared" si="4"/>
        <v>19137565</v>
      </c>
      <c r="E37" s="91">
        <f t="shared" si="4"/>
        <v>70611237</v>
      </c>
      <c r="F37" s="90">
        <f t="shared" si="4"/>
        <v>80142000</v>
      </c>
      <c r="G37" s="7">
        <f t="shared" si="4"/>
        <v>91457000</v>
      </c>
      <c r="H37" s="33">
        <f t="shared" si="4"/>
        <v>91457000</v>
      </c>
      <c r="I37" s="31">
        <f t="shared" si="4"/>
        <v>84789000</v>
      </c>
      <c r="J37" s="7">
        <f t="shared" si="4"/>
        <v>93540400</v>
      </c>
      <c r="K37" s="91">
        <f t="shared" si="4"/>
        <v>98871700</v>
      </c>
    </row>
    <row r="38" spans="1:11" ht="12.75">
      <c r="A38" s="287" t="s">
        <v>208</v>
      </c>
      <c r="B38" s="120"/>
      <c r="C38" s="7">
        <f t="shared" si="4"/>
        <v>21967133</v>
      </c>
      <c r="D38" s="7">
        <f t="shared" si="4"/>
        <v>115922777</v>
      </c>
      <c r="E38" s="91">
        <f t="shared" si="4"/>
        <v>102156676</v>
      </c>
      <c r="F38" s="90">
        <f t="shared" si="4"/>
        <v>90232500</v>
      </c>
      <c r="G38" s="7">
        <f t="shared" si="4"/>
        <v>77514700</v>
      </c>
      <c r="H38" s="33">
        <f t="shared" si="4"/>
        <v>77514700</v>
      </c>
      <c r="I38" s="31">
        <f t="shared" si="4"/>
        <v>66673200</v>
      </c>
      <c r="J38" s="7">
        <f t="shared" si="4"/>
        <v>108011100</v>
      </c>
      <c r="K38" s="91">
        <f t="shared" si="4"/>
        <v>115167700</v>
      </c>
    </row>
    <row r="39" spans="1:11" ht="12.75">
      <c r="A39" s="287" t="s">
        <v>209</v>
      </c>
      <c r="B39" s="120"/>
      <c r="C39" s="7">
        <f t="shared" si="4"/>
        <v>13824024</v>
      </c>
      <c r="D39" s="7">
        <f t="shared" si="4"/>
        <v>52449592</v>
      </c>
      <c r="E39" s="91">
        <f t="shared" si="4"/>
        <v>59354369</v>
      </c>
      <c r="F39" s="90">
        <f t="shared" si="4"/>
        <v>80038300</v>
      </c>
      <c r="G39" s="7">
        <f t="shared" si="4"/>
        <v>78198800</v>
      </c>
      <c r="H39" s="33">
        <f t="shared" si="4"/>
        <v>78198800</v>
      </c>
      <c r="I39" s="31">
        <f t="shared" si="4"/>
        <v>48123200</v>
      </c>
      <c r="J39" s="7">
        <f t="shared" si="4"/>
        <v>66060500</v>
      </c>
      <c r="K39" s="91">
        <f t="shared" si="4"/>
        <v>67227200</v>
      </c>
    </row>
    <row r="40" spans="1:11" ht="12.75">
      <c r="A40" s="287" t="s">
        <v>210</v>
      </c>
      <c r="B40" s="120"/>
      <c r="C40" s="7">
        <f t="shared" si="4"/>
        <v>2003792</v>
      </c>
      <c r="D40" s="7">
        <f t="shared" si="4"/>
        <v>86814604</v>
      </c>
      <c r="E40" s="91">
        <f t="shared" si="4"/>
        <v>39966534</v>
      </c>
      <c r="F40" s="90">
        <f t="shared" si="4"/>
        <v>10670000</v>
      </c>
      <c r="G40" s="7">
        <f t="shared" si="4"/>
        <v>36433700</v>
      </c>
      <c r="H40" s="33">
        <f t="shared" si="4"/>
        <v>36433700</v>
      </c>
      <c r="I40" s="31">
        <f t="shared" si="4"/>
        <v>6231000</v>
      </c>
      <c r="J40" s="7">
        <f t="shared" si="4"/>
        <v>8500000</v>
      </c>
      <c r="K40" s="91">
        <f t="shared" si="4"/>
        <v>11700000</v>
      </c>
    </row>
    <row r="41" spans="1:11" ht="12.75">
      <c r="A41" s="288" t="s">
        <v>211</v>
      </c>
      <c r="B41" s="120"/>
      <c r="C41" s="279">
        <f aca="true" t="shared" si="5" ref="C41:K41">SUM(C36:C40)</f>
        <v>107293851</v>
      </c>
      <c r="D41" s="279">
        <f t="shared" si="5"/>
        <v>286129832</v>
      </c>
      <c r="E41" s="280">
        <f t="shared" si="5"/>
        <v>395149453</v>
      </c>
      <c r="F41" s="281">
        <f t="shared" si="5"/>
        <v>349442300</v>
      </c>
      <c r="G41" s="279">
        <f t="shared" si="5"/>
        <v>366883400</v>
      </c>
      <c r="H41" s="282">
        <f t="shared" si="5"/>
        <v>366883400</v>
      </c>
      <c r="I41" s="283">
        <f t="shared" si="5"/>
        <v>337570600</v>
      </c>
      <c r="J41" s="279">
        <f t="shared" si="5"/>
        <v>393972500</v>
      </c>
      <c r="K41" s="280">
        <f t="shared" si="5"/>
        <v>408171900</v>
      </c>
    </row>
    <row r="42" spans="1:11" ht="12.75">
      <c r="A42" s="289" t="s">
        <v>212</v>
      </c>
      <c r="B42" s="111"/>
      <c r="C42" s="7">
        <f aca="true" t="shared" si="6" ref="C42:K48">C12+C27</f>
        <v>130298801</v>
      </c>
      <c r="D42" s="7">
        <f t="shared" si="6"/>
        <v>40065262</v>
      </c>
      <c r="E42" s="27">
        <f t="shared" si="6"/>
        <v>31793255</v>
      </c>
      <c r="F42" s="25">
        <f t="shared" si="6"/>
        <v>31821900</v>
      </c>
      <c r="G42" s="26">
        <f t="shared" si="6"/>
        <v>60005400</v>
      </c>
      <c r="H42" s="28">
        <f t="shared" si="6"/>
        <v>60005400</v>
      </c>
      <c r="I42" s="294">
        <f t="shared" si="6"/>
        <v>32991900</v>
      </c>
      <c r="J42" s="26">
        <f t="shared" si="6"/>
        <v>42600700</v>
      </c>
      <c r="K42" s="27">
        <f t="shared" si="6"/>
        <v>45729100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43300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245000</v>
      </c>
      <c r="J43" s="297">
        <f t="shared" si="6"/>
        <v>250000</v>
      </c>
      <c r="K43" s="295">
        <f t="shared" si="6"/>
        <v>358000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404557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212442414</v>
      </c>
      <c r="D45" s="7">
        <f t="shared" si="6"/>
        <v>63952771</v>
      </c>
      <c r="E45" s="27">
        <f t="shared" si="6"/>
        <v>54353338</v>
      </c>
      <c r="F45" s="25">
        <f t="shared" si="6"/>
        <v>99550900</v>
      </c>
      <c r="G45" s="26">
        <f t="shared" si="6"/>
        <v>113371400</v>
      </c>
      <c r="H45" s="28">
        <f t="shared" si="6"/>
        <v>113371400</v>
      </c>
      <c r="I45" s="294">
        <f t="shared" si="6"/>
        <v>93647300</v>
      </c>
      <c r="J45" s="26">
        <f t="shared" si="6"/>
        <v>85499000</v>
      </c>
      <c r="K45" s="27">
        <f t="shared" si="6"/>
        <v>86871400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4337645</v>
      </c>
      <c r="D48" s="7">
        <f t="shared" si="6"/>
        <v>3185123</v>
      </c>
      <c r="E48" s="27">
        <f t="shared" si="6"/>
        <v>26612938</v>
      </c>
      <c r="F48" s="25">
        <f t="shared" si="6"/>
        <v>40440000</v>
      </c>
      <c r="G48" s="26">
        <f t="shared" si="6"/>
        <v>30244600</v>
      </c>
      <c r="H48" s="28">
        <f t="shared" si="6"/>
        <v>30244600</v>
      </c>
      <c r="I48" s="294">
        <f t="shared" si="6"/>
        <v>60706000</v>
      </c>
      <c r="J48" s="26">
        <f t="shared" si="6"/>
        <v>9676500</v>
      </c>
      <c r="K48" s="27">
        <f t="shared" si="6"/>
        <v>9581100</v>
      </c>
    </row>
    <row r="49" spans="1:11" ht="12.75">
      <c r="A49" s="300" t="s">
        <v>221</v>
      </c>
      <c r="B49" s="127"/>
      <c r="C49" s="220">
        <f aca="true" t="shared" si="7" ref="C49:K49">SUM(C41:C48)</f>
        <v>454372711</v>
      </c>
      <c r="D49" s="220">
        <f t="shared" si="7"/>
        <v>393780845</v>
      </c>
      <c r="E49" s="223">
        <f t="shared" si="7"/>
        <v>507908984</v>
      </c>
      <c r="F49" s="224">
        <f t="shared" si="7"/>
        <v>521255100</v>
      </c>
      <c r="G49" s="220">
        <f t="shared" si="7"/>
        <v>570504800</v>
      </c>
      <c r="H49" s="301">
        <f t="shared" si="7"/>
        <v>570504800</v>
      </c>
      <c r="I49" s="225">
        <f t="shared" si="7"/>
        <v>525160800</v>
      </c>
      <c r="J49" s="220">
        <f t="shared" si="7"/>
        <v>531998700</v>
      </c>
      <c r="K49" s="223">
        <f t="shared" si="7"/>
        <v>550711500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1242255899</v>
      </c>
      <c r="D52" s="7">
        <v>949961888</v>
      </c>
      <c r="E52" s="91">
        <v>1166617752</v>
      </c>
      <c r="F52" s="90">
        <v>1186651349</v>
      </c>
      <c r="G52" s="7">
        <v>1125506581</v>
      </c>
      <c r="H52" s="33">
        <v>1125506581</v>
      </c>
      <c r="I52" s="31">
        <v>1171510881</v>
      </c>
      <c r="J52" s="7">
        <v>1197859581</v>
      </c>
      <c r="K52" s="91">
        <v>1215404481</v>
      </c>
    </row>
    <row r="53" spans="1:11" ht="12.75">
      <c r="A53" s="303" t="s">
        <v>207</v>
      </c>
      <c r="B53" s="120"/>
      <c r="C53" s="7">
        <v>415470886</v>
      </c>
      <c r="D53" s="7">
        <v>422443998</v>
      </c>
      <c r="E53" s="91">
        <v>478514330</v>
      </c>
      <c r="F53" s="90">
        <v>508979568</v>
      </c>
      <c r="G53" s="7">
        <v>512043633</v>
      </c>
      <c r="H53" s="33">
        <v>512043633</v>
      </c>
      <c r="I53" s="31">
        <v>560602733</v>
      </c>
      <c r="J53" s="7">
        <v>611647033</v>
      </c>
      <c r="K53" s="91">
        <v>660037033</v>
      </c>
    </row>
    <row r="54" spans="1:11" ht="12.75">
      <c r="A54" s="303" t="s">
        <v>208</v>
      </c>
      <c r="B54" s="120"/>
      <c r="C54" s="7">
        <v>1242245305</v>
      </c>
      <c r="D54" s="7">
        <v>1128819304</v>
      </c>
      <c r="E54" s="91">
        <v>1356533005</v>
      </c>
      <c r="F54" s="90">
        <v>1330738530</v>
      </c>
      <c r="G54" s="7">
        <v>1429349419</v>
      </c>
      <c r="H54" s="33">
        <v>1429349419</v>
      </c>
      <c r="I54" s="31">
        <v>1367631119</v>
      </c>
      <c r="J54" s="7">
        <v>1343580219</v>
      </c>
      <c r="K54" s="91">
        <v>1322803919</v>
      </c>
    </row>
    <row r="55" spans="1:11" ht="12.75">
      <c r="A55" s="303" t="s">
        <v>209</v>
      </c>
      <c r="B55" s="120"/>
      <c r="C55" s="7">
        <v>619687881</v>
      </c>
      <c r="D55" s="7">
        <v>639681799</v>
      </c>
      <c r="E55" s="91">
        <v>838866565</v>
      </c>
      <c r="F55" s="90">
        <v>743573941</v>
      </c>
      <c r="G55" s="7">
        <v>859212624</v>
      </c>
      <c r="H55" s="33">
        <v>859212624</v>
      </c>
      <c r="I55" s="31">
        <v>871056124</v>
      </c>
      <c r="J55" s="7">
        <v>898448324</v>
      </c>
      <c r="K55" s="91">
        <v>919158324</v>
      </c>
    </row>
    <row r="56" spans="1:11" ht="12.75">
      <c r="A56" s="303" t="s">
        <v>210</v>
      </c>
      <c r="B56" s="120"/>
      <c r="C56" s="7">
        <v>84127862</v>
      </c>
      <c r="D56" s="7">
        <v>625014493</v>
      </c>
      <c r="E56" s="91">
        <v>217205910</v>
      </c>
      <c r="F56" s="90">
        <v>216812671</v>
      </c>
      <c r="G56" s="7">
        <v>245927193</v>
      </c>
      <c r="H56" s="33">
        <v>245927193</v>
      </c>
      <c r="I56" s="31">
        <v>246445793</v>
      </c>
      <c r="J56" s="7">
        <v>248189993</v>
      </c>
      <c r="K56" s="91">
        <v>252568393</v>
      </c>
    </row>
    <row r="57" spans="1:11" ht="12.75">
      <c r="A57" s="178" t="s">
        <v>211</v>
      </c>
      <c r="B57" s="120"/>
      <c r="C57" s="279">
        <f aca="true" t="shared" si="8" ref="C57:K57">SUM(C52:C56)</f>
        <v>3603787833</v>
      </c>
      <c r="D57" s="279">
        <f t="shared" si="8"/>
        <v>3765921482</v>
      </c>
      <c r="E57" s="280">
        <f t="shared" si="8"/>
        <v>4057737562</v>
      </c>
      <c r="F57" s="281">
        <f t="shared" si="8"/>
        <v>3986756059</v>
      </c>
      <c r="G57" s="279">
        <f t="shared" si="8"/>
        <v>4172039450</v>
      </c>
      <c r="H57" s="282">
        <f t="shared" si="8"/>
        <v>4172039450</v>
      </c>
      <c r="I57" s="283">
        <f t="shared" si="8"/>
        <v>4217246650</v>
      </c>
      <c r="J57" s="279">
        <f t="shared" si="8"/>
        <v>4299725150</v>
      </c>
      <c r="K57" s="280">
        <f t="shared" si="8"/>
        <v>4369972150</v>
      </c>
    </row>
    <row r="58" spans="1:11" ht="12.75">
      <c r="A58" s="176" t="s">
        <v>212</v>
      </c>
      <c r="B58" s="111"/>
      <c r="C58" s="7">
        <v>345570637</v>
      </c>
      <c r="D58" s="7">
        <v>232424579</v>
      </c>
      <c r="E58" s="91">
        <v>296429975</v>
      </c>
      <c r="F58" s="90">
        <v>337545053</v>
      </c>
      <c r="G58" s="7">
        <v>333434085</v>
      </c>
      <c r="H58" s="33">
        <v>333434085</v>
      </c>
      <c r="I58" s="31">
        <v>346282085</v>
      </c>
      <c r="J58" s="7">
        <v>359948585</v>
      </c>
      <c r="K58" s="91">
        <v>374640085</v>
      </c>
    </row>
    <row r="59" spans="1:11" ht="12.75">
      <c r="A59" s="176" t="s">
        <v>213</v>
      </c>
      <c r="B59" s="111"/>
      <c r="C59" s="131">
        <v>2723694</v>
      </c>
      <c r="D59" s="131">
        <v>2766494</v>
      </c>
      <c r="E59" s="132">
        <v>2766994</v>
      </c>
      <c r="F59" s="133">
        <v>2766994</v>
      </c>
      <c r="G59" s="131">
        <v>2766994</v>
      </c>
      <c r="H59" s="134">
        <v>2766994</v>
      </c>
      <c r="I59" s="135">
        <v>3011994</v>
      </c>
      <c r="J59" s="131">
        <v>3261994</v>
      </c>
      <c r="K59" s="132">
        <v>3619994</v>
      </c>
    </row>
    <row r="60" spans="1:11" ht="12.75">
      <c r="A60" s="176" t="s">
        <v>214</v>
      </c>
      <c r="B60" s="111"/>
      <c r="C60" s="7">
        <v>125458588</v>
      </c>
      <c r="D60" s="7">
        <v>133703371</v>
      </c>
      <c r="E60" s="91">
        <v>124379463</v>
      </c>
      <c r="F60" s="90">
        <v>124588948</v>
      </c>
      <c r="G60" s="7">
        <v>124301537</v>
      </c>
      <c r="H60" s="33">
        <v>124301537</v>
      </c>
      <c r="I60" s="31">
        <v>124144437</v>
      </c>
      <c r="J60" s="7">
        <v>123976137</v>
      </c>
      <c r="K60" s="91">
        <v>123798737</v>
      </c>
    </row>
    <row r="61" spans="1:11" ht="12.75">
      <c r="A61" s="176" t="s">
        <v>215</v>
      </c>
      <c r="B61" s="111" t="s">
        <v>125</v>
      </c>
      <c r="C61" s="7">
        <v>969207690</v>
      </c>
      <c r="D61" s="7">
        <v>304712855</v>
      </c>
      <c r="E61" s="91">
        <v>932507986</v>
      </c>
      <c r="F61" s="90">
        <v>893452163</v>
      </c>
      <c r="G61" s="7">
        <v>973922678</v>
      </c>
      <c r="H61" s="33">
        <v>973922678</v>
      </c>
      <c r="I61" s="31">
        <v>951568578</v>
      </c>
      <c r="J61" s="7">
        <v>965998578</v>
      </c>
      <c r="K61" s="91">
        <v>972275178</v>
      </c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>
        <v>6453334</v>
      </c>
      <c r="D64" s="7">
        <v>12402990</v>
      </c>
      <c r="E64" s="91">
        <v>31399379</v>
      </c>
      <c r="F64" s="90">
        <v>32730402</v>
      </c>
      <c r="G64" s="7">
        <v>32413413</v>
      </c>
      <c r="H64" s="33">
        <v>32413413</v>
      </c>
      <c r="I64" s="31">
        <v>89664213</v>
      </c>
      <c r="J64" s="7">
        <v>94624613</v>
      </c>
      <c r="K64" s="91">
        <v>99209913</v>
      </c>
    </row>
    <row r="65" spans="1:11" ht="12.75">
      <c r="A65" s="300" t="s">
        <v>223</v>
      </c>
      <c r="B65" s="127"/>
      <c r="C65" s="220">
        <f aca="true" t="shared" si="9" ref="C65:K65">SUM(C57:C64)</f>
        <v>5053201776</v>
      </c>
      <c r="D65" s="220">
        <f t="shared" si="9"/>
        <v>4451931771</v>
      </c>
      <c r="E65" s="223">
        <f t="shared" si="9"/>
        <v>5445221359</v>
      </c>
      <c r="F65" s="224">
        <f t="shared" si="9"/>
        <v>5377839619</v>
      </c>
      <c r="G65" s="220">
        <f t="shared" si="9"/>
        <v>5638878157</v>
      </c>
      <c r="H65" s="301">
        <f t="shared" si="9"/>
        <v>5638878157</v>
      </c>
      <c r="I65" s="273">
        <f t="shared" si="9"/>
        <v>5731917957</v>
      </c>
      <c r="J65" s="220">
        <f t="shared" si="9"/>
        <v>5847535057</v>
      </c>
      <c r="K65" s="223">
        <f t="shared" si="9"/>
        <v>5943516057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339934990</v>
      </c>
      <c r="D68" s="26">
        <v>351345981</v>
      </c>
      <c r="E68" s="27">
        <v>352389420</v>
      </c>
      <c r="F68" s="25">
        <v>376848000</v>
      </c>
      <c r="G68" s="26">
        <v>376848000</v>
      </c>
      <c r="H68" s="28">
        <v>376848000</v>
      </c>
      <c r="I68" s="294">
        <v>376066000</v>
      </c>
      <c r="J68" s="26">
        <v>408531600</v>
      </c>
      <c r="K68" s="27">
        <v>446487500</v>
      </c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132082369</v>
      </c>
      <c r="D69" s="26">
        <f t="shared" si="10"/>
        <v>142611178</v>
      </c>
      <c r="E69" s="27">
        <f t="shared" si="10"/>
        <v>379821947</v>
      </c>
      <c r="F69" s="25">
        <f t="shared" si="10"/>
        <v>534296400</v>
      </c>
      <c r="G69" s="26">
        <f t="shared" si="10"/>
        <v>535142000</v>
      </c>
      <c r="H69" s="28">
        <f t="shared" si="10"/>
        <v>535142000</v>
      </c>
      <c r="I69" s="294">
        <f t="shared" si="10"/>
        <v>608208300</v>
      </c>
      <c r="J69" s="26">
        <f t="shared" si="10"/>
        <v>648082500</v>
      </c>
      <c r="K69" s="27">
        <f t="shared" si="10"/>
        <v>690741800</v>
      </c>
    </row>
    <row r="70" spans="1:11" ht="12.75">
      <c r="A70" s="303" t="s">
        <v>206</v>
      </c>
      <c r="B70" s="120"/>
      <c r="C70" s="7">
        <v>849392</v>
      </c>
      <c r="D70" s="7">
        <v>36415464</v>
      </c>
      <c r="E70" s="91">
        <v>75976239</v>
      </c>
      <c r="F70" s="90">
        <v>117826100</v>
      </c>
      <c r="G70" s="7">
        <v>120509300</v>
      </c>
      <c r="H70" s="33">
        <v>120509300</v>
      </c>
      <c r="I70" s="31">
        <v>134000200</v>
      </c>
      <c r="J70" s="7">
        <v>142193400</v>
      </c>
      <c r="K70" s="91">
        <v>151007500</v>
      </c>
    </row>
    <row r="71" spans="1:11" ht="12.75">
      <c r="A71" s="303" t="s">
        <v>207</v>
      </c>
      <c r="B71" s="120"/>
      <c r="C71" s="7">
        <v>5769374</v>
      </c>
      <c r="D71" s="7">
        <v>20646761</v>
      </c>
      <c r="E71" s="91">
        <v>53744077</v>
      </c>
      <c r="F71" s="90">
        <v>142463300</v>
      </c>
      <c r="G71" s="7">
        <v>142046500</v>
      </c>
      <c r="H71" s="33">
        <v>142046500</v>
      </c>
      <c r="I71" s="31">
        <v>160750000</v>
      </c>
      <c r="J71" s="7">
        <v>172374600</v>
      </c>
      <c r="K71" s="91">
        <v>185011900</v>
      </c>
    </row>
    <row r="72" spans="1:11" ht="12.75">
      <c r="A72" s="303" t="s">
        <v>208</v>
      </c>
      <c r="B72" s="120"/>
      <c r="C72" s="7">
        <v>199527</v>
      </c>
      <c r="D72" s="7">
        <v>35824783</v>
      </c>
      <c r="E72" s="91">
        <v>81723422</v>
      </c>
      <c r="F72" s="90">
        <v>90271100</v>
      </c>
      <c r="G72" s="7">
        <v>87789800</v>
      </c>
      <c r="H72" s="33">
        <v>87789800</v>
      </c>
      <c r="I72" s="31">
        <v>105918100</v>
      </c>
      <c r="J72" s="7">
        <v>111336900</v>
      </c>
      <c r="K72" s="91">
        <v>117466400</v>
      </c>
    </row>
    <row r="73" spans="1:11" ht="12.75">
      <c r="A73" s="303" t="s">
        <v>209</v>
      </c>
      <c r="B73" s="120"/>
      <c r="C73" s="7">
        <v>16748637</v>
      </c>
      <c r="D73" s="7">
        <v>25115032</v>
      </c>
      <c r="E73" s="91">
        <v>34815636</v>
      </c>
      <c r="F73" s="90">
        <v>58119800</v>
      </c>
      <c r="G73" s="7">
        <v>57968500</v>
      </c>
      <c r="H73" s="33">
        <v>57968500</v>
      </c>
      <c r="I73" s="31">
        <v>65302600</v>
      </c>
      <c r="J73" s="7">
        <v>70329200</v>
      </c>
      <c r="K73" s="91">
        <v>75140100</v>
      </c>
    </row>
    <row r="74" spans="1:11" ht="12.75">
      <c r="A74" s="303" t="s">
        <v>210</v>
      </c>
      <c r="B74" s="120"/>
      <c r="C74" s="7">
        <v>6063579</v>
      </c>
      <c r="D74" s="7">
        <v>158000</v>
      </c>
      <c r="E74" s="91">
        <v>1562635</v>
      </c>
      <c r="F74" s="90">
        <v>3582200</v>
      </c>
      <c r="G74" s="7">
        <v>4027700</v>
      </c>
      <c r="H74" s="33">
        <v>4027700</v>
      </c>
      <c r="I74" s="31">
        <v>5868700</v>
      </c>
      <c r="J74" s="7">
        <v>6250700</v>
      </c>
      <c r="K74" s="91">
        <v>6631100</v>
      </c>
    </row>
    <row r="75" spans="1:11" ht="12.75">
      <c r="A75" s="113" t="s">
        <v>211</v>
      </c>
      <c r="B75" s="120"/>
      <c r="C75" s="279">
        <f aca="true" t="shared" si="11" ref="C75:K75">SUM(C70:C74)</f>
        <v>29630509</v>
      </c>
      <c r="D75" s="279">
        <f t="shared" si="11"/>
        <v>118160040</v>
      </c>
      <c r="E75" s="280">
        <f t="shared" si="11"/>
        <v>247822009</v>
      </c>
      <c r="F75" s="281">
        <f t="shared" si="11"/>
        <v>412262500</v>
      </c>
      <c r="G75" s="279">
        <f t="shared" si="11"/>
        <v>412341800</v>
      </c>
      <c r="H75" s="282">
        <f t="shared" si="11"/>
        <v>412341800</v>
      </c>
      <c r="I75" s="283">
        <f t="shared" si="11"/>
        <v>471839600</v>
      </c>
      <c r="J75" s="279">
        <f t="shared" si="11"/>
        <v>502484800</v>
      </c>
      <c r="K75" s="280">
        <f t="shared" si="11"/>
        <v>535257000</v>
      </c>
    </row>
    <row r="76" spans="1:11" ht="12.75">
      <c r="A76" s="307" t="s">
        <v>212</v>
      </c>
      <c r="B76" s="111"/>
      <c r="C76" s="7">
        <v>38115119</v>
      </c>
      <c r="D76" s="7">
        <v>10634900</v>
      </c>
      <c r="E76" s="91">
        <v>59881880</v>
      </c>
      <c r="F76" s="90">
        <v>69668700</v>
      </c>
      <c r="G76" s="7">
        <v>69648900</v>
      </c>
      <c r="H76" s="33">
        <v>69648900</v>
      </c>
      <c r="I76" s="31">
        <v>97195800</v>
      </c>
      <c r="J76" s="7">
        <v>103615600</v>
      </c>
      <c r="K76" s="91">
        <v>110639600</v>
      </c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/>
      <c r="J78" s="7"/>
      <c r="K78" s="91"/>
    </row>
    <row r="79" spans="1:11" ht="12.75">
      <c r="A79" s="307" t="s">
        <v>215</v>
      </c>
      <c r="B79" s="111" t="s">
        <v>226</v>
      </c>
      <c r="C79" s="7">
        <v>64336741</v>
      </c>
      <c r="D79" s="7">
        <v>13816238</v>
      </c>
      <c r="E79" s="91">
        <v>72118058</v>
      </c>
      <c r="F79" s="90">
        <v>52365200</v>
      </c>
      <c r="G79" s="7">
        <v>53151300</v>
      </c>
      <c r="H79" s="33">
        <v>53151300</v>
      </c>
      <c r="I79" s="31">
        <v>39172900</v>
      </c>
      <c r="J79" s="7">
        <v>41982100</v>
      </c>
      <c r="K79" s="91">
        <v>44845200</v>
      </c>
    </row>
    <row r="80" spans="1:11" ht="12.75">
      <c r="A80" s="308" t="s">
        <v>227</v>
      </c>
      <c r="B80" s="127"/>
      <c r="C80" s="193">
        <f aca="true" t="shared" si="12" ref="C80:K80">SUM(C68:C69)</f>
        <v>472017359</v>
      </c>
      <c r="D80" s="193">
        <f t="shared" si="12"/>
        <v>493957159</v>
      </c>
      <c r="E80" s="309">
        <f t="shared" si="12"/>
        <v>732211367</v>
      </c>
      <c r="F80" s="310">
        <f t="shared" si="12"/>
        <v>911144400</v>
      </c>
      <c r="G80" s="193">
        <f t="shared" si="12"/>
        <v>911990000</v>
      </c>
      <c r="H80" s="195">
        <f t="shared" si="12"/>
        <v>911990000</v>
      </c>
      <c r="I80" s="311">
        <f t="shared" si="12"/>
        <v>984274300</v>
      </c>
      <c r="J80" s="193">
        <f t="shared" si="12"/>
        <v>1056614100</v>
      </c>
      <c r="K80" s="309">
        <f t="shared" si="12"/>
        <v>1137229300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4.528834628586868</v>
      </c>
      <c r="D82" s="321">
        <f t="shared" si="13"/>
        <v>0.21742542238771603</v>
      </c>
      <c r="E82" s="322">
        <f t="shared" si="13"/>
        <v>0.06400930960464299</v>
      </c>
      <c r="F82" s="323">
        <f t="shared" si="13"/>
        <v>0.5241840687553072</v>
      </c>
      <c r="G82" s="321">
        <f t="shared" si="13"/>
        <v>0.4742213695956869</v>
      </c>
      <c r="H82" s="324">
        <f t="shared" si="13"/>
        <v>0.4742213695956869</v>
      </c>
      <c r="I82" s="325">
        <f t="shared" si="13"/>
        <v>0.47189499324957407</v>
      </c>
      <c r="J82" s="321">
        <f t="shared" si="13"/>
        <v>0.5905123315831675</v>
      </c>
      <c r="K82" s="322">
        <f t="shared" si="13"/>
        <v>0.6515510070292165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1.094886834097308</v>
      </c>
      <c r="D83" s="321">
        <f t="shared" si="14"/>
        <v>0.20016472879477737</v>
      </c>
      <c r="E83" s="322">
        <f t="shared" si="14"/>
        <v>0.08670831547666782</v>
      </c>
      <c r="F83" s="323">
        <f t="shared" si="14"/>
        <v>0.47569709803422067</v>
      </c>
      <c r="G83" s="321">
        <f t="shared" si="14"/>
        <v>0.4869804271218104</v>
      </c>
      <c r="H83" s="324">
        <f t="shared" si="14"/>
        <v>0.4869804271218104</v>
      </c>
      <c r="I83" s="325">
        <f t="shared" si="14"/>
        <v>0.4477099764403057</v>
      </c>
      <c r="J83" s="321">
        <f t="shared" si="14"/>
        <v>0.4834781446527025</v>
      </c>
      <c r="K83" s="322">
        <f t="shared" si="14"/>
        <v>0.4865990649234301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0.026</v>
      </c>
      <c r="D84" s="321">
        <f t="shared" si="15"/>
        <v>0.032</v>
      </c>
      <c r="E84" s="322">
        <f t="shared" si="15"/>
        <v>0.07</v>
      </c>
      <c r="F84" s="323">
        <f t="shared" si="15"/>
        <v>0.099</v>
      </c>
      <c r="G84" s="321">
        <f t="shared" si="15"/>
        <v>0.095</v>
      </c>
      <c r="H84" s="324">
        <f t="shared" si="15"/>
        <v>0.095</v>
      </c>
      <c r="I84" s="325">
        <f t="shared" si="15"/>
        <v>0.106</v>
      </c>
      <c r="J84" s="321">
        <f t="shared" si="15"/>
        <v>0.111</v>
      </c>
      <c r="K84" s="322">
        <f t="shared" si="15"/>
        <v>0.116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0.1</v>
      </c>
      <c r="D85" s="321">
        <f t="shared" si="16"/>
        <v>0.05</v>
      </c>
      <c r="E85" s="322">
        <f t="shared" si="16"/>
        <v>0.08</v>
      </c>
      <c r="F85" s="323">
        <f t="shared" si="16"/>
        <v>0.13</v>
      </c>
      <c r="G85" s="321">
        <f t="shared" si="16"/>
        <v>0.13</v>
      </c>
      <c r="H85" s="324">
        <f t="shared" si="16"/>
        <v>0.13</v>
      </c>
      <c r="I85" s="325">
        <f t="shared" si="16"/>
        <v>0.14</v>
      </c>
      <c r="J85" s="321">
        <f t="shared" si="16"/>
        <v>0.14</v>
      </c>
      <c r="K85" s="322">
        <f t="shared" si="16"/>
        <v>0.15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>
        <v>277451248</v>
      </c>
      <c r="D89" s="7">
        <v>226609869</v>
      </c>
      <c r="E89" s="91">
        <v>208535513</v>
      </c>
      <c r="F89" s="90">
        <v>373891900</v>
      </c>
      <c r="G89" s="7">
        <v>373891900</v>
      </c>
      <c r="H89" s="33">
        <v>373891900</v>
      </c>
      <c r="I89" s="31">
        <v>431150500</v>
      </c>
      <c r="J89" s="7">
        <v>460231200</v>
      </c>
      <c r="K89" s="32">
        <v>492325800</v>
      </c>
    </row>
    <row r="90" spans="1:11" ht="12.75">
      <c r="A90" s="307" t="s">
        <v>229</v>
      </c>
      <c r="B90" s="320"/>
      <c r="C90" s="131">
        <v>42623476</v>
      </c>
      <c r="D90" s="131">
        <v>42626108</v>
      </c>
      <c r="E90" s="132">
        <v>50482591</v>
      </c>
      <c r="F90" s="133">
        <v>67995100</v>
      </c>
      <c r="G90" s="131">
        <v>68822200</v>
      </c>
      <c r="H90" s="134">
        <v>68822200</v>
      </c>
      <c r="I90" s="135">
        <v>77717200</v>
      </c>
      <c r="J90" s="131">
        <v>82380700</v>
      </c>
      <c r="K90" s="209">
        <v>86912100</v>
      </c>
    </row>
    <row r="91" spans="1:11" ht="12.75">
      <c r="A91" s="307" t="s">
        <v>230</v>
      </c>
      <c r="B91" s="320"/>
      <c r="C91" s="7">
        <v>89458892</v>
      </c>
      <c r="D91" s="7">
        <v>99985072</v>
      </c>
      <c r="E91" s="91">
        <v>120803844</v>
      </c>
      <c r="F91" s="90">
        <v>92409400</v>
      </c>
      <c r="G91" s="7">
        <v>92427900</v>
      </c>
      <c r="H91" s="33">
        <v>92427900</v>
      </c>
      <c r="I91" s="31">
        <v>99340600</v>
      </c>
      <c r="J91" s="7">
        <v>105469600</v>
      </c>
      <c r="K91" s="32">
        <v>111503900</v>
      </c>
    </row>
    <row r="92" spans="1:11" ht="12.75">
      <c r="A92" s="307" t="s">
        <v>29</v>
      </c>
      <c r="B92" s="320"/>
      <c r="C92" s="7"/>
      <c r="D92" s="7"/>
      <c r="E92" s="91"/>
      <c r="F92" s="90"/>
      <c r="G92" s="7"/>
      <c r="H92" s="33"/>
      <c r="I92" s="31"/>
      <c r="J92" s="7"/>
      <c r="K92" s="32"/>
    </row>
    <row r="93" spans="1:11" ht="12.75">
      <c r="A93" s="308" t="s">
        <v>371</v>
      </c>
      <c r="B93" s="127"/>
      <c r="C93" s="220">
        <f>SUM(C89:C92)</f>
        <v>409533616</v>
      </c>
      <c r="D93" s="220">
        <f aca="true" t="shared" si="17" ref="D93:K93">SUM(D89:D92)</f>
        <v>369221049</v>
      </c>
      <c r="E93" s="223">
        <f t="shared" si="17"/>
        <v>379821948</v>
      </c>
      <c r="F93" s="224">
        <f t="shared" si="17"/>
        <v>534296400</v>
      </c>
      <c r="G93" s="220">
        <f t="shared" si="17"/>
        <v>535142000</v>
      </c>
      <c r="H93" s="301">
        <f t="shared" si="17"/>
        <v>535142000</v>
      </c>
      <c r="I93" s="225">
        <f t="shared" si="17"/>
        <v>608208300</v>
      </c>
      <c r="J93" s="220">
        <f t="shared" si="17"/>
        <v>648081500</v>
      </c>
      <c r="K93" s="226">
        <f t="shared" si="17"/>
        <v>690741800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>
        <v>35752</v>
      </c>
      <c r="D6" s="366">
        <v>44308</v>
      </c>
      <c r="E6" s="367">
        <v>44308</v>
      </c>
      <c r="F6" s="368">
        <v>44308</v>
      </c>
      <c r="G6" s="366">
        <v>47511</v>
      </c>
      <c r="H6" s="369">
        <v>47511</v>
      </c>
      <c r="I6" s="370">
        <v>47511</v>
      </c>
      <c r="J6" s="366">
        <v>47511</v>
      </c>
      <c r="K6" s="367">
        <v>47511</v>
      </c>
    </row>
    <row r="7" spans="1:11" ht="12.75">
      <c r="A7" s="178" t="s">
        <v>234</v>
      </c>
      <c r="B7" s="120"/>
      <c r="C7" s="366">
        <v>35619</v>
      </c>
      <c r="D7" s="366">
        <v>41301</v>
      </c>
      <c r="E7" s="367">
        <v>41846</v>
      </c>
      <c r="F7" s="368">
        <v>41403</v>
      </c>
      <c r="G7" s="366">
        <v>54778</v>
      </c>
      <c r="H7" s="369">
        <v>54778</v>
      </c>
      <c r="I7" s="370">
        <v>55778</v>
      </c>
      <c r="J7" s="366">
        <v>56778</v>
      </c>
      <c r="K7" s="367">
        <v>57778</v>
      </c>
    </row>
    <row r="8" spans="1:11" ht="12.75">
      <c r="A8" s="178" t="s">
        <v>235</v>
      </c>
      <c r="B8" s="120" t="s">
        <v>95</v>
      </c>
      <c r="C8" s="366"/>
      <c r="D8" s="366"/>
      <c r="E8" s="367"/>
      <c r="F8" s="368">
        <v>498</v>
      </c>
      <c r="G8" s="366"/>
      <c r="H8" s="369"/>
      <c r="I8" s="370"/>
      <c r="J8" s="366"/>
      <c r="K8" s="367"/>
    </row>
    <row r="9" spans="1:11" ht="12.75">
      <c r="A9" s="178" t="s">
        <v>236</v>
      </c>
      <c r="B9" s="120" t="s">
        <v>93</v>
      </c>
      <c r="C9" s="366"/>
      <c r="D9" s="366"/>
      <c r="E9" s="367"/>
      <c r="F9" s="368"/>
      <c r="G9" s="366"/>
      <c r="H9" s="369"/>
      <c r="I9" s="370"/>
      <c r="J9" s="366"/>
      <c r="K9" s="367"/>
    </row>
    <row r="10" spans="1:11" ht="12.75">
      <c r="A10" s="349" t="s">
        <v>237</v>
      </c>
      <c r="B10" s="120"/>
      <c r="C10" s="371">
        <f aca="true" t="shared" si="0" ref="C10:K10">SUM(C6:C9)</f>
        <v>71371</v>
      </c>
      <c r="D10" s="371">
        <f t="shared" si="0"/>
        <v>85609</v>
      </c>
      <c r="E10" s="372">
        <f t="shared" si="0"/>
        <v>86154</v>
      </c>
      <c r="F10" s="373">
        <f t="shared" si="0"/>
        <v>86209</v>
      </c>
      <c r="G10" s="371">
        <f t="shared" si="0"/>
        <v>102289</v>
      </c>
      <c r="H10" s="374">
        <f t="shared" si="0"/>
        <v>102289</v>
      </c>
      <c r="I10" s="375">
        <f t="shared" si="0"/>
        <v>103289</v>
      </c>
      <c r="J10" s="371">
        <f t="shared" si="0"/>
        <v>104289</v>
      </c>
      <c r="K10" s="372">
        <f t="shared" si="0"/>
        <v>105289</v>
      </c>
    </row>
    <row r="11" spans="1:11" ht="12.75">
      <c r="A11" s="178" t="s">
        <v>238</v>
      </c>
      <c r="B11" s="120" t="s">
        <v>98</v>
      </c>
      <c r="C11" s="366"/>
      <c r="D11" s="366"/>
      <c r="E11" s="367"/>
      <c r="F11" s="368"/>
      <c r="G11" s="366"/>
      <c r="H11" s="369"/>
      <c r="I11" s="370"/>
      <c r="J11" s="366"/>
      <c r="K11" s="367"/>
    </row>
    <row r="12" spans="1:11" ht="12.75">
      <c r="A12" s="178" t="s">
        <v>239</v>
      </c>
      <c r="B12" s="120" t="s">
        <v>93</v>
      </c>
      <c r="C12" s="366"/>
      <c r="D12" s="366"/>
      <c r="E12" s="367"/>
      <c r="F12" s="368">
        <v>400</v>
      </c>
      <c r="G12" s="366"/>
      <c r="H12" s="369"/>
      <c r="I12" s="370"/>
      <c r="J12" s="366"/>
      <c r="K12" s="367"/>
    </row>
    <row r="13" spans="1:11" ht="12.75">
      <c r="A13" s="178" t="s">
        <v>240</v>
      </c>
      <c r="B13" s="120"/>
      <c r="C13" s="366"/>
      <c r="D13" s="366"/>
      <c r="E13" s="367"/>
      <c r="F13" s="368"/>
      <c r="G13" s="366"/>
      <c r="H13" s="369"/>
      <c r="I13" s="370"/>
      <c r="J13" s="366"/>
      <c r="K13" s="367"/>
    </row>
    <row r="14" spans="1:11" ht="12.75">
      <c r="A14" s="349" t="s">
        <v>241</v>
      </c>
      <c r="B14" s="120"/>
      <c r="C14" s="376">
        <f aca="true" t="shared" si="1" ref="C14:K14">SUM(C11:C13)</f>
        <v>0</v>
      </c>
      <c r="D14" s="376">
        <f t="shared" si="1"/>
        <v>0</v>
      </c>
      <c r="E14" s="377">
        <f t="shared" si="1"/>
        <v>0</v>
      </c>
      <c r="F14" s="378">
        <f t="shared" si="1"/>
        <v>400</v>
      </c>
      <c r="G14" s="376">
        <f t="shared" si="1"/>
        <v>0</v>
      </c>
      <c r="H14" s="379">
        <f t="shared" si="1"/>
        <v>0</v>
      </c>
      <c r="I14" s="380">
        <f t="shared" si="1"/>
        <v>0</v>
      </c>
      <c r="J14" s="376">
        <f t="shared" si="1"/>
        <v>0</v>
      </c>
      <c r="K14" s="377">
        <f t="shared" si="1"/>
        <v>0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71371</v>
      </c>
      <c r="D15" s="381">
        <f t="shared" si="2"/>
        <v>85609</v>
      </c>
      <c r="E15" s="382">
        <f t="shared" si="2"/>
        <v>86154</v>
      </c>
      <c r="F15" s="383">
        <f t="shared" si="2"/>
        <v>86609</v>
      </c>
      <c r="G15" s="381">
        <f t="shared" si="2"/>
        <v>102289</v>
      </c>
      <c r="H15" s="384">
        <f t="shared" si="2"/>
        <v>102289</v>
      </c>
      <c r="I15" s="385">
        <f t="shared" si="2"/>
        <v>103289</v>
      </c>
      <c r="J15" s="381">
        <f t="shared" si="2"/>
        <v>104289</v>
      </c>
      <c r="K15" s="382">
        <f t="shared" si="2"/>
        <v>105289</v>
      </c>
    </row>
    <row r="16" spans="1:11" ht="12.75">
      <c r="A16" s="348" t="s">
        <v>65</v>
      </c>
      <c r="B16" s="120"/>
      <c r="C16" s="366"/>
      <c r="D16" s="366"/>
      <c r="E16" s="367"/>
      <c r="F16" s="368"/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>
        <v>32605</v>
      </c>
      <c r="D17" s="366">
        <v>43068</v>
      </c>
      <c r="E17" s="367">
        <v>43068</v>
      </c>
      <c r="F17" s="368">
        <v>43608</v>
      </c>
      <c r="G17" s="366">
        <v>43068</v>
      </c>
      <c r="H17" s="369">
        <v>43068</v>
      </c>
      <c r="I17" s="370">
        <v>43068</v>
      </c>
      <c r="J17" s="366">
        <v>43068</v>
      </c>
      <c r="K17" s="367">
        <v>43068</v>
      </c>
    </row>
    <row r="18" spans="1:11" ht="12.75">
      <c r="A18" s="178" t="s">
        <v>244</v>
      </c>
      <c r="B18" s="120"/>
      <c r="C18" s="366"/>
      <c r="D18" s="366"/>
      <c r="E18" s="367"/>
      <c r="F18" s="368"/>
      <c r="G18" s="366"/>
      <c r="H18" s="369"/>
      <c r="I18" s="370"/>
      <c r="J18" s="366"/>
      <c r="K18" s="367"/>
    </row>
    <row r="19" spans="1:11" ht="12.75">
      <c r="A19" s="178" t="s">
        <v>245</v>
      </c>
      <c r="B19" s="120"/>
      <c r="C19" s="366"/>
      <c r="D19" s="366"/>
      <c r="E19" s="367"/>
      <c r="F19" s="368"/>
      <c r="G19" s="366"/>
      <c r="H19" s="369"/>
      <c r="I19" s="370"/>
      <c r="J19" s="366"/>
      <c r="K19" s="367"/>
    </row>
    <row r="20" spans="1:11" ht="12.75">
      <c r="A20" s="178" t="s">
        <v>246</v>
      </c>
      <c r="B20" s="120"/>
      <c r="C20" s="366">
        <v>33152</v>
      </c>
      <c r="D20" s="366">
        <v>34063</v>
      </c>
      <c r="E20" s="367">
        <v>35860</v>
      </c>
      <c r="F20" s="368">
        <v>38063</v>
      </c>
      <c r="G20" s="366">
        <v>38360</v>
      </c>
      <c r="H20" s="369">
        <v>38360</v>
      </c>
      <c r="I20" s="370">
        <v>40360</v>
      </c>
      <c r="J20" s="366">
        <v>42360</v>
      </c>
      <c r="K20" s="367">
        <v>44360</v>
      </c>
    </row>
    <row r="21" spans="1:11" ht="12.75">
      <c r="A21" s="178" t="s">
        <v>247</v>
      </c>
      <c r="B21" s="120"/>
      <c r="C21" s="366"/>
      <c r="D21" s="366"/>
      <c r="E21" s="367"/>
      <c r="F21" s="368"/>
      <c r="G21" s="366"/>
      <c r="H21" s="369"/>
      <c r="I21" s="370"/>
      <c r="J21" s="366"/>
      <c r="K21" s="367"/>
    </row>
    <row r="22" spans="1:11" ht="12.75">
      <c r="A22" s="349" t="s">
        <v>237</v>
      </c>
      <c r="B22" s="120"/>
      <c r="C22" s="371">
        <f aca="true" t="shared" si="3" ref="C22:K22">SUM(C17:C21)</f>
        <v>65757</v>
      </c>
      <c r="D22" s="371">
        <f t="shared" si="3"/>
        <v>77131</v>
      </c>
      <c r="E22" s="372">
        <f t="shared" si="3"/>
        <v>78928</v>
      </c>
      <c r="F22" s="373">
        <f t="shared" si="3"/>
        <v>81671</v>
      </c>
      <c r="G22" s="371">
        <f t="shared" si="3"/>
        <v>81428</v>
      </c>
      <c r="H22" s="374">
        <f t="shared" si="3"/>
        <v>81428</v>
      </c>
      <c r="I22" s="375">
        <f t="shared" si="3"/>
        <v>83428</v>
      </c>
      <c r="J22" s="371">
        <f t="shared" si="3"/>
        <v>85428</v>
      </c>
      <c r="K22" s="372">
        <f t="shared" si="3"/>
        <v>87428</v>
      </c>
    </row>
    <row r="23" spans="1:11" ht="12.75">
      <c r="A23" s="178" t="s">
        <v>248</v>
      </c>
      <c r="B23" s="120"/>
      <c r="C23" s="366"/>
      <c r="D23" s="366"/>
      <c r="E23" s="367"/>
      <c r="F23" s="368"/>
      <c r="G23" s="366"/>
      <c r="H23" s="369"/>
      <c r="I23" s="370"/>
      <c r="J23" s="366"/>
      <c r="K23" s="367"/>
    </row>
    <row r="24" spans="1:11" ht="12.75">
      <c r="A24" s="178" t="s">
        <v>249</v>
      </c>
      <c r="B24" s="120"/>
      <c r="C24" s="366"/>
      <c r="D24" s="366"/>
      <c r="E24" s="367"/>
      <c r="F24" s="368">
        <v>4938</v>
      </c>
      <c r="G24" s="366"/>
      <c r="H24" s="369"/>
      <c r="I24" s="370"/>
      <c r="J24" s="366"/>
      <c r="K24" s="367"/>
    </row>
    <row r="25" spans="1:11" ht="12.75">
      <c r="A25" s="178" t="s">
        <v>250</v>
      </c>
      <c r="B25" s="120"/>
      <c r="C25" s="366"/>
      <c r="D25" s="366"/>
      <c r="E25" s="367"/>
      <c r="F25" s="368"/>
      <c r="G25" s="366"/>
      <c r="H25" s="369"/>
      <c r="I25" s="370"/>
      <c r="J25" s="366"/>
      <c r="K25" s="367"/>
    </row>
    <row r="26" spans="1:11" ht="12.75">
      <c r="A26" s="349" t="s">
        <v>241</v>
      </c>
      <c r="B26" s="120"/>
      <c r="C26" s="376">
        <f aca="true" t="shared" si="4" ref="C26:K26">SUM(C23:C25)</f>
        <v>0</v>
      </c>
      <c r="D26" s="376">
        <f t="shared" si="4"/>
        <v>0</v>
      </c>
      <c r="E26" s="377">
        <f t="shared" si="4"/>
        <v>0</v>
      </c>
      <c r="F26" s="378">
        <f t="shared" si="4"/>
        <v>4938</v>
      </c>
      <c r="G26" s="376">
        <f t="shared" si="4"/>
        <v>0</v>
      </c>
      <c r="H26" s="379">
        <f t="shared" si="4"/>
        <v>0</v>
      </c>
      <c r="I26" s="380">
        <f t="shared" si="4"/>
        <v>0</v>
      </c>
      <c r="J26" s="376">
        <f t="shared" si="4"/>
        <v>0</v>
      </c>
      <c r="K26" s="377">
        <f t="shared" si="4"/>
        <v>0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65757</v>
      </c>
      <c r="D27" s="381">
        <f t="shared" si="5"/>
        <v>77131</v>
      </c>
      <c r="E27" s="382">
        <f t="shared" si="5"/>
        <v>78928</v>
      </c>
      <c r="F27" s="383">
        <f t="shared" si="5"/>
        <v>86609</v>
      </c>
      <c r="G27" s="381">
        <f t="shared" si="5"/>
        <v>81428</v>
      </c>
      <c r="H27" s="384">
        <f t="shared" si="5"/>
        <v>81428</v>
      </c>
      <c r="I27" s="385">
        <f t="shared" si="5"/>
        <v>83428</v>
      </c>
      <c r="J27" s="381">
        <f t="shared" si="5"/>
        <v>85428</v>
      </c>
      <c r="K27" s="382">
        <f t="shared" si="5"/>
        <v>87428</v>
      </c>
    </row>
    <row r="28" spans="1:11" ht="12.75">
      <c r="A28" s="348" t="s">
        <v>66</v>
      </c>
      <c r="B28" s="120"/>
      <c r="C28" s="366"/>
      <c r="D28" s="366"/>
      <c r="E28" s="367"/>
      <c r="F28" s="368"/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/>
      <c r="D29" s="366"/>
      <c r="E29" s="367"/>
      <c r="F29" s="368"/>
      <c r="G29" s="366"/>
      <c r="H29" s="369"/>
      <c r="I29" s="370"/>
      <c r="J29" s="366"/>
      <c r="K29" s="367"/>
    </row>
    <row r="30" spans="1:11" ht="12.75">
      <c r="A30" s="178" t="s">
        <v>252</v>
      </c>
      <c r="B30" s="120"/>
      <c r="C30" s="366">
        <v>32499</v>
      </c>
      <c r="D30" s="366">
        <v>33810</v>
      </c>
      <c r="E30" s="367">
        <v>34285</v>
      </c>
      <c r="F30" s="368">
        <v>97285</v>
      </c>
      <c r="G30" s="366">
        <v>35301</v>
      </c>
      <c r="H30" s="369">
        <v>35301</v>
      </c>
      <c r="I30" s="370">
        <v>35401</v>
      </c>
      <c r="J30" s="366">
        <v>35501</v>
      </c>
      <c r="K30" s="367">
        <v>35601</v>
      </c>
    </row>
    <row r="31" spans="1:11" ht="12.75">
      <c r="A31" s="349" t="s">
        <v>237</v>
      </c>
      <c r="B31" s="120"/>
      <c r="C31" s="371">
        <f aca="true" t="shared" si="6" ref="C31:K31">SUM(C29:C30)</f>
        <v>32499</v>
      </c>
      <c r="D31" s="371">
        <f t="shared" si="6"/>
        <v>33810</v>
      </c>
      <c r="E31" s="372">
        <f t="shared" si="6"/>
        <v>34285</v>
      </c>
      <c r="F31" s="373">
        <f t="shared" si="6"/>
        <v>97285</v>
      </c>
      <c r="G31" s="371">
        <f t="shared" si="6"/>
        <v>35301</v>
      </c>
      <c r="H31" s="374">
        <f t="shared" si="6"/>
        <v>35301</v>
      </c>
      <c r="I31" s="375">
        <f t="shared" si="6"/>
        <v>35401</v>
      </c>
      <c r="J31" s="371">
        <f t="shared" si="6"/>
        <v>35501</v>
      </c>
      <c r="K31" s="372">
        <f t="shared" si="6"/>
        <v>35601</v>
      </c>
    </row>
    <row r="32" spans="1:11" ht="12.75">
      <c r="A32" s="178" t="s">
        <v>253</v>
      </c>
      <c r="B32" s="120"/>
      <c r="C32" s="366"/>
      <c r="D32" s="366"/>
      <c r="E32" s="367"/>
      <c r="F32" s="368"/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>
        <v>226</v>
      </c>
      <c r="D33" s="366">
        <v>221</v>
      </c>
      <c r="E33" s="367">
        <v>132</v>
      </c>
      <c r="F33" s="368">
        <v>510</v>
      </c>
      <c r="G33" s="366">
        <v>120</v>
      </c>
      <c r="H33" s="369">
        <v>120</v>
      </c>
      <c r="I33" s="370">
        <v>100</v>
      </c>
      <c r="J33" s="366">
        <v>100</v>
      </c>
      <c r="K33" s="367">
        <v>100</v>
      </c>
    </row>
    <row r="34" spans="1:11" ht="12.75">
      <c r="A34" s="178" t="s">
        <v>255</v>
      </c>
      <c r="B34" s="120"/>
      <c r="C34" s="366"/>
      <c r="D34" s="366"/>
      <c r="E34" s="367"/>
      <c r="F34" s="368"/>
      <c r="G34" s="366"/>
      <c r="H34" s="369"/>
      <c r="I34" s="370"/>
      <c r="J34" s="366"/>
      <c r="K34" s="367"/>
    </row>
    <row r="35" spans="1:11" ht="12.75">
      <c r="A35" s="349" t="s">
        <v>241</v>
      </c>
      <c r="B35" s="120"/>
      <c r="C35" s="376">
        <f aca="true" t="shared" si="7" ref="C35:K35">SUM(C32:C34)</f>
        <v>226</v>
      </c>
      <c r="D35" s="376">
        <f t="shared" si="7"/>
        <v>221</v>
      </c>
      <c r="E35" s="377">
        <f t="shared" si="7"/>
        <v>132</v>
      </c>
      <c r="F35" s="378">
        <f t="shared" si="7"/>
        <v>510</v>
      </c>
      <c r="G35" s="376">
        <f t="shared" si="7"/>
        <v>120</v>
      </c>
      <c r="H35" s="379">
        <f t="shared" si="7"/>
        <v>120</v>
      </c>
      <c r="I35" s="380">
        <f t="shared" si="7"/>
        <v>100</v>
      </c>
      <c r="J35" s="376">
        <f t="shared" si="7"/>
        <v>100</v>
      </c>
      <c r="K35" s="377">
        <f t="shared" si="7"/>
        <v>100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32725</v>
      </c>
      <c r="D36" s="371">
        <f t="shared" si="8"/>
        <v>34031</v>
      </c>
      <c r="E36" s="372">
        <f t="shared" si="8"/>
        <v>34417</v>
      </c>
      <c r="F36" s="373">
        <f t="shared" si="8"/>
        <v>97795</v>
      </c>
      <c r="G36" s="371">
        <f t="shared" si="8"/>
        <v>35421</v>
      </c>
      <c r="H36" s="374">
        <f t="shared" si="8"/>
        <v>35421</v>
      </c>
      <c r="I36" s="375">
        <f t="shared" si="8"/>
        <v>35501</v>
      </c>
      <c r="J36" s="371">
        <f t="shared" si="8"/>
        <v>35601</v>
      </c>
      <c r="K36" s="372">
        <f t="shared" si="8"/>
        <v>35701</v>
      </c>
    </row>
    <row r="37" spans="1:11" ht="12.75">
      <c r="A37" s="348" t="s">
        <v>67</v>
      </c>
      <c r="B37" s="120"/>
      <c r="C37" s="366"/>
      <c r="D37" s="366"/>
      <c r="E37" s="367"/>
      <c r="F37" s="368"/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>
        <v>64000</v>
      </c>
      <c r="D38" s="386">
        <v>66000</v>
      </c>
      <c r="E38" s="387">
        <v>73356</v>
      </c>
      <c r="F38" s="388">
        <v>70000</v>
      </c>
      <c r="G38" s="386">
        <v>74356</v>
      </c>
      <c r="H38" s="389">
        <v>74356</v>
      </c>
      <c r="I38" s="390">
        <v>76356</v>
      </c>
      <c r="J38" s="386">
        <v>76356</v>
      </c>
      <c r="K38" s="387">
        <v>80356</v>
      </c>
    </row>
    <row r="39" spans="1:11" ht="12.75">
      <c r="A39" s="349" t="s">
        <v>237</v>
      </c>
      <c r="B39" s="120"/>
      <c r="C39" s="366">
        <f aca="true" t="shared" si="9" ref="C39:K39">+C38</f>
        <v>64000</v>
      </c>
      <c r="D39" s="366">
        <f t="shared" si="9"/>
        <v>66000</v>
      </c>
      <c r="E39" s="367">
        <f t="shared" si="9"/>
        <v>73356</v>
      </c>
      <c r="F39" s="368">
        <f t="shared" si="9"/>
        <v>70000</v>
      </c>
      <c r="G39" s="366">
        <f t="shared" si="9"/>
        <v>74356</v>
      </c>
      <c r="H39" s="369">
        <f t="shared" si="9"/>
        <v>74356</v>
      </c>
      <c r="I39" s="370">
        <f t="shared" si="9"/>
        <v>76356</v>
      </c>
      <c r="J39" s="366">
        <f t="shared" si="9"/>
        <v>76356</v>
      </c>
      <c r="K39" s="367">
        <f t="shared" si="9"/>
        <v>80356</v>
      </c>
    </row>
    <row r="40" spans="1:11" ht="12.75">
      <c r="A40" s="178" t="s">
        <v>257</v>
      </c>
      <c r="B40" s="120"/>
      <c r="C40" s="366"/>
      <c r="D40" s="366"/>
      <c r="E40" s="367"/>
      <c r="F40" s="368"/>
      <c r="G40" s="366"/>
      <c r="H40" s="369"/>
      <c r="I40" s="370"/>
      <c r="J40" s="366"/>
      <c r="K40" s="367"/>
    </row>
    <row r="41" spans="1:11" ht="12.75">
      <c r="A41" s="178" t="s">
        <v>258</v>
      </c>
      <c r="B41" s="120"/>
      <c r="C41" s="366"/>
      <c r="D41" s="366"/>
      <c r="E41" s="367"/>
      <c r="F41" s="368"/>
      <c r="G41" s="366"/>
      <c r="H41" s="369"/>
      <c r="I41" s="370"/>
      <c r="J41" s="366"/>
      <c r="K41" s="367"/>
    </row>
    <row r="42" spans="1:11" ht="12.75">
      <c r="A42" s="178" t="s">
        <v>259</v>
      </c>
      <c r="B42" s="120"/>
      <c r="C42" s="366"/>
      <c r="D42" s="366"/>
      <c r="E42" s="367"/>
      <c r="F42" s="368"/>
      <c r="G42" s="366"/>
      <c r="H42" s="369"/>
      <c r="I42" s="370"/>
      <c r="J42" s="366"/>
      <c r="K42" s="367"/>
    </row>
    <row r="43" spans="1:11" ht="12.75">
      <c r="A43" s="178" t="s">
        <v>260</v>
      </c>
      <c r="B43" s="120"/>
      <c r="C43" s="366"/>
      <c r="D43" s="366"/>
      <c r="E43" s="367"/>
      <c r="F43" s="368"/>
      <c r="G43" s="366"/>
      <c r="H43" s="369"/>
      <c r="I43" s="370"/>
      <c r="J43" s="366"/>
      <c r="K43" s="367"/>
    </row>
    <row r="44" spans="1:11" ht="12.75">
      <c r="A44" s="178" t="s">
        <v>261</v>
      </c>
      <c r="B44" s="120"/>
      <c r="C44" s="366"/>
      <c r="D44" s="366"/>
      <c r="E44" s="367"/>
      <c r="F44" s="368">
        <v>16609</v>
      </c>
      <c r="G44" s="366"/>
      <c r="H44" s="369"/>
      <c r="I44" s="370"/>
      <c r="J44" s="366"/>
      <c r="K44" s="367"/>
    </row>
    <row r="45" spans="1:11" ht="12.75">
      <c r="A45" s="349" t="s">
        <v>241</v>
      </c>
      <c r="B45" s="120"/>
      <c r="C45" s="376">
        <f aca="true" t="shared" si="10" ref="C45:K45">SUM(C40:C44)</f>
        <v>0</v>
      </c>
      <c r="D45" s="376">
        <f t="shared" si="10"/>
        <v>0</v>
      </c>
      <c r="E45" s="377">
        <f t="shared" si="10"/>
        <v>0</v>
      </c>
      <c r="F45" s="378">
        <f t="shared" si="10"/>
        <v>16609</v>
      </c>
      <c r="G45" s="376">
        <f t="shared" si="10"/>
        <v>0</v>
      </c>
      <c r="H45" s="379">
        <f t="shared" si="10"/>
        <v>0</v>
      </c>
      <c r="I45" s="380">
        <f t="shared" si="10"/>
        <v>0</v>
      </c>
      <c r="J45" s="376">
        <f t="shared" si="10"/>
        <v>0</v>
      </c>
      <c r="K45" s="377">
        <f t="shared" si="10"/>
        <v>0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64000</v>
      </c>
      <c r="D46" s="381">
        <f t="shared" si="11"/>
        <v>66000</v>
      </c>
      <c r="E46" s="382">
        <f t="shared" si="11"/>
        <v>73356</v>
      </c>
      <c r="F46" s="383">
        <f t="shared" si="11"/>
        <v>86609</v>
      </c>
      <c r="G46" s="381">
        <f t="shared" si="11"/>
        <v>74356</v>
      </c>
      <c r="H46" s="384">
        <f t="shared" si="11"/>
        <v>74356</v>
      </c>
      <c r="I46" s="385">
        <f t="shared" si="11"/>
        <v>76356</v>
      </c>
      <c r="J46" s="381">
        <f t="shared" si="11"/>
        <v>76356</v>
      </c>
      <c r="K46" s="382">
        <f t="shared" si="11"/>
        <v>80356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>
        <v>58395</v>
      </c>
      <c r="D49" s="366">
        <v>58822</v>
      </c>
      <c r="E49" s="392">
        <v>49665</v>
      </c>
      <c r="F49" s="370">
        <v>50835</v>
      </c>
      <c r="G49" s="366">
        <v>50835</v>
      </c>
      <c r="H49" s="392">
        <v>50835</v>
      </c>
      <c r="I49" s="370">
        <v>55743</v>
      </c>
      <c r="J49" s="366">
        <v>55746</v>
      </c>
      <c r="K49" s="392">
        <v>55749</v>
      </c>
    </row>
    <row r="50" spans="1:11" ht="12.75">
      <c r="A50" s="178" t="s">
        <v>264</v>
      </c>
      <c r="B50" s="120"/>
      <c r="C50" s="366">
        <v>34168</v>
      </c>
      <c r="D50" s="366">
        <v>34535</v>
      </c>
      <c r="E50" s="392">
        <v>38063</v>
      </c>
      <c r="F50" s="370">
        <v>40695</v>
      </c>
      <c r="G50" s="366">
        <v>40695</v>
      </c>
      <c r="H50" s="392">
        <v>40695</v>
      </c>
      <c r="I50" s="370">
        <v>41201</v>
      </c>
      <c r="J50" s="366">
        <v>41205</v>
      </c>
      <c r="K50" s="392">
        <v>41207</v>
      </c>
    </row>
    <row r="51" spans="1:11" ht="12.75">
      <c r="A51" s="178" t="s">
        <v>265</v>
      </c>
      <c r="B51" s="120"/>
      <c r="C51" s="366">
        <v>540</v>
      </c>
      <c r="D51" s="366">
        <v>540</v>
      </c>
      <c r="E51" s="392">
        <v>545</v>
      </c>
      <c r="F51" s="370">
        <v>518</v>
      </c>
      <c r="G51" s="366">
        <v>518</v>
      </c>
      <c r="H51" s="392">
        <v>518</v>
      </c>
      <c r="I51" s="370">
        <v>475</v>
      </c>
      <c r="J51" s="366">
        <v>477</v>
      </c>
      <c r="K51" s="392">
        <v>479</v>
      </c>
    </row>
    <row r="52" spans="1:11" ht="12.75">
      <c r="A52" s="352" t="s">
        <v>266</v>
      </c>
      <c r="B52" s="351"/>
      <c r="C52" s="386">
        <v>17456</v>
      </c>
      <c r="D52" s="386">
        <v>17823</v>
      </c>
      <c r="E52" s="393">
        <v>18470</v>
      </c>
      <c r="F52" s="390">
        <v>18594</v>
      </c>
      <c r="G52" s="386">
        <v>18594</v>
      </c>
      <c r="H52" s="393">
        <v>18594</v>
      </c>
      <c r="I52" s="390">
        <v>29049</v>
      </c>
      <c r="J52" s="386">
        <v>29052</v>
      </c>
      <c r="K52" s="393">
        <v>29054</v>
      </c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>
        <v>56901000</v>
      </c>
      <c r="D55" s="7">
        <v>70373262</v>
      </c>
      <c r="E55" s="91">
        <v>69858101</v>
      </c>
      <c r="F55" s="90">
        <v>102055031</v>
      </c>
      <c r="G55" s="7">
        <v>89055000</v>
      </c>
      <c r="H55" s="33">
        <v>89055000</v>
      </c>
      <c r="I55" s="31">
        <v>128947784</v>
      </c>
      <c r="J55" s="7">
        <v>135395173</v>
      </c>
      <c r="K55" s="91">
        <v>142164931</v>
      </c>
    </row>
    <row r="56" spans="1:11" ht="12.75">
      <c r="A56" s="178" t="s">
        <v>269</v>
      </c>
      <c r="B56" s="120"/>
      <c r="C56" s="7">
        <v>7987000</v>
      </c>
      <c r="D56" s="7">
        <v>20302000</v>
      </c>
      <c r="E56" s="91">
        <v>18697974</v>
      </c>
      <c r="F56" s="90">
        <v>21536614</v>
      </c>
      <c r="G56" s="7">
        <v>21537000</v>
      </c>
      <c r="H56" s="33">
        <v>21537000</v>
      </c>
      <c r="I56" s="31">
        <v>20038544</v>
      </c>
      <c r="J56" s="7">
        <v>21040471</v>
      </c>
      <c r="K56" s="91">
        <v>22092494</v>
      </c>
    </row>
    <row r="57" spans="1:11" ht="12.75">
      <c r="A57" s="178" t="s">
        <v>270</v>
      </c>
      <c r="B57" s="120"/>
      <c r="C57" s="7">
        <v>857000</v>
      </c>
      <c r="D57" s="7">
        <v>821505</v>
      </c>
      <c r="E57" s="91">
        <v>921197</v>
      </c>
      <c r="F57" s="90">
        <v>921197</v>
      </c>
      <c r="G57" s="7">
        <v>921197</v>
      </c>
      <c r="H57" s="33">
        <v>921197</v>
      </c>
      <c r="I57" s="31">
        <v>1172504</v>
      </c>
      <c r="J57" s="7">
        <v>1231128</v>
      </c>
      <c r="K57" s="91">
        <v>1292684</v>
      </c>
    </row>
    <row r="58" spans="1:11" ht="12.75">
      <c r="A58" s="178" t="s">
        <v>271</v>
      </c>
      <c r="B58" s="120"/>
      <c r="C58" s="7">
        <v>20282000</v>
      </c>
      <c r="D58" s="7">
        <v>15267187</v>
      </c>
      <c r="E58" s="91">
        <v>16271399</v>
      </c>
      <c r="F58" s="90">
        <v>14943068</v>
      </c>
      <c r="G58" s="7">
        <v>20182000</v>
      </c>
      <c r="H58" s="33">
        <v>20182000</v>
      </c>
      <c r="I58" s="31">
        <v>23191530</v>
      </c>
      <c r="J58" s="7">
        <v>24351106</v>
      </c>
      <c r="K58" s="91">
        <v>25568661</v>
      </c>
    </row>
    <row r="59" spans="1:11" ht="12.75">
      <c r="A59" s="305" t="s">
        <v>272</v>
      </c>
      <c r="B59" s="355"/>
      <c r="C59" s="12"/>
      <c r="D59" s="12"/>
      <c r="E59" s="136"/>
      <c r="F59" s="137"/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86027000</v>
      </c>
      <c r="D60" s="43">
        <f t="shared" si="12"/>
        <v>106763954</v>
      </c>
      <c r="E60" s="148">
        <f t="shared" si="12"/>
        <v>105748671</v>
      </c>
      <c r="F60" s="149">
        <f t="shared" si="12"/>
        <v>139455910</v>
      </c>
      <c r="G60" s="43">
        <f t="shared" si="12"/>
        <v>131695197</v>
      </c>
      <c r="H60" s="46">
        <f t="shared" si="12"/>
        <v>131695197</v>
      </c>
      <c r="I60" s="42">
        <f t="shared" si="12"/>
        <v>173350362</v>
      </c>
      <c r="J60" s="43">
        <f t="shared" si="12"/>
        <v>182017878</v>
      </c>
      <c r="K60" s="148">
        <f t="shared" si="12"/>
        <v>191118770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>
        <v>110000</v>
      </c>
      <c r="D63" s="366">
        <v>110000</v>
      </c>
      <c r="E63" s="367">
        <v>120000</v>
      </c>
      <c r="F63" s="394">
        <v>120000</v>
      </c>
      <c r="G63" s="366">
        <v>120000</v>
      </c>
      <c r="H63" s="369">
        <v>120000</v>
      </c>
      <c r="I63" s="370">
        <v>120000</v>
      </c>
      <c r="J63" s="366">
        <v>120000</v>
      </c>
      <c r="K63" s="367">
        <v>120000</v>
      </c>
    </row>
    <row r="64" spans="1:11" ht="12.75">
      <c r="A64" s="178" t="s">
        <v>276</v>
      </c>
      <c r="B64" s="120"/>
      <c r="C64" s="366">
        <v>6</v>
      </c>
      <c r="D64" s="395">
        <v>6</v>
      </c>
      <c r="E64" s="396">
        <v>6</v>
      </c>
      <c r="F64" s="394">
        <v>6</v>
      </c>
      <c r="G64" s="395">
        <v>6</v>
      </c>
      <c r="H64" s="397">
        <v>6</v>
      </c>
      <c r="I64" s="398">
        <v>6</v>
      </c>
      <c r="J64" s="366">
        <v>6</v>
      </c>
      <c r="K64" s="367">
        <v>6</v>
      </c>
    </row>
    <row r="65" spans="1:11" ht="12.75">
      <c r="A65" s="178" t="s">
        <v>277</v>
      </c>
      <c r="B65" s="120"/>
      <c r="C65" s="366">
        <v>20</v>
      </c>
      <c r="D65" s="366">
        <v>20</v>
      </c>
      <c r="E65" s="367">
        <v>20</v>
      </c>
      <c r="F65" s="394">
        <v>20</v>
      </c>
      <c r="G65" s="395">
        <v>20</v>
      </c>
      <c r="H65" s="397">
        <v>20</v>
      </c>
      <c r="I65" s="370">
        <v>20</v>
      </c>
      <c r="J65" s="366">
        <v>20</v>
      </c>
      <c r="K65" s="367">
        <v>20</v>
      </c>
    </row>
    <row r="66" spans="1:11" ht="12.75">
      <c r="A66" s="178" t="s">
        <v>278</v>
      </c>
      <c r="B66" s="120"/>
      <c r="C66" s="366">
        <v>135</v>
      </c>
      <c r="D66" s="366">
        <v>146</v>
      </c>
      <c r="E66" s="367">
        <v>154</v>
      </c>
      <c r="F66" s="394">
        <v>154</v>
      </c>
      <c r="G66" s="395">
        <v>165</v>
      </c>
      <c r="H66" s="397">
        <v>165</v>
      </c>
      <c r="I66" s="370">
        <v>165</v>
      </c>
      <c r="J66" s="366">
        <v>165</v>
      </c>
      <c r="K66" s="367">
        <v>165</v>
      </c>
    </row>
    <row r="67" spans="1:11" ht="12.75">
      <c r="A67" s="178" t="s">
        <v>279</v>
      </c>
      <c r="B67" s="120"/>
      <c r="C67" s="366">
        <v>50</v>
      </c>
      <c r="D67" s="395">
        <v>50</v>
      </c>
      <c r="E67" s="396">
        <v>50</v>
      </c>
      <c r="F67" s="394">
        <v>50</v>
      </c>
      <c r="G67" s="395">
        <v>50</v>
      </c>
      <c r="H67" s="397">
        <v>50</v>
      </c>
      <c r="I67" s="398">
        <v>50</v>
      </c>
      <c r="J67" s="366">
        <v>50</v>
      </c>
      <c r="K67" s="367">
        <v>50</v>
      </c>
    </row>
    <row r="68" spans="1:11" ht="12.75">
      <c r="A68" s="358" t="s">
        <v>280</v>
      </c>
      <c r="B68" s="351"/>
      <c r="C68" s="386">
        <v>240</v>
      </c>
      <c r="D68" s="386">
        <v>240</v>
      </c>
      <c r="E68" s="387">
        <v>240</v>
      </c>
      <c r="F68" s="399">
        <v>240</v>
      </c>
      <c r="G68" s="400">
        <v>240</v>
      </c>
      <c r="H68" s="401">
        <v>240</v>
      </c>
      <c r="I68" s="390">
        <v>240</v>
      </c>
      <c r="J68" s="386">
        <v>240</v>
      </c>
      <c r="K68" s="387">
        <v>240</v>
      </c>
    </row>
    <row r="69" spans="1:11" ht="12.75">
      <c r="A69" s="347" t="s">
        <v>281</v>
      </c>
      <c r="B69" s="120" t="s">
        <v>282</v>
      </c>
      <c r="C69" s="7"/>
      <c r="D69" s="7"/>
      <c r="E69" s="91"/>
      <c r="F69" s="90"/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>
        <v>3993000</v>
      </c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>
        <v>30216000</v>
      </c>
      <c r="D71" s="7"/>
      <c r="E71" s="91">
        <v>3211971</v>
      </c>
      <c r="F71" s="90">
        <v>50915000</v>
      </c>
      <c r="G71" s="7">
        <v>52129100</v>
      </c>
      <c r="H71" s="33">
        <v>52129100</v>
      </c>
      <c r="I71" s="31">
        <v>54057478</v>
      </c>
      <c r="J71" s="7">
        <v>56759850</v>
      </c>
      <c r="K71" s="91">
        <v>59597842</v>
      </c>
    </row>
    <row r="72" spans="1:11" ht="12.75">
      <c r="A72" s="178" t="s">
        <v>285</v>
      </c>
      <c r="B72" s="120"/>
      <c r="C72" s="7">
        <v>1480000</v>
      </c>
      <c r="D72" s="7">
        <v>1827672</v>
      </c>
      <c r="E72" s="91">
        <v>3071046</v>
      </c>
      <c r="F72" s="90">
        <v>121226224</v>
      </c>
      <c r="G72" s="7">
        <v>121226224</v>
      </c>
      <c r="H72" s="33">
        <v>121226224</v>
      </c>
      <c r="I72" s="31">
        <v>131997067</v>
      </c>
      <c r="J72" s="7">
        <v>138596920</v>
      </c>
      <c r="K72" s="91">
        <v>145526766</v>
      </c>
    </row>
    <row r="73" spans="1:11" ht="12.75">
      <c r="A73" s="178" t="s">
        <v>286</v>
      </c>
      <c r="B73" s="120"/>
      <c r="C73" s="7">
        <v>2175000</v>
      </c>
      <c r="D73" s="7">
        <v>2270000</v>
      </c>
      <c r="E73" s="91">
        <v>2306000</v>
      </c>
      <c r="F73" s="90">
        <v>5829619</v>
      </c>
      <c r="G73" s="7">
        <v>5830000</v>
      </c>
      <c r="H73" s="33">
        <v>5830000</v>
      </c>
      <c r="I73" s="31">
        <v>5633249</v>
      </c>
      <c r="J73" s="7">
        <v>5914911</v>
      </c>
      <c r="K73" s="91">
        <v>6210656</v>
      </c>
    </row>
    <row r="74" spans="1:11" ht="12.75">
      <c r="A74" s="178" t="s">
        <v>287</v>
      </c>
      <c r="B74" s="120"/>
      <c r="C74" s="7">
        <v>235000</v>
      </c>
      <c r="D74" s="7">
        <v>255000</v>
      </c>
      <c r="E74" s="91">
        <v>267000</v>
      </c>
      <c r="F74" s="90">
        <v>4775517</v>
      </c>
      <c r="G74" s="7">
        <v>4775517</v>
      </c>
      <c r="H74" s="33">
        <v>4775517</v>
      </c>
      <c r="I74" s="31">
        <v>7555469</v>
      </c>
      <c r="J74" s="7">
        <v>7933242</v>
      </c>
      <c r="K74" s="91">
        <v>8329904</v>
      </c>
    </row>
    <row r="75" spans="1:11" ht="12.75">
      <c r="A75" s="178" t="s">
        <v>288</v>
      </c>
      <c r="B75" s="120"/>
      <c r="C75" s="7">
        <v>1576000</v>
      </c>
      <c r="D75" s="7">
        <v>1623000</v>
      </c>
      <c r="E75" s="91">
        <v>1671000</v>
      </c>
      <c r="F75" s="90">
        <v>1192275</v>
      </c>
      <c r="G75" s="7">
        <v>1192000</v>
      </c>
      <c r="H75" s="33">
        <v>1192000</v>
      </c>
      <c r="I75" s="31">
        <v>1611771</v>
      </c>
      <c r="J75" s="7">
        <v>1692359</v>
      </c>
      <c r="K75" s="91">
        <v>1776976</v>
      </c>
    </row>
    <row r="76" spans="1:11" ht="12.75">
      <c r="A76" s="178" t="s">
        <v>289</v>
      </c>
      <c r="B76" s="120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/>
      <c r="H78" s="33"/>
      <c r="I78" s="31"/>
      <c r="J78" s="7"/>
      <c r="K78" s="91"/>
    </row>
    <row r="79" spans="1:11" ht="22.5">
      <c r="A79" s="359" t="s">
        <v>291</v>
      </c>
      <c r="B79" s="360"/>
      <c r="C79" s="219">
        <f aca="true" t="shared" si="13" ref="C79:K79">SUM(C70:C78)</f>
        <v>35682000</v>
      </c>
      <c r="D79" s="219">
        <f t="shared" si="13"/>
        <v>5975672</v>
      </c>
      <c r="E79" s="271">
        <f t="shared" si="13"/>
        <v>10527017</v>
      </c>
      <c r="F79" s="272">
        <f t="shared" si="13"/>
        <v>187931635</v>
      </c>
      <c r="G79" s="219">
        <f t="shared" si="13"/>
        <v>185152841</v>
      </c>
      <c r="H79" s="222">
        <f t="shared" si="13"/>
        <v>185152841</v>
      </c>
      <c r="I79" s="273">
        <f t="shared" si="13"/>
        <v>200855034</v>
      </c>
      <c r="J79" s="219">
        <f t="shared" si="13"/>
        <v>210897282</v>
      </c>
      <c r="K79" s="271">
        <f t="shared" si="13"/>
        <v>221442144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421637538</v>
      </c>
      <c r="E5" s="157">
        <f t="shared" si="0"/>
        <v>462406308</v>
      </c>
      <c r="F5" s="158">
        <f t="shared" si="0"/>
        <v>715115759</v>
      </c>
      <c r="G5" s="114">
        <f t="shared" si="0"/>
        <v>527935901</v>
      </c>
      <c r="H5" s="157">
        <f t="shared" si="0"/>
        <v>510767708</v>
      </c>
      <c r="I5" s="158">
        <f t="shared" si="0"/>
        <v>510767708</v>
      </c>
      <c r="J5" s="115">
        <f t="shared" si="0"/>
        <v>458929000</v>
      </c>
      <c r="K5" s="116">
        <f t="shared" si="0"/>
        <v>638788221</v>
      </c>
      <c r="L5" s="157">
        <f t="shared" si="0"/>
        <v>622604285</v>
      </c>
      <c r="M5" s="158">
        <f t="shared" si="0"/>
        <v>946619151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278299296.6612054</v>
      </c>
      <c r="E6" s="157">
        <f t="shared" si="1"/>
        <v>279203747.9599641</v>
      </c>
      <c r="F6" s="158">
        <f t="shared" si="1"/>
        <v>595064173.2873981</v>
      </c>
      <c r="G6" s="114">
        <f t="shared" si="1"/>
        <v>106319514.31550485</v>
      </c>
      <c r="H6" s="157">
        <f t="shared" si="1"/>
        <v>214532286.23985988</v>
      </c>
      <c r="I6" s="158">
        <f t="shared" si="1"/>
        <v>214532286.23985988</v>
      </c>
      <c r="J6" s="115">
        <f t="shared" si="1"/>
        <v>-439363710</v>
      </c>
      <c r="K6" s="116">
        <f t="shared" si="1"/>
        <v>180662979.88066006</v>
      </c>
      <c r="L6" s="157">
        <f t="shared" si="1"/>
        <v>549994547.2981398</v>
      </c>
      <c r="M6" s="158">
        <f t="shared" si="1"/>
        <v>539850741.4852426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2.487844372300072</v>
      </c>
      <c r="E7" s="416">
        <f t="shared" si="2"/>
        <v>2.73543974625597</v>
      </c>
      <c r="F7" s="417">
        <f t="shared" si="2"/>
        <v>3.786526877898528</v>
      </c>
      <c r="G7" s="418">
        <f t="shared" si="2"/>
        <v>2.8034626276822285</v>
      </c>
      <c r="H7" s="416">
        <f t="shared" si="2"/>
        <v>2.743952414092107</v>
      </c>
      <c r="I7" s="417">
        <f t="shared" si="2"/>
        <v>2.743952414092107</v>
      </c>
      <c r="J7" s="419">
        <f t="shared" si="2"/>
        <v>0</v>
      </c>
      <c r="K7" s="420">
        <f t="shared" si="2"/>
        <v>3.1741839524700417</v>
      </c>
      <c r="L7" s="416">
        <f t="shared" si="2"/>
        <v>2.917179132182821</v>
      </c>
      <c r="M7" s="417">
        <f t="shared" si="2"/>
        <v>4.138991351799321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149208749</v>
      </c>
      <c r="E8" s="157">
        <f t="shared" si="3"/>
        <v>124265683</v>
      </c>
      <c r="F8" s="158">
        <f t="shared" si="3"/>
        <v>213235005</v>
      </c>
      <c r="G8" s="114">
        <f t="shared" si="3"/>
        <v>160001900</v>
      </c>
      <c r="H8" s="157">
        <f t="shared" si="3"/>
        <v>88644000</v>
      </c>
      <c r="I8" s="158">
        <f t="shared" si="3"/>
        <v>88644000</v>
      </c>
      <c r="J8" s="115">
        <f t="shared" si="3"/>
        <v>0</v>
      </c>
      <c r="K8" s="116">
        <f t="shared" si="3"/>
        <v>167600800</v>
      </c>
      <c r="L8" s="157">
        <f t="shared" si="3"/>
        <v>198371500</v>
      </c>
      <c r="M8" s="158">
        <f t="shared" si="3"/>
        <v>208063300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-0.03788806789342142</v>
      </c>
      <c r="F9" s="424">
        <f t="shared" si="4"/>
        <v>0.11123978367804482</v>
      </c>
      <c r="G9" s="425">
        <f t="shared" si="4"/>
        <v>-0.055477461250856785</v>
      </c>
      <c r="H9" s="426">
        <f t="shared" si="4"/>
        <v>-0.12734335876952424</v>
      </c>
      <c r="I9" s="424">
        <f t="shared" si="4"/>
        <v>-0.06</v>
      </c>
      <c r="J9" s="427">
        <f t="shared" si="4"/>
        <v>-1.06</v>
      </c>
      <c r="K9" s="428">
        <f t="shared" si="4"/>
        <v>0.05721097546249171</v>
      </c>
      <c r="L9" s="426">
        <f t="shared" si="4"/>
        <v>-0.002043391408789119</v>
      </c>
      <c r="M9" s="424">
        <f t="shared" si="4"/>
        <v>0.010643561489558861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0.9866062244888585</v>
      </c>
      <c r="E10" s="426">
        <f t="shared" si="5"/>
        <v>0.9999752283285136</v>
      </c>
      <c r="F10" s="424">
        <f t="shared" si="5"/>
        <v>0.9601970570868893</v>
      </c>
      <c r="G10" s="425">
        <f t="shared" si="5"/>
        <v>0.9387409786821785</v>
      </c>
      <c r="H10" s="426">
        <f t="shared" si="5"/>
        <v>0.9577890654119845</v>
      </c>
      <c r="I10" s="424">
        <f t="shared" si="5"/>
        <v>0.9577890654119845</v>
      </c>
      <c r="J10" s="430">
        <f t="shared" si="5"/>
        <v>0</v>
      </c>
      <c r="K10" s="428">
        <f t="shared" si="5"/>
        <v>0.9408575653804853</v>
      </c>
      <c r="L10" s="426">
        <f>IF(ISERROR(L53/L54),0,(L53/L54))</f>
        <v>0.9384805883055984</v>
      </c>
      <c r="M10" s="424">
        <f>IF(ISERROR(M53/M54),0,(M53/M54))</f>
        <v>0.9390344156356226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0.03889514251252286</v>
      </c>
      <c r="E11" s="426">
        <f t="shared" si="6"/>
        <v>0.017499759948495258</v>
      </c>
      <c r="F11" s="424">
        <f t="shared" si="6"/>
        <v>0.0036803062070582663</v>
      </c>
      <c r="G11" s="427">
        <f t="shared" si="6"/>
        <v>0.010666958260510668</v>
      </c>
      <c r="H11" s="426">
        <f t="shared" si="6"/>
        <v>0.011320621803412485</v>
      </c>
      <c r="I11" s="424">
        <f t="shared" si="6"/>
        <v>0.011320621803412485</v>
      </c>
      <c r="J11" s="427">
        <f t="shared" si="6"/>
        <v>0</v>
      </c>
      <c r="K11" s="428">
        <f t="shared" si="6"/>
        <v>0.010275082314018684</v>
      </c>
      <c r="L11" s="426">
        <f t="shared" si="6"/>
        <v>0.010295548235598919</v>
      </c>
      <c r="M11" s="424">
        <f t="shared" si="6"/>
        <v>0.010212426843137438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0.9965886969827288</v>
      </c>
      <c r="E12" s="429">
        <f t="shared" si="7"/>
        <v>0.789478754356373</v>
      </c>
      <c r="F12" s="424">
        <f t="shared" si="7"/>
        <v>0.9999999803114331</v>
      </c>
      <c r="G12" s="431">
        <f t="shared" si="7"/>
        <v>0.9578469966049253</v>
      </c>
      <c r="H12" s="429">
        <f t="shared" si="7"/>
        <v>0.9207289404050588</v>
      </c>
      <c r="I12" s="426">
        <f t="shared" si="7"/>
        <v>0.9207289404050588</v>
      </c>
      <c r="J12" s="432">
        <f t="shared" si="7"/>
        <v>0</v>
      </c>
      <c r="K12" s="431">
        <f t="shared" si="7"/>
        <v>1.0000341266903394</v>
      </c>
      <c r="L12" s="429">
        <f t="shared" si="7"/>
        <v>0.9980770686093782</v>
      </c>
      <c r="M12" s="424">
        <f t="shared" si="7"/>
        <v>0.9946244630809417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0</v>
      </c>
      <c r="E13" s="426">
        <f t="shared" si="8"/>
        <v>0</v>
      </c>
      <c r="F13" s="424">
        <f t="shared" si="8"/>
        <v>1.036746814465651</v>
      </c>
      <c r="G13" s="425">
        <f t="shared" si="8"/>
        <v>0.26078999025427807</v>
      </c>
      <c r="H13" s="426">
        <f t="shared" si="8"/>
        <v>0</v>
      </c>
      <c r="I13" s="424">
        <f t="shared" si="8"/>
        <v>0</v>
      </c>
      <c r="J13" s="427">
        <f t="shared" si="8"/>
        <v>0</v>
      </c>
      <c r="K13" s="428">
        <f t="shared" si="8"/>
        <v>0.7492995861690899</v>
      </c>
      <c r="L13" s="426">
        <f t="shared" si="8"/>
        <v>0</v>
      </c>
      <c r="M13" s="424">
        <f t="shared" si="8"/>
        <v>0.7884345301769501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0.3881530724151234</v>
      </c>
      <c r="F15" s="424">
        <f t="shared" si="9"/>
        <v>0.16679096380734543</v>
      </c>
      <c r="G15" s="425">
        <f t="shared" si="9"/>
        <v>-0.1300319635057469</v>
      </c>
      <c r="H15" s="426">
        <f t="shared" si="9"/>
        <v>-0.01122818143890565</v>
      </c>
      <c r="I15" s="424">
        <f t="shared" si="9"/>
        <v>0</v>
      </c>
      <c r="J15" s="427">
        <f t="shared" si="9"/>
        <v>0.09573584984901523</v>
      </c>
      <c r="K15" s="428">
        <f t="shared" si="9"/>
        <v>0.02353870223722701</v>
      </c>
      <c r="L15" s="426">
        <f t="shared" si="9"/>
        <v>0.11132928361529656</v>
      </c>
      <c r="M15" s="424">
        <f t="shared" si="9"/>
        <v>0.10741949971895884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-0.3750337158817029</v>
      </c>
      <c r="F16" s="424">
        <f t="shared" si="10"/>
        <v>-0.3303029459263797</v>
      </c>
      <c r="G16" s="425">
        <f t="shared" si="10"/>
        <v>1.4231752697336963</v>
      </c>
      <c r="H16" s="426">
        <f t="shared" si="10"/>
        <v>0</v>
      </c>
      <c r="I16" s="424">
        <f t="shared" si="10"/>
        <v>0</v>
      </c>
      <c r="J16" s="427">
        <f t="shared" si="10"/>
        <v>-0.8579554228650846</v>
      </c>
      <c r="K16" s="428">
        <f>IF(ISERROR((K121-H121)/H121),0,((K121-H121)/H121))</f>
        <v>-0.7982790274703592</v>
      </c>
      <c r="L16" s="426">
        <f t="shared" si="10"/>
        <v>0.06005188619061796</v>
      </c>
      <c r="M16" s="424">
        <f t="shared" si="10"/>
        <v>0.054964894684052155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0.02741807711540385</v>
      </c>
      <c r="E17" s="426">
        <f t="shared" si="11"/>
        <v>0.029357660636088315</v>
      </c>
      <c r="F17" s="424">
        <f t="shared" si="11"/>
        <v>0.07261524570983156</v>
      </c>
      <c r="G17" s="425">
        <f t="shared" si="11"/>
        <v>0.10240363094327963</v>
      </c>
      <c r="H17" s="426">
        <f t="shared" si="11"/>
        <v>0.10140645872323273</v>
      </c>
      <c r="I17" s="424">
        <f t="shared" si="11"/>
        <v>0.10140645872323273</v>
      </c>
      <c r="J17" s="427">
        <f t="shared" si="11"/>
        <v>0</v>
      </c>
      <c r="K17" s="428">
        <f t="shared" si="11"/>
        <v>0.11028084188153858</v>
      </c>
      <c r="L17" s="426">
        <f t="shared" si="11"/>
        <v>0.11504060758911973</v>
      </c>
      <c r="M17" s="424">
        <f t="shared" si="11"/>
        <v>0.1204858804558229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0.8191300577467998</v>
      </c>
      <c r="E18" s="426">
        <f t="shared" si="12"/>
        <v>0.17859444889961573</v>
      </c>
      <c r="F18" s="424">
        <f t="shared" si="12"/>
        <v>0.06015859920288395</v>
      </c>
      <c r="G18" s="425">
        <f t="shared" si="12"/>
        <v>0.3439112634101805</v>
      </c>
      <c r="H18" s="426">
        <f t="shared" si="12"/>
        <v>0.3216758211324427</v>
      </c>
      <c r="I18" s="424">
        <f t="shared" si="12"/>
        <v>0.3216758211324427</v>
      </c>
      <c r="J18" s="427">
        <f t="shared" si="12"/>
        <v>0</v>
      </c>
      <c r="K18" s="428">
        <f t="shared" si="12"/>
        <v>0.32060370842606684</v>
      </c>
      <c r="L18" s="426">
        <f t="shared" si="12"/>
        <v>0.3712717719047058</v>
      </c>
      <c r="M18" s="424">
        <f t="shared" si="12"/>
        <v>0.3945085584739015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0.02211193210657858</v>
      </c>
      <c r="F36" s="432">
        <f t="shared" si="13"/>
        <v>0.17123978367804482</v>
      </c>
      <c r="G36" s="458">
        <f t="shared" si="13"/>
        <v>0.004522538749143212</v>
      </c>
      <c r="H36" s="458">
        <f t="shared" si="13"/>
        <v>-0.06734335876952424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0.1172109754624917</v>
      </c>
      <c r="L36" s="432">
        <f aca="true" t="shared" si="15" ref="L36:M42">IF(ISERROR((L44/K44)-1),0,((L44/K44)-1))</f>
        <v>0.05795660859121088</v>
      </c>
      <c r="M36" s="461">
        <f t="shared" si="15"/>
        <v>0.07064356148955886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0.10388148266170427</v>
      </c>
      <c r="F37" s="462">
        <f t="shared" si="13"/>
        <v>0.07396465551339637</v>
      </c>
      <c r="G37" s="457">
        <f t="shared" si="13"/>
        <v>0.12962327027867881</v>
      </c>
      <c r="H37" s="457">
        <f t="shared" si="13"/>
        <v>-0.01608223420106858</v>
      </c>
      <c r="I37" s="458">
        <f t="shared" si="13"/>
        <v>0</v>
      </c>
      <c r="J37" s="459">
        <f t="shared" si="13"/>
        <v>-1</v>
      </c>
      <c r="K37" s="460">
        <f t="shared" si="14"/>
        <v>0.06477760232967955</v>
      </c>
      <c r="L37" s="462">
        <f t="shared" si="15"/>
        <v>0.05774160328495914</v>
      </c>
      <c r="M37" s="463">
        <f t="shared" si="15"/>
        <v>0.05999970907589547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-0.002889143617887502</v>
      </c>
      <c r="F38" s="462">
        <f t="shared" si="13"/>
        <v>0.1306272390126546</v>
      </c>
      <c r="G38" s="457">
        <f t="shared" si="13"/>
        <v>0.0158476654059736</v>
      </c>
      <c r="H38" s="457">
        <f t="shared" si="13"/>
        <v>-0.09942629853475393</v>
      </c>
      <c r="I38" s="458">
        <f t="shared" si="13"/>
        <v>0</v>
      </c>
      <c r="J38" s="459">
        <f t="shared" si="13"/>
        <v>-1</v>
      </c>
      <c r="K38" s="460">
        <f t="shared" si="14"/>
        <v>0.1456955381662821</v>
      </c>
      <c r="L38" s="462">
        <f t="shared" si="15"/>
        <v>0.05796710584182252</v>
      </c>
      <c r="M38" s="463">
        <f t="shared" si="15"/>
        <v>0.06993760656329973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0.1354035737868211</v>
      </c>
      <c r="F39" s="462">
        <f t="shared" si="13"/>
        <v>0.5018788706982615</v>
      </c>
      <c r="G39" s="457">
        <f t="shared" si="13"/>
        <v>-0.093179020097103</v>
      </c>
      <c r="H39" s="457">
        <f t="shared" si="13"/>
        <v>0.0017265563201898093</v>
      </c>
      <c r="I39" s="458">
        <f t="shared" si="13"/>
        <v>0</v>
      </c>
      <c r="J39" s="459">
        <f t="shared" si="13"/>
        <v>-1</v>
      </c>
      <c r="K39" s="460">
        <f t="shared" si="14"/>
        <v>0.08800147109782275</v>
      </c>
      <c r="L39" s="462">
        <f t="shared" si="15"/>
        <v>0.057922290962380885</v>
      </c>
      <c r="M39" s="463">
        <f t="shared" si="15"/>
        <v>0.08012514447656738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0.0921097606887542</v>
      </c>
      <c r="F40" s="462">
        <f t="shared" si="13"/>
        <v>-0.009621523049913705</v>
      </c>
      <c r="G40" s="457">
        <f t="shared" si="13"/>
        <v>0.12112359855421584</v>
      </c>
      <c r="H40" s="457">
        <f t="shared" si="13"/>
        <v>0.0128796574735619</v>
      </c>
      <c r="I40" s="458">
        <f t="shared" si="13"/>
        <v>0</v>
      </c>
      <c r="J40" s="459">
        <f t="shared" si="13"/>
        <v>-1</v>
      </c>
      <c r="K40" s="460">
        <f t="shared" si="14"/>
        <v>0.06902491468165062</v>
      </c>
      <c r="L40" s="462">
        <f t="shared" si="15"/>
        <v>0.057974753190112915</v>
      </c>
      <c r="M40" s="463">
        <f t="shared" si="15"/>
        <v>0.06000028574286009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0.11031801042443701</v>
      </c>
      <c r="F41" s="462">
        <f t="shared" si="13"/>
        <v>0.08013170232019107</v>
      </c>
      <c r="G41" s="457">
        <f t="shared" si="13"/>
        <v>0.040706673854289166</v>
      </c>
      <c r="H41" s="457">
        <f t="shared" si="13"/>
        <v>0.23718322072101494</v>
      </c>
      <c r="I41" s="458">
        <f t="shared" si="13"/>
        <v>0</v>
      </c>
      <c r="J41" s="459">
        <f t="shared" si="13"/>
        <v>-1</v>
      </c>
      <c r="K41" s="460">
        <f t="shared" si="14"/>
        <v>-0.1516427445011389</v>
      </c>
      <c r="L41" s="462">
        <f t="shared" si="15"/>
        <v>0.05794466944128196</v>
      </c>
      <c r="M41" s="463">
        <f t="shared" si="15"/>
        <v>0.057942856874040105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</v>
      </c>
      <c r="F42" s="462">
        <f t="shared" si="13"/>
        <v>0</v>
      </c>
      <c r="G42" s="457">
        <f t="shared" si="13"/>
        <v>0</v>
      </c>
      <c r="H42" s="457">
        <f t="shared" si="13"/>
        <v>-0.786585513127068</v>
      </c>
      <c r="I42" s="458">
        <f t="shared" si="13"/>
        <v>0</v>
      </c>
      <c r="J42" s="459">
        <f t="shared" si="13"/>
        <v>-1</v>
      </c>
      <c r="K42" s="460">
        <f t="shared" si="14"/>
        <v>-0.16376188320507012</v>
      </c>
      <c r="L42" s="462">
        <f t="shared" si="15"/>
        <v>0.050074434970902804</v>
      </c>
      <c r="M42" s="463">
        <f t="shared" si="15"/>
        <v>0.05516174764789272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2023653390</v>
      </c>
      <c r="E43" s="464">
        <f t="shared" si="16"/>
        <v>2094092268</v>
      </c>
      <c r="F43" s="464">
        <f t="shared" si="16"/>
        <v>2415834580</v>
      </c>
      <c r="G43" s="464">
        <f t="shared" si="16"/>
        <v>2473760500</v>
      </c>
      <c r="H43" s="464">
        <f t="shared" si="16"/>
        <v>2330923200</v>
      </c>
      <c r="I43" s="465">
        <f t="shared" si="16"/>
        <v>2330923200</v>
      </c>
      <c r="J43" s="466">
        <f t="shared" si="16"/>
        <v>0</v>
      </c>
      <c r="K43" s="467">
        <f t="shared" si="16"/>
        <v>2580271300</v>
      </c>
      <c r="L43" s="464">
        <f t="shared" si="16"/>
        <v>2729645800</v>
      </c>
      <c r="M43" s="468">
        <f t="shared" si="16"/>
        <v>2916985400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1673839935</v>
      </c>
      <c r="E44" s="464">
        <f t="shared" si="17"/>
        <v>1710851770</v>
      </c>
      <c r="F44" s="464">
        <f t="shared" si="17"/>
        <v>2003817657</v>
      </c>
      <c r="G44" s="464">
        <f t="shared" si="17"/>
        <v>2012880000</v>
      </c>
      <c r="H44" s="464">
        <f t="shared" si="17"/>
        <v>1877325900</v>
      </c>
      <c r="I44" s="465">
        <f t="shared" si="17"/>
        <v>1877325900</v>
      </c>
      <c r="J44" s="466">
        <f t="shared" si="17"/>
        <v>0</v>
      </c>
      <c r="K44" s="467">
        <f t="shared" si="17"/>
        <v>2097369100</v>
      </c>
      <c r="L44" s="464">
        <f t="shared" si="17"/>
        <v>2218925500</v>
      </c>
      <c r="M44" s="468">
        <f t="shared" si="17"/>
        <v>2375678300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338165880</v>
      </c>
      <c r="E45" s="464">
        <f t="shared" si="18"/>
        <v>373295053</v>
      </c>
      <c r="F45" s="464">
        <f t="shared" si="18"/>
        <v>400905693</v>
      </c>
      <c r="G45" s="464">
        <f t="shared" si="18"/>
        <v>452872400</v>
      </c>
      <c r="H45" s="464">
        <f t="shared" si="18"/>
        <v>445589200</v>
      </c>
      <c r="I45" s="465">
        <f t="shared" si="18"/>
        <v>445589200</v>
      </c>
      <c r="J45" s="466">
        <f t="shared" si="18"/>
        <v>0</v>
      </c>
      <c r="K45" s="467">
        <f t="shared" si="18"/>
        <v>474453400</v>
      </c>
      <c r="L45" s="464">
        <f t="shared" si="18"/>
        <v>501849100</v>
      </c>
      <c r="M45" s="468">
        <f t="shared" si="18"/>
        <v>531959900</v>
      </c>
    </row>
    <row r="46" spans="1:13" ht="12.75">
      <c r="A46" s="454" t="s">
        <v>102</v>
      </c>
      <c r="B46" s="455"/>
      <c r="C46" s="455"/>
      <c r="D46" s="464">
        <f t="shared" si="18"/>
        <v>1336446889</v>
      </c>
      <c r="E46" s="464">
        <f t="shared" si="18"/>
        <v>1332585702</v>
      </c>
      <c r="F46" s="464">
        <f t="shared" si="18"/>
        <v>1506657693</v>
      </c>
      <c r="G46" s="464">
        <f t="shared" si="18"/>
        <v>1530534700</v>
      </c>
      <c r="H46" s="464">
        <f t="shared" si="18"/>
        <v>1378359300</v>
      </c>
      <c r="I46" s="465">
        <f t="shared" si="18"/>
        <v>1378359300</v>
      </c>
      <c r="J46" s="466">
        <f t="shared" si="18"/>
        <v>0</v>
      </c>
      <c r="K46" s="467">
        <f t="shared" si="18"/>
        <v>1579180100</v>
      </c>
      <c r="L46" s="464">
        <f t="shared" si="18"/>
        <v>1670720600</v>
      </c>
      <c r="M46" s="468">
        <f t="shared" si="18"/>
        <v>1787566800</v>
      </c>
    </row>
    <row r="47" spans="1:13" ht="12.75">
      <c r="A47" s="454" t="s">
        <v>103</v>
      </c>
      <c r="B47" s="455"/>
      <c r="C47" s="455"/>
      <c r="D47" s="464">
        <f t="shared" si="18"/>
        <v>200460418</v>
      </c>
      <c r="E47" s="464">
        <f t="shared" si="18"/>
        <v>227603475</v>
      </c>
      <c r="F47" s="464">
        <f t="shared" si="18"/>
        <v>341832850</v>
      </c>
      <c r="G47" s="464">
        <f t="shared" si="18"/>
        <v>309981200</v>
      </c>
      <c r="H47" s="464">
        <f t="shared" si="18"/>
        <v>310516400</v>
      </c>
      <c r="I47" s="465">
        <f t="shared" si="18"/>
        <v>310516400</v>
      </c>
      <c r="J47" s="466">
        <f t="shared" si="18"/>
        <v>0</v>
      </c>
      <c r="K47" s="467">
        <f t="shared" si="18"/>
        <v>337842300</v>
      </c>
      <c r="L47" s="464">
        <f t="shared" si="18"/>
        <v>357410900</v>
      </c>
      <c r="M47" s="468">
        <f t="shared" si="18"/>
        <v>386048500</v>
      </c>
    </row>
    <row r="48" spans="1:13" ht="12.75">
      <c r="A48" s="454" t="s">
        <v>104</v>
      </c>
      <c r="B48" s="455"/>
      <c r="C48" s="455"/>
      <c r="D48" s="464">
        <f t="shared" si="18"/>
        <v>75579482</v>
      </c>
      <c r="E48" s="464">
        <f t="shared" si="18"/>
        <v>82541090</v>
      </c>
      <c r="F48" s="464">
        <f t="shared" si="18"/>
        <v>81746919</v>
      </c>
      <c r="G48" s="464">
        <f t="shared" si="18"/>
        <v>91648400</v>
      </c>
      <c r="H48" s="464">
        <f t="shared" si="18"/>
        <v>92828800</v>
      </c>
      <c r="I48" s="465">
        <f t="shared" si="18"/>
        <v>92828800</v>
      </c>
      <c r="J48" s="466">
        <f t="shared" si="18"/>
        <v>0</v>
      </c>
      <c r="K48" s="467">
        <f t="shared" si="18"/>
        <v>99236300</v>
      </c>
      <c r="L48" s="464">
        <f t="shared" si="18"/>
        <v>104989500</v>
      </c>
      <c r="M48" s="468">
        <f t="shared" si="18"/>
        <v>111288900</v>
      </c>
    </row>
    <row r="49" spans="1:13" ht="12.75">
      <c r="A49" s="454" t="s">
        <v>480</v>
      </c>
      <c r="B49" s="455"/>
      <c r="C49" s="455"/>
      <c r="D49" s="464">
        <f t="shared" si="18"/>
        <v>61353146</v>
      </c>
      <c r="E49" s="464">
        <f t="shared" si="18"/>
        <v>68121503</v>
      </c>
      <c r="F49" s="464">
        <f t="shared" si="18"/>
        <v>73580195</v>
      </c>
      <c r="G49" s="464">
        <f t="shared" si="18"/>
        <v>76575400</v>
      </c>
      <c r="H49" s="464">
        <f t="shared" si="18"/>
        <v>94737800</v>
      </c>
      <c r="I49" s="465">
        <f t="shared" si="18"/>
        <v>94737800</v>
      </c>
      <c r="J49" s="466">
        <f t="shared" si="18"/>
        <v>0</v>
      </c>
      <c r="K49" s="467">
        <f t="shared" si="18"/>
        <v>80371500</v>
      </c>
      <c r="L49" s="464">
        <f t="shared" si="18"/>
        <v>85028600</v>
      </c>
      <c r="M49" s="468">
        <f t="shared" si="18"/>
        <v>89955400</v>
      </c>
    </row>
    <row r="50" spans="1:13" ht="12.75">
      <c r="A50" s="454" t="s">
        <v>106</v>
      </c>
      <c r="B50" s="455"/>
      <c r="C50" s="455"/>
      <c r="D50" s="464">
        <f t="shared" si="18"/>
        <v>0</v>
      </c>
      <c r="E50" s="464">
        <f t="shared" si="18"/>
        <v>0</v>
      </c>
      <c r="F50" s="464">
        <f t="shared" si="18"/>
        <v>0</v>
      </c>
      <c r="G50" s="464">
        <f t="shared" si="18"/>
        <v>4140300</v>
      </c>
      <c r="H50" s="464">
        <f t="shared" si="18"/>
        <v>883600</v>
      </c>
      <c r="I50" s="465">
        <f t="shared" si="18"/>
        <v>883600</v>
      </c>
      <c r="J50" s="466">
        <f t="shared" si="18"/>
        <v>0</v>
      </c>
      <c r="K50" s="467">
        <f t="shared" si="18"/>
        <v>738900</v>
      </c>
      <c r="L50" s="464">
        <f t="shared" si="18"/>
        <v>775900</v>
      </c>
      <c r="M50" s="468">
        <f t="shared" si="18"/>
        <v>818700</v>
      </c>
    </row>
    <row r="51" spans="1:13" ht="12.75">
      <c r="A51" s="454" t="s">
        <v>107</v>
      </c>
      <c r="B51" s="455"/>
      <c r="C51" s="455"/>
      <c r="D51" s="464">
        <f t="shared" si="18"/>
        <v>11647575</v>
      </c>
      <c r="E51" s="464">
        <f t="shared" si="18"/>
        <v>9945445</v>
      </c>
      <c r="F51" s="464">
        <f t="shared" si="18"/>
        <v>11111230</v>
      </c>
      <c r="G51" s="464">
        <f t="shared" si="18"/>
        <v>8008100</v>
      </c>
      <c r="H51" s="464">
        <f t="shared" si="18"/>
        <v>8008100</v>
      </c>
      <c r="I51" s="465">
        <f t="shared" si="18"/>
        <v>8008100</v>
      </c>
      <c r="J51" s="466">
        <f t="shared" si="18"/>
        <v>0</v>
      </c>
      <c r="K51" s="467">
        <f t="shared" si="18"/>
        <v>8448800</v>
      </c>
      <c r="L51" s="464">
        <f t="shared" si="18"/>
        <v>8871200</v>
      </c>
      <c r="M51" s="468">
        <f t="shared" si="18"/>
        <v>9347200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242576965</v>
      </c>
      <c r="E52" s="464">
        <f t="shared" si="19"/>
        <v>166702144</v>
      </c>
      <c r="F52" s="464">
        <f t="shared" si="19"/>
        <v>371836204</v>
      </c>
      <c r="G52" s="464">
        <f t="shared" si="19"/>
        <v>383450300</v>
      </c>
      <c r="H52" s="464">
        <f t="shared" si="19"/>
        <v>422766000</v>
      </c>
      <c r="I52" s="465">
        <f t="shared" si="19"/>
        <v>422766000</v>
      </c>
      <c r="J52" s="466">
        <f t="shared" si="19"/>
        <v>0</v>
      </c>
      <c r="K52" s="467">
        <f t="shared" si="19"/>
        <v>413719700</v>
      </c>
      <c r="L52" s="464">
        <f t="shared" si="19"/>
        <v>384431200</v>
      </c>
      <c r="M52" s="468">
        <f t="shared" si="19"/>
        <v>393184200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2198000897</v>
      </c>
      <c r="E53" s="469">
        <f t="shared" si="20"/>
        <v>2178684756</v>
      </c>
      <c r="F53" s="469">
        <f t="shared" si="20"/>
        <v>2455969926</v>
      </c>
      <c r="G53" s="469">
        <f t="shared" si="20"/>
        <v>2372329032</v>
      </c>
      <c r="H53" s="469">
        <f t="shared" si="20"/>
        <v>2331683652</v>
      </c>
      <c r="I53" s="469">
        <f t="shared" si="20"/>
        <v>2331683652</v>
      </c>
      <c r="J53" s="470">
        <f t="shared" si="20"/>
        <v>2289634582</v>
      </c>
      <c r="K53" s="471">
        <f t="shared" si="20"/>
        <v>2486907835</v>
      </c>
      <c r="L53" s="469">
        <f t="shared" si="20"/>
        <v>2624223905</v>
      </c>
      <c r="M53" s="468">
        <f t="shared" si="20"/>
        <v>2805476874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2227840087</v>
      </c>
      <c r="E54" s="469">
        <f t="shared" si="21"/>
        <v>2178738727</v>
      </c>
      <c r="F54" s="469">
        <f t="shared" si="21"/>
        <v>2557776977</v>
      </c>
      <c r="G54" s="469">
        <f t="shared" si="21"/>
        <v>2527139100</v>
      </c>
      <c r="H54" s="469">
        <f t="shared" si="21"/>
        <v>2434443800</v>
      </c>
      <c r="I54" s="469">
        <f t="shared" si="21"/>
        <v>2434443800</v>
      </c>
      <c r="J54" s="470">
        <f t="shared" si="21"/>
        <v>0</v>
      </c>
      <c r="K54" s="471">
        <f t="shared" si="21"/>
        <v>2643235200</v>
      </c>
      <c r="L54" s="469">
        <f t="shared" si="21"/>
        <v>2796247400</v>
      </c>
      <c r="M54" s="473">
        <f t="shared" si="21"/>
        <v>2987618800</v>
      </c>
    </row>
    <row r="55" spans="1:13" ht="12.75">
      <c r="A55" s="472" t="s">
        <v>484</v>
      </c>
      <c r="B55" s="455"/>
      <c r="C55" s="455"/>
      <c r="D55" s="469">
        <f>+D84</f>
        <v>136459861.5</v>
      </c>
      <c r="E55" s="469">
        <f aca="true" t="shared" si="22" ref="E55:M55">+(E121+E126+E127+E128)-(D121+D126+D127+D128)</f>
        <v>121563308</v>
      </c>
      <c r="F55" s="469">
        <f t="shared" si="22"/>
        <v>72513898</v>
      </c>
      <c r="G55" s="469">
        <f>+(G121+G126+G127+G128)-(F121+F126+F127+F128)</f>
        <v>-65914833</v>
      </c>
      <c r="H55" s="469">
        <f>+(H121+H126+H127+H128)-(F121+F126+F127+F128)</f>
        <v>-70871578</v>
      </c>
      <c r="I55" s="469">
        <f>+(I121+I126+I127+I128)-(F121+F126+F127+F128)</f>
        <v>-70871578</v>
      </c>
      <c r="J55" s="470">
        <f>+(J121+J126+J127+J128)-(F121+F126+F127+F128)</f>
        <v>-29182982</v>
      </c>
      <c r="K55" s="471">
        <f>+(K121+K126+K127+K128)-(G121+G126+G127+G128)</f>
        <v>47997076</v>
      </c>
      <c r="L55" s="469">
        <f t="shared" si="22"/>
        <v>54502201</v>
      </c>
      <c r="M55" s="473">
        <f t="shared" si="22"/>
        <v>58442588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461211860</v>
      </c>
      <c r="E56" s="469">
        <f t="shared" si="23"/>
        <v>497248224</v>
      </c>
      <c r="F56" s="469">
        <f t="shared" si="23"/>
        <v>427402348</v>
      </c>
      <c r="G56" s="469">
        <f t="shared" si="23"/>
        <v>473664000</v>
      </c>
      <c r="H56" s="469">
        <f t="shared" si="23"/>
        <v>480449000</v>
      </c>
      <c r="I56" s="469">
        <f t="shared" si="23"/>
        <v>480449000</v>
      </c>
      <c r="J56" s="470">
        <f t="shared" si="23"/>
        <v>0</v>
      </c>
      <c r="K56" s="471">
        <f t="shared" si="23"/>
        <v>485862100</v>
      </c>
      <c r="L56" s="469">
        <f t="shared" si="23"/>
        <v>552113400</v>
      </c>
      <c r="M56" s="473">
        <f t="shared" si="23"/>
        <v>602741300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454372711</v>
      </c>
      <c r="E57" s="469">
        <f t="shared" si="24"/>
        <v>393780845</v>
      </c>
      <c r="F57" s="469">
        <f t="shared" si="24"/>
        <v>507908984</v>
      </c>
      <c r="G57" s="469">
        <f t="shared" si="24"/>
        <v>521255100</v>
      </c>
      <c r="H57" s="469">
        <f t="shared" si="24"/>
        <v>570504800</v>
      </c>
      <c r="I57" s="469">
        <f t="shared" si="24"/>
        <v>570504800</v>
      </c>
      <c r="J57" s="470">
        <f t="shared" si="24"/>
        <v>0</v>
      </c>
      <c r="K57" s="471">
        <f t="shared" si="24"/>
        <v>525160800</v>
      </c>
      <c r="L57" s="469">
        <f t="shared" si="24"/>
        <v>531998700</v>
      </c>
      <c r="M57" s="473">
        <f t="shared" si="24"/>
        <v>550711500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372190345</v>
      </c>
      <c r="E58" s="475">
        <f t="shared" si="25"/>
        <v>70327073</v>
      </c>
      <c r="F58" s="475">
        <f t="shared" si="25"/>
        <v>30555093</v>
      </c>
      <c r="G58" s="475">
        <f t="shared" si="25"/>
        <v>179265500</v>
      </c>
      <c r="H58" s="475">
        <f t="shared" si="25"/>
        <v>183517600</v>
      </c>
      <c r="I58" s="475">
        <f t="shared" si="25"/>
        <v>183517600</v>
      </c>
      <c r="J58" s="473">
        <f t="shared" si="25"/>
        <v>0</v>
      </c>
      <c r="K58" s="475">
        <f t="shared" si="25"/>
        <v>168368500</v>
      </c>
      <c r="L58" s="475">
        <f t="shared" si="25"/>
        <v>197516100</v>
      </c>
      <c r="M58" s="473">
        <f t="shared" si="25"/>
        <v>217260400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136459861.5</v>
      </c>
      <c r="E84" s="497">
        <f aca="true" t="shared" si="27" ref="E84:M84">+E55</f>
        <v>121563308</v>
      </c>
      <c r="F84" s="497">
        <f t="shared" si="27"/>
        <v>72513898</v>
      </c>
      <c r="G84" s="497">
        <f t="shared" si="27"/>
        <v>-65914833</v>
      </c>
      <c r="H84" s="497">
        <f t="shared" si="27"/>
        <v>-70871578</v>
      </c>
      <c r="I84" s="497">
        <f t="shared" si="27"/>
        <v>-70871578</v>
      </c>
      <c r="J84" s="497">
        <f t="shared" si="27"/>
        <v>-29182982</v>
      </c>
      <c r="K84" s="497">
        <f t="shared" si="27"/>
        <v>47997076</v>
      </c>
      <c r="L84" s="497">
        <f t="shared" si="27"/>
        <v>54502201</v>
      </c>
      <c r="M84" s="497">
        <f t="shared" si="27"/>
        <v>58442588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143338241.3387946</v>
      </c>
      <c r="E98" s="402">
        <f t="shared" si="28"/>
        <v>183202560.0400359</v>
      </c>
      <c r="F98" s="402">
        <f t="shared" si="28"/>
        <v>120051585.7126019</v>
      </c>
      <c r="G98" s="402">
        <f t="shared" si="28"/>
        <v>329984313.68449515</v>
      </c>
      <c r="H98" s="402">
        <f t="shared" si="28"/>
        <v>284716019.7601401</v>
      </c>
      <c r="I98" s="402">
        <f t="shared" si="28"/>
        <v>284716019.7601401</v>
      </c>
      <c r="J98" s="402">
        <f t="shared" si="28"/>
        <v>898289518</v>
      </c>
      <c r="K98" s="402">
        <f t="shared" si="28"/>
        <v>458125237.11933994</v>
      </c>
      <c r="L98" s="402">
        <f t="shared" si="28"/>
        <v>72609733.70186019</v>
      </c>
      <c r="M98" s="402">
        <f t="shared" si="28"/>
        <v>406768405.5147574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421637538</v>
      </c>
      <c r="E99" s="402">
        <f t="shared" si="29"/>
        <v>462406308</v>
      </c>
      <c r="F99" s="402">
        <f t="shared" si="29"/>
        <v>715115759</v>
      </c>
      <c r="G99" s="402">
        <f t="shared" si="29"/>
        <v>436303828</v>
      </c>
      <c r="H99" s="402">
        <f t="shared" si="29"/>
        <v>499248306</v>
      </c>
      <c r="I99" s="402">
        <f t="shared" si="29"/>
        <v>499248306</v>
      </c>
      <c r="J99" s="402">
        <f t="shared" si="29"/>
        <v>458925808</v>
      </c>
      <c r="K99" s="402">
        <f t="shared" si="29"/>
        <v>638788217</v>
      </c>
      <c r="L99" s="402">
        <f t="shared" si="29"/>
        <v>622604281</v>
      </c>
      <c r="M99" s="402">
        <f t="shared" si="29"/>
        <v>946619147</v>
      </c>
    </row>
    <row r="100" spans="1:13" ht="12.75">
      <c r="A100" s="6"/>
      <c r="B100" s="6"/>
      <c r="C100" s="6"/>
      <c r="D100" s="402">
        <f aca="true" t="shared" si="30" ref="D100:M100">+D99-D98</f>
        <v>278299296.6612054</v>
      </c>
      <c r="E100" s="402">
        <f t="shared" si="30"/>
        <v>279203747.9599641</v>
      </c>
      <c r="F100" s="402">
        <f t="shared" si="30"/>
        <v>595064173.2873981</v>
      </c>
      <c r="G100" s="402">
        <f t="shared" si="30"/>
        <v>106319514.31550485</v>
      </c>
      <c r="H100" s="402">
        <f t="shared" si="30"/>
        <v>214532286.23985988</v>
      </c>
      <c r="I100" s="402">
        <f t="shared" si="30"/>
        <v>214532286.23985988</v>
      </c>
      <c r="J100" s="402">
        <f t="shared" si="30"/>
        <v>-439363710</v>
      </c>
      <c r="K100" s="402">
        <f t="shared" si="30"/>
        <v>180662979.88066006</v>
      </c>
      <c r="L100" s="402">
        <f t="shared" si="30"/>
        <v>549994547.2981398</v>
      </c>
      <c r="M100" s="402">
        <f t="shared" si="30"/>
        <v>539850741.4852426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338165880</v>
      </c>
      <c r="E104" s="402">
        <v>373295053</v>
      </c>
      <c r="F104" s="402">
        <v>400905693</v>
      </c>
      <c r="G104" s="402">
        <v>452872400</v>
      </c>
      <c r="H104" s="402">
        <v>445589200</v>
      </c>
      <c r="I104" s="402">
        <v>445589200</v>
      </c>
      <c r="J104" s="402"/>
      <c r="K104" s="402">
        <v>474453400</v>
      </c>
      <c r="L104" s="402">
        <v>501849100</v>
      </c>
      <c r="M104" s="402">
        <v>531959900</v>
      </c>
    </row>
    <row r="105" spans="1:13" ht="12.75">
      <c r="A105" s="404" t="s">
        <v>296</v>
      </c>
      <c r="B105" s="405"/>
      <c r="C105" s="405"/>
      <c r="D105" s="402">
        <v>1336446889</v>
      </c>
      <c r="E105" s="402">
        <v>1332585702</v>
      </c>
      <c r="F105" s="402">
        <v>1506657693</v>
      </c>
      <c r="G105" s="402">
        <v>1530534700</v>
      </c>
      <c r="H105" s="402">
        <v>1378359300</v>
      </c>
      <c r="I105" s="402">
        <v>1378359300</v>
      </c>
      <c r="J105" s="402"/>
      <c r="K105" s="402">
        <v>1579180100</v>
      </c>
      <c r="L105" s="402">
        <v>1670720600</v>
      </c>
      <c r="M105" s="402">
        <v>1787566800</v>
      </c>
    </row>
    <row r="106" spans="1:13" ht="12.75">
      <c r="A106" s="404" t="s">
        <v>297</v>
      </c>
      <c r="B106" s="405"/>
      <c r="C106" s="405"/>
      <c r="D106" s="402">
        <v>200460418</v>
      </c>
      <c r="E106" s="402">
        <v>227603475</v>
      </c>
      <c r="F106" s="402">
        <v>341832850</v>
      </c>
      <c r="G106" s="402">
        <v>309981200</v>
      </c>
      <c r="H106" s="402">
        <v>310516400</v>
      </c>
      <c r="I106" s="402">
        <v>310516400</v>
      </c>
      <c r="J106" s="402"/>
      <c r="K106" s="402">
        <v>337842300</v>
      </c>
      <c r="L106" s="402">
        <v>357410900</v>
      </c>
      <c r="M106" s="402">
        <v>386048500</v>
      </c>
    </row>
    <row r="107" spans="1:13" ht="12.75">
      <c r="A107" s="404" t="s">
        <v>298</v>
      </c>
      <c r="B107" s="405"/>
      <c r="C107" s="405"/>
      <c r="D107" s="402">
        <v>75579482</v>
      </c>
      <c r="E107" s="402">
        <v>82541090</v>
      </c>
      <c r="F107" s="402">
        <v>81746919</v>
      </c>
      <c r="G107" s="402">
        <v>91648400</v>
      </c>
      <c r="H107" s="402">
        <v>92828800</v>
      </c>
      <c r="I107" s="402">
        <v>92828800</v>
      </c>
      <c r="J107" s="402"/>
      <c r="K107" s="402">
        <v>99236300</v>
      </c>
      <c r="L107" s="402">
        <v>104989500</v>
      </c>
      <c r="M107" s="402">
        <v>111288900</v>
      </c>
    </row>
    <row r="108" spans="1:13" ht="12.75">
      <c r="A108" s="404" t="s">
        <v>299</v>
      </c>
      <c r="B108" s="405"/>
      <c r="C108" s="405"/>
      <c r="D108" s="402">
        <v>61353146</v>
      </c>
      <c r="E108" s="402">
        <v>68121503</v>
      </c>
      <c r="F108" s="402">
        <v>73580195</v>
      </c>
      <c r="G108" s="402">
        <v>76575400</v>
      </c>
      <c r="H108" s="402">
        <v>94737800</v>
      </c>
      <c r="I108" s="402">
        <v>94737800</v>
      </c>
      <c r="J108" s="402"/>
      <c r="K108" s="402">
        <v>80371500</v>
      </c>
      <c r="L108" s="402">
        <v>85028600</v>
      </c>
      <c r="M108" s="402">
        <v>89955400</v>
      </c>
    </row>
    <row r="109" spans="1:13" ht="12.75">
      <c r="A109" s="404" t="s">
        <v>300</v>
      </c>
      <c r="B109" s="405"/>
      <c r="C109" s="405"/>
      <c r="D109" s="402"/>
      <c r="E109" s="402"/>
      <c r="F109" s="402"/>
      <c r="G109" s="402">
        <v>4140300</v>
      </c>
      <c r="H109" s="402">
        <v>883600</v>
      </c>
      <c r="I109" s="402">
        <v>883600</v>
      </c>
      <c r="J109" s="402"/>
      <c r="K109" s="402">
        <v>738900</v>
      </c>
      <c r="L109" s="402">
        <v>775900</v>
      </c>
      <c r="M109" s="402">
        <v>818700</v>
      </c>
    </row>
    <row r="110" spans="1:13" ht="12.75">
      <c r="A110" s="404" t="s">
        <v>301</v>
      </c>
      <c r="B110" s="405"/>
      <c r="C110" s="405"/>
      <c r="D110" s="402">
        <v>11647575</v>
      </c>
      <c r="E110" s="402">
        <v>9945445</v>
      </c>
      <c r="F110" s="402">
        <v>11111230</v>
      </c>
      <c r="G110" s="402">
        <v>8008100</v>
      </c>
      <c r="H110" s="402">
        <v>8008100</v>
      </c>
      <c r="I110" s="402">
        <v>8008100</v>
      </c>
      <c r="J110" s="402"/>
      <c r="K110" s="402">
        <v>8448800</v>
      </c>
      <c r="L110" s="402">
        <v>8871200</v>
      </c>
      <c r="M110" s="402">
        <v>9347200</v>
      </c>
    </row>
    <row r="111" spans="1:13" ht="12.75">
      <c r="A111" s="404" t="s">
        <v>302</v>
      </c>
      <c r="B111" s="405"/>
      <c r="C111" s="405"/>
      <c r="D111" s="402">
        <v>204186697</v>
      </c>
      <c r="E111" s="402">
        <v>84646459</v>
      </c>
      <c r="F111" s="402">
        <v>141942397</v>
      </c>
      <c r="G111" s="402">
        <v>53378600</v>
      </c>
      <c r="H111" s="402">
        <v>103520600</v>
      </c>
      <c r="I111" s="402">
        <v>103520600</v>
      </c>
      <c r="J111" s="402"/>
      <c r="K111" s="402">
        <v>62963900</v>
      </c>
      <c r="L111" s="402">
        <v>66601600</v>
      </c>
      <c r="M111" s="402">
        <v>70633400</v>
      </c>
    </row>
    <row r="112" spans="1:13" ht="12.75">
      <c r="A112" s="404" t="s">
        <v>303</v>
      </c>
      <c r="B112" s="405"/>
      <c r="C112" s="405"/>
      <c r="D112" s="402">
        <v>461211860</v>
      </c>
      <c r="E112" s="402">
        <v>497248224</v>
      </c>
      <c r="F112" s="402">
        <v>427402348</v>
      </c>
      <c r="G112" s="402">
        <v>473664000</v>
      </c>
      <c r="H112" s="402">
        <v>480449000</v>
      </c>
      <c r="I112" s="402">
        <v>480449000</v>
      </c>
      <c r="J112" s="402"/>
      <c r="K112" s="402">
        <v>485862100</v>
      </c>
      <c r="L112" s="402">
        <v>552113400</v>
      </c>
      <c r="M112" s="402">
        <v>602741300</v>
      </c>
    </row>
    <row r="113" spans="1:13" ht="12.75">
      <c r="A113" s="404" t="s">
        <v>304</v>
      </c>
      <c r="B113" s="405"/>
      <c r="C113" s="405"/>
      <c r="D113" s="402">
        <v>1811856413</v>
      </c>
      <c r="E113" s="402">
        <v>1846846467</v>
      </c>
      <c r="F113" s="402">
        <v>2114599706</v>
      </c>
      <c r="G113" s="402">
        <v>2069328600</v>
      </c>
      <c r="H113" s="402">
        <v>2028872300</v>
      </c>
      <c r="I113" s="402">
        <v>2028872300</v>
      </c>
      <c r="J113" s="402"/>
      <c r="K113" s="402">
        <v>2238097800</v>
      </c>
      <c r="L113" s="402">
        <v>2374128200</v>
      </c>
      <c r="M113" s="402">
        <v>2547158100</v>
      </c>
    </row>
    <row r="114" spans="1:13" ht="12.75">
      <c r="A114" s="404" t="s">
        <v>305</v>
      </c>
      <c r="B114" s="405"/>
      <c r="C114" s="405"/>
      <c r="D114" s="402">
        <v>357955199</v>
      </c>
      <c r="E114" s="402">
        <v>362551610</v>
      </c>
      <c r="F114" s="402">
        <v>357012145</v>
      </c>
      <c r="G114" s="402">
        <v>410179400</v>
      </c>
      <c r="H114" s="402">
        <v>446142400</v>
      </c>
      <c r="I114" s="402">
        <v>446142400</v>
      </c>
      <c r="J114" s="402"/>
      <c r="K114" s="402">
        <v>375820200</v>
      </c>
      <c r="L114" s="402">
        <v>397226300</v>
      </c>
      <c r="M114" s="402">
        <v>418861700</v>
      </c>
    </row>
    <row r="115" spans="1:13" ht="12.75">
      <c r="A115" s="404" t="s">
        <v>306</v>
      </c>
      <c r="B115" s="405"/>
      <c r="C115" s="405"/>
      <c r="D115" s="402">
        <v>78710287</v>
      </c>
      <c r="E115" s="402">
        <v>36646112</v>
      </c>
      <c r="F115" s="402">
        <v>8891011</v>
      </c>
      <c r="G115" s="402">
        <v>26387500</v>
      </c>
      <c r="H115" s="402">
        <v>26387500</v>
      </c>
      <c r="I115" s="402">
        <v>26387500</v>
      </c>
      <c r="J115" s="402"/>
      <c r="K115" s="402">
        <v>26512500</v>
      </c>
      <c r="L115" s="402">
        <v>28103200</v>
      </c>
      <c r="M115" s="402">
        <v>29789500</v>
      </c>
    </row>
    <row r="116" spans="1:13" ht="12.75">
      <c r="A116" s="404" t="s">
        <v>307</v>
      </c>
      <c r="B116" s="405"/>
      <c r="C116" s="405"/>
      <c r="D116" s="402">
        <v>149208749</v>
      </c>
      <c r="E116" s="402">
        <v>124265683</v>
      </c>
      <c r="F116" s="402">
        <v>213235005</v>
      </c>
      <c r="G116" s="402">
        <v>160001900</v>
      </c>
      <c r="H116" s="402">
        <v>88644000</v>
      </c>
      <c r="I116" s="402">
        <v>88644000</v>
      </c>
      <c r="J116" s="402"/>
      <c r="K116" s="402">
        <v>167600800</v>
      </c>
      <c r="L116" s="402">
        <v>198371500</v>
      </c>
      <c r="M116" s="402">
        <v>208063300</v>
      </c>
    </row>
    <row r="117" spans="1:13" ht="12.75">
      <c r="A117" s="404" t="s">
        <v>308</v>
      </c>
      <c r="B117" s="405"/>
      <c r="C117" s="405"/>
      <c r="D117" s="402">
        <v>454372711</v>
      </c>
      <c r="E117" s="402">
        <v>393780845</v>
      </c>
      <c r="F117" s="402">
        <v>507908984</v>
      </c>
      <c r="G117" s="402">
        <v>521255100</v>
      </c>
      <c r="H117" s="402">
        <v>570504800</v>
      </c>
      <c r="I117" s="402">
        <v>570504800</v>
      </c>
      <c r="J117" s="402"/>
      <c r="K117" s="402">
        <v>525160800</v>
      </c>
      <c r="L117" s="402">
        <v>531998700</v>
      </c>
      <c r="M117" s="402">
        <v>550711500</v>
      </c>
    </row>
    <row r="118" spans="1:13" ht="12.75">
      <c r="A118" s="404" t="s">
        <v>309</v>
      </c>
      <c r="B118" s="405"/>
      <c r="C118" s="405"/>
      <c r="D118" s="402">
        <v>211795746</v>
      </c>
      <c r="E118" s="402">
        <v>227078701</v>
      </c>
      <c r="F118" s="402">
        <v>136072780</v>
      </c>
      <c r="G118" s="402">
        <v>137804800</v>
      </c>
      <c r="H118" s="402">
        <v>147738800</v>
      </c>
      <c r="I118" s="402">
        <v>147738800</v>
      </c>
      <c r="J118" s="402"/>
      <c r="K118" s="402">
        <v>111441100</v>
      </c>
      <c r="L118" s="402">
        <v>147567500</v>
      </c>
      <c r="M118" s="402">
        <v>157527300</v>
      </c>
    </row>
    <row r="119" spans="1:13" ht="12.75">
      <c r="A119" s="404" t="s">
        <v>310</v>
      </c>
      <c r="B119" s="405"/>
      <c r="C119" s="405"/>
      <c r="D119" s="402">
        <v>372190345</v>
      </c>
      <c r="E119" s="402">
        <v>70327073</v>
      </c>
      <c r="F119" s="402">
        <v>30555093</v>
      </c>
      <c r="G119" s="402">
        <v>179265500</v>
      </c>
      <c r="H119" s="402">
        <v>183517600</v>
      </c>
      <c r="I119" s="402">
        <v>183517600</v>
      </c>
      <c r="J119" s="402"/>
      <c r="K119" s="402">
        <v>168368500</v>
      </c>
      <c r="L119" s="402">
        <v>197516100</v>
      </c>
      <c r="M119" s="402">
        <v>217260400</v>
      </c>
    </row>
    <row r="120" spans="1:13" ht="12.75">
      <c r="A120" s="404" t="s">
        <v>311</v>
      </c>
      <c r="B120" s="405"/>
      <c r="C120" s="405"/>
      <c r="D120" s="402">
        <v>132082369</v>
      </c>
      <c r="E120" s="402">
        <v>142611178</v>
      </c>
      <c r="F120" s="402">
        <v>379821947</v>
      </c>
      <c r="G120" s="402">
        <v>534296400</v>
      </c>
      <c r="H120" s="402">
        <v>535142000</v>
      </c>
      <c r="I120" s="402">
        <v>535142000</v>
      </c>
      <c r="J120" s="402"/>
      <c r="K120" s="402">
        <v>608208300</v>
      </c>
      <c r="L120" s="402">
        <v>648082500</v>
      </c>
      <c r="M120" s="402">
        <v>690741800</v>
      </c>
    </row>
    <row r="121" spans="1:13" ht="12.75">
      <c r="A121" s="404" t="s">
        <v>312</v>
      </c>
      <c r="B121" s="405"/>
      <c r="C121" s="405"/>
      <c r="D121" s="402">
        <v>114931</v>
      </c>
      <c r="E121" s="402">
        <v>71828</v>
      </c>
      <c r="F121" s="402">
        <v>48103</v>
      </c>
      <c r="G121" s="402">
        <v>116562</v>
      </c>
      <c r="H121" s="402">
        <v>116562</v>
      </c>
      <c r="I121" s="402">
        <v>116562</v>
      </c>
      <c r="J121" s="402">
        <v>16557</v>
      </c>
      <c r="K121" s="402">
        <v>23513</v>
      </c>
      <c r="L121" s="402">
        <v>24925</v>
      </c>
      <c r="M121" s="402">
        <v>26295</v>
      </c>
    </row>
    <row r="122" spans="1:13" ht="12.75">
      <c r="A122" s="404" t="s">
        <v>313</v>
      </c>
      <c r="B122" s="405"/>
      <c r="C122" s="405"/>
      <c r="D122" s="402">
        <v>4817346178</v>
      </c>
      <c r="E122" s="402">
        <v>4857716007</v>
      </c>
      <c r="F122" s="402">
        <v>5230608852</v>
      </c>
      <c r="G122" s="402">
        <v>5217553275</v>
      </c>
      <c r="H122" s="402">
        <v>5277198383</v>
      </c>
      <c r="I122" s="402">
        <v>5277198383</v>
      </c>
      <c r="J122" s="402">
        <v>5326627219</v>
      </c>
      <c r="K122" s="402">
        <v>5515085754</v>
      </c>
      <c r="L122" s="402">
        <v>5633510754</v>
      </c>
      <c r="M122" s="402">
        <v>5732968854</v>
      </c>
    </row>
    <row r="123" spans="1:13" ht="12.75">
      <c r="A123" s="404" t="s">
        <v>314</v>
      </c>
      <c r="B123" s="405"/>
      <c r="C123" s="405"/>
      <c r="D123" s="402">
        <v>421637538</v>
      </c>
      <c r="E123" s="402">
        <v>462406308</v>
      </c>
      <c r="F123" s="402">
        <v>715115759</v>
      </c>
      <c r="G123" s="402">
        <v>436303828</v>
      </c>
      <c r="H123" s="402">
        <v>499248306</v>
      </c>
      <c r="I123" s="402">
        <v>499248306</v>
      </c>
      <c r="J123" s="402">
        <v>458925808</v>
      </c>
      <c r="K123" s="402">
        <v>638788217</v>
      </c>
      <c r="L123" s="402">
        <v>622604281</v>
      </c>
      <c r="M123" s="402">
        <v>946619147</v>
      </c>
    </row>
    <row r="124" spans="1:13" ht="12.75">
      <c r="A124" s="404" t="s">
        <v>315</v>
      </c>
      <c r="B124" s="405"/>
      <c r="C124" s="405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</row>
    <row r="125" spans="1:13" ht="12.75">
      <c r="A125" s="404" t="s">
        <v>316</v>
      </c>
      <c r="B125" s="405"/>
      <c r="C125" s="405"/>
      <c r="D125" s="402">
        <v>388774626</v>
      </c>
      <c r="E125" s="402">
        <v>528310984</v>
      </c>
      <c r="F125" s="402">
        <v>614938317</v>
      </c>
      <c r="G125" s="402">
        <v>378920329</v>
      </c>
      <c r="H125" s="402">
        <v>378406074</v>
      </c>
      <c r="I125" s="402">
        <v>378406074</v>
      </c>
      <c r="J125" s="402">
        <v>573836124</v>
      </c>
      <c r="K125" s="402">
        <v>494097158</v>
      </c>
      <c r="L125" s="402">
        <v>500689158</v>
      </c>
      <c r="M125" s="402">
        <v>513639087</v>
      </c>
    </row>
    <row r="126" spans="1:13" ht="12.75">
      <c r="A126" s="404" t="s">
        <v>317</v>
      </c>
      <c r="B126" s="405"/>
      <c r="C126" s="405"/>
      <c r="D126" s="402">
        <v>251349755</v>
      </c>
      <c r="E126" s="402">
        <v>288063026</v>
      </c>
      <c r="F126" s="402">
        <v>350981207</v>
      </c>
      <c r="G126" s="402">
        <v>409030431</v>
      </c>
      <c r="H126" s="402">
        <v>404721312</v>
      </c>
      <c r="I126" s="402">
        <v>404721312</v>
      </c>
      <c r="J126" s="402">
        <v>372897679</v>
      </c>
      <c r="K126" s="402">
        <v>456032762</v>
      </c>
      <c r="L126" s="402">
        <v>508857554</v>
      </c>
      <c r="M126" s="402">
        <v>565419618</v>
      </c>
    </row>
    <row r="127" spans="1:13" ht="12.75">
      <c r="A127" s="404" t="s">
        <v>318</v>
      </c>
      <c r="B127" s="405"/>
      <c r="C127" s="405"/>
      <c r="D127" s="402">
        <v>61901126</v>
      </c>
      <c r="E127" s="402">
        <v>146799060</v>
      </c>
      <c r="F127" s="402">
        <v>156427331</v>
      </c>
      <c r="G127" s="402">
        <v>32381293</v>
      </c>
      <c r="H127" s="402">
        <v>31733667</v>
      </c>
      <c r="I127" s="402">
        <v>31733667</v>
      </c>
      <c r="J127" s="402">
        <v>105357860</v>
      </c>
      <c r="K127" s="402">
        <v>33479019</v>
      </c>
      <c r="L127" s="402">
        <v>35152969</v>
      </c>
      <c r="M127" s="402">
        <v>37030138</v>
      </c>
    </row>
    <row r="128" spans="1:13" ht="12.75">
      <c r="A128" s="404" t="s">
        <v>319</v>
      </c>
      <c r="B128" s="405"/>
      <c r="C128" s="405"/>
      <c r="D128" s="402">
        <v>44104</v>
      </c>
      <c r="E128" s="402">
        <v>39310</v>
      </c>
      <c r="F128" s="402">
        <v>30481</v>
      </c>
      <c r="G128" s="402">
        <v>44003</v>
      </c>
      <c r="H128" s="402">
        <v>44003</v>
      </c>
      <c r="I128" s="402">
        <v>44003</v>
      </c>
      <c r="J128" s="402">
        <v>32044</v>
      </c>
      <c r="K128" s="402">
        <v>34071</v>
      </c>
      <c r="L128" s="402">
        <v>36118</v>
      </c>
      <c r="M128" s="402">
        <v>38103</v>
      </c>
    </row>
    <row r="129" spans="1:13" ht="12.75">
      <c r="A129" s="404" t="s">
        <v>320</v>
      </c>
      <c r="B129" s="405"/>
      <c r="C129" s="405"/>
      <c r="D129" s="402">
        <v>421637538</v>
      </c>
      <c r="E129" s="402">
        <v>462406308</v>
      </c>
      <c r="F129" s="402">
        <v>715115759</v>
      </c>
      <c r="G129" s="402">
        <v>527935901</v>
      </c>
      <c r="H129" s="402">
        <v>510767708</v>
      </c>
      <c r="I129" s="402">
        <v>510767708</v>
      </c>
      <c r="J129" s="402">
        <v>458929000</v>
      </c>
      <c r="K129" s="402">
        <v>638788221</v>
      </c>
      <c r="L129" s="402">
        <v>622604285</v>
      </c>
      <c r="M129" s="402">
        <v>946619151</v>
      </c>
    </row>
    <row r="130" spans="1:13" ht="12.75">
      <c r="A130" s="404" t="s">
        <v>321</v>
      </c>
      <c r="B130" s="405"/>
      <c r="C130" s="405"/>
      <c r="D130" s="402">
        <v>2198000897</v>
      </c>
      <c r="E130" s="402">
        <v>2178684756</v>
      </c>
      <c r="F130" s="402">
        <v>2455969926</v>
      </c>
      <c r="G130" s="402">
        <v>2372329032</v>
      </c>
      <c r="H130" s="402">
        <v>2331683652</v>
      </c>
      <c r="I130" s="402">
        <v>2331683652</v>
      </c>
      <c r="J130" s="402">
        <v>2289634582</v>
      </c>
      <c r="K130" s="402">
        <v>2486907835</v>
      </c>
      <c r="L130" s="402">
        <v>2624223905</v>
      </c>
      <c r="M130" s="402">
        <v>2805476874</v>
      </c>
    </row>
    <row r="131" spans="1:13" ht="12.75">
      <c r="A131" s="404" t="s">
        <v>322</v>
      </c>
      <c r="B131" s="405"/>
      <c r="C131" s="405"/>
      <c r="D131" s="402">
        <v>452822708</v>
      </c>
      <c r="E131" s="402">
        <v>310881611</v>
      </c>
      <c r="F131" s="402">
        <v>507908974</v>
      </c>
      <c r="G131" s="402">
        <v>499282632</v>
      </c>
      <c r="H131" s="402">
        <v>525280280</v>
      </c>
      <c r="I131" s="402">
        <v>525280280</v>
      </c>
      <c r="J131" s="402">
        <v>513078007</v>
      </c>
      <c r="K131" s="402">
        <v>525178722</v>
      </c>
      <c r="L131" s="402">
        <v>530975703</v>
      </c>
      <c r="M131" s="402">
        <v>547751130</v>
      </c>
    </row>
    <row r="132" spans="1:13" ht="12.75">
      <c r="A132" s="404" t="s">
        <v>323</v>
      </c>
      <c r="B132" s="405"/>
      <c r="C132" s="405"/>
      <c r="D132" s="402"/>
      <c r="E132" s="402"/>
      <c r="F132" s="402">
        <v>385500000</v>
      </c>
      <c r="G132" s="402">
        <v>100000000</v>
      </c>
      <c r="H132" s="402"/>
      <c r="I132" s="402"/>
      <c r="J132" s="402"/>
      <c r="K132" s="402">
        <v>310000000</v>
      </c>
      <c r="L132" s="402"/>
      <c r="M132" s="402">
        <v>310000000</v>
      </c>
    </row>
    <row r="133" spans="1:13" ht="12.75">
      <c r="A133" s="404" t="s">
        <v>324</v>
      </c>
      <c r="B133" s="405"/>
      <c r="C133" s="405"/>
      <c r="D133" s="402">
        <v>63732276</v>
      </c>
      <c r="E133" s="402">
        <v>89814716</v>
      </c>
      <c r="F133" s="402">
        <v>-7628358</v>
      </c>
      <c r="G133" s="402">
        <v>365544680</v>
      </c>
      <c r="H133" s="402">
        <v>324453394</v>
      </c>
      <c r="I133" s="402">
        <v>324453394</v>
      </c>
      <c r="J133" s="402">
        <v>324453394</v>
      </c>
      <c r="K133" s="402">
        <v>424611064</v>
      </c>
      <c r="L133" s="402">
        <v>82487283</v>
      </c>
      <c r="M133" s="402">
        <v>458875065</v>
      </c>
    </row>
    <row r="134" spans="1:13" ht="12.75">
      <c r="A134" s="404" t="s">
        <v>325</v>
      </c>
      <c r="B134" s="405"/>
      <c r="C134" s="405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2018-08-02T06:39:10Z</dcterms:created>
  <dcterms:modified xsi:type="dcterms:W3CDTF">2018-08-02T06:39:14Z</dcterms:modified>
  <cp:category/>
  <cp:version/>
  <cp:contentType/>
  <cp:contentStatus/>
</cp:coreProperties>
</file>