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<sst xmlns="http://schemas.openxmlformats.org/spreadsheetml/2006/main" count="1178" uniqueCount="517">
  <si>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Limpopo: Maruleng(LIM335)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</si>
  <si>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</si>
  <si>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</si>
  <si>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</si>
  <si>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</si>
  <si>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</si>
  <si>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</si>
  <si>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</si>
  <si>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</si>
  <si>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</si>
  <si>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</si>
  <si>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</si>
  <si>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</si>
  <si>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</si>
  <si>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</si>
  <si>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</si>
  <si>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</si>
  <si>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</si>
  <si>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</si>
  <si>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</si>
  <si>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</si>
  <si>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</si>
  <si>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</si>
  <si>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</si>
  <si>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</si>
  <si>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</si>
  <si>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</si>
  <si>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</si>
  <si>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</si>
  <si>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</si>
  <si>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</si>
  <si>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</si>
  <si>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</si>
  <si>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</si>
  <si>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</si>
  <si>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</si>
  <si>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</si>
  <si>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</si>
  <si>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</si>
  <si>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</si>
  <si>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</si>
  <si>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</si>
  <si>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</si>
  <si>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</si>
  <si>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</si>
  <si>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</si>
  <si>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</si>
  <si>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</si>
  <si>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</si>
  <si>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</si>
  <si>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</si>
  <si>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</si>
  <si>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</si>
  <si>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</si>
  <si>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</si>
  <si>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</si>
  <si>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</si>
  <si>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</si>
  <si>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</si>
  <si>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</si>
  <si>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</si>
  <si>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</si>
  <si>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</si>
  <si>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</si>
  <si>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</si>
  <si>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</si>
  <si>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</si>
  <si>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</si>
  <si>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Limpopo: Maruleng(LIM335)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</si>
  <si>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</si>
  <si>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</si>
  <si>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</si>
  <si>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</si>
  <si>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</si>
  <si>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</si>
  <si>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</si>
  <si>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</si>
  <si>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</si>
  <si>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</si>
  <si>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</si>
  <si>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</si>
  <si>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</si>
  <si>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</si>
  <si>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</si>
  <si>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</si>
  <si>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</si>
  <si>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</si>
  <si>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</si>
  <si>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</si>
  <si>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</si>
  <si>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</si>
  <si>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</si>
  <si>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</si>
  <si>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</si>
  <si>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</si>
  <si>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</si>
  <si>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</si>
  <si>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</si>
  <si>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</si>
  <si>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Maruleng(LIM335)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</si>
  <si>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</si>
  <si>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</si>
  <si>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</si>
  <si>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</si>
  <si>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</si>
  <si>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</si>
  <si>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</si>
  <si>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</si>
  <si>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</si>
  <si>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</si>
  <si>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</si>
  <si>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</si>
  <si>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</si>
  <si>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</si>
  <si>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</si>
  <si>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</si>
  <si>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</si>
  <si>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</si>
  <si>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</si>
  <si>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</si>
  <si>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</si>
  <si>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</si>
  <si>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</si>
  <si>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</si>
  <si>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</si>
  <si>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</si>
  <si>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</si>
  <si>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</si>
  <si>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</si>
  <si>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</si>
  <si>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</si>
  <si>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</si>
  <si>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Maruleng(LIM335)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</si>
  <si>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</si>
  <si>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</si>
  <si>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</si>
  <si>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</si>
  <si>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</si>
  <si>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</si>
  <si>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</si>
  <si>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</si>
  <si>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</si>
  <si>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Maruleng(LIM335)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</si>
  <si>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</si>
  <si>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</si>
  <si>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</si>
  <si>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</si>
  <si>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</si>
  <si>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</si>
  <si>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</si>
  <si>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</si>
  <si>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</si>
  <si>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</si>
  <si>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</si>
  <si>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</si>
  <si>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</si>
  <si>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</si>
  <si>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</si>
  <si>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</si>
  <si>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</si>
  <si>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</si>
  <si>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</si>
  <si>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</si>
  <si>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</si>
  <si>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</si>
  <si>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</si>
  <si>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</si>
  <si>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</si>
  <si>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</si>
  <si>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</si>
  <si>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</si>
  <si>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</si>
  <si>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</si>
  <si>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</si>
  <si>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</si>
  <si>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</si>
  <si>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Maruleng(LIM335)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</si>
  <si>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</si>
  <si>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</si>
  <si>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</si>
  <si>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</si>
  <si>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</si>
  <si>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</si>
  <si>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</si>
  <si>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</si>
  <si>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</si>
  <si>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</si>
  <si>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</si>
  <si>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</si>
  <si>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</si>
  <si>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</si>
  <si>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</si>
  <si>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</si>
  <si>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</si>
  <si>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</si>
  <si>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</si>
  <si>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</si>
  <si>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</si>
  <si>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</si>
  <si>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</si>
  <si>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</si>
  <si>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</si>
  <si>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</si>
  <si>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Maruleng(LIM335)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</si>
  <si>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</si>
  <si>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</si>
  <si>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</si>
  <si>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</si>
  <si>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</si>
  <si>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</si>
  <si>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</si>
  <si>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</si>
  <si>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</si>
  <si>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</si>
  <si>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</si>
  <si>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</si>
  <si>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</si>
  <si>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</si>
  <si>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</si>
  <si>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</si>
  <si>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</si>
  <si>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</si>
  <si>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</si>
  <si>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</si>
  <si>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</si>
  <si>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</si>
  <si>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</si>
  <si>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</si>
  <si>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</si>
  <si>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</si>
  <si>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</si>
  <si>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Limpopo: Maruleng(LIM335)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</si>
  <si>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</si>
  <si>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</si>
  <si>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</si>
  <si>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</si>
  <si>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</si>
  <si>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</si>
  <si>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</si>
  <si>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</si>
  <si>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</si>
  <si>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</si>
  <si>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</si>
  <si>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</si>
  <si>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</si>
  <si>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</si>
  <si>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</si>
  <si>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</si>
  <si>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</si>
  <si>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</si>
  <si>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</si>
  <si>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</si>
  <si>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</si>
  <si>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</si>
  <si>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</si>
  <si>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</si>
  <si>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</si>
  <si>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</si>
  <si>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</si>
  <si>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</si>
  <si>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</si>
  <si>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</si>
  <si>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</si>
  <si>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</si>
  <si>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</si>
  <si>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</si>
  <si>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</si>
  <si>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</si>
  <si>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</si>
  <si>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</si>
  <si>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</si>
  <si>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</si>
  <si>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</si>
  <si>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</si>
  <si>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</si>
  <si>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</si>
  <si>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</si>
  <si>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</si>
  <si>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</si>
  <si>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</si>
  <si>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</si>
  <si>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</si>
  <si>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</si>
  <si>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</si>
  <si>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</si>
  <si>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</si>
  <si>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</si>
  <si>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</si>
  <si>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</si>
  <si>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</si>
  <si>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</si>
  <si>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</si>
  <si>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Limpopo: Maruleng(LIM335)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</si>
  <si>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</si>
  <si>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</si>
  <si>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</si>
  <si>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</si>
  <si>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</si>
  <si>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</si>
  <si>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</si>
  <si>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</si>
  <si>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</si>
  <si>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</si>
  <si>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</si>
  <si>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</si>
  <si>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</si>
  <si>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</si>
  <si>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</si>
  <si>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</si>
  <si>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</si>
  <si>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</si>
  <si>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</si>
  <si>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</si>
  <si>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</si>
  <si>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</si>
  <si>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</si>
  <si>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</si>
  <si>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</si>
  <si>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</si>
  <si>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</si>
  <si>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</si>
  <si>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</si>
  <si>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</si>
  <si>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</si>
  <si>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</si>
  <si>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</si>
  <si>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</si>
  <si>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</si>
  <si>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</si>
  <si>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Limpopo: Maruleng(LIM335)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</si>
  <si>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</si>
  <si>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</si>
  <si>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</si>
  <si>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</si>
  <si>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</si>
  <si>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</si>
  <si>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</si>
  <si>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</si>
  <si>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</si>
  <si>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</si>
  <si>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</si>
  <si>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</si>
  <si>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</si>
  <si>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</si>
  <si>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</si>
  <si>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</si>
  <si>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</si>
  <si>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</si>
  <si>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</si>
  <si>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</si>
  <si>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</si>
  <si>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</si>
  <si>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</si>
  <si>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</si>
  <si>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</si>
  <si>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</si>
  <si>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</si>
  <si>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</si>
  <si>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</si>
  <si>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</si>
  <si>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</si>
  <si>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</si>
  <si>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</si>
  <si>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</si>
  <si>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</si>
  <si>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</si>
  <si>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Maruleng(LIM335)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</si>
  <si>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</si>
  <si>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</si>
  <si>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Limpopo: Maruleng(LIM335)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</si>
  <si>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</si>
  <si>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</si>
  <si>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Limpopo: Maruleng(LIM335)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</si>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</sst>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29908471</v>
      </c>
      <c r="C5" s="7">
        <v>31320625</v>
      </c>
      <c r="D5" s="30">
        <v>61588255</v>
      </c>
      <c r="E5" s="31">
        <v>51279016</v>
      </c>
      <c r="F5" s="7">
        <v>64976137</v>
      </c>
      <c r="G5" s="32">
        <v>64976137</v>
      </c>
      <c r="H5" s="33">
        <v>0</v>
      </c>
      <c r="I5" s="31">
        <v>68756855</v>
      </c>
      <c r="J5" s="7">
        <v>73369725</v>
      </c>
      <c r="K5" s="32">
        <v>78185060</v>
      </c>
    </row>
    <row r="6" spans="1:11" ht="12.75">
      <c r="A6" s="29" t="s">
        <v>18</v>
      </c>
      <c r="B6" s="7">
        <v>3179464</v>
      </c>
      <c r="C6" s="7">
        <v>2586338</v>
      </c>
      <c r="D6" s="30">
        <v>3039615</v>
      </c>
      <c r="E6" s="31">
        <v>3607170</v>
      </c>
      <c r="F6" s="7">
        <v>3055000</v>
      </c>
      <c r="G6" s="32">
        <v>3055000</v>
      </c>
      <c r="H6" s="33">
        <v>0</v>
      </c>
      <c r="I6" s="31">
        <v>3336915</v>
      </c>
      <c r="J6" s="7">
        <v>3587108</v>
      </c>
      <c r="K6" s="32">
        <v>3840399</v>
      </c>
    </row>
    <row r="7" spans="1:11" ht="12.75">
      <c r="A7" s="29" t="s">
        <v>19</v>
      </c>
      <c r="B7" s="7">
        <v>2882082</v>
      </c>
      <c r="C7" s="7">
        <v>4400886</v>
      </c>
      <c r="D7" s="30">
        <v>6784436</v>
      </c>
      <c r="E7" s="31">
        <v>5360744</v>
      </c>
      <c r="F7" s="7">
        <v>6828148</v>
      </c>
      <c r="G7" s="32">
        <v>6828148</v>
      </c>
      <c r="H7" s="33">
        <v>0</v>
      </c>
      <c r="I7" s="31">
        <v>6500000</v>
      </c>
      <c r="J7" s="7">
        <v>6851000</v>
      </c>
      <c r="K7" s="32">
        <v>7227805</v>
      </c>
    </row>
    <row r="8" spans="1:11" ht="12.75">
      <c r="A8" s="29" t="s">
        <v>20</v>
      </c>
      <c r="B8" s="7">
        <v>76724114</v>
      </c>
      <c r="C8" s="7">
        <v>100118417</v>
      </c>
      <c r="D8" s="30">
        <v>94154004</v>
      </c>
      <c r="E8" s="31">
        <v>102322000</v>
      </c>
      <c r="F8" s="7">
        <v>102322000</v>
      </c>
      <c r="G8" s="32">
        <v>102322000</v>
      </c>
      <c r="H8" s="33">
        <v>0</v>
      </c>
      <c r="I8" s="31">
        <v>112485000</v>
      </c>
      <c r="J8" s="7">
        <v>123626000</v>
      </c>
      <c r="K8" s="32">
        <v>134227000</v>
      </c>
    </row>
    <row r="9" spans="1:11" ht="12.75">
      <c r="A9" s="29" t="s">
        <v>21</v>
      </c>
      <c r="B9" s="7">
        <v>9169723</v>
      </c>
      <c r="C9" s="7">
        <v>8065365</v>
      </c>
      <c r="D9" s="30">
        <v>7764352</v>
      </c>
      <c r="E9" s="31">
        <v>13721012</v>
      </c>
      <c r="F9" s="7">
        <v>14326008</v>
      </c>
      <c r="G9" s="32">
        <v>14326008</v>
      </c>
      <c r="H9" s="33">
        <v>0</v>
      </c>
      <c r="I9" s="31">
        <v>15926324</v>
      </c>
      <c r="J9" s="7">
        <v>16936345</v>
      </c>
      <c r="K9" s="32">
        <v>17987844</v>
      </c>
    </row>
    <row r="10" spans="1:11" ht="22.5">
      <c r="A10" s="34" t="s">
        <v>375</v>
      </c>
      <c r="B10" s="35">
        <f>SUM(B5:B9)</f>
        <v>121863854</v>
      </c>
      <c r="C10" s="36">
        <f aca="true" t="shared" si="0" ref="C10:K10">SUM(C5:C9)</f>
        <v>146491631</v>
      </c>
      <c r="D10" s="37">
        <f t="shared" si="0"/>
        <v>173330662</v>
      </c>
      <c r="E10" s="35">
        <f t="shared" si="0"/>
        <v>176289942</v>
      </c>
      <c r="F10" s="36">
        <f t="shared" si="0"/>
        <v>191507293</v>
      </c>
      <c r="G10" s="38">
        <f t="shared" si="0"/>
        <v>191507293</v>
      </c>
      <c r="H10" s="39">
        <f t="shared" si="0"/>
        <v>0</v>
      </c>
      <c r="I10" s="35">
        <f t="shared" si="0"/>
        <v>207005094</v>
      </c>
      <c r="J10" s="36">
        <f t="shared" si="0"/>
        <v>224370178</v>
      </c>
      <c r="K10" s="38">
        <f t="shared" si="0"/>
        <v>241468108</v>
      </c>
    </row>
    <row r="11" spans="1:11" ht="12.75">
      <c r="A11" s="29" t="s">
        <v>23</v>
      </c>
      <c r="B11" s="7">
        <v>39272302</v>
      </c>
      <c r="C11" s="7">
        <v>44430448</v>
      </c>
      <c r="D11" s="30">
        <v>50583109</v>
      </c>
      <c r="E11" s="31">
        <v>66786700</v>
      </c>
      <c r="F11" s="7">
        <v>67442755</v>
      </c>
      <c r="G11" s="32">
        <v>67442755</v>
      </c>
      <c r="H11" s="33">
        <v>0</v>
      </c>
      <c r="I11" s="31">
        <v>71865562</v>
      </c>
      <c r="J11" s="7">
        <v>76464960</v>
      </c>
      <c r="K11" s="32">
        <v>81435181</v>
      </c>
    </row>
    <row r="12" spans="1:11" ht="12.75">
      <c r="A12" s="29" t="s">
        <v>24</v>
      </c>
      <c r="B12" s="7">
        <v>7805186</v>
      </c>
      <c r="C12" s="7">
        <v>9511268</v>
      </c>
      <c r="D12" s="30">
        <v>9367302</v>
      </c>
      <c r="E12" s="31">
        <v>10045112</v>
      </c>
      <c r="F12" s="7">
        <v>11037721</v>
      </c>
      <c r="G12" s="32">
        <v>11037721</v>
      </c>
      <c r="H12" s="33">
        <v>0</v>
      </c>
      <c r="I12" s="31">
        <v>11188491</v>
      </c>
      <c r="J12" s="7">
        <v>11859801</v>
      </c>
      <c r="K12" s="32">
        <v>12571389</v>
      </c>
    </row>
    <row r="13" spans="1:11" ht="12.75">
      <c r="A13" s="29" t="s">
        <v>376</v>
      </c>
      <c r="B13" s="7">
        <v>28840760</v>
      </c>
      <c r="C13" s="7">
        <v>20158634</v>
      </c>
      <c r="D13" s="30">
        <v>16069711</v>
      </c>
      <c r="E13" s="31">
        <v>38389416</v>
      </c>
      <c r="F13" s="7">
        <v>23389416</v>
      </c>
      <c r="G13" s="32">
        <v>23389416</v>
      </c>
      <c r="H13" s="33">
        <v>0</v>
      </c>
      <c r="I13" s="31">
        <v>27589223</v>
      </c>
      <c r="J13" s="7">
        <v>29079041</v>
      </c>
      <c r="K13" s="32">
        <v>30678388</v>
      </c>
    </row>
    <row r="14" spans="1:11" ht="12.75">
      <c r="A14" s="29" t="s">
        <v>26</v>
      </c>
      <c r="B14" s="7">
        <v>21008</v>
      </c>
      <c r="C14" s="7">
        <v>45995</v>
      </c>
      <c r="D14" s="30">
        <v>26259</v>
      </c>
      <c r="E14" s="31">
        <v>79098</v>
      </c>
      <c r="F14" s="7">
        <v>79098</v>
      </c>
      <c r="G14" s="32">
        <v>79098</v>
      </c>
      <c r="H14" s="33">
        <v>0</v>
      </c>
      <c r="I14" s="31">
        <v>80000</v>
      </c>
      <c r="J14" s="7">
        <v>84320</v>
      </c>
      <c r="K14" s="32">
        <v>88958</v>
      </c>
    </row>
    <row r="15" spans="1:11" ht="12.75">
      <c r="A15" s="29" t="s">
        <v>27</v>
      </c>
      <c r="B15" s="7">
        <v>2266938</v>
      </c>
      <c r="C15" s="7">
        <v>2371601</v>
      </c>
      <c r="D15" s="30">
        <v>3610038</v>
      </c>
      <c r="E15" s="31">
        <v>5140299</v>
      </c>
      <c r="F15" s="7">
        <v>4867055</v>
      </c>
      <c r="G15" s="32">
        <v>4867055</v>
      </c>
      <c r="H15" s="33">
        <v>0</v>
      </c>
      <c r="I15" s="31">
        <v>5115500</v>
      </c>
      <c r="J15" s="7">
        <v>5391737</v>
      </c>
      <c r="K15" s="32">
        <v>5688282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0</v>
      </c>
      <c r="F16" s="7">
        <v>0</v>
      </c>
      <c r="G16" s="32">
        <v>0</v>
      </c>
      <c r="H16" s="33">
        <v>0</v>
      </c>
      <c r="I16" s="31">
        <v>0</v>
      </c>
      <c r="J16" s="7">
        <v>0</v>
      </c>
      <c r="K16" s="32">
        <v>0</v>
      </c>
    </row>
    <row r="17" spans="1:11" ht="12.75">
      <c r="A17" s="29" t="s">
        <v>29</v>
      </c>
      <c r="B17" s="7">
        <v>65740948</v>
      </c>
      <c r="C17" s="7">
        <v>74701872</v>
      </c>
      <c r="D17" s="30">
        <v>62380731</v>
      </c>
      <c r="E17" s="31">
        <v>69307144</v>
      </c>
      <c r="F17" s="7">
        <v>79525315</v>
      </c>
      <c r="G17" s="32">
        <v>79525315</v>
      </c>
      <c r="H17" s="33">
        <v>0</v>
      </c>
      <c r="I17" s="31">
        <v>88811642</v>
      </c>
      <c r="J17" s="7">
        <v>91483967</v>
      </c>
      <c r="K17" s="32">
        <v>96493829</v>
      </c>
    </row>
    <row r="18" spans="1:11" ht="12.75">
      <c r="A18" s="41" t="s">
        <v>30</v>
      </c>
      <c r="B18" s="42">
        <f>SUM(B11:B17)</f>
        <v>143947142</v>
      </c>
      <c r="C18" s="43">
        <f aca="true" t="shared" si="1" ref="C18:K18">SUM(C11:C17)</f>
        <v>151219818</v>
      </c>
      <c r="D18" s="44">
        <f t="shared" si="1"/>
        <v>142037150</v>
      </c>
      <c r="E18" s="42">
        <f t="shared" si="1"/>
        <v>189747769</v>
      </c>
      <c r="F18" s="43">
        <f t="shared" si="1"/>
        <v>186341360</v>
      </c>
      <c r="G18" s="45">
        <f t="shared" si="1"/>
        <v>186341360</v>
      </c>
      <c r="H18" s="46">
        <f t="shared" si="1"/>
        <v>0</v>
      </c>
      <c r="I18" s="42">
        <f t="shared" si="1"/>
        <v>204650418</v>
      </c>
      <c r="J18" s="43">
        <f t="shared" si="1"/>
        <v>214363826</v>
      </c>
      <c r="K18" s="45">
        <f t="shared" si="1"/>
        <v>226956027</v>
      </c>
    </row>
    <row r="19" spans="1:11" ht="12.75">
      <c r="A19" s="41" t="s">
        <v>31</v>
      </c>
      <c r="B19" s="47">
        <f>+B10-B18</f>
        <v>-22083288</v>
      </c>
      <c r="C19" s="48">
        <f aca="true" t="shared" si="2" ref="C19:K19">+C10-C18</f>
        <v>-4728187</v>
      </c>
      <c r="D19" s="49">
        <f t="shared" si="2"/>
        <v>31293512</v>
      </c>
      <c r="E19" s="47">
        <f t="shared" si="2"/>
        <v>-13457827</v>
      </c>
      <c r="F19" s="48">
        <f t="shared" si="2"/>
        <v>5165933</v>
      </c>
      <c r="G19" s="50">
        <f t="shared" si="2"/>
        <v>5165933</v>
      </c>
      <c r="H19" s="51">
        <f t="shared" si="2"/>
        <v>0</v>
      </c>
      <c r="I19" s="47">
        <f t="shared" si="2"/>
        <v>2354676</v>
      </c>
      <c r="J19" s="48">
        <f t="shared" si="2"/>
        <v>10006352</v>
      </c>
      <c r="K19" s="50">
        <f t="shared" si="2"/>
        <v>14512081</v>
      </c>
    </row>
    <row r="20" spans="1:11" ht="12.75">
      <c r="A20" s="29" t="s">
        <v>32</v>
      </c>
      <c r="B20" s="31">
        <v>34830221</v>
      </c>
      <c r="C20" s="7">
        <v>30068247</v>
      </c>
      <c r="D20" s="30">
        <v>49660371</v>
      </c>
      <c r="E20" s="31">
        <v>27223000</v>
      </c>
      <c r="F20" s="7">
        <v>27223000</v>
      </c>
      <c r="G20" s="32">
        <v>27223000</v>
      </c>
      <c r="H20" s="33">
        <v>0</v>
      </c>
      <c r="I20" s="31">
        <v>26337000</v>
      </c>
      <c r="J20" s="7">
        <v>26812000</v>
      </c>
      <c r="K20" s="32">
        <v>28129000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12746933</v>
      </c>
      <c r="C22" s="59">
        <f aca="true" t="shared" si="3" ref="C22:K22">SUM(C19:C21)</f>
        <v>25340060</v>
      </c>
      <c r="D22" s="60">
        <f t="shared" si="3"/>
        <v>80953883</v>
      </c>
      <c r="E22" s="58">
        <f t="shared" si="3"/>
        <v>13765173</v>
      </c>
      <c r="F22" s="59">
        <f t="shared" si="3"/>
        <v>32388933</v>
      </c>
      <c r="G22" s="61">
        <f t="shared" si="3"/>
        <v>32388933</v>
      </c>
      <c r="H22" s="62">
        <f t="shared" si="3"/>
        <v>0</v>
      </c>
      <c r="I22" s="58">
        <f t="shared" si="3"/>
        <v>28691676</v>
      </c>
      <c r="J22" s="59">
        <f t="shared" si="3"/>
        <v>36818352</v>
      </c>
      <c r="K22" s="61">
        <f t="shared" si="3"/>
        <v>42641081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12746933</v>
      </c>
      <c r="C24" s="48">
        <f aca="true" t="shared" si="4" ref="C24:K24">SUM(C22:C23)</f>
        <v>25340060</v>
      </c>
      <c r="D24" s="49">
        <f t="shared" si="4"/>
        <v>80953883</v>
      </c>
      <c r="E24" s="47">
        <f t="shared" si="4"/>
        <v>13765173</v>
      </c>
      <c r="F24" s="48">
        <f t="shared" si="4"/>
        <v>32388933</v>
      </c>
      <c r="G24" s="50">
        <f t="shared" si="4"/>
        <v>32388933</v>
      </c>
      <c r="H24" s="51">
        <f t="shared" si="4"/>
        <v>0</v>
      </c>
      <c r="I24" s="47">
        <f t="shared" si="4"/>
        <v>28691676</v>
      </c>
      <c r="J24" s="48">
        <f t="shared" si="4"/>
        <v>36818352</v>
      </c>
      <c r="K24" s="50">
        <f t="shared" si="4"/>
        <v>42641081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41794790</v>
      </c>
      <c r="C27" s="12">
        <v>56677204</v>
      </c>
      <c r="D27" s="71">
        <v>49302580</v>
      </c>
      <c r="E27" s="72">
        <v>96044850</v>
      </c>
      <c r="F27" s="12">
        <v>99533247</v>
      </c>
      <c r="G27" s="73">
        <v>99533247</v>
      </c>
      <c r="H27" s="74">
        <v>0</v>
      </c>
      <c r="I27" s="72">
        <v>102750150</v>
      </c>
      <c r="J27" s="12">
        <v>106725000</v>
      </c>
      <c r="K27" s="73">
        <v>112464850</v>
      </c>
    </row>
    <row r="28" spans="1:11" ht="12.75">
      <c r="A28" s="75" t="s">
        <v>32</v>
      </c>
      <c r="B28" s="7">
        <v>34830343</v>
      </c>
      <c r="C28" s="7">
        <v>33977663</v>
      </c>
      <c r="D28" s="30">
        <v>36689445</v>
      </c>
      <c r="E28" s="31">
        <v>27223000</v>
      </c>
      <c r="F28" s="7">
        <v>27223000</v>
      </c>
      <c r="G28" s="32">
        <v>27223000</v>
      </c>
      <c r="H28" s="33">
        <v>0</v>
      </c>
      <c r="I28" s="31">
        <v>26337000</v>
      </c>
      <c r="J28" s="7">
        <v>26812000</v>
      </c>
      <c r="K28" s="32">
        <v>28129000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6964448</v>
      </c>
      <c r="C31" s="7">
        <v>22699541</v>
      </c>
      <c r="D31" s="30">
        <v>12613135</v>
      </c>
      <c r="E31" s="31">
        <v>68821850</v>
      </c>
      <c r="F31" s="7">
        <v>72310247</v>
      </c>
      <c r="G31" s="32">
        <v>72310247</v>
      </c>
      <c r="H31" s="33">
        <v>0</v>
      </c>
      <c r="I31" s="31">
        <v>76413150</v>
      </c>
      <c r="J31" s="7">
        <v>79913000</v>
      </c>
      <c r="K31" s="32">
        <v>84335850</v>
      </c>
    </row>
    <row r="32" spans="1:11" ht="12.75">
      <c r="A32" s="41" t="s">
        <v>40</v>
      </c>
      <c r="B32" s="12">
        <f>SUM(B28:B31)</f>
        <v>41794791</v>
      </c>
      <c r="C32" s="12">
        <f aca="true" t="shared" si="5" ref="C32:K32">SUM(C28:C31)</f>
        <v>56677204</v>
      </c>
      <c r="D32" s="71">
        <f t="shared" si="5"/>
        <v>49302580</v>
      </c>
      <c r="E32" s="72">
        <f t="shared" si="5"/>
        <v>96044850</v>
      </c>
      <c r="F32" s="12">
        <f t="shared" si="5"/>
        <v>99533247</v>
      </c>
      <c r="G32" s="73">
        <f t="shared" si="5"/>
        <v>99533247</v>
      </c>
      <c r="H32" s="74">
        <f t="shared" si="5"/>
        <v>0</v>
      </c>
      <c r="I32" s="72">
        <f t="shared" si="5"/>
        <v>102750150</v>
      </c>
      <c r="J32" s="12">
        <f t="shared" si="5"/>
        <v>106725000</v>
      </c>
      <c r="K32" s="73">
        <f t="shared" si="5"/>
        <v>112464850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69765226</v>
      </c>
      <c r="C35" s="7">
        <v>112474739</v>
      </c>
      <c r="D35" s="30">
        <v>146968080</v>
      </c>
      <c r="E35" s="31">
        <v>64884150</v>
      </c>
      <c r="F35" s="7">
        <v>104801154</v>
      </c>
      <c r="G35" s="32">
        <v>104801154</v>
      </c>
      <c r="H35" s="33">
        <v>147033064</v>
      </c>
      <c r="I35" s="31">
        <v>78613504</v>
      </c>
      <c r="J35" s="7">
        <v>64827698</v>
      </c>
      <c r="K35" s="32">
        <v>56343228</v>
      </c>
    </row>
    <row r="36" spans="1:11" ht="12.75">
      <c r="A36" s="29" t="s">
        <v>43</v>
      </c>
      <c r="B36" s="12">
        <v>295317148</v>
      </c>
      <c r="C36" s="7">
        <v>309392605</v>
      </c>
      <c r="D36" s="30">
        <v>338394993</v>
      </c>
      <c r="E36" s="31">
        <v>346983698</v>
      </c>
      <c r="F36" s="7">
        <v>353368095</v>
      </c>
      <c r="G36" s="32">
        <v>353368095</v>
      </c>
      <c r="H36" s="33">
        <v>423758791</v>
      </c>
      <c r="I36" s="31">
        <v>366332938</v>
      </c>
      <c r="J36" s="7">
        <v>409863902</v>
      </c>
      <c r="K36" s="32">
        <v>447853505</v>
      </c>
    </row>
    <row r="37" spans="1:11" ht="12.75">
      <c r="A37" s="29" t="s">
        <v>44</v>
      </c>
      <c r="B37" s="12">
        <v>18748344</v>
      </c>
      <c r="C37" s="7">
        <v>45210443</v>
      </c>
      <c r="D37" s="30">
        <v>26685638</v>
      </c>
      <c r="E37" s="31">
        <v>14955000</v>
      </c>
      <c r="F37" s="7">
        <v>14955000</v>
      </c>
      <c r="G37" s="32">
        <v>14955000</v>
      </c>
      <c r="H37" s="33">
        <v>20597754</v>
      </c>
      <c r="I37" s="31">
        <v>26060000</v>
      </c>
      <c r="J37" s="7">
        <v>28710000</v>
      </c>
      <c r="K37" s="32">
        <v>28300000</v>
      </c>
    </row>
    <row r="38" spans="1:11" ht="12.75">
      <c r="A38" s="29" t="s">
        <v>45</v>
      </c>
      <c r="B38" s="12">
        <v>6043885</v>
      </c>
      <c r="C38" s="7">
        <v>7241073</v>
      </c>
      <c r="D38" s="30">
        <v>8085535</v>
      </c>
      <c r="E38" s="31">
        <v>7350000</v>
      </c>
      <c r="F38" s="7">
        <v>8500000</v>
      </c>
      <c r="G38" s="32">
        <v>8500000</v>
      </c>
      <c r="H38" s="33">
        <v>8085535</v>
      </c>
      <c r="I38" s="31">
        <v>8560000</v>
      </c>
      <c r="J38" s="7">
        <v>8700000</v>
      </c>
      <c r="K38" s="32">
        <v>8800000</v>
      </c>
    </row>
    <row r="39" spans="1:11" ht="12.75">
      <c r="A39" s="29" t="s">
        <v>46</v>
      </c>
      <c r="B39" s="12">
        <v>340290146</v>
      </c>
      <c r="C39" s="7">
        <v>369415828</v>
      </c>
      <c r="D39" s="30">
        <v>450591899</v>
      </c>
      <c r="E39" s="31">
        <v>389562848</v>
      </c>
      <c r="F39" s="7">
        <v>434714248</v>
      </c>
      <c r="G39" s="32">
        <v>434714248</v>
      </c>
      <c r="H39" s="33">
        <v>542108565</v>
      </c>
      <c r="I39" s="31">
        <v>410326443</v>
      </c>
      <c r="J39" s="7">
        <v>437281600</v>
      </c>
      <c r="K39" s="32">
        <v>467096733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54550943</v>
      </c>
      <c r="C42" s="7">
        <v>87029729</v>
      </c>
      <c r="D42" s="30">
        <v>65728694</v>
      </c>
      <c r="E42" s="31">
        <v>60324693</v>
      </c>
      <c r="F42" s="7">
        <v>70912635</v>
      </c>
      <c r="G42" s="32">
        <v>70912635</v>
      </c>
      <c r="H42" s="33">
        <v>98190314</v>
      </c>
      <c r="I42" s="31">
        <v>83254802</v>
      </c>
      <c r="J42" s="7">
        <v>94327891</v>
      </c>
      <c r="K42" s="32">
        <v>103313644</v>
      </c>
    </row>
    <row r="43" spans="1:11" ht="12.75">
      <c r="A43" s="29" t="s">
        <v>49</v>
      </c>
      <c r="B43" s="12">
        <v>-40146134</v>
      </c>
      <c r="C43" s="7">
        <v>-54552249</v>
      </c>
      <c r="D43" s="30">
        <v>-43648404</v>
      </c>
      <c r="E43" s="31">
        <v>-91044850</v>
      </c>
      <c r="F43" s="7">
        <v>-99533245</v>
      </c>
      <c r="G43" s="32">
        <v>-99533245</v>
      </c>
      <c r="H43" s="33">
        <v>-77260821</v>
      </c>
      <c r="I43" s="31">
        <v>-102750150</v>
      </c>
      <c r="J43" s="7">
        <v>-106725000</v>
      </c>
      <c r="K43" s="32">
        <v>-112464850</v>
      </c>
    </row>
    <row r="44" spans="1:11" ht="12.75">
      <c r="A44" s="29" t="s">
        <v>50</v>
      </c>
      <c r="B44" s="12">
        <v>-236854</v>
      </c>
      <c r="C44" s="7">
        <v>-207552</v>
      </c>
      <c r="D44" s="30">
        <v>-177369</v>
      </c>
      <c r="E44" s="31">
        <v>0</v>
      </c>
      <c r="F44" s="7">
        <v>0</v>
      </c>
      <c r="G44" s="32">
        <v>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57272913</v>
      </c>
      <c r="C45" s="12">
        <v>89542840</v>
      </c>
      <c r="D45" s="71">
        <v>111445759</v>
      </c>
      <c r="E45" s="72">
        <v>51408147</v>
      </c>
      <c r="F45" s="12">
        <v>82825150</v>
      </c>
      <c r="G45" s="73">
        <v>82825150</v>
      </c>
      <c r="H45" s="74">
        <v>132758954</v>
      </c>
      <c r="I45" s="72">
        <v>63329801</v>
      </c>
      <c r="J45" s="12">
        <v>50932692</v>
      </c>
      <c r="K45" s="73">
        <v>41781486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57272913</v>
      </c>
      <c r="C48" s="7">
        <v>89542838</v>
      </c>
      <c r="D48" s="30">
        <v>111445759</v>
      </c>
      <c r="E48" s="31">
        <v>51408150</v>
      </c>
      <c r="F48" s="7">
        <v>82825150</v>
      </c>
      <c r="G48" s="32">
        <v>82825150</v>
      </c>
      <c r="H48" s="33">
        <v>132375255</v>
      </c>
      <c r="I48" s="31">
        <v>63329804</v>
      </c>
      <c r="J48" s="7">
        <v>50932698</v>
      </c>
      <c r="K48" s="32">
        <v>41781493</v>
      </c>
    </row>
    <row r="49" spans="1:11" ht="12.75">
      <c r="A49" s="29" t="s">
        <v>54</v>
      </c>
      <c r="B49" s="12">
        <f>+SA10!D98</f>
        <v>15962016.830623295</v>
      </c>
      <c r="C49" s="7">
        <f>+SA10!E98</f>
        <v>35258468.12367597</v>
      </c>
      <c r="D49" s="30">
        <f>+SA10!F98</f>
        <v>10577496.638816267</v>
      </c>
      <c r="E49" s="31">
        <f>+SA10!G98</f>
        <v>-191987.38260779716</v>
      </c>
      <c r="F49" s="7">
        <f>+SA10!H98</f>
        <v>6375439.132196581</v>
      </c>
      <c r="G49" s="32">
        <f>+SA10!I98</f>
        <v>6375439.132196581</v>
      </c>
      <c r="H49" s="33">
        <f>+SA10!J98</f>
        <v>16233553</v>
      </c>
      <c r="I49" s="31">
        <f>+SA10!K98</f>
        <v>31898232.57439375</v>
      </c>
      <c r="J49" s="7">
        <f>+SA10!L98</f>
        <v>38848625.5234965</v>
      </c>
      <c r="K49" s="32">
        <f>+SA10!M98</f>
        <v>31355190.64507384</v>
      </c>
    </row>
    <row r="50" spans="1:11" ht="12.75">
      <c r="A50" s="41" t="s">
        <v>55</v>
      </c>
      <c r="B50" s="12">
        <f>+B48-B49</f>
        <v>41310896.1693767</v>
      </c>
      <c r="C50" s="12">
        <f aca="true" t="shared" si="6" ref="C50:K50">+C48-C49</f>
        <v>54284369.87632403</v>
      </c>
      <c r="D50" s="71">
        <f t="shared" si="6"/>
        <v>100868262.36118373</v>
      </c>
      <c r="E50" s="72">
        <f t="shared" si="6"/>
        <v>51600137.382607795</v>
      </c>
      <c r="F50" s="12">
        <f t="shared" si="6"/>
        <v>76449710.86780342</v>
      </c>
      <c r="G50" s="73">
        <f t="shared" si="6"/>
        <v>76449710.86780342</v>
      </c>
      <c r="H50" s="74">
        <f t="shared" si="6"/>
        <v>116141702</v>
      </c>
      <c r="I50" s="72">
        <f t="shared" si="6"/>
        <v>31431571.42560625</v>
      </c>
      <c r="J50" s="12">
        <f t="shared" si="6"/>
        <v>12084072.476503499</v>
      </c>
      <c r="K50" s="73">
        <f t="shared" si="6"/>
        <v>10426302.354926161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295101146</v>
      </c>
      <c r="C53" s="7">
        <v>309874135</v>
      </c>
      <c r="D53" s="30">
        <v>338394993</v>
      </c>
      <c r="E53" s="31">
        <v>346983697</v>
      </c>
      <c r="F53" s="7">
        <v>353368094</v>
      </c>
      <c r="G53" s="32">
        <v>353368094</v>
      </c>
      <c r="H53" s="33">
        <v>330797940</v>
      </c>
      <c r="I53" s="31">
        <v>366332938</v>
      </c>
      <c r="J53" s="7">
        <v>409863901</v>
      </c>
      <c r="K53" s="32">
        <v>447853505</v>
      </c>
    </row>
    <row r="54" spans="1:11" ht="12.75">
      <c r="A54" s="29" t="s">
        <v>376</v>
      </c>
      <c r="B54" s="12">
        <v>28840760</v>
      </c>
      <c r="C54" s="7">
        <v>20158634</v>
      </c>
      <c r="D54" s="30">
        <v>16069711</v>
      </c>
      <c r="E54" s="31">
        <v>38389416</v>
      </c>
      <c r="F54" s="7">
        <v>23389416</v>
      </c>
      <c r="G54" s="32">
        <v>23389416</v>
      </c>
      <c r="H54" s="33">
        <v>0</v>
      </c>
      <c r="I54" s="31">
        <v>27589223</v>
      </c>
      <c r="J54" s="7">
        <v>29079041</v>
      </c>
      <c r="K54" s="32">
        <v>30678388</v>
      </c>
    </row>
    <row r="55" spans="1:11" ht="12.75">
      <c r="A55" s="29" t="s">
        <v>58</v>
      </c>
      <c r="B55" s="12">
        <v>3859264</v>
      </c>
      <c r="C55" s="7">
        <v>6013853</v>
      </c>
      <c r="D55" s="30">
        <v>1062655</v>
      </c>
      <c r="E55" s="31">
        <v>7000000</v>
      </c>
      <c r="F55" s="7">
        <v>18700000</v>
      </c>
      <c r="G55" s="32">
        <v>18700000</v>
      </c>
      <c r="H55" s="33">
        <v>0</v>
      </c>
      <c r="I55" s="31">
        <v>9700000</v>
      </c>
      <c r="J55" s="7">
        <v>11500000</v>
      </c>
      <c r="K55" s="32">
        <v>8300000</v>
      </c>
    </row>
    <row r="56" spans="1:11" ht="12.75">
      <c r="A56" s="29" t="s">
        <v>59</v>
      </c>
      <c r="B56" s="12">
        <v>1703407</v>
      </c>
      <c r="C56" s="7">
        <v>1373092</v>
      </c>
      <c r="D56" s="30">
        <v>1438178</v>
      </c>
      <c r="E56" s="31">
        <v>2452000</v>
      </c>
      <c r="F56" s="7">
        <v>2490000</v>
      </c>
      <c r="G56" s="32">
        <v>2490000</v>
      </c>
      <c r="H56" s="33">
        <v>0</v>
      </c>
      <c r="I56" s="31">
        <v>4800000</v>
      </c>
      <c r="J56" s="7">
        <v>4005200</v>
      </c>
      <c r="K56" s="32">
        <v>4225488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7357</v>
      </c>
      <c r="F59" s="7">
        <v>0</v>
      </c>
      <c r="G59" s="32">
        <v>0</v>
      </c>
      <c r="H59" s="33">
        <v>0</v>
      </c>
      <c r="I59" s="31">
        <v>0</v>
      </c>
      <c r="J59" s="7">
        <v>0</v>
      </c>
      <c r="K59" s="32">
        <v>0</v>
      </c>
    </row>
    <row r="60" spans="1:11" ht="12.75">
      <c r="A60" s="40" t="s">
        <v>62</v>
      </c>
      <c r="B60" s="12">
        <v>0</v>
      </c>
      <c r="C60" s="7">
        <v>0</v>
      </c>
      <c r="D60" s="30">
        <v>3135503</v>
      </c>
      <c r="E60" s="31">
        <v>2970000</v>
      </c>
      <c r="F60" s="7">
        <v>11817188</v>
      </c>
      <c r="G60" s="32">
        <v>11817188</v>
      </c>
      <c r="H60" s="33">
        <v>11817188</v>
      </c>
      <c r="I60" s="31">
        <v>12443499</v>
      </c>
      <c r="J60" s="7">
        <v>13115448</v>
      </c>
      <c r="K60" s="32">
        <v>13836798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7805</v>
      </c>
      <c r="C62" s="99">
        <v>7805</v>
      </c>
      <c r="D62" s="100">
        <v>7805</v>
      </c>
      <c r="E62" s="98">
        <v>7805</v>
      </c>
      <c r="F62" s="99">
        <v>7805</v>
      </c>
      <c r="G62" s="100">
        <v>7805</v>
      </c>
      <c r="H62" s="101">
        <v>7805</v>
      </c>
      <c r="I62" s="98">
        <v>7805</v>
      </c>
      <c r="J62" s="99">
        <v>7805</v>
      </c>
      <c r="K62" s="100">
        <v>7805</v>
      </c>
    </row>
    <row r="63" spans="1:11" ht="12.75">
      <c r="A63" s="97" t="s">
        <v>65</v>
      </c>
      <c r="B63" s="98">
        <v>1487</v>
      </c>
      <c r="C63" s="99">
        <v>1487</v>
      </c>
      <c r="D63" s="100">
        <v>1487</v>
      </c>
      <c r="E63" s="98">
        <v>1487</v>
      </c>
      <c r="F63" s="99">
        <v>1487</v>
      </c>
      <c r="G63" s="100">
        <v>1487</v>
      </c>
      <c r="H63" s="101">
        <v>1487</v>
      </c>
      <c r="I63" s="98">
        <v>1487</v>
      </c>
      <c r="J63" s="99">
        <v>1487</v>
      </c>
      <c r="K63" s="100">
        <v>1487</v>
      </c>
    </row>
    <row r="64" spans="1:11" ht="12.75">
      <c r="A64" s="97" t="s">
        <v>66</v>
      </c>
      <c r="B64" s="98">
        <v>0</v>
      </c>
      <c r="C64" s="99">
        <v>0</v>
      </c>
      <c r="D64" s="100">
        <v>0</v>
      </c>
      <c r="E64" s="98">
        <v>0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23035</v>
      </c>
      <c r="C65" s="99">
        <v>23035</v>
      </c>
      <c r="D65" s="100">
        <v>23035</v>
      </c>
      <c r="E65" s="98">
        <v>23035</v>
      </c>
      <c r="F65" s="99">
        <v>23035</v>
      </c>
      <c r="G65" s="100">
        <v>23035</v>
      </c>
      <c r="H65" s="101">
        <v>23035</v>
      </c>
      <c r="I65" s="98">
        <v>23035</v>
      </c>
      <c r="J65" s="99">
        <v>23035</v>
      </c>
      <c r="K65" s="100">
        <v>23035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41739022</v>
      </c>
      <c r="C77" s="2">
        <v>41425346</v>
      </c>
      <c r="D77" s="2">
        <v>72392222</v>
      </c>
      <c r="E77" s="2">
        <v>63107198</v>
      </c>
      <c r="F77" s="2">
        <v>82357145</v>
      </c>
      <c r="G77" s="2">
        <v>82357145</v>
      </c>
      <c r="H77" s="1"/>
      <c r="I77" s="2">
        <v>88020094</v>
      </c>
      <c r="J77" s="2">
        <v>93893178</v>
      </c>
      <c r="K77" s="2">
        <v>100013303</v>
      </c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14924881</v>
      </c>
      <c r="C79" s="2">
        <v>41593423</v>
      </c>
      <c r="D79" s="2">
        <v>22321437</v>
      </c>
      <c r="E79" s="2">
        <v>10400000</v>
      </c>
      <c r="F79" s="2">
        <v>10400000</v>
      </c>
      <c r="G79" s="2">
        <v>10400000</v>
      </c>
      <c r="H79" s="2">
        <v>16233553</v>
      </c>
      <c r="I79" s="2">
        <v>21560000</v>
      </c>
      <c r="J79" s="2">
        <v>24150000</v>
      </c>
      <c r="K79" s="2">
        <v>23700000</v>
      </c>
    </row>
    <row r="80" spans="1:11" ht="12.75">
      <c r="A80" s="1"/>
      <c r="B80" s="2">
        <v>3681587</v>
      </c>
      <c r="C80" s="2">
        <v>4396460</v>
      </c>
      <c r="D80" s="2">
        <v>7719717</v>
      </c>
      <c r="E80" s="2">
        <v>4650000</v>
      </c>
      <c r="F80" s="2">
        <v>13150004</v>
      </c>
      <c r="G80" s="2">
        <v>13150004</v>
      </c>
      <c r="H80" s="2">
        <v>7654321</v>
      </c>
      <c r="I80" s="2">
        <v>5350000</v>
      </c>
      <c r="J80" s="2">
        <v>3927000</v>
      </c>
      <c r="K80" s="2">
        <v>4493735</v>
      </c>
    </row>
    <row r="81" spans="1:11" ht="12.75">
      <c r="A81" s="1"/>
      <c r="B81" s="2">
        <v>8744193</v>
      </c>
      <c r="C81" s="2">
        <v>18486288</v>
      </c>
      <c r="D81" s="2">
        <v>27775438</v>
      </c>
      <c r="E81" s="2">
        <v>8768000</v>
      </c>
      <c r="F81" s="2">
        <v>8768000</v>
      </c>
      <c r="G81" s="2">
        <v>8768000</v>
      </c>
      <c r="H81" s="2">
        <v>6976322</v>
      </c>
      <c r="I81" s="2">
        <v>9867000</v>
      </c>
      <c r="J81" s="2">
        <v>9900000</v>
      </c>
      <c r="K81" s="2">
        <v>9999000</v>
      </c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29661267</v>
      </c>
      <c r="C83" s="2">
        <v>31125106</v>
      </c>
      <c r="D83" s="2">
        <v>49342903</v>
      </c>
      <c r="E83" s="2">
        <v>49234965</v>
      </c>
      <c r="F83" s="2">
        <v>59855503</v>
      </c>
      <c r="G83" s="2">
        <v>59855503</v>
      </c>
      <c r="H83" s="2">
        <v>98313135</v>
      </c>
      <c r="I83" s="2">
        <v>82263344</v>
      </c>
      <c r="J83" s="2">
        <v>87675561</v>
      </c>
      <c r="K83" s="2">
        <v>93333719</v>
      </c>
    </row>
    <row r="84" spans="1:11" ht="12.75">
      <c r="A84" s="1"/>
      <c r="B84" s="2">
        <v>9867347</v>
      </c>
      <c r="C84" s="2">
        <v>10858093</v>
      </c>
      <c r="D84" s="2">
        <v>12449736</v>
      </c>
      <c r="E84" s="2">
        <v>-123534</v>
      </c>
      <c r="F84" s="2">
        <v>11905000</v>
      </c>
      <c r="G84" s="2">
        <v>11905000</v>
      </c>
      <c r="H84" s="1"/>
      <c r="I84" s="2">
        <v>24560000</v>
      </c>
      <c r="J84" s="2">
        <v>27610000</v>
      </c>
      <c r="K84" s="2">
        <v>21180000</v>
      </c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22434964</v>
      </c>
      <c r="D5" s="529">
        <f t="shared" si="0"/>
        <v>25102635</v>
      </c>
      <c r="E5" s="530">
        <f t="shared" si="0"/>
        <v>14730921</v>
      </c>
      <c r="F5" s="531">
        <f t="shared" si="0"/>
        <v>74666106</v>
      </c>
      <c r="G5" s="529">
        <f t="shared" si="0"/>
        <v>74304503</v>
      </c>
      <c r="H5" s="532">
        <f t="shared" si="0"/>
        <v>74304503</v>
      </c>
      <c r="I5" s="533">
        <f t="shared" si="0"/>
        <v>52950000</v>
      </c>
      <c r="J5" s="529">
        <f t="shared" si="0"/>
        <v>74251300</v>
      </c>
      <c r="K5" s="530">
        <f t="shared" si="0"/>
        <v>77118700</v>
      </c>
    </row>
    <row r="6" spans="1:11" ht="12.75">
      <c r="A6" s="534" t="s">
        <v>206</v>
      </c>
      <c r="B6" s="120"/>
      <c r="C6" s="7">
        <f aca="true" t="shared" si="1" ref="C6:K6">+C7</f>
        <v>22434964</v>
      </c>
      <c r="D6" s="7">
        <f t="shared" si="1"/>
        <v>21059503</v>
      </c>
      <c r="E6" s="91">
        <f t="shared" si="1"/>
        <v>14730921</v>
      </c>
      <c r="F6" s="90">
        <f t="shared" si="1"/>
        <v>73666106</v>
      </c>
      <c r="G6" s="7">
        <f t="shared" si="1"/>
        <v>72304503</v>
      </c>
      <c r="H6" s="33">
        <f t="shared" si="1"/>
        <v>72304503</v>
      </c>
      <c r="I6" s="31">
        <f t="shared" si="1"/>
        <v>50950000</v>
      </c>
      <c r="J6" s="7">
        <f t="shared" si="1"/>
        <v>70751300</v>
      </c>
      <c r="K6" s="91">
        <f t="shared" si="1"/>
        <v>72318700</v>
      </c>
    </row>
    <row r="7" spans="1:11" ht="12.75">
      <c r="A7" s="287" t="s">
        <v>331</v>
      </c>
      <c r="B7" s="120"/>
      <c r="C7" s="7">
        <v>22434964</v>
      </c>
      <c r="D7" s="7">
        <v>21059503</v>
      </c>
      <c r="E7" s="91">
        <v>14730921</v>
      </c>
      <c r="F7" s="90">
        <v>73666106</v>
      </c>
      <c r="G7" s="7">
        <v>72304503</v>
      </c>
      <c r="H7" s="33">
        <v>72304503</v>
      </c>
      <c r="I7" s="31">
        <v>50950000</v>
      </c>
      <c r="J7" s="7">
        <v>70751300</v>
      </c>
      <c r="K7" s="91">
        <v>72318700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3561603</v>
      </c>
      <c r="E8" s="91">
        <f t="shared" si="2"/>
        <v>0</v>
      </c>
      <c r="F8" s="90">
        <f t="shared" si="2"/>
        <v>1000000</v>
      </c>
      <c r="G8" s="7">
        <f t="shared" si="2"/>
        <v>2000000</v>
      </c>
      <c r="H8" s="33">
        <f t="shared" si="2"/>
        <v>2000000</v>
      </c>
      <c r="I8" s="31">
        <f t="shared" si="2"/>
        <v>2000000</v>
      </c>
      <c r="J8" s="7">
        <f t="shared" si="2"/>
        <v>3500000</v>
      </c>
      <c r="K8" s="91">
        <f t="shared" si="2"/>
        <v>4800000</v>
      </c>
    </row>
    <row r="9" spans="1:11" ht="12.75">
      <c r="A9" s="287" t="s">
        <v>332</v>
      </c>
      <c r="B9" s="120"/>
      <c r="C9" s="7"/>
      <c r="D9" s="7">
        <v>3561603</v>
      </c>
      <c r="E9" s="91"/>
      <c r="F9" s="90"/>
      <c r="G9" s="7">
        <v>1200000</v>
      </c>
      <c r="H9" s="33">
        <v>1200000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>
        <v>1000000</v>
      </c>
      <c r="G10" s="7">
        <v>800000</v>
      </c>
      <c r="H10" s="33">
        <v>800000</v>
      </c>
      <c r="I10" s="31">
        <v>2000000</v>
      </c>
      <c r="J10" s="7">
        <v>3500000</v>
      </c>
      <c r="K10" s="91">
        <v>4800000</v>
      </c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481529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481529</v>
      </c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10074951</v>
      </c>
      <c r="D22" s="517">
        <f t="shared" si="6"/>
        <v>22849089</v>
      </c>
      <c r="E22" s="518">
        <f t="shared" si="6"/>
        <v>33215275</v>
      </c>
      <c r="F22" s="519">
        <f t="shared" si="6"/>
        <v>11959744</v>
      </c>
      <c r="G22" s="517">
        <f t="shared" si="6"/>
        <v>3759744</v>
      </c>
      <c r="H22" s="520">
        <f t="shared" si="6"/>
        <v>3759744</v>
      </c>
      <c r="I22" s="521">
        <f t="shared" si="6"/>
        <v>25720150</v>
      </c>
      <c r="J22" s="517">
        <f t="shared" si="6"/>
        <v>15623700</v>
      </c>
      <c r="K22" s="518">
        <f t="shared" si="6"/>
        <v>21656150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>
        <v>4575400</v>
      </c>
      <c r="D24" s="7">
        <v>9463149</v>
      </c>
      <c r="E24" s="91">
        <v>25243755</v>
      </c>
      <c r="F24" s="90">
        <v>8759744</v>
      </c>
      <c r="G24" s="7">
        <v>1459744</v>
      </c>
      <c r="H24" s="33">
        <v>1459744</v>
      </c>
      <c r="I24" s="31">
        <v>23820150</v>
      </c>
      <c r="J24" s="7">
        <v>14323700</v>
      </c>
      <c r="K24" s="91">
        <v>20356150</v>
      </c>
    </row>
    <row r="25" spans="1:11" ht="12.75">
      <c r="A25" s="534" t="s">
        <v>341</v>
      </c>
      <c r="B25" s="120"/>
      <c r="C25" s="7">
        <v>5257456</v>
      </c>
      <c r="D25" s="7">
        <v>13385940</v>
      </c>
      <c r="E25" s="91">
        <v>7792106</v>
      </c>
      <c r="F25" s="90">
        <v>1700000</v>
      </c>
      <c r="G25" s="7">
        <v>800000</v>
      </c>
      <c r="H25" s="33">
        <v>800000</v>
      </c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242095</v>
      </c>
      <c r="D32" s="7"/>
      <c r="E32" s="91">
        <v>179414</v>
      </c>
      <c r="F32" s="90">
        <v>1500000</v>
      </c>
      <c r="G32" s="7">
        <v>1500000</v>
      </c>
      <c r="H32" s="33">
        <v>1500000</v>
      </c>
      <c r="I32" s="31">
        <v>1900000</v>
      </c>
      <c r="J32" s="7">
        <v>1300000</v>
      </c>
      <c r="K32" s="91">
        <v>1300000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4935662</v>
      </c>
      <c r="D40" s="517">
        <f t="shared" si="9"/>
        <v>2528527</v>
      </c>
      <c r="E40" s="518">
        <f t="shared" si="9"/>
        <v>293729</v>
      </c>
      <c r="F40" s="519">
        <f t="shared" si="9"/>
        <v>2419000</v>
      </c>
      <c r="G40" s="517">
        <f t="shared" si="9"/>
        <v>2769000</v>
      </c>
      <c r="H40" s="520">
        <f t="shared" si="9"/>
        <v>2769000</v>
      </c>
      <c r="I40" s="521">
        <f t="shared" si="9"/>
        <v>13730000</v>
      </c>
      <c r="J40" s="517">
        <f t="shared" si="9"/>
        <v>4950000</v>
      </c>
      <c r="K40" s="518">
        <f t="shared" si="9"/>
        <v>4940000</v>
      </c>
    </row>
    <row r="41" spans="1:11" ht="12.75">
      <c r="A41" s="534" t="s">
        <v>350</v>
      </c>
      <c r="B41" s="120"/>
      <c r="C41" s="535">
        <v>3504289</v>
      </c>
      <c r="D41" s="535">
        <v>925366</v>
      </c>
      <c r="E41" s="536"/>
      <c r="F41" s="537"/>
      <c r="G41" s="535"/>
      <c r="H41" s="538"/>
      <c r="I41" s="539">
        <v>9200000</v>
      </c>
      <c r="J41" s="535">
        <v>2500000</v>
      </c>
      <c r="K41" s="536">
        <v>2500000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498067</v>
      </c>
      <c r="D43" s="131">
        <v>597116</v>
      </c>
      <c r="E43" s="295"/>
      <c r="F43" s="296">
        <v>308000</v>
      </c>
      <c r="G43" s="297">
        <v>308000</v>
      </c>
      <c r="H43" s="298">
        <v>308000</v>
      </c>
      <c r="I43" s="299">
        <v>710000</v>
      </c>
      <c r="J43" s="297">
        <v>150000</v>
      </c>
      <c r="K43" s="295">
        <v>150000</v>
      </c>
    </row>
    <row r="44" spans="1:11" ht="12.75">
      <c r="A44" s="534" t="s">
        <v>354</v>
      </c>
      <c r="B44" s="111"/>
      <c r="C44" s="7">
        <v>38070</v>
      </c>
      <c r="D44" s="7">
        <v>286649</v>
      </c>
      <c r="E44" s="27">
        <v>122124</v>
      </c>
      <c r="F44" s="25">
        <v>1861000</v>
      </c>
      <c r="G44" s="26">
        <v>1861000</v>
      </c>
      <c r="H44" s="28">
        <v>1861000</v>
      </c>
      <c r="I44" s="294">
        <v>1720000</v>
      </c>
      <c r="J44" s="26">
        <v>1600000</v>
      </c>
      <c r="K44" s="27">
        <v>1690000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790575</v>
      </c>
      <c r="D48" s="7"/>
      <c r="E48" s="27">
        <v>171605</v>
      </c>
      <c r="F48" s="25">
        <v>250000</v>
      </c>
      <c r="G48" s="26">
        <v>600000</v>
      </c>
      <c r="H48" s="28">
        <v>600000</v>
      </c>
      <c r="I48" s="294">
        <v>2100000</v>
      </c>
      <c r="J48" s="26">
        <v>700000</v>
      </c>
      <c r="K48" s="27">
        <v>600000</v>
      </c>
    </row>
    <row r="49" spans="1:11" ht="12.75">
      <c r="A49" s="534" t="s">
        <v>92</v>
      </c>
      <c r="B49" s="111"/>
      <c r="C49" s="26">
        <v>104661</v>
      </c>
      <c r="D49" s="26">
        <v>719396</v>
      </c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489949</v>
      </c>
      <c r="D57" s="517">
        <f t="shared" si="13"/>
        <v>183100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650000</v>
      </c>
      <c r="J57" s="517">
        <f t="shared" si="13"/>
        <v>400000</v>
      </c>
      <c r="K57" s="518">
        <f t="shared" si="13"/>
        <v>450000</v>
      </c>
    </row>
    <row r="58" spans="1:11" ht="12.75">
      <c r="A58" s="534" t="s">
        <v>218</v>
      </c>
      <c r="B58" s="111"/>
      <c r="C58" s="7">
        <v>489949</v>
      </c>
      <c r="D58" s="7">
        <v>183100</v>
      </c>
      <c r="E58" s="91"/>
      <c r="F58" s="90"/>
      <c r="G58" s="7"/>
      <c r="H58" s="33"/>
      <c r="I58" s="31">
        <v>650000</v>
      </c>
      <c r="J58" s="7">
        <v>400000</v>
      </c>
      <c r="K58" s="91">
        <v>450000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37935526</v>
      </c>
      <c r="D60" s="219">
        <f t="shared" si="14"/>
        <v>50663351</v>
      </c>
      <c r="E60" s="271">
        <f t="shared" si="14"/>
        <v>48239925</v>
      </c>
      <c r="F60" s="272">
        <f t="shared" si="14"/>
        <v>89044850</v>
      </c>
      <c r="G60" s="219">
        <f t="shared" si="14"/>
        <v>80833247</v>
      </c>
      <c r="H60" s="222">
        <f t="shared" si="14"/>
        <v>80833247</v>
      </c>
      <c r="I60" s="273">
        <f t="shared" si="14"/>
        <v>93050150</v>
      </c>
      <c r="J60" s="219">
        <f t="shared" si="14"/>
        <v>95225000</v>
      </c>
      <c r="K60" s="271">
        <f t="shared" si="14"/>
        <v>104164850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3859264</v>
      </c>
      <c r="D5" s="529">
        <f t="shared" si="0"/>
        <v>6013853</v>
      </c>
      <c r="E5" s="530">
        <f t="shared" si="0"/>
        <v>1062655</v>
      </c>
      <c r="F5" s="531">
        <f t="shared" si="0"/>
        <v>7000000</v>
      </c>
      <c r="G5" s="529">
        <f t="shared" si="0"/>
        <v>18700000</v>
      </c>
      <c r="H5" s="532">
        <f t="shared" si="0"/>
        <v>18700000</v>
      </c>
      <c r="I5" s="533">
        <f t="shared" si="0"/>
        <v>5000000</v>
      </c>
      <c r="J5" s="529">
        <f t="shared" si="0"/>
        <v>4000000</v>
      </c>
      <c r="K5" s="530">
        <f t="shared" si="0"/>
        <v>5300000</v>
      </c>
    </row>
    <row r="6" spans="1:11" ht="12.75">
      <c r="A6" s="534" t="s">
        <v>206</v>
      </c>
      <c r="B6" s="120"/>
      <c r="C6" s="7">
        <f aca="true" t="shared" si="1" ref="C6:K6">+C7</f>
        <v>3859264</v>
      </c>
      <c r="D6" s="7">
        <f t="shared" si="1"/>
        <v>6013853</v>
      </c>
      <c r="E6" s="91">
        <f t="shared" si="1"/>
        <v>1062655</v>
      </c>
      <c r="F6" s="90">
        <f t="shared" si="1"/>
        <v>7000000</v>
      </c>
      <c r="G6" s="7">
        <f t="shared" si="1"/>
        <v>18700000</v>
      </c>
      <c r="H6" s="33">
        <f t="shared" si="1"/>
        <v>18700000</v>
      </c>
      <c r="I6" s="31">
        <f t="shared" si="1"/>
        <v>5000000</v>
      </c>
      <c r="J6" s="7">
        <f t="shared" si="1"/>
        <v>4000000</v>
      </c>
      <c r="K6" s="91">
        <f t="shared" si="1"/>
        <v>5300000</v>
      </c>
    </row>
    <row r="7" spans="1:11" ht="12.75">
      <c r="A7" s="287" t="s">
        <v>331</v>
      </c>
      <c r="B7" s="120"/>
      <c r="C7" s="7">
        <v>3859264</v>
      </c>
      <c r="D7" s="7">
        <v>6013853</v>
      </c>
      <c r="E7" s="91">
        <v>1062655</v>
      </c>
      <c r="F7" s="90">
        <v>7000000</v>
      </c>
      <c r="G7" s="7">
        <v>18700000</v>
      </c>
      <c r="H7" s="33">
        <v>18700000</v>
      </c>
      <c r="I7" s="31">
        <v>5000000</v>
      </c>
      <c r="J7" s="7">
        <v>4000000</v>
      </c>
      <c r="K7" s="91">
        <v>5300000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4700000</v>
      </c>
      <c r="J40" s="517">
        <f t="shared" si="9"/>
        <v>7500000</v>
      </c>
      <c r="K40" s="518">
        <f t="shared" si="9"/>
        <v>3000000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>
        <v>4700000</v>
      </c>
      <c r="J48" s="26">
        <v>7500000</v>
      </c>
      <c r="K48" s="27">
        <v>3000000</v>
      </c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3859264</v>
      </c>
      <c r="D60" s="219">
        <f t="shared" si="14"/>
        <v>6013853</v>
      </c>
      <c r="E60" s="271">
        <f t="shared" si="14"/>
        <v>1062655</v>
      </c>
      <c r="F60" s="272">
        <f t="shared" si="14"/>
        <v>7000000</v>
      </c>
      <c r="G60" s="219">
        <f t="shared" si="14"/>
        <v>18700000</v>
      </c>
      <c r="H60" s="222">
        <f t="shared" si="14"/>
        <v>18700000</v>
      </c>
      <c r="I60" s="273">
        <f t="shared" si="14"/>
        <v>9700000</v>
      </c>
      <c r="J60" s="219">
        <f t="shared" si="14"/>
        <v>11500000</v>
      </c>
      <c r="K60" s="271">
        <f t="shared" si="14"/>
        <v>8300000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255474</v>
      </c>
      <c r="D5" s="529">
        <f t="shared" si="0"/>
        <v>83317</v>
      </c>
      <c r="E5" s="530">
        <f t="shared" si="0"/>
        <v>351295</v>
      </c>
      <c r="F5" s="531">
        <f t="shared" si="0"/>
        <v>762000</v>
      </c>
      <c r="G5" s="529">
        <f t="shared" si="0"/>
        <v>600000</v>
      </c>
      <c r="H5" s="532">
        <f t="shared" si="0"/>
        <v>600000</v>
      </c>
      <c r="I5" s="533">
        <f t="shared" si="0"/>
        <v>2750000</v>
      </c>
      <c r="J5" s="529">
        <f t="shared" si="0"/>
        <v>1844500</v>
      </c>
      <c r="K5" s="530">
        <f t="shared" si="0"/>
        <v>1945948</v>
      </c>
    </row>
    <row r="6" spans="1:11" ht="12.75">
      <c r="A6" s="534" t="s">
        <v>206</v>
      </c>
      <c r="B6" s="120"/>
      <c r="C6" s="7">
        <f aca="true" t="shared" si="1" ref="C6:K6">+C7</f>
        <v>201666</v>
      </c>
      <c r="D6" s="7">
        <f t="shared" si="1"/>
        <v>50163</v>
      </c>
      <c r="E6" s="91">
        <f t="shared" si="1"/>
        <v>337713</v>
      </c>
      <c r="F6" s="90">
        <f t="shared" si="1"/>
        <v>562000</v>
      </c>
      <c r="G6" s="7">
        <f t="shared" si="1"/>
        <v>450000</v>
      </c>
      <c r="H6" s="33">
        <f t="shared" si="1"/>
        <v>450000</v>
      </c>
      <c r="I6" s="31">
        <f t="shared" si="1"/>
        <v>2000000</v>
      </c>
      <c r="J6" s="7">
        <f t="shared" si="1"/>
        <v>1054000</v>
      </c>
      <c r="K6" s="91">
        <f t="shared" si="1"/>
        <v>1111970</v>
      </c>
    </row>
    <row r="7" spans="1:11" ht="12.75">
      <c r="A7" s="287" t="s">
        <v>331</v>
      </c>
      <c r="B7" s="120"/>
      <c r="C7" s="7">
        <v>201666</v>
      </c>
      <c r="D7" s="7">
        <v>50163</v>
      </c>
      <c r="E7" s="91">
        <v>337713</v>
      </c>
      <c r="F7" s="90">
        <v>562000</v>
      </c>
      <c r="G7" s="7">
        <v>450000</v>
      </c>
      <c r="H7" s="33">
        <v>450000</v>
      </c>
      <c r="I7" s="31">
        <v>2000000</v>
      </c>
      <c r="J7" s="7">
        <v>1054000</v>
      </c>
      <c r="K7" s="91">
        <v>1111970</v>
      </c>
    </row>
    <row r="8" spans="1:11" ht="12.75">
      <c r="A8" s="534" t="s">
        <v>207</v>
      </c>
      <c r="B8" s="120"/>
      <c r="C8" s="7">
        <f aca="true" t="shared" si="2" ref="C8:K8">SUM(C9:C10)</f>
        <v>53808</v>
      </c>
      <c r="D8" s="7">
        <f t="shared" si="2"/>
        <v>33154</v>
      </c>
      <c r="E8" s="91">
        <f t="shared" si="2"/>
        <v>13582</v>
      </c>
      <c r="F8" s="90">
        <f t="shared" si="2"/>
        <v>200000</v>
      </c>
      <c r="G8" s="7">
        <f t="shared" si="2"/>
        <v>150000</v>
      </c>
      <c r="H8" s="33">
        <f t="shared" si="2"/>
        <v>150000</v>
      </c>
      <c r="I8" s="31">
        <f t="shared" si="2"/>
        <v>750000</v>
      </c>
      <c r="J8" s="7">
        <f t="shared" si="2"/>
        <v>790500</v>
      </c>
      <c r="K8" s="91">
        <f t="shared" si="2"/>
        <v>833978</v>
      </c>
    </row>
    <row r="9" spans="1:11" ht="12.75">
      <c r="A9" s="287" t="s">
        <v>332</v>
      </c>
      <c r="B9" s="120"/>
      <c r="C9" s="7">
        <v>30290</v>
      </c>
      <c r="D9" s="7">
        <v>33154</v>
      </c>
      <c r="E9" s="91">
        <v>11844</v>
      </c>
      <c r="F9" s="90">
        <v>200000</v>
      </c>
      <c r="G9" s="7">
        <v>150000</v>
      </c>
      <c r="H9" s="33">
        <v>150000</v>
      </c>
      <c r="I9" s="31">
        <v>250000</v>
      </c>
      <c r="J9" s="7">
        <v>263500</v>
      </c>
      <c r="K9" s="91">
        <v>277993</v>
      </c>
    </row>
    <row r="10" spans="1:11" ht="12.75">
      <c r="A10" s="287" t="s">
        <v>333</v>
      </c>
      <c r="B10" s="120"/>
      <c r="C10" s="7">
        <v>23518</v>
      </c>
      <c r="D10" s="7"/>
      <c r="E10" s="91">
        <v>1738</v>
      </c>
      <c r="F10" s="90"/>
      <c r="G10" s="7"/>
      <c r="H10" s="33"/>
      <c r="I10" s="31">
        <v>500000</v>
      </c>
      <c r="J10" s="7">
        <v>527000</v>
      </c>
      <c r="K10" s="91">
        <v>555985</v>
      </c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482882</v>
      </c>
      <c r="D22" s="517">
        <f t="shared" si="6"/>
        <v>51385</v>
      </c>
      <c r="E22" s="518">
        <f t="shared" si="6"/>
        <v>74079</v>
      </c>
      <c r="F22" s="519">
        <f t="shared" si="6"/>
        <v>690000</v>
      </c>
      <c r="G22" s="517">
        <f t="shared" si="6"/>
        <v>590000</v>
      </c>
      <c r="H22" s="520">
        <f t="shared" si="6"/>
        <v>590000</v>
      </c>
      <c r="I22" s="521">
        <f t="shared" si="6"/>
        <v>150000</v>
      </c>
      <c r="J22" s="517">
        <f t="shared" si="6"/>
        <v>158100</v>
      </c>
      <c r="K22" s="518">
        <f t="shared" si="6"/>
        <v>166796</v>
      </c>
    </row>
    <row r="23" spans="1:11" ht="12.75">
      <c r="A23" s="534" t="s">
        <v>339</v>
      </c>
      <c r="B23" s="120"/>
      <c r="C23" s="7"/>
      <c r="D23" s="7">
        <v>47219</v>
      </c>
      <c r="E23" s="91">
        <v>70953</v>
      </c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482882</v>
      </c>
      <c r="D32" s="7">
        <v>4166</v>
      </c>
      <c r="E32" s="91">
        <v>3126</v>
      </c>
      <c r="F32" s="90">
        <v>690000</v>
      </c>
      <c r="G32" s="7">
        <v>590000</v>
      </c>
      <c r="H32" s="33">
        <v>590000</v>
      </c>
      <c r="I32" s="31">
        <v>150000</v>
      </c>
      <c r="J32" s="7">
        <v>158100</v>
      </c>
      <c r="K32" s="91">
        <v>166796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965051</v>
      </c>
      <c r="D40" s="517">
        <f t="shared" si="9"/>
        <v>1238390</v>
      </c>
      <c r="E40" s="518">
        <f t="shared" si="9"/>
        <v>1012804</v>
      </c>
      <c r="F40" s="519">
        <f t="shared" si="9"/>
        <v>1000000</v>
      </c>
      <c r="G40" s="517">
        <f t="shared" si="9"/>
        <v>1300000</v>
      </c>
      <c r="H40" s="520">
        <f t="shared" si="9"/>
        <v>1300000</v>
      </c>
      <c r="I40" s="521">
        <f t="shared" si="9"/>
        <v>1900000</v>
      </c>
      <c r="J40" s="517">
        <f t="shared" si="9"/>
        <v>2002600</v>
      </c>
      <c r="K40" s="518">
        <f t="shared" si="9"/>
        <v>2112744</v>
      </c>
    </row>
    <row r="41" spans="1:11" ht="12.75">
      <c r="A41" s="534" t="s">
        <v>350</v>
      </c>
      <c r="B41" s="120"/>
      <c r="C41" s="535">
        <v>387967</v>
      </c>
      <c r="D41" s="535">
        <v>361512</v>
      </c>
      <c r="E41" s="536">
        <v>432814</v>
      </c>
      <c r="F41" s="537">
        <v>500000</v>
      </c>
      <c r="G41" s="535">
        <v>800000</v>
      </c>
      <c r="H41" s="538">
        <v>800000</v>
      </c>
      <c r="I41" s="539">
        <v>750000</v>
      </c>
      <c r="J41" s="535">
        <v>790500</v>
      </c>
      <c r="K41" s="536">
        <v>833978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>
        <v>550000</v>
      </c>
      <c r="J43" s="297">
        <v>579700</v>
      </c>
      <c r="K43" s="295">
        <v>611584</v>
      </c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577084</v>
      </c>
      <c r="D48" s="7">
        <v>540136</v>
      </c>
      <c r="E48" s="27">
        <v>292182</v>
      </c>
      <c r="F48" s="25">
        <v>500000</v>
      </c>
      <c r="G48" s="26">
        <v>500000</v>
      </c>
      <c r="H48" s="28">
        <v>500000</v>
      </c>
      <c r="I48" s="294">
        <v>600000</v>
      </c>
      <c r="J48" s="26">
        <v>632400</v>
      </c>
      <c r="K48" s="27">
        <v>667182</v>
      </c>
    </row>
    <row r="49" spans="1:11" ht="12.75">
      <c r="A49" s="534" t="s">
        <v>92</v>
      </c>
      <c r="B49" s="111"/>
      <c r="C49" s="26"/>
      <c r="D49" s="26">
        <v>336742</v>
      </c>
      <c r="E49" s="27">
        <v>287808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1703407</v>
      </c>
      <c r="D60" s="219">
        <f t="shared" si="14"/>
        <v>1373092</v>
      </c>
      <c r="E60" s="271">
        <f t="shared" si="14"/>
        <v>1438178</v>
      </c>
      <c r="F60" s="272">
        <f t="shared" si="14"/>
        <v>2452000</v>
      </c>
      <c r="G60" s="219">
        <f t="shared" si="14"/>
        <v>2490000</v>
      </c>
      <c r="H60" s="222">
        <f t="shared" si="14"/>
        <v>2490000</v>
      </c>
      <c r="I60" s="273">
        <f t="shared" si="14"/>
        <v>4800000</v>
      </c>
      <c r="J60" s="219">
        <f t="shared" si="14"/>
        <v>4005200</v>
      </c>
      <c r="K60" s="271">
        <f t="shared" si="14"/>
        <v>4225488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0</v>
      </c>
      <c r="D5" s="529">
        <f t="shared" si="0"/>
        <v>0</v>
      </c>
      <c r="E5" s="530">
        <f t="shared" si="0"/>
        <v>-3926517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-3721728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/>
      <c r="E7" s="91">
        <v>-3721728</v>
      </c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-204789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>
        <v>-204789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-9632733</v>
      </c>
      <c r="E22" s="518">
        <f t="shared" si="6"/>
        <v>-10135490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>
        <v>-9632733</v>
      </c>
      <c r="E32" s="91">
        <v>-10135490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-1610066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>
        <v>-416637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>
        <v>-78929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>
        <v>-909701</v>
      </c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>
        <v>-204799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-171276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>
        <v>-171276</v>
      </c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0</v>
      </c>
      <c r="D60" s="219">
        <f t="shared" si="14"/>
        <v>-9632733</v>
      </c>
      <c r="E60" s="271">
        <f t="shared" si="14"/>
        <v>-15843349</v>
      </c>
      <c r="F60" s="272">
        <f t="shared" si="14"/>
        <v>0</v>
      </c>
      <c r="G60" s="219">
        <f t="shared" si="14"/>
        <v>0</v>
      </c>
      <c r="H60" s="222">
        <f t="shared" si="14"/>
        <v>0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147291112</v>
      </c>
      <c r="D5" s="12">
        <f t="shared" si="0"/>
        <v>163095157</v>
      </c>
      <c r="E5" s="71">
        <f t="shared" si="0"/>
        <v>212423020</v>
      </c>
      <c r="F5" s="72">
        <f t="shared" si="0"/>
        <v>191306725</v>
      </c>
      <c r="G5" s="12">
        <f t="shared" si="0"/>
        <v>205443254</v>
      </c>
      <c r="H5" s="73">
        <f t="shared" si="0"/>
        <v>205443254</v>
      </c>
      <c r="I5" s="130">
        <f t="shared" si="0"/>
        <v>219494371</v>
      </c>
      <c r="J5" s="12">
        <f t="shared" si="0"/>
        <v>237748805</v>
      </c>
      <c r="K5" s="73">
        <f t="shared" si="0"/>
        <v>255368898</v>
      </c>
    </row>
    <row r="6" spans="1:11" ht="12.75">
      <c r="A6" s="113" t="s">
        <v>74</v>
      </c>
      <c r="B6" s="111"/>
      <c r="C6" s="7"/>
      <c r="D6" s="7"/>
      <c r="E6" s="91"/>
      <c r="F6" s="90"/>
      <c r="G6" s="7"/>
      <c r="H6" s="33"/>
      <c r="I6" s="31"/>
      <c r="J6" s="7"/>
      <c r="K6" s="91"/>
    </row>
    <row r="7" spans="1:11" ht="12.75">
      <c r="A7" s="113" t="s">
        <v>75</v>
      </c>
      <c r="B7" s="111"/>
      <c r="C7" s="131">
        <v>147291112</v>
      </c>
      <c r="D7" s="131">
        <v>163095157</v>
      </c>
      <c r="E7" s="132">
        <v>212423020</v>
      </c>
      <c r="F7" s="133">
        <v>191306725</v>
      </c>
      <c r="G7" s="131">
        <v>205443254</v>
      </c>
      <c r="H7" s="134">
        <v>205443254</v>
      </c>
      <c r="I7" s="135">
        <v>219494371</v>
      </c>
      <c r="J7" s="131">
        <v>237748805</v>
      </c>
      <c r="K7" s="132">
        <v>255368898</v>
      </c>
    </row>
    <row r="8" spans="1:11" ht="12.75">
      <c r="A8" s="113" t="s">
        <v>76</v>
      </c>
      <c r="B8" s="111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183243</v>
      </c>
      <c r="D9" s="12">
        <f t="shared" si="1"/>
        <v>303626</v>
      </c>
      <c r="E9" s="136">
        <f t="shared" si="1"/>
        <v>311694</v>
      </c>
      <c r="F9" s="137">
        <f t="shared" si="1"/>
        <v>343824</v>
      </c>
      <c r="G9" s="12">
        <f t="shared" si="1"/>
        <v>357872</v>
      </c>
      <c r="H9" s="74">
        <f t="shared" si="1"/>
        <v>357872</v>
      </c>
      <c r="I9" s="72">
        <f t="shared" si="1"/>
        <v>376839</v>
      </c>
      <c r="J9" s="12">
        <f t="shared" si="1"/>
        <v>397188</v>
      </c>
      <c r="K9" s="136">
        <f t="shared" si="1"/>
        <v>419034</v>
      </c>
    </row>
    <row r="10" spans="1:11" ht="12.75">
      <c r="A10" s="113" t="s">
        <v>78</v>
      </c>
      <c r="B10" s="111"/>
      <c r="C10" s="7">
        <v>183243</v>
      </c>
      <c r="D10" s="7">
        <v>303626</v>
      </c>
      <c r="E10" s="91">
        <v>311694</v>
      </c>
      <c r="F10" s="90">
        <v>343824</v>
      </c>
      <c r="G10" s="7">
        <v>357872</v>
      </c>
      <c r="H10" s="33">
        <v>357872</v>
      </c>
      <c r="I10" s="31">
        <v>376839</v>
      </c>
      <c r="J10" s="7">
        <v>397188</v>
      </c>
      <c r="K10" s="91">
        <v>419034</v>
      </c>
    </row>
    <row r="11" spans="1:11" ht="12.75">
      <c r="A11" s="113" t="s">
        <v>79</v>
      </c>
      <c r="B11" s="111"/>
      <c r="C11" s="7"/>
      <c r="D11" s="7"/>
      <c r="E11" s="91"/>
      <c r="F11" s="90"/>
      <c r="G11" s="7"/>
      <c r="H11" s="33"/>
      <c r="I11" s="31"/>
      <c r="J11" s="7"/>
      <c r="K11" s="91"/>
    </row>
    <row r="12" spans="1:11" ht="12.75">
      <c r="A12" s="113" t="s">
        <v>80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113" t="s">
        <v>81</v>
      </c>
      <c r="B13" s="111"/>
      <c r="C13" s="7"/>
      <c r="D13" s="7"/>
      <c r="E13" s="91"/>
      <c r="F13" s="90"/>
      <c r="G13" s="7"/>
      <c r="H13" s="33"/>
      <c r="I13" s="31"/>
      <c r="J13" s="7"/>
      <c r="K13" s="91"/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1820750</v>
      </c>
      <c r="D15" s="12">
        <f t="shared" si="2"/>
        <v>2877216</v>
      </c>
      <c r="E15" s="136">
        <f t="shared" si="2"/>
        <v>3279686</v>
      </c>
      <c r="F15" s="137">
        <f t="shared" si="2"/>
        <v>2689470</v>
      </c>
      <c r="G15" s="12">
        <f t="shared" si="2"/>
        <v>4570416</v>
      </c>
      <c r="H15" s="74">
        <f t="shared" si="2"/>
        <v>4570416</v>
      </c>
      <c r="I15" s="72">
        <f t="shared" si="2"/>
        <v>4549119</v>
      </c>
      <c r="J15" s="12">
        <f t="shared" si="2"/>
        <v>3562646</v>
      </c>
      <c r="K15" s="136">
        <f t="shared" si="2"/>
        <v>3758591</v>
      </c>
    </row>
    <row r="16" spans="1:11" ht="12.75">
      <c r="A16" s="113" t="s">
        <v>84</v>
      </c>
      <c r="B16" s="111"/>
      <c r="C16" s="7">
        <v>1820750</v>
      </c>
      <c r="D16" s="7">
        <v>1895416</v>
      </c>
      <c r="E16" s="91">
        <v>2209986</v>
      </c>
      <c r="F16" s="90">
        <v>2353283</v>
      </c>
      <c r="G16" s="7">
        <v>4234224</v>
      </c>
      <c r="H16" s="33">
        <v>4234224</v>
      </c>
      <c r="I16" s="31">
        <v>4177724</v>
      </c>
      <c r="J16" s="7">
        <v>3171196</v>
      </c>
      <c r="K16" s="91">
        <v>3345611</v>
      </c>
    </row>
    <row r="17" spans="1:11" ht="12.75">
      <c r="A17" s="113" t="s">
        <v>85</v>
      </c>
      <c r="B17" s="111"/>
      <c r="C17" s="7"/>
      <c r="D17" s="7">
        <v>981800</v>
      </c>
      <c r="E17" s="91">
        <v>1069700</v>
      </c>
      <c r="F17" s="90">
        <v>336187</v>
      </c>
      <c r="G17" s="7">
        <v>336192</v>
      </c>
      <c r="H17" s="33">
        <v>336192</v>
      </c>
      <c r="I17" s="31">
        <v>371395</v>
      </c>
      <c r="J17" s="7">
        <v>391450</v>
      </c>
      <c r="K17" s="91">
        <v>412980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3179464</v>
      </c>
      <c r="D19" s="12">
        <f t="shared" si="3"/>
        <v>6147941</v>
      </c>
      <c r="E19" s="136">
        <f t="shared" si="3"/>
        <v>3039615</v>
      </c>
      <c r="F19" s="137">
        <f t="shared" si="3"/>
        <v>3607170</v>
      </c>
      <c r="G19" s="12">
        <f t="shared" si="3"/>
        <v>3055000</v>
      </c>
      <c r="H19" s="74">
        <f t="shared" si="3"/>
        <v>3055000</v>
      </c>
      <c r="I19" s="72">
        <f t="shared" si="3"/>
        <v>3336915</v>
      </c>
      <c r="J19" s="12">
        <f t="shared" si="3"/>
        <v>3587108</v>
      </c>
      <c r="K19" s="136">
        <f t="shared" si="3"/>
        <v>3840399</v>
      </c>
    </row>
    <row r="20" spans="1:11" ht="12.75">
      <c r="A20" s="113" t="s">
        <v>88</v>
      </c>
      <c r="B20" s="111"/>
      <c r="C20" s="7"/>
      <c r="D20" s="7">
        <v>3561603</v>
      </c>
      <c r="E20" s="91"/>
      <c r="F20" s="90"/>
      <c r="G20" s="7"/>
      <c r="H20" s="33"/>
      <c r="I20" s="31"/>
      <c r="J20" s="7"/>
      <c r="K20" s="91"/>
    </row>
    <row r="21" spans="1:11" ht="12.75">
      <c r="A21" s="113" t="s">
        <v>89</v>
      </c>
      <c r="B21" s="111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113" t="s">
        <v>90</v>
      </c>
      <c r="B22" s="111"/>
      <c r="C22" s="131"/>
      <c r="D22" s="131"/>
      <c r="E22" s="132"/>
      <c r="F22" s="133"/>
      <c r="G22" s="131"/>
      <c r="H22" s="134"/>
      <c r="I22" s="135"/>
      <c r="J22" s="131"/>
      <c r="K22" s="132"/>
    </row>
    <row r="23" spans="1:11" ht="12.75">
      <c r="A23" s="113" t="s">
        <v>91</v>
      </c>
      <c r="B23" s="111"/>
      <c r="C23" s="7">
        <v>3179464</v>
      </c>
      <c r="D23" s="7">
        <v>2586338</v>
      </c>
      <c r="E23" s="91">
        <v>3039615</v>
      </c>
      <c r="F23" s="90">
        <v>3607170</v>
      </c>
      <c r="G23" s="7">
        <v>3055000</v>
      </c>
      <c r="H23" s="33">
        <v>3055000</v>
      </c>
      <c r="I23" s="31">
        <v>3336915</v>
      </c>
      <c r="J23" s="7">
        <v>3587108</v>
      </c>
      <c r="K23" s="91">
        <v>3840399</v>
      </c>
    </row>
    <row r="24" spans="1:11" ht="12.75">
      <c r="A24" s="110" t="s">
        <v>92</v>
      </c>
      <c r="B24" s="120" t="s">
        <v>93</v>
      </c>
      <c r="C24" s="12">
        <v>4219506</v>
      </c>
      <c r="D24" s="12">
        <v>4135938</v>
      </c>
      <c r="E24" s="136">
        <v>3937018</v>
      </c>
      <c r="F24" s="137">
        <v>5565753</v>
      </c>
      <c r="G24" s="12">
        <v>5303751</v>
      </c>
      <c r="H24" s="74">
        <v>5303751</v>
      </c>
      <c r="I24" s="72">
        <v>5584850</v>
      </c>
      <c r="J24" s="12">
        <v>5886431</v>
      </c>
      <c r="K24" s="136">
        <v>6210186</v>
      </c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156694075</v>
      </c>
      <c r="D25" s="43">
        <f t="shared" si="4"/>
        <v>176559878</v>
      </c>
      <c r="E25" s="148">
        <f t="shared" si="4"/>
        <v>222991033</v>
      </c>
      <c r="F25" s="149">
        <f t="shared" si="4"/>
        <v>203512942</v>
      </c>
      <c r="G25" s="43">
        <f t="shared" si="4"/>
        <v>218730293</v>
      </c>
      <c r="H25" s="46">
        <f t="shared" si="4"/>
        <v>218730293</v>
      </c>
      <c r="I25" s="42">
        <f t="shared" si="4"/>
        <v>233342094</v>
      </c>
      <c r="J25" s="43">
        <f t="shared" si="4"/>
        <v>251182178</v>
      </c>
      <c r="K25" s="148">
        <f t="shared" si="4"/>
        <v>269597108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129384368</v>
      </c>
      <c r="D28" s="12">
        <f t="shared" si="5"/>
        <v>131194402</v>
      </c>
      <c r="E28" s="71">
        <f t="shared" si="5"/>
        <v>119561037</v>
      </c>
      <c r="F28" s="72">
        <f t="shared" si="5"/>
        <v>161180723</v>
      </c>
      <c r="G28" s="12">
        <f t="shared" si="5"/>
        <v>133837227</v>
      </c>
      <c r="H28" s="73">
        <f t="shared" si="5"/>
        <v>133837227</v>
      </c>
      <c r="I28" s="130">
        <f t="shared" si="5"/>
        <v>145328190</v>
      </c>
      <c r="J28" s="12">
        <f t="shared" si="5"/>
        <v>153596856</v>
      </c>
      <c r="K28" s="73">
        <f t="shared" si="5"/>
        <v>162475657</v>
      </c>
    </row>
    <row r="29" spans="1:11" ht="12.75">
      <c r="A29" s="113" t="s">
        <v>74</v>
      </c>
      <c r="B29" s="111"/>
      <c r="C29" s="7">
        <v>20517048</v>
      </c>
      <c r="D29" s="7">
        <v>25333063</v>
      </c>
      <c r="E29" s="91">
        <v>24769864</v>
      </c>
      <c r="F29" s="90">
        <v>33420353</v>
      </c>
      <c r="G29" s="7">
        <v>34776071</v>
      </c>
      <c r="H29" s="33">
        <v>34776071</v>
      </c>
      <c r="I29" s="31">
        <v>31398543</v>
      </c>
      <c r="J29" s="7">
        <v>33270343</v>
      </c>
      <c r="K29" s="91">
        <v>35273140</v>
      </c>
    </row>
    <row r="30" spans="1:11" ht="12.75">
      <c r="A30" s="113" t="s">
        <v>75</v>
      </c>
      <c r="B30" s="111"/>
      <c r="C30" s="131">
        <v>108867320</v>
      </c>
      <c r="D30" s="131">
        <v>105861339</v>
      </c>
      <c r="E30" s="132">
        <v>94791173</v>
      </c>
      <c r="F30" s="133">
        <v>126717870</v>
      </c>
      <c r="G30" s="131">
        <v>98068656</v>
      </c>
      <c r="H30" s="134">
        <v>98068656</v>
      </c>
      <c r="I30" s="135">
        <v>112799647</v>
      </c>
      <c r="J30" s="131">
        <v>119135493</v>
      </c>
      <c r="K30" s="132">
        <v>125945991</v>
      </c>
    </row>
    <row r="31" spans="1:11" ht="12.75">
      <c r="A31" s="113" t="s">
        <v>76</v>
      </c>
      <c r="B31" s="111"/>
      <c r="C31" s="7"/>
      <c r="D31" s="7"/>
      <c r="E31" s="91"/>
      <c r="F31" s="90">
        <v>1042500</v>
      </c>
      <c r="G31" s="7">
        <v>992500</v>
      </c>
      <c r="H31" s="33">
        <v>992500</v>
      </c>
      <c r="I31" s="31">
        <v>1130000</v>
      </c>
      <c r="J31" s="7">
        <v>1191020</v>
      </c>
      <c r="K31" s="91">
        <v>1256526</v>
      </c>
    </row>
    <row r="32" spans="1:11" ht="12.75">
      <c r="A32" s="110" t="s">
        <v>77</v>
      </c>
      <c r="B32" s="111"/>
      <c r="C32" s="12">
        <f aca="true" t="shared" si="6" ref="C32:K32">SUM(C33:C37)</f>
        <v>435248</v>
      </c>
      <c r="D32" s="12">
        <f t="shared" si="6"/>
        <v>33154</v>
      </c>
      <c r="E32" s="136">
        <f t="shared" si="6"/>
        <v>303208</v>
      </c>
      <c r="F32" s="137">
        <f t="shared" si="6"/>
        <v>960000</v>
      </c>
      <c r="G32" s="12">
        <f t="shared" si="6"/>
        <v>22233324</v>
      </c>
      <c r="H32" s="74">
        <f t="shared" si="6"/>
        <v>22233324</v>
      </c>
      <c r="I32" s="72">
        <f t="shared" si="6"/>
        <v>24446321</v>
      </c>
      <c r="J32" s="12">
        <f t="shared" si="6"/>
        <v>25933375</v>
      </c>
      <c r="K32" s="136">
        <f t="shared" si="6"/>
        <v>27535754</v>
      </c>
    </row>
    <row r="33" spans="1:11" ht="12.75">
      <c r="A33" s="113" t="s">
        <v>78</v>
      </c>
      <c r="B33" s="111"/>
      <c r="C33" s="7"/>
      <c r="D33" s="7"/>
      <c r="E33" s="91"/>
      <c r="F33" s="90">
        <v>860000</v>
      </c>
      <c r="G33" s="7">
        <v>22133324</v>
      </c>
      <c r="H33" s="33">
        <v>22133324</v>
      </c>
      <c r="I33" s="31">
        <v>24296321</v>
      </c>
      <c r="J33" s="7">
        <v>25775275</v>
      </c>
      <c r="K33" s="91">
        <v>27368958</v>
      </c>
    </row>
    <row r="34" spans="1:11" ht="12.75">
      <c r="A34" s="113" t="s">
        <v>79</v>
      </c>
      <c r="B34" s="111"/>
      <c r="C34" s="7">
        <v>435248</v>
      </c>
      <c r="D34" s="7">
        <v>33154</v>
      </c>
      <c r="E34" s="91"/>
      <c r="F34" s="90">
        <v>100000</v>
      </c>
      <c r="G34" s="7">
        <v>100000</v>
      </c>
      <c r="H34" s="33">
        <v>100000</v>
      </c>
      <c r="I34" s="31">
        <v>150000</v>
      </c>
      <c r="J34" s="7">
        <v>158100</v>
      </c>
      <c r="K34" s="91">
        <v>166796</v>
      </c>
    </row>
    <row r="35" spans="1:11" ht="12.75">
      <c r="A35" s="113" t="s">
        <v>80</v>
      </c>
      <c r="B35" s="111"/>
      <c r="C35" s="7"/>
      <c r="D35" s="7"/>
      <c r="E35" s="91">
        <v>303208</v>
      </c>
      <c r="F35" s="90"/>
      <c r="G35" s="7"/>
      <c r="H35" s="33"/>
      <c r="I35" s="31"/>
      <c r="J35" s="7"/>
      <c r="K35" s="91"/>
    </row>
    <row r="36" spans="1:11" ht="12.75">
      <c r="A36" s="113" t="s">
        <v>81</v>
      </c>
      <c r="B36" s="111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113" t="s">
        <v>82</v>
      </c>
      <c r="B37" s="111"/>
      <c r="C37" s="131"/>
      <c r="D37" s="131"/>
      <c r="E37" s="132"/>
      <c r="F37" s="133"/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10968240</v>
      </c>
      <c r="D38" s="12">
        <f t="shared" si="7"/>
        <v>15778749</v>
      </c>
      <c r="E38" s="136">
        <f t="shared" si="7"/>
        <v>17651604</v>
      </c>
      <c r="F38" s="137">
        <f t="shared" si="7"/>
        <v>22528492</v>
      </c>
      <c r="G38" s="12">
        <f t="shared" si="7"/>
        <v>22658754</v>
      </c>
      <c r="H38" s="74">
        <f t="shared" si="7"/>
        <v>22658754</v>
      </c>
      <c r="I38" s="72">
        <f t="shared" si="7"/>
        <v>27198907</v>
      </c>
      <c r="J38" s="12">
        <f t="shared" si="7"/>
        <v>26742037</v>
      </c>
      <c r="K38" s="136">
        <f t="shared" si="7"/>
        <v>28408022</v>
      </c>
    </row>
    <row r="39" spans="1:11" ht="12.75">
      <c r="A39" s="113" t="s">
        <v>84</v>
      </c>
      <c r="B39" s="111"/>
      <c r="C39" s="7">
        <v>5115575</v>
      </c>
      <c r="D39" s="7">
        <v>7697390</v>
      </c>
      <c r="E39" s="91">
        <v>8334838</v>
      </c>
      <c r="F39" s="90">
        <v>10911562</v>
      </c>
      <c r="G39" s="7">
        <v>11730092</v>
      </c>
      <c r="H39" s="33">
        <v>11730092</v>
      </c>
      <c r="I39" s="31">
        <v>13113135</v>
      </c>
      <c r="J39" s="7">
        <v>13899194</v>
      </c>
      <c r="K39" s="91">
        <v>14744993</v>
      </c>
    </row>
    <row r="40" spans="1:11" ht="12.75">
      <c r="A40" s="113" t="s">
        <v>85</v>
      </c>
      <c r="B40" s="111"/>
      <c r="C40" s="7">
        <v>5852665</v>
      </c>
      <c r="D40" s="7">
        <v>8081359</v>
      </c>
      <c r="E40" s="91">
        <v>9316766</v>
      </c>
      <c r="F40" s="90">
        <v>11616930</v>
      </c>
      <c r="G40" s="7">
        <v>10928662</v>
      </c>
      <c r="H40" s="33">
        <v>10928662</v>
      </c>
      <c r="I40" s="31">
        <v>14085772</v>
      </c>
      <c r="J40" s="7">
        <v>12842843</v>
      </c>
      <c r="K40" s="91">
        <v>13663029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3142113</v>
      </c>
      <c r="D42" s="12">
        <f t="shared" si="8"/>
        <v>4192228</v>
      </c>
      <c r="E42" s="136">
        <f t="shared" si="8"/>
        <v>4521301</v>
      </c>
      <c r="F42" s="137">
        <f t="shared" si="8"/>
        <v>5033554</v>
      </c>
      <c r="G42" s="12">
        <f t="shared" si="8"/>
        <v>7567055</v>
      </c>
      <c r="H42" s="74">
        <f t="shared" si="8"/>
        <v>7567055</v>
      </c>
      <c r="I42" s="72">
        <f t="shared" si="8"/>
        <v>7627000</v>
      </c>
      <c r="J42" s="12">
        <f t="shared" si="8"/>
        <v>8038858</v>
      </c>
      <c r="K42" s="136">
        <f t="shared" si="8"/>
        <v>8480995</v>
      </c>
    </row>
    <row r="43" spans="1:11" ht="12.75">
      <c r="A43" s="113" t="s">
        <v>88</v>
      </c>
      <c r="B43" s="111"/>
      <c r="C43" s="7">
        <v>593821</v>
      </c>
      <c r="D43" s="7">
        <v>998509</v>
      </c>
      <c r="E43" s="91">
        <v>1276122</v>
      </c>
      <c r="F43" s="90">
        <v>1417055</v>
      </c>
      <c r="G43" s="7">
        <v>1567055</v>
      </c>
      <c r="H43" s="33">
        <v>1567055</v>
      </c>
      <c r="I43" s="31">
        <v>1567000</v>
      </c>
      <c r="J43" s="7">
        <v>1651618</v>
      </c>
      <c r="K43" s="91">
        <v>1742457</v>
      </c>
    </row>
    <row r="44" spans="1:11" ht="12.75">
      <c r="A44" s="113" t="s">
        <v>89</v>
      </c>
      <c r="B44" s="111"/>
      <c r="C44" s="7"/>
      <c r="D44" s="7"/>
      <c r="E44" s="91"/>
      <c r="F44" s="90"/>
      <c r="G44" s="7"/>
      <c r="H44" s="33"/>
      <c r="I44" s="31"/>
      <c r="J44" s="7"/>
      <c r="K44" s="91"/>
    </row>
    <row r="45" spans="1:11" ht="12.75">
      <c r="A45" s="113" t="s">
        <v>90</v>
      </c>
      <c r="B45" s="111"/>
      <c r="C45" s="131"/>
      <c r="D45" s="131"/>
      <c r="E45" s="132"/>
      <c r="F45" s="133"/>
      <c r="G45" s="131"/>
      <c r="H45" s="134"/>
      <c r="I45" s="135"/>
      <c r="J45" s="131"/>
      <c r="K45" s="132"/>
    </row>
    <row r="46" spans="1:11" ht="12.75">
      <c r="A46" s="113" t="s">
        <v>91</v>
      </c>
      <c r="B46" s="111"/>
      <c r="C46" s="7">
        <v>2548292</v>
      </c>
      <c r="D46" s="7">
        <v>3193719</v>
      </c>
      <c r="E46" s="91">
        <v>3245179</v>
      </c>
      <c r="F46" s="90">
        <v>3616499</v>
      </c>
      <c r="G46" s="7">
        <v>6000000</v>
      </c>
      <c r="H46" s="33">
        <v>6000000</v>
      </c>
      <c r="I46" s="31">
        <v>6060000</v>
      </c>
      <c r="J46" s="7">
        <v>6387240</v>
      </c>
      <c r="K46" s="91">
        <v>6738538</v>
      </c>
    </row>
    <row r="47" spans="1:11" ht="12.75">
      <c r="A47" s="110" t="s">
        <v>92</v>
      </c>
      <c r="B47" s="120" t="s">
        <v>93</v>
      </c>
      <c r="C47" s="12">
        <v>17173</v>
      </c>
      <c r="D47" s="12">
        <v>21285</v>
      </c>
      <c r="E47" s="136"/>
      <c r="F47" s="137">
        <v>45000</v>
      </c>
      <c r="G47" s="12">
        <v>45000</v>
      </c>
      <c r="H47" s="74">
        <v>45000</v>
      </c>
      <c r="I47" s="72">
        <v>50000</v>
      </c>
      <c r="J47" s="12">
        <v>52700</v>
      </c>
      <c r="K47" s="136">
        <v>55599</v>
      </c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143947142</v>
      </c>
      <c r="D48" s="43">
        <f t="shared" si="9"/>
        <v>151219818</v>
      </c>
      <c r="E48" s="148">
        <f t="shared" si="9"/>
        <v>142037150</v>
      </c>
      <c r="F48" s="149">
        <f t="shared" si="9"/>
        <v>189747769</v>
      </c>
      <c r="G48" s="43">
        <f t="shared" si="9"/>
        <v>186341360</v>
      </c>
      <c r="H48" s="46">
        <f t="shared" si="9"/>
        <v>186341360</v>
      </c>
      <c r="I48" s="42">
        <f t="shared" si="9"/>
        <v>204650418</v>
      </c>
      <c r="J48" s="43">
        <f t="shared" si="9"/>
        <v>214363826</v>
      </c>
      <c r="K48" s="148">
        <f t="shared" si="9"/>
        <v>226956027</v>
      </c>
    </row>
    <row r="49" spans="1:11" ht="12.75">
      <c r="A49" s="126" t="s">
        <v>35</v>
      </c>
      <c r="B49" s="127"/>
      <c r="C49" s="150">
        <f aca="true" t="shared" si="10" ref="C49:K49">+C25-C48</f>
        <v>12746933</v>
      </c>
      <c r="D49" s="150">
        <f t="shared" si="10"/>
        <v>25340060</v>
      </c>
      <c r="E49" s="151">
        <f t="shared" si="10"/>
        <v>80953883</v>
      </c>
      <c r="F49" s="152">
        <f t="shared" si="10"/>
        <v>13765173</v>
      </c>
      <c r="G49" s="150">
        <f t="shared" si="10"/>
        <v>32388933</v>
      </c>
      <c r="H49" s="153">
        <f t="shared" si="10"/>
        <v>32388933</v>
      </c>
      <c r="I49" s="154">
        <f t="shared" si="10"/>
        <v>28691676</v>
      </c>
      <c r="J49" s="150">
        <f t="shared" si="10"/>
        <v>36818352</v>
      </c>
      <c r="K49" s="151">
        <f t="shared" si="10"/>
        <v>42641081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29908471</v>
      </c>
      <c r="D5" s="7">
        <v>31320625</v>
      </c>
      <c r="E5" s="30">
        <v>61588255</v>
      </c>
      <c r="F5" s="31">
        <v>51279016</v>
      </c>
      <c r="G5" s="7">
        <v>64976137</v>
      </c>
      <c r="H5" s="32">
        <v>64976137</v>
      </c>
      <c r="I5" s="33">
        <v>0</v>
      </c>
      <c r="J5" s="31">
        <v>68756855</v>
      </c>
      <c r="K5" s="7">
        <v>73369725</v>
      </c>
      <c r="L5" s="32">
        <v>78185060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0</v>
      </c>
      <c r="D7" s="7">
        <v>0</v>
      </c>
      <c r="E7" s="32">
        <v>0</v>
      </c>
      <c r="F7" s="164">
        <v>0</v>
      </c>
      <c r="G7" s="7">
        <v>0</v>
      </c>
      <c r="H7" s="32">
        <v>0</v>
      </c>
      <c r="I7" s="91">
        <v>0</v>
      </c>
      <c r="J7" s="164">
        <v>0</v>
      </c>
      <c r="K7" s="7">
        <v>0</v>
      </c>
      <c r="L7" s="32">
        <v>0</v>
      </c>
    </row>
    <row r="8" spans="1:12" ht="12.75">
      <c r="A8" s="178" t="s">
        <v>103</v>
      </c>
      <c r="B8" s="177" t="s">
        <v>95</v>
      </c>
      <c r="C8" s="7">
        <v>0</v>
      </c>
      <c r="D8" s="7">
        <v>0</v>
      </c>
      <c r="E8" s="32">
        <v>0</v>
      </c>
      <c r="F8" s="164">
        <v>0</v>
      </c>
      <c r="G8" s="7">
        <v>0</v>
      </c>
      <c r="H8" s="32">
        <v>0</v>
      </c>
      <c r="I8" s="165">
        <v>0</v>
      </c>
      <c r="J8" s="164">
        <v>0</v>
      </c>
      <c r="K8" s="7">
        <v>0</v>
      </c>
      <c r="L8" s="32">
        <v>0</v>
      </c>
    </row>
    <row r="9" spans="1:12" ht="12.75">
      <c r="A9" s="178" t="s">
        <v>104</v>
      </c>
      <c r="B9" s="177" t="s">
        <v>95</v>
      </c>
      <c r="C9" s="7">
        <v>0</v>
      </c>
      <c r="D9" s="7">
        <v>0</v>
      </c>
      <c r="E9" s="32">
        <v>0</v>
      </c>
      <c r="F9" s="164">
        <v>0</v>
      </c>
      <c r="G9" s="7">
        <v>0</v>
      </c>
      <c r="H9" s="32">
        <v>0</v>
      </c>
      <c r="I9" s="165">
        <v>0</v>
      </c>
      <c r="J9" s="164">
        <v>0</v>
      </c>
      <c r="K9" s="7">
        <v>0</v>
      </c>
      <c r="L9" s="32">
        <v>0</v>
      </c>
    </row>
    <row r="10" spans="1:12" ht="12.75">
      <c r="A10" s="178" t="s">
        <v>105</v>
      </c>
      <c r="B10" s="177" t="s">
        <v>95</v>
      </c>
      <c r="C10" s="7">
        <v>3179464</v>
      </c>
      <c r="D10" s="7">
        <v>2586338</v>
      </c>
      <c r="E10" s="179">
        <v>3039615</v>
      </c>
      <c r="F10" s="28">
        <v>3607170</v>
      </c>
      <c r="G10" s="26">
        <v>3055000</v>
      </c>
      <c r="H10" s="179">
        <v>3055000</v>
      </c>
      <c r="I10" s="180">
        <v>0</v>
      </c>
      <c r="J10" s="181">
        <v>3336915</v>
      </c>
      <c r="K10" s="26">
        <v>3587108</v>
      </c>
      <c r="L10" s="179">
        <v>3840399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324656</v>
      </c>
      <c r="D12" s="7">
        <v>301877</v>
      </c>
      <c r="E12" s="32">
        <v>307525</v>
      </c>
      <c r="F12" s="164">
        <v>341270</v>
      </c>
      <c r="G12" s="7">
        <v>352702</v>
      </c>
      <c r="H12" s="32">
        <v>352702</v>
      </c>
      <c r="I12" s="165">
        <v>0</v>
      </c>
      <c r="J12" s="164">
        <v>371395</v>
      </c>
      <c r="K12" s="7">
        <v>391450</v>
      </c>
      <c r="L12" s="32">
        <v>412980</v>
      </c>
    </row>
    <row r="13" spans="1:12" ht="12.75">
      <c r="A13" s="176" t="s">
        <v>108</v>
      </c>
      <c r="B13" s="182"/>
      <c r="C13" s="7">
        <v>2882082</v>
      </c>
      <c r="D13" s="7">
        <v>4400886</v>
      </c>
      <c r="E13" s="32">
        <v>6784436</v>
      </c>
      <c r="F13" s="164">
        <v>5360744</v>
      </c>
      <c r="G13" s="7">
        <v>6828148</v>
      </c>
      <c r="H13" s="32">
        <v>6828148</v>
      </c>
      <c r="I13" s="165">
        <v>0</v>
      </c>
      <c r="J13" s="164">
        <v>6500000</v>
      </c>
      <c r="K13" s="7">
        <v>6851000</v>
      </c>
      <c r="L13" s="32">
        <v>7227805</v>
      </c>
    </row>
    <row r="14" spans="1:12" ht="12.75">
      <c r="A14" s="176" t="s">
        <v>109</v>
      </c>
      <c r="B14" s="182"/>
      <c r="C14" s="7">
        <v>0</v>
      </c>
      <c r="D14" s="7">
        <v>0</v>
      </c>
      <c r="E14" s="32">
        <v>0</v>
      </c>
      <c r="F14" s="164">
        <v>212800</v>
      </c>
      <c r="G14" s="7">
        <v>4684803</v>
      </c>
      <c r="H14" s="32">
        <v>4684803</v>
      </c>
      <c r="I14" s="165">
        <v>0</v>
      </c>
      <c r="J14" s="164">
        <v>5756751</v>
      </c>
      <c r="K14" s="7">
        <v>6217616</v>
      </c>
      <c r="L14" s="32">
        <v>6679584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1029800</v>
      </c>
      <c r="D16" s="7">
        <v>981800</v>
      </c>
      <c r="E16" s="32">
        <v>1069700</v>
      </c>
      <c r="F16" s="164">
        <v>336187</v>
      </c>
      <c r="G16" s="7">
        <v>336192</v>
      </c>
      <c r="H16" s="32">
        <v>336192</v>
      </c>
      <c r="I16" s="165">
        <v>0</v>
      </c>
      <c r="J16" s="164">
        <v>371395</v>
      </c>
      <c r="K16" s="7">
        <v>391450</v>
      </c>
      <c r="L16" s="32">
        <v>412980</v>
      </c>
    </row>
    <row r="17" spans="1:12" ht="12.75">
      <c r="A17" s="176" t="s">
        <v>112</v>
      </c>
      <c r="B17" s="182"/>
      <c r="C17" s="7">
        <v>2865584</v>
      </c>
      <c r="D17" s="7">
        <v>2521726</v>
      </c>
      <c r="E17" s="32">
        <v>2526173</v>
      </c>
      <c r="F17" s="164">
        <v>3228598</v>
      </c>
      <c r="G17" s="7">
        <v>3228598</v>
      </c>
      <c r="H17" s="32">
        <v>3228598</v>
      </c>
      <c r="I17" s="165">
        <v>0</v>
      </c>
      <c r="J17" s="164">
        <v>3399714</v>
      </c>
      <c r="K17" s="7">
        <v>3583298</v>
      </c>
      <c r="L17" s="32">
        <v>3780380</v>
      </c>
    </row>
    <row r="18" spans="1:12" ht="12.75">
      <c r="A18" s="178" t="s">
        <v>113</v>
      </c>
      <c r="B18" s="177"/>
      <c r="C18" s="7">
        <v>1353922</v>
      </c>
      <c r="D18" s="7">
        <v>1614212</v>
      </c>
      <c r="E18" s="32">
        <v>1585500</v>
      </c>
      <c r="F18" s="164">
        <v>2337155</v>
      </c>
      <c r="G18" s="7">
        <v>2075153</v>
      </c>
      <c r="H18" s="32">
        <v>2075153</v>
      </c>
      <c r="I18" s="165">
        <v>0</v>
      </c>
      <c r="J18" s="164">
        <v>2185136</v>
      </c>
      <c r="K18" s="7">
        <v>2303133</v>
      </c>
      <c r="L18" s="32">
        <v>2429806</v>
      </c>
    </row>
    <row r="19" spans="1:12" ht="12.75">
      <c r="A19" s="176" t="s">
        <v>20</v>
      </c>
      <c r="B19" s="182"/>
      <c r="C19" s="7">
        <v>76724114</v>
      </c>
      <c r="D19" s="7">
        <v>100118417</v>
      </c>
      <c r="E19" s="32">
        <v>94154004</v>
      </c>
      <c r="F19" s="164">
        <v>102322000</v>
      </c>
      <c r="G19" s="7">
        <v>102322000</v>
      </c>
      <c r="H19" s="32">
        <v>102322000</v>
      </c>
      <c r="I19" s="165">
        <v>0</v>
      </c>
      <c r="J19" s="164">
        <v>112485000</v>
      </c>
      <c r="K19" s="7">
        <v>123626000</v>
      </c>
      <c r="L19" s="32">
        <v>134227000</v>
      </c>
    </row>
    <row r="20" spans="1:12" ht="12.75">
      <c r="A20" s="176" t="s">
        <v>21</v>
      </c>
      <c r="B20" s="182" t="s">
        <v>95</v>
      </c>
      <c r="C20" s="7">
        <v>3077125</v>
      </c>
      <c r="D20" s="7">
        <v>2098768</v>
      </c>
      <c r="E20" s="179">
        <v>2275454</v>
      </c>
      <c r="F20" s="28">
        <v>1765002</v>
      </c>
      <c r="G20" s="26">
        <v>3648560</v>
      </c>
      <c r="H20" s="179">
        <v>3648560</v>
      </c>
      <c r="I20" s="180">
        <v>0</v>
      </c>
      <c r="J20" s="181">
        <v>3841933</v>
      </c>
      <c r="K20" s="26">
        <v>4049398</v>
      </c>
      <c r="L20" s="179">
        <v>4272114</v>
      </c>
    </row>
    <row r="21" spans="1:12" ht="12.75">
      <c r="A21" s="176" t="s">
        <v>114</v>
      </c>
      <c r="B21" s="182"/>
      <c r="C21" s="7">
        <v>518636</v>
      </c>
      <c r="D21" s="7">
        <v>546982</v>
      </c>
      <c r="E21" s="32">
        <v>0</v>
      </c>
      <c r="F21" s="164">
        <v>5500000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121863854</v>
      </c>
      <c r="D22" s="185">
        <f t="shared" si="0"/>
        <v>146491631</v>
      </c>
      <c r="E22" s="186">
        <f t="shared" si="0"/>
        <v>173330662</v>
      </c>
      <c r="F22" s="187">
        <f t="shared" si="0"/>
        <v>176289942</v>
      </c>
      <c r="G22" s="185">
        <f t="shared" si="0"/>
        <v>191507293</v>
      </c>
      <c r="H22" s="188">
        <f t="shared" si="0"/>
        <v>191507293</v>
      </c>
      <c r="I22" s="189">
        <f t="shared" si="0"/>
        <v>0</v>
      </c>
      <c r="J22" s="190">
        <f t="shared" si="0"/>
        <v>207005094</v>
      </c>
      <c r="K22" s="185">
        <f t="shared" si="0"/>
        <v>224370178</v>
      </c>
      <c r="L22" s="186">
        <f t="shared" si="0"/>
        <v>241468108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39272302</v>
      </c>
      <c r="D25" s="7">
        <v>44430448</v>
      </c>
      <c r="E25" s="32">
        <v>50583109</v>
      </c>
      <c r="F25" s="33">
        <v>66786700</v>
      </c>
      <c r="G25" s="7">
        <v>67442755</v>
      </c>
      <c r="H25" s="91">
        <v>67442755</v>
      </c>
      <c r="I25" s="165">
        <v>0</v>
      </c>
      <c r="J25" s="164">
        <v>71865562</v>
      </c>
      <c r="K25" s="7">
        <v>76464960</v>
      </c>
      <c r="L25" s="32">
        <v>81435181</v>
      </c>
    </row>
    <row r="26" spans="1:12" ht="12.75">
      <c r="A26" s="178" t="s">
        <v>24</v>
      </c>
      <c r="B26" s="177"/>
      <c r="C26" s="7">
        <v>7805186</v>
      </c>
      <c r="D26" s="7">
        <v>9511268</v>
      </c>
      <c r="E26" s="32">
        <v>9367302</v>
      </c>
      <c r="F26" s="164">
        <v>10045112</v>
      </c>
      <c r="G26" s="7">
        <v>11037721</v>
      </c>
      <c r="H26" s="32">
        <v>11037721</v>
      </c>
      <c r="I26" s="165">
        <v>0</v>
      </c>
      <c r="J26" s="164">
        <v>11188491</v>
      </c>
      <c r="K26" s="7">
        <v>11859801</v>
      </c>
      <c r="L26" s="32">
        <v>12571389</v>
      </c>
    </row>
    <row r="27" spans="1:12" ht="12.75">
      <c r="A27" s="178" t="s">
        <v>117</v>
      </c>
      <c r="B27" s="177" t="s">
        <v>98</v>
      </c>
      <c r="C27" s="7">
        <v>31021458</v>
      </c>
      <c r="D27" s="7">
        <v>9634238</v>
      </c>
      <c r="E27" s="32">
        <v>20826577</v>
      </c>
      <c r="F27" s="164">
        <v>19262260</v>
      </c>
      <c r="G27" s="7">
        <v>22262256</v>
      </c>
      <c r="H27" s="32">
        <v>22262256</v>
      </c>
      <c r="I27" s="165">
        <v>0</v>
      </c>
      <c r="J27" s="164">
        <v>24500000</v>
      </c>
      <c r="K27" s="7">
        <v>25823000</v>
      </c>
      <c r="L27" s="32">
        <v>27243265</v>
      </c>
    </row>
    <row r="28" spans="1:12" ht="12.75">
      <c r="A28" s="178" t="s">
        <v>25</v>
      </c>
      <c r="B28" s="177" t="s">
        <v>95</v>
      </c>
      <c r="C28" s="7">
        <v>28840760</v>
      </c>
      <c r="D28" s="7">
        <v>20158634</v>
      </c>
      <c r="E28" s="32">
        <v>16069711</v>
      </c>
      <c r="F28" s="33">
        <v>38389416</v>
      </c>
      <c r="G28" s="7">
        <v>23389416</v>
      </c>
      <c r="H28" s="91">
        <v>23389416</v>
      </c>
      <c r="I28" s="165">
        <v>0</v>
      </c>
      <c r="J28" s="164">
        <v>27589223</v>
      </c>
      <c r="K28" s="7">
        <v>29079041</v>
      </c>
      <c r="L28" s="32">
        <v>30678388</v>
      </c>
    </row>
    <row r="29" spans="1:12" ht="12.75">
      <c r="A29" s="178" t="s">
        <v>26</v>
      </c>
      <c r="B29" s="177"/>
      <c r="C29" s="7">
        <v>21008</v>
      </c>
      <c r="D29" s="7">
        <v>45995</v>
      </c>
      <c r="E29" s="32">
        <v>26259</v>
      </c>
      <c r="F29" s="164">
        <v>79098</v>
      </c>
      <c r="G29" s="7">
        <v>79098</v>
      </c>
      <c r="H29" s="32">
        <v>79098</v>
      </c>
      <c r="I29" s="165">
        <v>0</v>
      </c>
      <c r="J29" s="164">
        <v>80000</v>
      </c>
      <c r="K29" s="7">
        <v>84320</v>
      </c>
      <c r="L29" s="32">
        <v>88958</v>
      </c>
    </row>
    <row r="30" spans="1:12" ht="12.75">
      <c r="A30" s="178" t="s">
        <v>118</v>
      </c>
      <c r="B30" s="177" t="s">
        <v>95</v>
      </c>
      <c r="C30" s="7">
        <v>563531</v>
      </c>
      <c r="D30" s="7">
        <v>998509</v>
      </c>
      <c r="E30" s="32">
        <v>1276122</v>
      </c>
      <c r="F30" s="33">
        <v>1417055</v>
      </c>
      <c r="G30" s="7">
        <v>1417055</v>
      </c>
      <c r="H30" s="91">
        <v>1417055</v>
      </c>
      <c r="I30" s="165">
        <v>0</v>
      </c>
      <c r="J30" s="164">
        <v>1567000</v>
      </c>
      <c r="K30" s="7">
        <v>1651618</v>
      </c>
      <c r="L30" s="32">
        <v>1742457</v>
      </c>
    </row>
    <row r="31" spans="1:12" ht="12.75">
      <c r="A31" s="178" t="s">
        <v>119</v>
      </c>
      <c r="B31" s="177" t="s">
        <v>120</v>
      </c>
      <c r="C31" s="7">
        <v>1703407</v>
      </c>
      <c r="D31" s="7">
        <v>1373092</v>
      </c>
      <c r="E31" s="32">
        <v>2333916</v>
      </c>
      <c r="F31" s="164">
        <v>3723244</v>
      </c>
      <c r="G31" s="7">
        <v>3450000</v>
      </c>
      <c r="H31" s="32">
        <v>3450000</v>
      </c>
      <c r="I31" s="165">
        <v>0</v>
      </c>
      <c r="J31" s="164">
        <v>3548500</v>
      </c>
      <c r="K31" s="7">
        <v>3740119</v>
      </c>
      <c r="L31" s="32">
        <v>3945825</v>
      </c>
    </row>
    <row r="32" spans="1:12" ht="12.75">
      <c r="A32" s="178" t="s">
        <v>121</v>
      </c>
      <c r="B32" s="177"/>
      <c r="C32" s="7">
        <v>6819324</v>
      </c>
      <c r="D32" s="7">
        <v>7894676</v>
      </c>
      <c r="E32" s="32">
        <v>6768979</v>
      </c>
      <c r="F32" s="33">
        <v>8332015</v>
      </c>
      <c r="G32" s="7">
        <v>10000000</v>
      </c>
      <c r="H32" s="91">
        <v>10000000</v>
      </c>
      <c r="I32" s="165">
        <v>0</v>
      </c>
      <c r="J32" s="164">
        <v>10660000</v>
      </c>
      <c r="K32" s="7">
        <v>11235640</v>
      </c>
      <c r="L32" s="32">
        <v>11853600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0</v>
      </c>
      <c r="G33" s="7">
        <v>0</v>
      </c>
      <c r="H33" s="32">
        <v>0</v>
      </c>
      <c r="I33" s="165">
        <v>0</v>
      </c>
      <c r="J33" s="164">
        <v>0</v>
      </c>
      <c r="K33" s="7">
        <v>0</v>
      </c>
      <c r="L33" s="32">
        <v>0</v>
      </c>
    </row>
    <row r="34" spans="1:12" ht="12.75">
      <c r="A34" s="178" t="s">
        <v>29</v>
      </c>
      <c r="B34" s="177" t="s">
        <v>122</v>
      </c>
      <c r="C34" s="7">
        <v>26544750</v>
      </c>
      <c r="D34" s="7">
        <v>34296725</v>
      </c>
      <c r="E34" s="32">
        <v>30548693</v>
      </c>
      <c r="F34" s="33">
        <v>39363479</v>
      </c>
      <c r="G34" s="7">
        <v>44913669</v>
      </c>
      <c r="H34" s="32">
        <v>44913669</v>
      </c>
      <c r="I34" s="165">
        <v>0</v>
      </c>
      <c r="J34" s="164">
        <v>51177735</v>
      </c>
      <c r="K34" s="7">
        <v>51817829</v>
      </c>
      <c r="L34" s="32">
        <v>54646054</v>
      </c>
    </row>
    <row r="35" spans="1:12" ht="12.75">
      <c r="A35" s="176" t="s">
        <v>123</v>
      </c>
      <c r="B35" s="182"/>
      <c r="C35" s="7">
        <v>1355416</v>
      </c>
      <c r="D35" s="7">
        <v>22876233</v>
      </c>
      <c r="E35" s="32">
        <v>4236482</v>
      </c>
      <c r="F35" s="164">
        <v>2349390</v>
      </c>
      <c r="G35" s="7">
        <v>2349390</v>
      </c>
      <c r="H35" s="32">
        <v>2349390</v>
      </c>
      <c r="I35" s="165">
        <v>0</v>
      </c>
      <c r="J35" s="164">
        <v>2473907</v>
      </c>
      <c r="K35" s="7">
        <v>2607498</v>
      </c>
      <c r="L35" s="32">
        <v>2750910</v>
      </c>
    </row>
    <row r="36" spans="1:12" ht="12.75">
      <c r="A36" s="192" t="s">
        <v>30</v>
      </c>
      <c r="B36" s="184"/>
      <c r="C36" s="185">
        <f aca="true" t="shared" si="1" ref="C36:L36">SUM(C25:C35)</f>
        <v>143947142</v>
      </c>
      <c r="D36" s="185">
        <f t="shared" si="1"/>
        <v>151219818</v>
      </c>
      <c r="E36" s="186">
        <f t="shared" si="1"/>
        <v>142037150</v>
      </c>
      <c r="F36" s="187">
        <f t="shared" si="1"/>
        <v>189747769</v>
      </c>
      <c r="G36" s="185">
        <f t="shared" si="1"/>
        <v>186341360</v>
      </c>
      <c r="H36" s="186">
        <f t="shared" si="1"/>
        <v>186341360</v>
      </c>
      <c r="I36" s="189">
        <f t="shared" si="1"/>
        <v>0</v>
      </c>
      <c r="J36" s="190">
        <f t="shared" si="1"/>
        <v>204650418</v>
      </c>
      <c r="K36" s="185">
        <f t="shared" si="1"/>
        <v>214363826</v>
      </c>
      <c r="L36" s="186">
        <f t="shared" si="1"/>
        <v>226956027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-22083288</v>
      </c>
      <c r="D38" s="77">
        <f t="shared" si="2"/>
        <v>-4728187</v>
      </c>
      <c r="E38" s="199">
        <f t="shared" si="2"/>
        <v>31293512</v>
      </c>
      <c r="F38" s="79">
        <f t="shared" si="2"/>
        <v>-13457827</v>
      </c>
      <c r="G38" s="77">
        <f t="shared" si="2"/>
        <v>5165933</v>
      </c>
      <c r="H38" s="199">
        <f t="shared" si="2"/>
        <v>5165933</v>
      </c>
      <c r="I38" s="200">
        <f t="shared" si="2"/>
        <v>0</v>
      </c>
      <c r="J38" s="201">
        <f t="shared" si="2"/>
        <v>2354676</v>
      </c>
      <c r="K38" s="77">
        <f t="shared" si="2"/>
        <v>10006352</v>
      </c>
      <c r="L38" s="199">
        <f t="shared" si="2"/>
        <v>14512081</v>
      </c>
    </row>
    <row r="39" spans="1:12" ht="12.75">
      <c r="A39" s="176" t="s">
        <v>32</v>
      </c>
      <c r="B39" s="182"/>
      <c r="C39" s="7">
        <v>34830221</v>
      </c>
      <c r="D39" s="7">
        <v>30068247</v>
      </c>
      <c r="E39" s="32">
        <v>49660371</v>
      </c>
      <c r="F39" s="164">
        <v>27223000</v>
      </c>
      <c r="G39" s="7">
        <v>27223000</v>
      </c>
      <c r="H39" s="32">
        <v>27223000</v>
      </c>
      <c r="I39" s="165">
        <v>0</v>
      </c>
      <c r="J39" s="164">
        <v>26337000</v>
      </c>
      <c r="K39" s="7">
        <v>26812000</v>
      </c>
      <c r="L39" s="32">
        <v>28129000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12746933</v>
      </c>
      <c r="D42" s="59">
        <f t="shared" si="3"/>
        <v>25340060</v>
      </c>
      <c r="E42" s="61">
        <f t="shared" si="3"/>
        <v>80953883</v>
      </c>
      <c r="F42" s="62">
        <f t="shared" si="3"/>
        <v>13765173</v>
      </c>
      <c r="G42" s="59">
        <f t="shared" si="3"/>
        <v>32388933</v>
      </c>
      <c r="H42" s="61">
        <f t="shared" si="3"/>
        <v>32388933</v>
      </c>
      <c r="I42" s="207">
        <f t="shared" si="3"/>
        <v>0</v>
      </c>
      <c r="J42" s="208">
        <f t="shared" si="3"/>
        <v>28691676</v>
      </c>
      <c r="K42" s="59">
        <f t="shared" si="3"/>
        <v>36818352</v>
      </c>
      <c r="L42" s="61">
        <f t="shared" si="3"/>
        <v>42641081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12746933</v>
      </c>
      <c r="D44" s="48">
        <f t="shared" si="4"/>
        <v>25340060</v>
      </c>
      <c r="E44" s="50">
        <f t="shared" si="4"/>
        <v>80953883</v>
      </c>
      <c r="F44" s="51">
        <f t="shared" si="4"/>
        <v>13765173</v>
      </c>
      <c r="G44" s="48">
        <f t="shared" si="4"/>
        <v>32388933</v>
      </c>
      <c r="H44" s="50">
        <f t="shared" si="4"/>
        <v>32388933</v>
      </c>
      <c r="I44" s="213">
        <f t="shared" si="4"/>
        <v>0</v>
      </c>
      <c r="J44" s="214">
        <f t="shared" si="4"/>
        <v>28691676</v>
      </c>
      <c r="K44" s="48">
        <f t="shared" si="4"/>
        <v>36818352</v>
      </c>
      <c r="L44" s="50">
        <f t="shared" si="4"/>
        <v>42641081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12746933</v>
      </c>
      <c r="D46" s="59">
        <f t="shared" si="5"/>
        <v>25340060</v>
      </c>
      <c r="E46" s="61">
        <f t="shared" si="5"/>
        <v>80953883</v>
      </c>
      <c r="F46" s="62">
        <f t="shared" si="5"/>
        <v>13765173</v>
      </c>
      <c r="G46" s="59">
        <f t="shared" si="5"/>
        <v>32388933</v>
      </c>
      <c r="H46" s="61">
        <f t="shared" si="5"/>
        <v>32388933</v>
      </c>
      <c r="I46" s="207">
        <f t="shared" si="5"/>
        <v>0</v>
      </c>
      <c r="J46" s="208">
        <f t="shared" si="5"/>
        <v>28691676</v>
      </c>
      <c r="K46" s="59">
        <f t="shared" si="5"/>
        <v>36818352</v>
      </c>
      <c r="L46" s="61">
        <f t="shared" si="5"/>
        <v>42641081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12746933</v>
      </c>
      <c r="D48" s="220">
        <f t="shared" si="6"/>
        <v>25340060</v>
      </c>
      <c r="E48" s="221">
        <f t="shared" si="6"/>
        <v>80953883</v>
      </c>
      <c r="F48" s="222">
        <f t="shared" si="6"/>
        <v>13765173</v>
      </c>
      <c r="G48" s="220">
        <f t="shared" si="6"/>
        <v>32388933</v>
      </c>
      <c r="H48" s="223">
        <f t="shared" si="6"/>
        <v>32388933</v>
      </c>
      <c r="I48" s="224">
        <f t="shared" si="6"/>
        <v>0</v>
      </c>
      <c r="J48" s="225">
        <f t="shared" si="6"/>
        <v>28691676</v>
      </c>
      <c r="K48" s="220">
        <f t="shared" si="6"/>
        <v>36818352</v>
      </c>
      <c r="L48" s="226">
        <f t="shared" si="6"/>
        <v>42641081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5425611</v>
      </c>
      <c r="D43" s="12">
        <f t="shared" si="0"/>
        <v>2711627</v>
      </c>
      <c r="E43" s="71">
        <f t="shared" si="0"/>
        <v>293729</v>
      </c>
      <c r="F43" s="72">
        <f t="shared" si="0"/>
        <v>2419000</v>
      </c>
      <c r="G43" s="12">
        <f t="shared" si="0"/>
        <v>2769000</v>
      </c>
      <c r="H43" s="73">
        <f t="shared" si="0"/>
        <v>2769000</v>
      </c>
      <c r="I43" s="136">
        <f t="shared" si="0"/>
        <v>0</v>
      </c>
      <c r="J43" s="130">
        <f t="shared" si="0"/>
        <v>19080000</v>
      </c>
      <c r="K43" s="12">
        <f t="shared" si="0"/>
        <v>12850000</v>
      </c>
      <c r="L43" s="73">
        <f t="shared" si="0"/>
        <v>8390000</v>
      </c>
    </row>
    <row r="44" spans="1:12" ht="12.75">
      <c r="A44" s="113" t="s">
        <v>74</v>
      </c>
      <c r="B44" s="111"/>
      <c r="C44" s="7"/>
      <c r="D44" s="7"/>
      <c r="E44" s="91"/>
      <c r="F44" s="90"/>
      <c r="G44" s="7"/>
      <c r="H44" s="32"/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5425611</v>
      </c>
      <c r="D45" s="131">
        <v>2711627</v>
      </c>
      <c r="E45" s="132"/>
      <c r="F45" s="133">
        <v>2419000</v>
      </c>
      <c r="G45" s="131"/>
      <c r="H45" s="209"/>
      <c r="I45" s="134"/>
      <c r="J45" s="135"/>
      <c r="K45" s="131"/>
      <c r="L45" s="132"/>
    </row>
    <row r="46" spans="1:12" ht="12.75">
      <c r="A46" s="113" t="s">
        <v>76</v>
      </c>
      <c r="B46" s="111"/>
      <c r="C46" s="7"/>
      <c r="D46" s="7"/>
      <c r="E46" s="91">
        <v>293729</v>
      </c>
      <c r="F46" s="90"/>
      <c r="G46" s="7">
        <v>2769000</v>
      </c>
      <c r="H46" s="32">
        <v>2769000</v>
      </c>
      <c r="I46" s="33"/>
      <c r="J46" s="31">
        <v>19080000</v>
      </c>
      <c r="K46" s="7">
        <v>12850000</v>
      </c>
      <c r="L46" s="91">
        <v>8390000</v>
      </c>
    </row>
    <row r="47" spans="1:12" ht="12.75">
      <c r="A47" s="110" t="s">
        <v>77</v>
      </c>
      <c r="B47" s="111"/>
      <c r="C47" s="12">
        <f aca="true" t="shared" si="1" ref="C47:L47">SUM(C48:C52)</f>
        <v>10074951</v>
      </c>
      <c r="D47" s="12">
        <f t="shared" si="1"/>
        <v>22849089</v>
      </c>
      <c r="E47" s="136">
        <f t="shared" si="1"/>
        <v>33215275</v>
      </c>
      <c r="F47" s="137">
        <f t="shared" si="1"/>
        <v>12959744</v>
      </c>
      <c r="G47" s="12">
        <f t="shared" si="1"/>
        <v>4559744</v>
      </c>
      <c r="H47" s="73">
        <f t="shared" si="1"/>
        <v>4559744</v>
      </c>
      <c r="I47" s="74">
        <f t="shared" si="1"/>
        <v>0</v>
      </c>
      <c r="J47" s="72">
        <f t="shared" si="1"/>
        <v>27720150</v>
      </c>
      <c r="K47" s="12">
        <f t="shared" si="1"/>
        <v>19123700</v>
      </c>
      <c r="L47" s="136">
        <f t="shared" si="1"/>
        <v>26456150</v>
      </c>
    </row>
    <row r="48" spans="1:12" ht="12.75">
      <c r="A48" s="113" t="s">
        <v>78</v>
      </c>
      <c r="B48" s="111"/>
      <c r="C48" s="7">
        <v>5499551</v>
      </c>
      <c r="D48" s="7">
        <v>13385940</v>
      </c>
      <c r="E48" s="91">
        <v>7971520</v>
      </c>
      <c r="F48" s="90">
        <v>3200000</v>
      </c>
      <c r="G48" s="7">
        <v>2300000</v>
      </c>
      <c r="H48" s="32">
        <v>2300000</v>
      </c>
      <c r="I48" s="33"/>
      <c r="J48" s="31">
        <v>1900000</v>
      </c>
      <c r="K48" s="7">
        <v>1300000</v>
      </c>
      <c r="L48" s="91">
        <v>1300000</v>
      </c>
    </row>
    <row r="49" spans="1:12" ht="12.75">
      <c r="A49" s="113" t="s">
        <v>79</v>
      </c>
      <c r="B49" s="111"/>
      <c r="C49" s="7">
        <v>4575400</v>
      </c>
      <c r="D49" s="7">
        <v>9463149</v>
      </c>
      <c r="E49" s="91">
        <v>25243755</v>
      </c>
      <c r="F49" s="90">
        <v>8759744</v>
      </c>
      <c r="G49" s="7">
        <v>1459744</v>
      </c>
      <c r="H49" s="32">
        <v>1459744</v>
      </c>
      <c r="I49" s="33"/>
      <c r="J49" s="31">
        <v>23820150</v>
      </c>
      <c r="K49" s="7">
        <v>14323700</v>
      </c>
      <c r="L49" s="91">
        <v>20356150</v>
      </c>
    </row>
    <row r="50" spans="1:12" ht="12.75">
      <c r="A50" s="113" t="s">
        <v>80</v>
      </c>
      <c r="B50" s="111"/>
      <c r="C50" s="7"/>
      <c r="D50" s="7"/>
      <c r="E50" s="91"/>
      <c r="F50" s="90">
        <v>1000000</v>
      </c>
      <c r="G50" s="7">
        <v>800000</v>
      </c>
      <c r="H50" s="32">
        <v>800000</v>
      </c>
      <c r="I50" s="33"/>
      <c r="J50" s="31">
        <v>2000000</v>
      </c>
      <c r="K50" s="7">
        <v>3500000</v>
      </c>
      <c r="L50" s="91">
        <v>4800000</v>
      </c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26294228</v>
      </c>
      <c r="D53" s="12">
        <f t="shared" si="2"/>
        <v>27554885</v>
      </c>
      <c r="E53" s="136">
        <f t="shared" si="2"/>
        <v>15793576</v>
      </c>
      <c r="F53" s="137">
        <f t="shared" si="2"/>
        <v>80666106</v>
      </c>
      <c r="G53" s="12">
        <f t="shared" si="2"/>
        <v>91004503</v>
      </c>
      <c r="H53" s="73">
        <f t="shared" si="2"/>
        <v>91004503</v>
      </c>
      <c r="I53" s="74">
        <f t="shared" si="2"/>
        <v>0</v>
      </c>
      <c r="J53" s="72">
        <f t="shared" si="2"/>
        <v>55950000</v>
      </c>
      <c r="K53" s="12">
        <f t="shared" si="2"/>
        <v>74751300</v>
      </c>
      <c r="L53" s="136">
        <f t="shared" si="2"/>
        <v>77618700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/>
      <c r="H54" s="32"/>
      <c r="I54" s="33"/>
      <c r="J54" s="31"/>
      <c r="K54" s="7"/>
      <c r="L54" s="91"/>
    </row>
    <row r="55" spans="1:12" ht="12.75">
      <c r="A55" s="113" t="s">
        <v>85</v>
      </c>
      <c r="B55" s="111"/>
      <c r="C55" s="7">
        <v>26294228</v>
      </c>
      <c r="D55" s="7">
        <v>27554885</v>
      </c>
      <c r="E55" s="91">
        <v>15793576</v>
      </c>
      <c r="F55" s="90">
        <v>80666106</v>
      </c>
      <c r="G55" s="7">
        <v>91004503</v>
      </c>
      <c r="H55" s="32">
        <v>91004503</v>
      </c>
      <c r="I55" s="33"/>
      <c r="J55" s="31">
        <v>55950000</v>
      </c>
      <c r="K55" s="7">
        <v>74751300</v>
      </c>
      <c r="L55" s="91">
        <v>77618700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0</v>
      </c>
      <c r="D57" s="12">
        <f t="shared" si="3"/>
        <v>3561603</v>
      </c>
      <c r="E57" s="136">
        <f t="shared" si="3"/>
        <v>0</v>
      </c>
      <c r="F57" s="137">
        <f t="shared" si="3"/>
        <v>0</v>
      </c>
      <c r="G57" s="12">
        <f t="shared" si="3"/>
        <v>1200000</v>
      </c>
      <c r="H57" s="73">
        <f t="shared" si="3"/>
        <v>1200000</v>
      </c>
      <c r="I57" s="74">
        <f t="shared" si="3"/>
        <v>0</v>
      </c>
      <c r="J57" s="72">
        <f t="shared" si="3"/>
        <v>0</v>
      </c>
      <c r="K57" s="12">
        <f t="shared" si="3"/>
        <v>0</v>
      </c>
      <c r="L57" s="136">
        <f t="shared" si="3"/>
        <v>0</v>
      </c>
    </row>
    <row r="58" spans="1:12" ht="12.75">
      <c r="A58" s="113" t="s">
        <v>88</v>
      </c>
      <c r="B58" s="111"/>
      <c r="C58" s="7"/>
      <c r="D58" s="7">
        <v>3561603</v>
      </c>
      <c r="E58" s="91"/>
      <c r="F58" s="90"/>
      <c r="G58" s="7">
        <v>1200000</v>
      </c>
      <c r="H58" s="32">
        <v>1200000</v>
      </c>
      <c r="I58" s="33"/>
      <c r="J58" s="31"/>
      <c r="K58" s="7"/>
      <c r="L58" s="91"/>
    </row>
    <row r="59" spans="1:12" ht="12.75">
      <c r="A59" s="113" t="s">
        <v>89</v>
      </c>
      <c r="B59" s="111"/>
      <c r="C59" s="7"/>
      <c r="D59" s="7"/>
      <c r="E59" s="91"/>
      <c r="F59" s="90"/>
      <c r="G59" s="7"/>
      <c r="H59" s="32"/>
      <c r="I59" s="33"/>
      <c r="J59" s="31"/>
      <c r="K59" s="7"/>
      <c r="L59" s="91"/>
    </row>
    <row r="60" spans="1:12" ht="12.75">
      <c r="A60" s="113" t="s">
        <v>90</v>
      </c>
      <c r="B60" s="111"/>
      <c r="C60" s="131"/>
      <c r="D60" s="131"/>
      <c r="E60" s="132"/>
      <c r="F60" s="133"/>
      <c r="G60" s="131"/>
      <c r="H60" s="209"/>
      <c r="I60" s="134"/>
      <c r="J60" s="135"/>
      <c r="K60" s="131"/>
      <c r="L60" s="132"/>
    </row>
    <row r="61" spans="1:12" ht="12.75">
      <c r="A61" s="113" t="s">
        <v>91</v>
      </c>
      <c r="B61" s="111"/>
      <c r="C61" s="7"/>
      <c r="D61" s="7"/>
      <c r="E61" s="91"/>
      <c r="F61" s="90"/>
      <c r="G61" s="7"/>
      <c r="H61" s="32"/>
      <c r="I61" s="33"/>
      <c r="J61" s="31"/>
      <c r="K61" s="7"/>
      <c r="L61" s="91"/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41794790</v>
      </c>
      <c r="D63" s="166">
        <f t="shared" si="4"/>
        <v>56677204</v>
      </c>
      <c r="E63" s="234">
        <f t="shared" si="4"/>
        <v>49302580</v>
      </c>
      <c r="F63" s="235">
        <f t="shared" si="4"/>
        <v>96044850</v>
      </c>
      <c r="G63" s="166">
        <f t="shared" si="4"/>
        <v>99533247</v>
      </c>
      <c r="H63" s="168">
        <f t="shared" si="4"/>
        <v>99533247</v>
      </c>
      <c r="I63" s="169">
        <f t="shared" si="4"/>
        <v>0</v>
      </c>
      <c r="J63" s="236">
        <f t="shared" si="4"/>
        <v>102750150</v>
      </c>
      <c r="K63" s="166">
        <f t="shared" si="4"/>
        <v>106725000</v>
      </c>
      <c r="L63" s="234">
        <f t="shared" si="4"/>
        <v>112464850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34830343</v>
      </c>
      <c r="D66" s="7">
        <v>33977663</v>
      </c>
      <c r="E66" s="30">
        <v>36689445</v>
      </c>
      <c r="F66" s="31">
        <v>27223000</v>
      </c>
      <c r="G66" s="7">
        <v>27223000</v>
      </c>
      <c r="H66" s="32">
        <v>27223000</v>
      </c>
      <c r="I66" s="91"/>
      <c r="J66" s="164">
        <v>26337000</v>
      </c>
      <c r="K66" s="7">
        <v>26812000</v>
      </c>
      <c r="L66" s="32">
        <v>28129000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34830343</v>
      </c>
      <c r="D70" s="48">
        <f t="shared" si="5"/>
        <v>33977663</v>
      </c>
      <c r="E70" s="237">
        <f t="shared" si="5"/>
        <v>36689445</v>
      </c>
      <c r="F70" s="238">
        <f t="shared" si="5"/>
        <v>27223000</v>
      </c>
      <c r="G70" s="48">
        <f t="shared" si="5"/>
        <v>27223000</v>
      </c>
      <c r="H70" s="50">
        <f t="shared" si="5"/>
        <v>27223000</v>
      </c>
      <c r="I70" s="51">
        <f t="shared" si="5"/>
        <v>0</v>
      </c>
      <c r="J70" s="47">
        <f t="shared" si="5"/>
        <v>26337000</v>
      </c>
      <c r="K70" s="48">
        <f t="shared" si="5"/>
        <v>26812000</v>
      </c>
      <c r="L70" s="237">
        <f t="shared" si="5"/>
        <v>28129000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/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6964448</v>
      </c>
      <c r="D73" s="7">
        <v>22699541</v>
      </c>
      <c r="E73" s="91">
        <v>12613135</v>
      </c>
      <c r="F73" s="90">
        <v>68821850</v>
      </c>
      <c r="G73" s="7">
        <v>72310247</v>
      </c>
      <c r="H73" s="32">
        <v>72310247</v>
      </c>
      <c r="I73" s="33"/>
      <c r="J73" s="31">
        <v>76413150</v>
      </c>
      <c r="K73" s="7">
        <v>79913000</v>
      </c>
      <c r="L73" s="91">
        <v>84335850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41794791</v>
      </c>
      <c r="D74" s="167">
        <f t="shared" si="6"/>
        <v>56677204</v>
      </c>
      <c r="E74" s="170">
        <f t="shared" si="6"/>
        <v>49302580</v>
      </c>
      <c r="F74" s="171">
        <f t="shared" si="6"/>
        <v>96044850</v>
      </c>
      <c r="G74" s="167">
        <f t="shared" si="6"/>
        <v>99533247</v>
      </c>
      <c r="H74" s="173">
        <f t="shared" si="6"/>
        <v>99533247</v>
      </c>
      <c r="I74" s="239">
        <f t="shared" si="6"/>
        <v>0</v>
      </c>
      <c r="J74" s="172">
        <f t="shared" si="6"/>
        <v>102750150</v>
      </c>
      <c r="K74" s="167">
        <f t="shared" si="6"/>
        <v>106725000</v>
      </c>
      <c r="L74" s="170">
        <f t="shared" si="6"/>
        <v>112464850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5806780</v>
      </c>
      <c r="D6" s="7">
        <v>14675819</v>
      </c>
      <c r="E6" s="91">
        <v>9794304</v>
      </c>
      <c r="F6" s="90">
        <v>7825000</v>
      </c>
      <c r="G6" s="7">
        <v>7825000</v>
      </c>
      <c r="H6" s="91">
        <v>7825000</v>
      </c>
      <c r="I6" s="33">
        <v>23975116</v>
      </c>
      <c r="J6" s="31">
        <v>8500000</v>
      </c>
      <c r="K6" s="7">
        <v>8570000</v>
      </c>
      <c r="L6" s="91">
        <v>8670000</v>
      </c>
    </row>
    <row r="7" spans="1:12" ht="12.75">
      <c r="A7" s="256" t="s">
        <v>146</v>
      </c>
      <c r="B7" s="177" t="s">
        <v>71</v>
      </c>
      <c r="C7" s="7">
        <v>51466133</v>
      </c>
      <c r="D7" s="7">
        <v>74867019</v>
      </c>
      <c r="E7" s="91">
        <v>101651455</v>
      </c>
      <c r="F7" s="90">
        <v>43583150</v>
      </c>
      <c r="G7" s="7">
        <v>75000150</v>
      </c>
      <c r="H7" s="91">
        <v>75000150</v>
      </c>
      <c r="I7" s="33">
        <v>108400139</v>
      </c>
      <c r="J7" s="31">
        <v>54829804</v>
      </c>
      <c r="K7" s="7">
        <v>42362698</v>
      </c>
      <c r="L7" s="91">
        <v>33111493</v>
      </c>
    </row>
    <row r="8" spans="1:12" ht="12.75">
      <c r="A8" s="256" t="s">
        <v>147</v>
      </c>
      <c r="B8" s="177" t="s">
        <v>71</v>
      </c>
      <c r="C8" s="7">
        <v>3681587</v>
      </c>
      <c r="D8" s="7">
        <v>4396460</v>
      </c>
      <c r="E8" s="91">
        <v>7719717</v>
      </c>
      <c r="F8" s="90">
        <v>4650000</v>
      </c>
      <c r="G8" s="7">
        <v>13150004</v>
      </c>
      <c r="H8" s="91">
        <v>13150004</v>
      </c>
      <c r="I8" s="33">
        <v>7654321</v>
      </c>
      <c r="J8" s="31">
        <v>5350000</v>
      </c>
      <c r="K8" s="7">
        <v>3927000</v>
      </c>
      <c r="L8" s="91">
        <v>4493735</v>
      </c>
    </row>
    <row r="9" spans="1:12" ht="12.75">
      <c r="A9" s="256" t="s">
        <v>148</v>
      </c>
      <c r="B9" s="177"/>
      <c r="C9" s="7">
        <v>8744193</v>
      </c>
      <c r="D9" s="7">
        <v>18486288</v>
      </c>
      <c r="E9" s="91">
        <v>27775438</v>
      </c>
      <c r="F9" s="90">
        <v>8768000</v>
      </c>
      <c r="G9" s="7">
        <v>8768000</v>
      </c>
      <c r="H9" s="91">
        <v>8768000</v>
      </c>
      <c r="I9" s="33">
        <v>6976322</v>
      </c>
      <c r="J9" s="31">
        <v>9867000</v>
      </c>
      <c r="K9" s="7">
        <v>9900000</v>
      </c>
      <c r="L9" s="91">
        <v>9999000</v>
      </c>
    </row>
    <row r="10" spans="1:12" ht="12.75">
      <c r="A10" s="256" t="s">
        <v>149</v>
      </c>
      <c r="B10" s="177"/>
      <c r="C10" s="7"/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66533</v>
      </c>
      <c r="D11" s="7">
        <v>49153</v>
      </c>
      <c r="E11" s="91">
        <v>27166</v>
      </c>
      <c r="F11" s="90">
        <v>58000</v>
      </c>
      <c r="G11" s="7">
        <v>58000</v>
      </c>
      <c r="H11" s="91">
        <v>58000</v>
      </c>
      <c r="I11" s="33">
        <v>27166</v>
      </c>
      <c r="J11" s="31">
        <v>66700</v>
      </c>
      <c r="K11" s="7">
        <v>68000</v>
      </c>
      <c r="L11" s="91">
        <v>69000</v>
      </c>
    </row>
    <row r="12" spans="1:12" ht="12.75">
      <c r="A12" s="257" t="s">
        <v>42</v>
      </c>
      <c r="B12" s="258"/>
      <c r="C12" s="43">
        <f aca="true" t="shared" si="0" ref="C12:L12">SUM(C6:C11)</f>
        <v>69765226</v>
      </c>
      <c r="D12" s="43">
        <f t="shared" si="0"/>
        <v>112474739</v>
      </c>
      <c r="E12" s="148">
        <f t="shared" si="0"/>
        <v>146968080</v>
      </c>
      <c r="F12" s="149">
        <f t="shared" si="0"/>
        <v>64884150</v>
      </c>
      <c r="G12" s="43">
        <f t="shared" si="0"/>
        <v>104801154</v>
      </c>
      <c r="H12" s="148">
        <f t="shared" si="0"/>
        <v>104801154</v>
      </c>
      <c r="I12" s="46">
        <f t="shared" si="0"/>
        <v>147033064</v>
      </c>
      <c r="J12" s="42">
        <f t="shared" si="0"/>
        <v>78613504</v>
      </c>
      <c r="K12" s="43">
        <f t="shared" si="0"/>
        <v>64827698</v>
      </c>
      <c r="L12" s="148">
        <f t="shared" si="0"/>
        <v>56343228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3930855</v>
      </c>
      <c r="D17" s="7">
        <v>4425836</v>
      </c>
      <c r="E17" s="91">
        <v>6796836</v>
      </c>
      <c r="F17" s="90">
        <v>4450836</v>
      </c>
      <c r="G17" s="7">
        <v>6796836</v>
      </c>
      <c r="H17" s="91">
        <v>6796836</v>
      </c>
      <c r="I17" s="33">
        <v>6796836</v>
      </c>
      <c r="J17" s="31">
        <v>6850000</v>
      </c>
      <c r="K17" s="7">
        <v>6890000</v>
      </c>
      <c r="L17" s="91">
        <v>6900000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290396807</v>
      </c>
      <c r="D19" s="7">
        <v>303962701</v>
      </c>
      <c r="E19" s="91">
        <v>330759365</v>
      </c>
      <c r="F19" s="90">
        <v>341732862</v>
      </c>
      <c r="G19" s="7">
        <v>345221259</v>
      </c>
      <c r="H19" s="91">
        <v>345221259</v>
      </c>
      <c r="I19" s="33">
        <v>416128050</v>
      </c>
      <c r="J19" s="31">
        <v>357260938</v>
      </c>
      <c r="K19" s="7">
        <v>400351902</v>
      </c>
      <c r="L19" s="91">
        <v>437881505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773486</v>
      </c>
      <c r="D22" s="7">
        <v>788068</v>
      </c>
      <c r="E22" s="91">
        <v>616792</v>
      </c>
      <c r="F22" s="90">
        <v>800000</v>
      </c>
      <c r="G22" s="7">
        <v>1350000</v>
      </c>
      <c r="H22" s="91">
        <v>1350000</v>
      </c>
      <c r="I22" s="33">
        <v>617905</v>
      </c>
      <c r="J22" s="31">
        <v>2000000</v>
      </c>
      <c r="K22" s="7">
        <v>2400000</v>
      </c>
      <c r="L22" s="91">
        <v>2850000</v>
      </c>
    </row>
    <row r="23" spans="1:12" ht="12.75">
      <c r="A23" s="256" t="s">
        <v>160</v>
      </c>
      <c r="B23" s="177"/>
      <c r="C23" s="7">
        <v>216000</v>
      </c>
      <c r="D23" s="7">
        <v>216000</v>
      </c>
      <c r="E23" s="91">
        <v>222000</v>
      </c>
      <c r="F23" s="133"/>
      <c r="G23" s="131"/>
      <c r="H23" s="132"/>
      <c r="I23" s="90">
        <v>216000</v>
      </c>
      <c r="J23" s="135">
        <v>222000</v>
      </c>
      <c r="K23" s="131">
        <v>222000</v>
      </c>
      <c r="L23" s="132">
        <v>222000</v>
      </c>
    </row>
    <row r="24" spans="1:12" ht="12.75">
      <c r="A24" s="257" t="s">
        <v>43</v>
      </c>
      <c r="B24" s="260"/>
      <c r="C24" s="43">
        <f aca="true" t="shared" si="1" ref="C24:L24">SUM(C15:C23)</f>
        <v>295317148</v>
      </c>
      <c r="D24" s="48">
        <f t="shared" si="1"/>
        <v>309392605</v>
      </c>
      <c r="E24" s="237">
        <f t="shared" si="1"/>
        <v>338394993</v>
      </c>
      <c r="F24" s="238">
        <f t="shared" si="1"/>
        <v>346983698</v>
      </c>
      <c r="G24" s="48">
        <f t="shared" si="1"/>
        <v>353368095</v>
      </c>
      <c r="H24" s="237">
        <f t="shared" si="1"/>
        <v>353368095</v>
      </c>
      <c r="I24" s="51">
        <f t="shared" si="1"/>
        <v>423758791</v>
      </c>
      <c r="J24" s="47">
        <f t="shared" si="1"/>
        <v>366332938</v>
      </c>
      <c r="K24" s="48">
        <f t="shared" si="1"/>
        <v>409863902</v>
      </c>
      <c r="L24" s="237">
        <f t="shared" si="1"/>
        <v>447853505</v>
      </c>
    </row>
    <row r="25" spans="1:12" ht="12.75">
      <c r="A25" s="257" t="s">
        <v>161</v>
      </c>
      <c r="B25" s="258"/>
      <c r="C25" s="43">
        <f aca="true" t="shared" si="2" ref="C25:L25">+C12+C24</f>
        <v>365082374</v>
      </c>
      <c r="D25" s="43">
        <f t="shared" si="2"/>
        <v>421867344</v>
      </c>
      <c r="E25" s="148">
        <f t="shared" si="2"/>
        <v>485363073</v>
      </c>
      <c r="F25" s="149">
        <f t="shared" si="2"/>
        <v>411867848</v>
      </c>
      <c r="G25" s="43">
        <f t="shared" si="2"/>
        <v>458169249</v>
      </c>
      <c r="H25" s="148">
        <f t="shared" si="2"/>
        <v>458169249</v>
      </c>
      <c r="I25" s="46">
        <f t="shared" si="2"/>
        <v>570791855</v>
      </c>
      <c r="J25" s="42">
        <f t="shared" si="2"/>
        <v>444946442</v>
      </c>
      <c r="K25" s="43">
        <f t="shared" si="2"/>
        <v>474691600</v>
      </c>
      <c r="L25" s="148">
        <f t="shared" si="2"/>
        <v>504196733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165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166</v>
      </c>
      <c r="B32" s="177" t="s">
        <v>93</v>
      </c>
      <c r="C32" s="7">
        <v>14924881</v>
      </c>
      <c r="D32" s="7">
        <v>41593423</v>
      </c>
      <c r="E32" s="91">
        <v>22321437</v>
      </c>
      <c r="F32" s="90">
        <v>10400000</v>
      </c>
      <c r="G32" s="7">
        <v>10400000</v>
      </c>
      <c r="H32" s="91">
        <v>10400000</v>
      </c>
      <c r="I32" s="33">
        <v>16233553</v>
      </c>
      <c r="J32" s="31">
        <v>21560000</v>
      </c>
      <c r="K32" s="7">
        <v>24150000</v>
      </c>
      <c r="L32" s="91">
        <v>23700000</v>
      </c>
    </row>
    <row r="33" spans="1:12" ht="12.75">
      <c r="A33" s="256" t="s">
        <v>167</v>
      </c>
      <c r="B33" s="177"/>
      <c r="C33" s="7">
        <v>3823463</v>
      </c>
      <c r="D33" s="7">
        <v>3617020</v>
      </c>
      <c r="E33" s="91">
        <v>4364201</v>
      </c>
      <c r="F33" s="90">
        <v>4555000</v>
      </c>
      <c r="G33" s="7">
        <v>4555000</v>
      </c>
      <c r="H33" s="91">
        <v>4555000</v>
      </c>
      <c r="I33" s="33">
        <v>4364201</v>
      </c>
      <c r="J33" s="31">
        <v>4500000</v>
      </c>
      <c r="K33" s="7">
        <v>4560000</v>
      </c>
      <c r="L33" s="91">
        <v>4600000</v>
      </c>
    </row>
    <row r="34" spans="1:12" ht="12.75">
      <c r="A34" s="257" t="s">
        <v>44</v>
      </c>
      <c r="B34" s="258"/>
      <c r="C34" s="43">
        <f aca="true" t="shared" si="3" ref="C34:L34">SUM(C29:C33)</f>
        <v>18748344</v>
      </c>
      <c r="D34" s="43">
        <f t="shared" si="3"/>
        <v>45210443</v>
      </c>
      <c r="E34" s="148">
        <f t="shared" si="3"/>
        <v>26685638</v>
      </c>
      <c r="F34" s="149">
        <f t="shared" si="3"/>
        <v>14955000</v>
      </c>
      <c r="G34" s="43">
        <f t="shared" si="3"/>
        <v>14955000</v>
      </c>
      <c r="H34" s="148">
        <f t="shared" si="3"/>
        <v>14955000</v>
      </c>
      <c r="I34" s="46">
        <f t="shared" si="3"/>
        <v>20597754</v>
      </c>
      <c r="J34" s="42">
        <f t="shared" si="3"/>
        <v>26060000</v>
      </c>
      <c r="K34" s="43">
        <f t="shared" si="3"/>
        <v>28710000</v>
      </c>
      <c r="L34" s="148">
        <f t="shared" si="3"/>
        <v>28300000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/>
      <c r="D37" s="7"/>
      <c r="E37" s="91"/>
      <c r="F37" s="90"/>
      <c r="G37" s="7"/>
      <c r="H37" s="91"/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6043885</v>
      </c>
      <c r="D38" s="7">
        <v>7241073</v>
      </c>
      <c r="E38" s="91">
        <v>8085535</v>
      </c>
      <c r="F38" s="90">
        <v>7350000</v>
      </c>
      <c r="G38" s="7">
        <v>8500000</v>
      </c>
      <c r="H38" s="91">
        <v>8500000</v>
      </c>
      <c r="I38" s="33">
        <v>8085535</v>
      </c>
      <c r="J38" s="31">
        <v>8560000</v>
      </c>
      <c r="K38" s="7">
        <v>8700000</v>
      </c>
      <c r="L38" s="91">
        <v>8800000</v>
      </c>
    </row>
    <row r="39" spans="1:12" ht="12.75">
      <c r="A39" s="257" t="s">
        <v>45</v>
      </c>
      <c r="B39" s="260"/>
      <c r="C39" s="43">
        <f aca="true" t="shared" si="4" ref="C39:L39">SUM(C37:C38)</f>
        <v>6043885</v>
      </c>
      <c r="D39" s="48">
        <f t="shared" si="4"/>
        <v>7241073</v>
      </c>
      <c r="E39" s="237">
        <f t="shared" si="4"/>
        <v>8085535</v>
      </c>
      <c r="F39" s="238">
        <f t="shared" si="4"/>
        <v>7350000</v>
      </c>
      <c r="G39" s="48">
        <f t="shared" si="4"/>
        <v>8500000</v>
      </c>
      <c r="H39" s="237">
        <f t="shared" si="4"/>
        <v>8500000</v>
      </c>
      <c r="I39" s="238">
        <f t="shared" si="4"/>
        <v>8085535</v>
      </c>
      <c r="J39" s="47">
        <f t="shared" si="4"/>
        <v>8560000</v>
      </c>
      <c r="K39" s="48">
        <f t="shared" si="4"/>
        <v>8700000</v>
      </c>
      <c r="L39" s="237">
        <f t="shared" si="4"/>
        <v>8800000</v>
      </c>
    </row>
    <row r="40" spans="1:12" ht="12.75">
      <c r="A40" s="257" t="s">
        <v>169</v>
      </c>
      <c r="B40" s="258"/>
      <c r="C40" s="43">
        <f aca="true" t="shared" si="5" ref="C40:L40">+C34+C39</f>
        <v>24792229</v>
      </c>
      <c r="D40" s="43">
        <f t="shared" si="5"/>
        <v>52451516</v>
      </c>
      <c r="E40" s="148">
        <f t="shared" si="5"/>
        <v>34771173</v>
      </c>
      <c r="F40" s="149">
        <f t="shared" si="5"/>
        <v>22305000</v>
      </c>
      <c r="G40" s="43">
        <f t="shared" si="5"/>
        <v>23455000</v>
      </c>
      <c r="H40" s="148">
        <f t="shared" si="5"/>
        <v>23455000</v>
      </c>
      <c r="I40" s="46">
        <f t="shared" si="5"/>
        <v>28683289</v>
      </c>
      <c r="J40" s="42">
        <f t="shared" si="5"/>
        <v>34620000</v>
      </c>
      <c r="K40" s="43">
        <f t="shared" si="5"/>
        <v>37410000</v>
      </c>
      <c r="L40" s="148">
        <f t="shared" si="5"/>
        <v>37100000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340290145</v>
      </c>
      <c r="D42" s="264">
        <f aca="true" t="shared" si="6" ref="D42:L42">+D25-D40</f>
        <v>369415828</v>
      </c>
      <c r="E42" s="265">
        <f t="shared" si="6"/>
        <v>450591900</v>
      </c>
      <c r="F42" s="266">
        <f t="shared" si="6"/>
        <v>389562848</v>
      </c>
      <c r="G42" s="264">
        <f t="shared" si="6"/>
        <v>434714249</v>
      </c>
      <c r="H42" s="265">
        <f t="shared" si="6"/>
        <v>434714249</v>
      </c>
      <c r="I42" s="267">
        <f t="shared" si="6"/>
        <v>542108566</v>
      </c>
      <c r="J42" s="268">
        <f t="shared" si="6"/>
        <v>410326442</v>
      </c>
      <c r="K42" s="264">
        <f t="shared" si="6"/>
        <v>437281600</v>
      </c>
      <c r="L42" s="265">
        <f t="shared" si="6"/>
        <v>467096733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340290146</v>
      </c>
      <c r="D45" s="7">
        <v>369415828</v>
      </c>
      <c r="E45" s="91">
        <v>450591899</v>
      </c>
      <c r="F45" s="90">
        <v>389562848</v>
      </c>
      <c r="G45" s="7">
        <v>434714248</v>
      </c>
      <c r="H45" s="91">
        <v>434714248</v>
      </c>
      <c r="I45" s="33">
        <v>542108565</v>
      </c>
      <c r="J45" s="31">
        <v>410326443</v>
      </c>
      <c r="K45" s="7">
        <v>437281600</v>
      </c>
      <c r="L45" s="91">
        <v>467096733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340290146</v>
      </c>
      <c r="D48" s="219">
        <f t="shared" si="7"/>
        <v>369415828</v>
      </c>
      <c r="E48" s="271">
        <f t="shared" si="7"/>
        <v>450591899</v>
      </c>
      <c r="F48" s="272">
        <f t="shared" si="7"/>
        <v>389562848</v>
      </c>
      <c r="G48" s="219">
        <f t="shared" si="7"/>
        <v>434714248</v>
      </c>
      <c r="H48" s="271">
        <f t="shared" si="7"/>
        <v>434714248</v>
      </c>
      <c r="I48" s="222">
        <f t="shared" si="7"/>
        <v>542108565</v>
      </c>
      <c r="J48" s="273">
        <f t="shared" si="7"/>
        <v>410326443</v>
      </c>
      <c r="K48" s="219">
        <f t="shared" si="7"/>
        <v>437281600</v>
      </c>
      <c r="L48" s="271">
        <f t="shared" si="7"/>
        <v>467096733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22382867</v>
      </c>
      <c r="D4" s="251">
        <v>23054015</v>
      </c>
      <c r="E4" s="252">
        <v>40102993</v>
      </c>
      <c r="F4" s="253">
        <v>37974309</v>
      </c>
      <c r="G4" s="251">
        <v>45674311</v>
      </c>
      <c r="H4" s="252">
        <v>45674311</v>
      </c>
      <c r="I4" s="254">
        <v>46930574</v>
      </c>
      <c r="J4" s="255">
        <v>68756854</v>
      </c>
      <c r="K4" s="251">
        <v>73369725</v>
      </c>
      <c r="L4" s="252">
        <v>78185060</v>
      </c>
    </row>
    <row r="5" spans="1:12" ht="12.75">
      <c r="A5" s="249" t="s">
        <v>18</v>
      </c>
      <c r="B5" s="177"/>
      <c r="C5" s="7">
        <v>483031</v>
      </c>
      <c r="D5" s="7">
        <v>2917069</v>
      </c>
      <c r="E5" s="91">
        <v>3709644</v>
      </c>
      <c r="F5" s="90">
        <v>3115445</v>
      </c>
      <c r="G5" s="7">
        <v>3115446</v>
      </c>
      <c r="H5" s="91">
        <v>3115446</v>
      </c>
      <c r="I5" s="33">
        <v>3775514</v>
      </c>
      <c r="J5" s="31">
        <v>3336914</v>
      </c>
      <c r="K5" s="7">
        <v>3587108</v>
      </c>
      <c r="L5" s="91">
        <v>3840399</v>
      </c>
    </row>
    <row r="6" spans="1:12" ht="12.75">
      <c r="A6" s="256" t="s">
        <v>178</v>
      </c>
      <c r="B6" s="177"/>
      <c r="C6" s="7">
        <v>6795369</v>
      </c>
      <c r="D6" s="7">
        <v>5154022</v>
      </c>
      <c r="E6" s="91">
        <v>5530266</v>
      </c>
      <c r="F6" s="90">
        <v>8145211</v>
      </c>
      <c r="G6" s="7">
        <v>11065746</v>
      </c>
      <c r="H6" s="91">
        <v>11065746</v>
      </c>
      <c r="I6" s="33">
        <v>47607047</v>
      </c>
      <c r="J6" s="31">
        <v>10169576</v>
      </c>
      <c r="K6" s="7">
        <v>10718728</v>
      </c>
      <c r="L6" s="91">
        <v>11308260</v>
      </c>
    </row>
    <row r="7" spans="1:12" ht="12.75">
      <c r="A7" s="256" t="s">
        <v>179</v>
      </c>
      <c r="B7" s="177" t="s">
        <v>71</v>
      </c>
      <c r="C7" s="7">
        <v>72532755</v>
      </c>
      <c r="D7" s="7">
        <v>119806753</v>
      </c>
      <c r="E7" s="91">
        <v>94154004</v>
      </c>
      <c r="F7" s="90">
        <v>102322000</v>
      </c>
      <c r="G7" s="7">
        <v>102322000</v>
      </c>
      <c r="H7" s="91">
        <v>102322000</v>
      </c>
      <c r="I7" s="33">
        <v>102322000</v>
      </c>
      <c r="J7" s="31">
        <v>112485000</v>
      </c>
      <c r="K7" s="7">
        <v>123626000</v>
      </c>
      <c r="L7" s="91">
        <v>134227000</v>
      </c>
    </row>
    <row r="8" spans="1:12" ht="12.75">
      <c r="A8" s="256" t="s">
        <v>180</v>
      </c>
      <c r="B8" s="177" t="s">
        <v>71</v>
      </c>
      <c r="C8" s="7">
        <v>34830221</v>
      </c>
      <c r="D8" s="7">
        <v>30068247</v>
      </c>
      <c r="E8" s="91">
        <v>24935996</v>
      </c>
      <c r="F8" s="90">
        <v>27223000</v>
      </c>
      <c r="G8" s="7">
        <v>27223000</v>
      </c>
      <c r="H8" s="91">
        <v>27223000</v>
      </c>
      <c r="I8" s="33">
        <v>27223000</v>
      </c>
      <c r="J8" s="31">
        <v>26337000</v>
      </c>
      <c r="K8" s="7">
        <v>26812000</v>
      </c>
      <c r="L8" s="91">
        <v>28129000</v>
      </c>
    </row>
    <row r="9" spans="1:12" ht="12.75">
      <c r="A9" s="256" t="s">
        <v>181</v>
      </c>
      <c r="B9" s="177"/>
      <c r="C9" s="7">
        <v>2882082</v>
      </c>
      <c r="D9" s="7">
        <v>4400886</v>
      </c>
      <c r="E9" s="91">
        <v>6784436</v>
      </c>
      <c r="F9" s="90">
        <v>5573544</v>
      </c>
      <c r="G9" s="7">
        <v>7040950</v>
      </c>
      <c r="H9" s="91">
        <v>7040950</v>
      </c>
      <c r="I9" s="33">
        <v>7166830</v>
      </c>
      <c r="J9" s="31">
        <v>12256751</v>
      </c>
      <c r="K9" s="7">
        <v>13068616</v>
      </c>
      <c r="L9" s="91">
        <v>13907389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-85334374</v>
      </c>
      <c r="D12" s="7">
        <v>-98325268</v>
      </c>
      <c r="E12" s="91">
        <v>-109462386</v>
      </c>
      <c r="F12" s="90">
        <v>-123949717</v>
      </c>
      <c r="G12" s="7">
        <v>-125449720</v>
      </c>
      <c r="H12" s="91">
        <v>-125449720</v>
      </c>
      <c r="I12" s="33">
        <v>-136764563</v>
      </c>
      <c r="J12" s="31">
        <v>-150007293</v>
      </c>
      <c r="K12" s="7">
        <v>-156769966</v>
      </c>
      <c r="L12" s="91">
        <v>-166194506</v>
      </c>
    </row>
    <row r="13" spans="1:12" ht="12.75">
      <c r="A13" s="249" t="s">
        <v>26</v>
      </c>
      <c r="B13" s="177"/>
      <c r="C13" s="7">
        <v>-21008</v>
      </c>
      <c r="D13" s="7">
        <v>-45995</v>
      </c>
      <c r="E13" s="91">
        <v>-26259</v>
      </c>
      <c r="F13" s="90">
        <v>-79099</v>
      </c>
      <c r="G13" s="7">
        <v>-79098</v>
      </c>
      <c r="H13" s="91">
        <v>-79098</v>
      </c>
      <c r="I13" s="33">
        <v>-70088</v>
      </c>
      <c r="J13" s="31">
        <v>-80000</v>
      </c>
      <c r="K13" s="7">
        <v>-84320</v>
      </c>
      <c r="L13" s="91">
        <v>-88958</v>
      </c>
    </row>
    <row r="14" spans="1:12" ht="12.75">
      <c r="A14" s="256" t="s">
        <v>28</v>
      </c>
      <c r="B14" s="177" t="s">
        <v>71</v>
      </c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31685045</v>
      </c>
      <c r="D17" s="43">
        <f t="shared" si="0"/>
        <v>61058645</v>
      </c>
      <c r="E17" s="148">
        <f t="shared" si="0"/>
        <v>21916057</v>
      </c>
      <c r="F17" s="149">
        <f t="shared" si="0"/>
        <v>19234939</v>
      </c>
      <c r="G17" s="43">
        <f t="shared" si="0"/>
        <v>22122878</v>
      </c>
      <c r="H17" s="46">
        <f t="shared" si="0"/>
        <v>22122878</v>
      </c>
      <c r="I17" s="149">
        <f t="shared" si="0"/>
        <v>47484226</v>
      </c>
      <c r="J17" s="42">
        <f t="shared" si="0"/>
        <v>11161034</v>
      </c>
      <c r="K17" s="43">
        <f t="shared" si="0"/>
        <v>17371058</v>
      </c>
      <c r="L17" s="148">
        <f t="shared" si="0"/>
        <v>21288185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>
        <v>5000000</v>
      </c>
      <c r="G19" s="7"/>
      <c r="H19" s="91"/>
      <c r="I19" s="33"/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-40146134</v>
      </c>
      <c r="D24" s="7">
        <v>-54552249</v>
      </c>
      <c r="E24" s="91">
        <v>-43648404</v>
      </c>
      <c r="F24" s="90">
        <v>-96044850</v>
      </c>
      <c r="G24" s="7">
        <v>-99533245</v>
      </c>
      <c r="H24" s="91">
        <v>-99533245</v>
      </c>
      <c r="I24" s="33">
        <v>-77260821</v>
      </c>
      <c r="J24" s="31">
        <v>-102750150</v>
      </c>
      <c r="K24" s="7">
        <v>-106725000</v>
      </c>
      <c r="L24" s="91">
        <v>-112464850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-40146134</v>
      </c>
      <c r="D27" s="43">
        <f t="shared" si="1"/>
        <v>-54552249</v>
      </c>
      <c r="E27" s="148">
        <f t="shared" si="1"/>
        <v>-43648404</v>
      </c>
      <c r="F27" s="149">
        <f t="shared" si="1"/>
        <v>-96044850</v>
      </c>
      <c r="G27" s="43">
        <f t="shared" si="1"/>
        <v>-99533245</v>
      </c>
      <c r="H27" s="148">
        <f t="shared" si="1"/>
        <v>-99533245</v>
      </c>
      <c r="I27" s="46">
        <f t="shared" si="1"/>
        <v>-77260821</v>
      </c>
      <c r="J27" s="42">
        <f t="shared" si="1"/>
        <v>-102750150</v>
      </c>
      <c r="K27" s="43">
        <f t="shared" si="1"/>
        <v>-106725000</v>
      </c>
      <c r="L27" s="148">
        <f t="shared" si="1"/>
        <v>-112464850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>
        <v>-236854</v>
      </c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/>
      <c r="D33" s="7">
        <v>-207552</v>
      </c>
      <c r="E33" s="91">
        <v>-177369</v>
      </c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0</v>
      </c>
      <c r="D36" s="43">
        <f t="shared" si="2"/>
        <v>-207552</v>
      </c>
      <c r="E36" s="148">
        <f t="shared" si="2"/>
        <v>-177369</v>
      </c>
      <c r="F36" s="149">
        <f t="shared" si="2"/>
        <v>0</v>
      </c>
      <c r="G36" s="43">
        <f t="shared" si="2"/>
        <v>0</v>
      </c>
      <c r="H36" s="148">
        <f t="shared" si="2"/>
        <v>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43104959</v>
      </c>
      <c r="D37" s="7">
        <v>57272913</v>
      </c>
      <c r="E37" s="91">
        <v>89542838</v>
      </c>
      <c r="F37" s="90">
        <v>82128303</v>
      </c>
      <c r="G37" s="7">
        <v>111445759</v>
      </c>
      <c r="H37" s="91">
        <v>111445759</v>
      </c>
      <c r="I37" s="33">
        <v>111829461</v>
      </c>
      <c r="J37" s="31">
        <v>82825150</v>
      </c>
      <c r="K37" s="7">
        <v>63329801</v>
      </c>
      <c r="L37" s="91">
        <v>50932692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-8461089</v>
      </c>
      <c r="D38" s="12">
        <f t="shared" si="3"/>
        <v>6298844</v>
      </c>
      <c r="E38" s="136">
        <f t="shared" si="3"/>
        <v>-21909716</v>
      </c>
      <c r="F38" s="137">
        <f t="shared" si="3"/>
        <v>-76809911</v>
      </c>
      <c r="G38" s="12">
        <f t="shared" si="3"/>
        <v>-77410367</v>
      </c>
      <c r="H38" s="136">
        <f t="shared" si="3"/>
        <v>-77410367</v>
      </c>
      <c r="I38" s="74">
        <f t="shared" si="3"/>
        <v>-29776595</v>
      </c>
      <c r="J38" s="72">
        <f t="shared" si="3"/>
        <v>-91589116</v>
      </c>
      <c r="K38" s="12">
        <f t="shared" si="3"/>
        <v>-89353942</v>
      </c>
      <c r="L38" s="136">
        <f t="shared" si="3"/>
        <v>-91176665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37935526</v>
      </c>
      <c r="D5" s="77">
        <f t="shared" si="0"/>
        <v>50663351</v>
      </c>
      <c r="E5" s="78">
        <f t="shared" si="0"/>
        <v>48239925</v>
      </c>
      <c r="F5" s="76">
        <f t="shared" si="0"/>
        <v>89044850</v>
      </c>
      <c r="G5" s="77">
        <f t="shared" si="0"/>
        <v>80833247</v>
      </c>
      <c r="H5" s="79">
        <f t="shared" si="0"/>
        <v>80833247</v>
      </c>
      <c r="I5" s="285">
        <f t="shared" si="0"/>
        <v>93050150</v>
      </c>
      <c r="J5" s="77">
        <f t="shared" si="0"/>
        <v>95225000</v>
      </c>
      <c r="K5" s="78">
        <f t="shared" si="0"/>
        <v>104164850</v>
      </c>
    </row>
    <row r="6" spans="1:11" ht="12.75">
      <c r="A6" s="287" t="s">
        <v>206</v>
      </c>
      <c r="B6" s="120"/>
      <c r="C6" s="7">
        <v>22434964</v>
      </c>
      <c r="D6" s="7">
        <v>21059503</v>
      </c>
      <c r="E6" s="91">
        <v>14730921</v>
      </c>
      <c r="F6" s="90">
        <v>73666106</v>
      </c>
      <c r="G6" s="7">
        <v>72304503</v>
      </c>
      <c r="H6" s="33">
        <v>72304503</v>
      </c>
      <c r="I6" s="31">
        <v>50950000</v>
      </c>
      <c r="J6" s="7">
        <v>70751300</v>
      </c>
      <c r="K6" s="91">
        <v>72318700</v>
      </c>
    </row>
    <row r="7" spans="1:11" ht="12.75">
      <c r="A7" s="287" t="s">
        <v>207</v>
      </c>
      <c r="B7" s="120"/>
      <c r="C7" s="7"/>
      <c r="D7" s="7">
        <v>3561603</v>
      </c>
      <c r="E7" s="91"/>
      <c r="F7" s="90">
        <v>1000000</v>
      </c>
      <c r="G7" s="7">
        <v>2000000</v>
      </c>
      <c r="H7" s="33">
        <v>2000000</v>
      </c>
      <c r="I7" s="31">
        <v>2000000</v>
      </c>
      <c r="J7" s="7">
        <v>3500000</v>
      </c>
      <c r="K7" s="91">
        <v>4800000</v>
      </c>
    </row>
    <row r="8" spans="1:11" ht="12.75">
      <c r="A8" s="287" t="s">
        <v>208</v>
      </c>
      <c r="B8" s="120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287" t="s">
        <v>209</v>
      </c>
      <c r="B9" s="120"/>
      <c r="C9" s="7"/>
      <c r="D9" s="7"/>
      <c r="E9" s="91"/>
      <c r="F9" s="90"/>
      <c r="G9" s="7"/>
      <c r="H9" s="33"/>
      <c r="I9" s="31"/>
      <c r="J9" s="7"/>
      <c r="K9" s="91"/>
    </row>
    <row r="10" spans="1:11" ht="12.75">
      <c r="A10" s="287" t="s">
        <v>210</v>
      </c>
      <c r="B10" s="120"/>
      <c r="C10" s="7"/>
      <c r="D10" s="7">
        <v>481529</v>
      </c>
      <c r="E10" s="91"/>
      <c r="F10" s="90"/>
      <c r="G10" s="7"/>
      <c r="H10" s="33"/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22434964</v>
      </c>
      <c r="D11" s="279">
        <f t="shared" si="1"/>
        <v>25102635</v>
      </c>
      <c r="E11" s="280">
        <f t="shared" si="1"/>
        <v>14730921</v>
      </c>
      <c r="F11" s="281">
        <f t="shared" si="1"/>
        <v>74666106</v>
      </c>
      <c r="G11" s="279">
        <f t="shared" si="1"/>
        <v>74304503</v>
      </c>
      <c r="H11" s="282">
        <f t="shared" si="1"/>
        <v>74304503</v>
      </c>
      <c r="I11" s="283">
        <f t="shared" si="1"/>
        <v>52950000</v>
      </c>
      <c r="J11" s="279">
        <f t="shared" si="1"/>
        <v>74251300</v>
      </c>
      <c r="K11" s="280">
        <f t="shared" si="1"/>
        <v>77118700</v>
      </c>
    </row>
    <row r="12" spans="1:11" ht="12.75">
      <c r="A12" s="289" t="s">
        <v>212</v>
      </c>
      <c r="B12" s="111"/>
      <c r="C12" s="7">
        <v>10074951</v>
      </c>
      <c r="D12" s="7">
        <v>22849089</v>
      </c>
      <c r="E12" s="91">
        <v>33215275</v>
      </c>
      <c r="F12" s="90">
        <v>11959744</v>
      </c>
      <c r="G12" s="7">
        <v>3759744</v>
      </c>
      <c r="H12" s="33">
        <v>3759744</v>
      </c>
      <c r="I12" s="31">
        <v>25720150</v>
      </c>
      <c r="J12" s="7">
        <v>15623700</v>
      </c>
      <c r="K12" s="91">
        <v>21656150</v>
      </c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4935662</v>
      </c>
      <c r="D15" s="7">
        <v>2528527</v>
      </c>
      <c r="E15" s="91">
        <v>293729</v>
      </c>
      <c r="F15" s="90">
        <v>2419000</v>
      </c>
      <c r="G15" s="7">
        <v>2769000</v>
      </c>
      <c r="H15" s="33">
        <v>2769000</v>
      </c>
      <c r="I15" s="31">
        <v>13730000</v>
      </c>
      <c r="J15" s="7">
        <v>4950000</v>
      </c>
      <c r="K15" s="91">
        <v>4940000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>
        <v>489949</v>
      </c>
      <c r="D18" s="53">
        <v>183100</v>
      </c>
      <c r="E18" s="277"/>
      <c r="F18" s="278"/>
      <c r="G18" s="53"/>
      <c r="H18" s="56"/>
      <c r="I18" s="52">
        <v>650000</v>
      </c>
      <c r="J18" s="53">
        <v>400000</v>
      </c>
      <c r="K18" s="277">
        <v>450000</v>
      </c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3859264</v>
      </c>
      <c r="D20" s="12">
        <f t="shared" si="2"/>
        <v>6013853</v>
      </c>
      <c r="E20" s="136">
        <f t="shared" si="2"/>
        <v>1062655</v>
      </c>
      <c r="F20" s="137">
        <f t="shared" si="2"/>
        <v>7000000</v>
      </c>
      <c r="G20" s="12">
        <f t="shared" si="2"/>
        <v>18700000</v>
      </c>
      <c r="H20" s="74">
        <f t="shared" si="2"/>
        <v>18700000</v>
      </c>
      <c r="I20" s="72">
        <f t="shared" si="2"/>
        <v>9700000</v>
      </c>
      <c r="J20" s="12">
        <f t="shared" si="2"/>
        <v>11500000</v>
      </c>
      <c r="K20" s="136">
        <f t="shared" si="2"/>
        <v>8300000</v>
      </c>
    </row>
    <row r="21" spans="1:11" ht="12.75">
      <c r="A21" s="287" t="s">
        <v>206</v>
      </c>
      <c r="B21" s="120"/>
      <c r="C21" s="7">
        <v>3859264</v>
      </c>
      <c r="D21" s="7">
        <v>6013853</v>
      </c>
      <c r="E21" s="91">
        <v>1062655</v>
      </c>
      <c r="F21" s="90">
        <v>7000000</v>
      </c>
      <c r="G21" s="7">
        <v>18700000</v>
      </c>
      <c r="H21" s="33">
        <v>18700000</v>
      </c>
      <c r="I21" s="31">
        <v>5000000</v>
      </c>
      <c r="J21" s="7">
        <v>4000000</v>
      </c>
      <c r="K21" s="91">
        <v>5300000</v>
      </c>
    </row>
    <row r="22" spans="1:11" ht="12.75">
      <c r="A22" s="287" t="s">
        <v>207</v>
      </c>
      <c r="B22" s="120"/>
      <c r="C22" s="7"/>
      <c r="D22" s="7"/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3859264</v>
      </c>
      <c r="D26" s="279">
        <f t="shared" si="3"/>
        <v>6013853</v>
      </c>
      <c r="E26" s="280">
        <f t="shared" si="3"/>
        <v>1062655</v>
      </c>
      <c r="F26" s="281">
        <f t="shared" si="3"/>
        <v>7000000</v>
      </c>
      <c r="G26" s="279">
        <f t="shared" si="3"/>
        <v>18700000</v>
      </c>
      <c r="H26" s="282">
        <f t="shared" si="3"/>
        <v>18700000</v>
      </c>
      <c r="I26" s="283">
        <f t="shared" si="3"/>
        <v>5000000</v>
      </c>
      <c r="J26" s="279">
        <f t="shared" si="3"/>
        <v>4000000</v>
      </c>
      <c r="K26" s="280">
        <f t="shared" si="3"/>
        <v>5300000</v>
      </c>
    </row>
    <row r="27" spans="1:11" ht="12.75">
      <c r="A27" s="289" t="s">
        <v>212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/>
      <c r="E30" s="91"/>
      <c r="F30" s="90"/>
      <c r="G30" s="7"/>
      <c r="H30" s="33"/>
      <c r="I30" s="31">
        <v>4700000</v>
      </c>
      <c r="J30" s="7">
        <v>7500000</v>
      </c>
      <c r="K30" s="91">
        <v>3000000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26294228</v>
      </c>
      <c r="D36" s="7">
        <f t="shared" si="4"/>
        <v>27073356</v>
      </c>
      <c r="E36" s="91">
        <f t="shared" si="4"/>
        <v>15793576</v>
      </c>
      <c r="F36" s="90">
        <f t="shared" si="4"/>
        <v>80666106</v>
      </c>
      <c r="G36" s="7">
        <f t="shared" si="4"/>
        <v>91004503</v>
      </c>
      <c r="H36" s="33">
        <f t="shared" si="4"/>
        <v>91004503</v>
      </c>
      <c r="I36" s="31">
        <f t="shared" si="4"/>
        <v>55950000</v>
      </c>
      <c r="J36" s="7">
        <f t="shared" si="4"/>
        <v>74751300</v>
      </c>
      <c r="K36" s="91">
        <f t="shared" si="4"/>
        <v>77618700</v>
      </c>
    </row>
    <row r="37" spans="1:11" ht="12.75">
      <c r="A37" s="287" t="s">
        <v>207</v>
      </c>
      <c r="B37" s="120"/>
      <c r="C37" s="7">
        <f t="shared" si="4"/>
        <v>0</v>
      </c>
      <c r="D37" s="7">
        <f t="shared" si="4"/>
        <v>3561603</v>
      </c>
      <c r="E37" s="91">
        <f t="shared" si="4"/>
        <v>0</v>
      </c>
      <c r="F37" s="90">
        <f t="shared" si="4"/>
        <v>1000000</v>
      </c>
      <c r="G37" s="7">
        <f t="shared" si="4"/>
        <v>2000000</v>
      </c>
      <c r="H37" s="33">
        <f t="shared" si="4"/>
        <v>2000000</v>
      </c>
      <c r="I37" s="31">
        <f t="shared" si="4"/>
        <v>2000000</v>
      </c>
      <c r="J37" s="7">
        <f t="shared" si="4"/>
        <v>3500000</v>
      </c>
      <c r="K37" s="91">
        <f t="shared" si="4"/>
        <v>4800000</v>
      </c>
    </row>
    <row r="38" spans="1:11" ht="12.75">
      <c r="A38" s="287" t="s">
        <v>208</v>
      </c>
      <c r="B38" s="120"/>
      <c r="C38" s="7">
        <f t="shared" si="4"/>
        <v>0</v>
      </c>
      <c r="D38" s="7">
        <f t="shared" si="4"/>
        <v>0</v>
      </c>
      <c r="E38" s="91">
        <f t="shared" si="4"/>
        <v>0</v>
      </c>
      <c r="F38" s="90">
        <f t="shared" si="4"/>
        <v>0</v>
      </c>
      <c r="G38" s="7">
        <f t="shared" si="4"/>
        <v>0</v>
      </c>
      <c r="H38" s="33">
        <f t="shared" si="4"/>
        <v>0</v>
      </c>
      <c r="I38" s="31">
        <f t="shared" si="4"/>
        <v>0</v>
      </c>
      <c r="J38" s="7">
        <f t="shared" si="4"/>
        <v>0</v>
      </c>
      <c r="K38" s="91">
        <f t="shared" si="4"/>
        <v>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0</v>
      </c>
      <c r="E39" s="91">
        <f t="shared" si="4"/>
        <v>0</v>
      </c>
      <c r="F39" s="90">
        <f t="shared" si="4"/>
        <v>0</v>
      </c>
      <c r="G39" s="7">
        <f t="shared" si="4"/>
        <v>0</v>
      </c>
      <c r="H39" s="33">
        <f t="shared" si="4"/>
        <v>0</v>
      </c>
      <c r="I39" s="31">
        <f t="shared" si="4"/>
        <v>0</v>
      </c>
      <c r="J39" s="7">
        <f t="shared" si="4"/>
        <v>0</v>
      </c>
      <c r="K39" s="91">
        <f t="shared" si="4"/>
        <v>0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481529</v>
      </c>
      <c r="E40" s="91">
        <f t="shared" si="4"/>
        <v>0</v>
      </c>
      <c r="F40" s="90">
        <f t="shared" si="4"/>
        <v>0</v>
      </c>
      <c r="G40" s="7">
        <f t="shared" si="4"/>
        <v>0</v>
      </c>
      <c r="H40" s="33">
        <f t="shared" si="4"/>
        <v>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26294228</v>
      </c>
      <c r="D41" s="279">
        <f t="shared" si="5"/>
        <v>31116488</v>
      </c>
      <c r="E41" s="280">
        <f t="shared" si="5"/>
        <v>15793576</v>
      </c>
      <c r="F41" s="281">
        <f t="shared" si="5"/>
        <v>81666106</v>
      </c>
      <c r="G41" s="279">
        <f t="shared" si="5"/>
        <v>93004503</v>
      </c>
      <c r="H41" s="282">
        <f t="shared" si="5"/>
        <v>93004503</v>
      </c>
      <c r="I41" s="283">
        <f t="shared" si="5"/>
        <v>57950000</v>
      </c>
      <c r="J41" s="279">
        <f t="shared" si="5"/>
        <v>78251300</v>
      </c>
      <c r="K41" s="280">
        <f t="shared" si="5"/>
        <v>82418700</v>
      </c>
    </row>
    <row r="42" spans="1:11" ht="12.75">
      <c r="A42" s="289" t="s">
        <v>212</v>
      </c>
      <c r="B42" s="111"/>
      <c r="C42" s="7">
        <f aca="true" t="shared" si="6" ref="C42:K48">C12+C27</f>
        <v>10074951</v>
      </c>
      <c r="D42" s="7">
        <f t="shared" si="6"/>
        <v>22849089</v>
      </c>
      <c r="E42" s="27">
        <f t="shared" si="6"/>
        <v>33215275</v>
      </c>
      <c r="F42" s="25">
        <f t="shared" si="6"/>
        <v>11959744</v>
      </c>
      <c r="G42" s="26">
        <f t="shared" si="6"/>
        <v>3759744</v>
      </c>
      <c r="H42" s="28">
        <f t="shared" si="6"/>
        <v>3759744</v>
      </c>
      <c r="I42" s="294">
        <f t="shared" si="6"/>
        <v>25720150</v>
      </c>
      <c r="J42" s="26">
        <f t="shared" si="6"/>
        <v>15623700</v>
      </c>
      <c r="K42" s="27">
        <f t="shared" si="6"/>
        <v>21656150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4935662</v>
      </c>
      <c r="D45" s="7">
        <f t="shared" si="6"/>
        <v>2528527</v>
      </c>
      <c r="E45" s="27">
        <f t="shared" si="6"/>
        <v>293729</v>
      </c>
      <c r="F45" s="25">
        <f t="shared" si="6"/>
        <v>2419000</v>
      </c>
      <c r="G45" s="26">
        <f t="shared" si="6"/>
        <v>2769000</v>
      </c>
      <c r="H45" s="28">
        <f t="shared" si="6"/>
        <v>2769000</v>
      </c>
      <c r="I45" s="294">
        <f t="shared" si="6"/>
        <v>18430000</v>
      </c>
      <c r="J45" s="26">
        <f t="shared" si="6"/>
        <v>12450000</v>
      </c>
      <c r="K45" s="27">
        <f t="shared" si="6"/>
        <v>7940000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489949</v>
      </c>
      <c r="D48" s="7">
        <f t="shared" si="6"/>
        <v>183100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650000</v>
      </c>
      <c r="J48" s="26">
        <f t="shared" si="6"/>
        <v>400000</v>
      </c>
      <c r="K48" s="27">
        <f t="shared" si="6"/>
        <v>450000</v>
      </c>
    </row>
    <row r="49" spans="1:11" ht="12.75">
      <c r="A49" s="300" t="s">
        <v>221</v>
      </c>
      <c r="B49" s="127"/>
      <c r="C49" s="220">
        <f aca="true" t="shared" si="7" ref="C49:K49">SUM(C41:C48)</f>
        <v>41794790</v>
      </c>
      <c r="D49" s="220">
        <f t="shared" si="7"/>
        <v>56677204</v>
      </c>
      <c r="E49" s="223">
        <f t="shared" si="7"/>
        <v>49302580</v>
      </c>
      <c r="F49" s="224">
        <f t="shared" si="7"/>
        <v>96044850</v>
      </c>
      <c r="G49" s="220">
        <f t="shared" si="7"/>
        <v>99533247</v>
      </c>
      <c r="H49" s="301">
        <f t="shared" si="7"/>
        <v>99533247</v>
      </c>
      <c r="I49" s="225">
        <f t="shared" si="7"/>
        <v>102750150</v>
      </c>
      <c r="J49" s="220">
        <f t="shared" si="7"/>
        <v>106725000</v>
      </c>
      <c r="K49" s="223">
        <f t="shared" si="7"/>
        <v>112464850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100272714</v>
      </c>
      <c r="D52" s="7">
        <v>101585552</v>
      </c>
      <c r="E52" s="91">
        <v>109323558</v>
      </c>
      <c r="F52" s="90">
        <v>135332487</v>
      </c>
      <c r="G52" s="7">
        <v>138470884</v>
      </c>
      <c r="H52" s="33">
        <v>138470884</v>
      </c>
      <c r="I52" s="31">
        <v>121024860</v>
      </c>
      <c r="J52" s="7">
        <v>160583251</v>
      </c>
      <c r="K52" s="91">
        <v>196092505</v>
      </c>
    </row>
    <row r="53" spans="1:11" ht="12.75">
      <c r="A53" s="303" t="s">
        <v>207</v>
      </c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303" t="s">
        <v>208</v>
      </c>
      <c r="B54" s="120"/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303" t="s">
        <v>209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303" t="s">
        <v>210</v>
      </c>
      <c r="B56" s="120"/>
      <c r="C56" s="7"/>
      <c r="D56" s="7">
        <v>846828</v>
      </c>
      <c r="E56" s="91">
        <v>160510</v>
      </c>
      <c r="F56" s="90">
        <v>190948430</v>
      </c>
      <c r="G56" s="7">
        <v>191298430</v>
      </c>
      <c r="H56" s="33">
        <v>191298430</v>
      </c>
      <c r="I56" s="31">
        <v>213450000</v>
      </c>
      <c r="J56" s="7">
        <v>214500000</v>
      </c>
      <c r="K56" s="91">
        <v>216000000</v>
      </c>
    </row>
    <row r="57" spans="1:11" ht="12.75">
      <c r="A57" s="178" t="s">
        <v>211</v>
      </c>
      <c r="B57" s="120"/>
      <c r="C57" s="279">
        <f aca="true" t="shared" si="8" ref="C57:K57">SUM(C52:C56)</f>
        <v>100272714</v>
      </c>
      <c r="D57" s="279">
        <f t="shared" si="8"/>
        <v>102432380</v>
      </c>
      <c r="E57" s="280">
        <f t="shared" si="8"/>
        <v>109484068</v>
      </c>
      <c r="F57" s="281">
        <f t="shared" si="8"/>
        <v>326280917</v>
      </c>
      <c r="G57" s="279">
        <f t="shared" si="8"/>
        <v>329769314</v>
      </c>
      <c r="H57" s="282">
        <f t="shared" si="8"/>
        <v>329769314</v>
      </c>
      <c r="I57" s="283">
        <f t="shared" si="8"/>
        <v>334474860</v>
      </c>
      <c r="J57" s="279">
        <f t="shared" si="8"/>
        <v>375083251</v>
      </c>
      <c r="K57" s="280">
        <f t="shared" si="8"/>
        <v>412092505</v>
      </c>
    </row>
    <row r="58" spans="1:11" ht="12.75">
      <c r="A58" s="176" t="s">
        <v>212</v>
      </c>
      <c r="B58" s="111"/>
      <c r="C58" s="7">
        <v>180487446</v>
      </c>
      <c r="D58" s="7">
        <v>191695104</v>
      </c>
      <c r="E58" s="91">
        <v>212248346</v>
      </c>
      <c r="F58" s="90">
        <v>1490000</v>
      </c>
      <c r="G58" s="7">
        <v>1490000</v>
      </c>
      <c r="H58" s="33">
        <v>1490000</v>
      </c>
      <c r="I58" s="31">
        <v>167000</v>
      </c>
      <c r="J58" s="7">
        <v>168000</v>
      </c>
      <c r="K58" s="91">
        <v>169000</v>
      </c>
    </row>
    <row r="59" spans="1:11" ht="12.75">
      <c r="A59" s="176" t="s">
        <v>213</v>
      </c>
      <c r="B59" s="111"/>
      <c r="C59" s="131"/>
      <c r="D59" s="131">
        <v>216000</v>
      </c>
      <c r="E59" s="132">
        <v>222000</v>
      </c>
      <c r="F59" s="133"/>
      <c r="G59" s="131"/>
      <c r="H59" s="134"/>
      <c r="I59" s="135">
        <v>222000</v>
      </c>
      <c r="J59" s="131">
        <v>222000</v>
      </c>
      <c r="K59" s="132">
        <v>222000</v>
      </c>
    </row>
    <row r="60" spans="1:11" ht="12.75">
      <c r="A60" s="176" t="s">
        <v>214</v>
      </c>
      <c r="B60" s="111"/>
      <c r="C60" s="7">
        <v>3930854</v>
      </c>
      <c r="D60" s="7">
        <v>4425836</v>
      </c>
      <c r="E60" s="91">
        <v>6796836</v>
      </c>
      <c r="F60" s="90">
        <v>4450836</v>
      </c>
      <c r="G60" s="7">
        <v>6796836</v>
      </c>
      <c r="H60" s="33">
        <v>6796836</v>
      </c>
      <c r="I60" s="31">
        <v>6850000</v>
      </c>
      <c r="J60" s="7">
        <v>6890000</v>
      </c>
      <c r="K60" s="91">
        <v>6900000</v>
      </c>
    </row>
    <row r="61" spans="1:11" ht="12.75">
      <c r="A61" s="176" t="s">
        <v>215</v>
      </c>
      <c r="B61" s="111" t="s">
        <v>125</v>
      </c>
      <c r="C61" s="7">
        <v>9636646</v>
      </c>
      <c r="D61" s="7">
        <v>10316747</v>
      </c>
      <c r="E61" s="91">
        <v>9026951</v>
      </c>
      <c r="F61" s="90">
        <v>13961944</v>
      </c>
      <c r="G61" s="7">
        <v>13961944</v>
      </c>
      <c r="H61" s="33">
        <v>13961944</v>
      </c>
      <c r="I61" s="31">
        <v>22619078</v>
      </c>
      <c r="J61" s="7">
        <v>25100650</v>
      </c>
      <c r="K61" s="91">
        <v>25620000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773486</v>
      </c>
      <c r="D64" s="7">
        <v>788068</v>
      </c>
      <c r="E64" s="91">
        <v>616792</v>
      </c>
      <c r="F64" s="90">
        <v>800000</v>
      </c>
      <c r="G64" s="7">
        <v>1350000</v>
      </c>
      <c r="H64" s="33">
        <v>1350000</v>
      </c>
      <c r="I64" s="31">
        <v>2000000</v>
      </c>
      <c r="J64" s="7">
        <v>2400000</v>
      </c>
      <c r="K64" s="91">
        <v>2850000</v>
      </c>
    </row>
    <row r="65" spans="1:11" ht="12.75">
      <c r="A65" s="300" t="s">
        <v>223</v>
      </c>
      <c r="B65" s="127"/>
      <c r="C65" s="220">
        <f aca="true" t="shared" si="9" ref="C65:K65">SUM(C57:C64)</f>
        <v>295101146</v>
      </c>
      <c r="D65" s="220">
        <f t="shared" si="9"/>
        <v>309874135</v>
      </c>
      <c r="E65" s="223">
        <f t="shared" si="9"/>
        <v>338394993</v>
      </c>
      <c r="F65" s="224">
        <f t="shared" si="9"/>
        <v>346983697</v>
      </c>
      <c r="G65" s="220">
        <f t="shared" si="9"/>
        <v>353368094</v>
      </c>
      <c r="H65" s="301">
        <f t="shared" si="9"/>
        <v>353368094</v>
      </c>
      <c r="I65" s="273">
        <f t="shared" si="9"/>
        <v>366332938</v>
      </c>
      <c r="J65" s="220">
        <f t="shared" si="9"/>
        <v>409863901</v>
      </c>
      <c r="K65" s="223">
        <f t="shared" si="9"/>
        <v>447853505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28840760</v>
      </c>
      <c r="D68" s="26">
        <v>20158634</v>
      </c>
      <c r="E68" s="27">
        <v>16069711</v>
      </c>
      <c r="F68" s="25">
        <v>38389416</v>
      </c>
      <c r="G68" s="26">
        <v>23389416</v>
      </c>
      <c r="H68" s="28">
        <v>23389416</v>
      </c>
      <c r="I68" s="294">
        <v>27589223</v>
      </c>
      <c r="J68" s="26">
        <v>29079041</v>
      </c>
      <c r="K68" s="27">
        <v>30678388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1703407</v>
      </c>
      <c r="D69" s="26">
        <f t="shared" si="10"/>
        <v>1373092</v>
      </c>
      <c r="E69" s="27">
        <f t="shared" si="10"/>
        <v>1438178</v>
      </c>
      <c r="F69" s="25">
        <f t="shared" si="10"/>
        <v>2452000</v>
      </c>
      <c r="G69" s="26">
        <f t="shared" si="10"/>
        <v>2490000</v>
      </c>
      <c r="H69" s="28">
        <f t="shared" si="10"/>
        <v>2490000</v>
      </c>
      <c r="I69" s="294">
        <f t="shared" si="10"/>
        <v>4800000</v>
      </c>
      <c r="J69" s="26">
        <f t="shared" si="10"/>
        <v>4005200</v>
      </c>
      <c r="K69" s="27">
        <f t="shared" si="10"/>
        <v>4225488</v>
      </c>
    </row>
    <row r="70" spans="1:11" ht="12.75">
      <c r="A70" s="303" t="s">
        <v>206</v>
      </c>
      <c r="B70" s="120"/>
      <c r="C70" s="7">
        <v>201666</v>
      </c>
      <c r="D70" s="7">
        <v>50163</v>
      </c>
      <c r="E70" s="91">
        <v>337713</v>
      </c>
      <c r="F70" s="90">
        <v>562000</v>
      </c>
      <c r="G70" s="7">
        <v>450000</v>
      </c>
      <c r="H70" s="33">
        <v>450000</v>
      </c>
      <c r="I70" s="31">
        <v>2000000</v>
      </c>
      <c r="J70" s="7">
        <v>1054000</v>
      </c>
      <c r="K70" s="91">
        <v>1111970</v>
      </c>
    </row>
    <row r="71" spans="1:11" ht="12.75">
      <c r="A71" s="303" t="s">
        <v>207</v>
      </c>
      <c r="B71" s="120"/>
      <c r="C71" s="7">
        <v>53808</v>
      </c>
      <c r="D71" s="7">
        <v>33154</v>
      </c>
      <c r="E71" s="91">
        <v>13582</v>
      </c>
      <c r="F71" s="90">
        <v>200000</v>
      </c>
      <c r="G71" s="7">
        <v>150000</v>
      </c>
      <c r="H71" s="33">
        <v>150000</v>
      </c>
      <c r="I71" s="31">
        <v>750000</v>
      </c>
      <c r="J71" s="7">
        <v>790500</v>
      </c>
      <c r="K71" s="91">
        <v>833978</v>
      </c>
    </row>
    <row r="72" spans="1:11" ht="12.75">
      <c r="A72" s="303" t="s">
        <v>208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303" t="s">
        <v>209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303" t="s">
        <v>210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255474</v>
      </c>
      <c r="D75" s="279">
        <f t="shared" si="11"/>
        <v>83317</v>
      </c>
      <c r="E75" s="280">
        <f t="shared" si="11"/>
        <v>351295</v>
      </c>
      <c r="F75" s="281">
        <f t="shared" si="11"/>
        <v>762000</v>
      </c>
      <c r="G75" s="279">
        <f t="shared" si="11"/>
        <v>600000</v>
      </c>
      <c r="H75" s="282">
        <f t="shared" si="11"/>
        <v>600000</v>
      </c>
      <c r="I75" s="283">
        <f t="shared" si="11"/>
        <v>2750000</v>
      </c>
      <c r="J75" s="279">
        <f t="shared" si="11"/>
        <v>1844500</v>
      </c>
      <c r="K75" s="280">
        <f t="shared" si="11"/>
        <v>1945948</v>
      </c>
    </row>
    <row r="76" spans="1:11" ht="12.75">
      <c r="A76" s="307" t="s">
        <v>212</v>
      </c>
      <c r="B76" s="111"/>
      <c r="C76" s="7">
        <v>482882</v>
      </c>
      <c r="D76" s="7">
        <v>51385</v>
      </c>
      <c r="E76" s="91">
        <v>74079</v>
      </c>
      <c r="F76" s="90">
        <v>690000</v>
      </c>
      <c r="G76" s="7">
        <v>590000</v>
      </c>
      <c r="H76" s="33">
        <v>590000</v>
      </c>
      <c r="I76" s="31">
        <v>150000</v>
      </c>
      <c r="J76" s="7">
        <v>158100</v>
      </c>
      <c r="K76" s="91">
        <v>166796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965051</v>
      </c>
      <c r="D79" s="7">
        <v>1238390</v>
      </c>
      <c r="E79" s="91">
        <v>1012804</v>
      </c>
      <c r="F79" s="90">
        <v>1000000</v>
      </c>
      <c r="G79" s="7">
        <v>1300000</v>
      </c>
      <c r="H79" s="33">
        <v>1300000</v>
      </c>
      <c r="I79" s="31">
        <v>1900000</v>
      </c>
      <c r="J79" s="7">
        <v>2002600</v>
      </c>
      <c r="K79" s="91">
        <v>2112744</v>
      </c>
    </row>
    <row r="80" spans="1:11" ht="12.75">
      <c r="A80" s="308" t="s">
        <v>227</v>
      </c>
      <c r="B80" s="127"/>
      <c r="C80" s="193">
        <f aca="true" t="shared" si="12" ref="C80:K80">SUM(C68:C69)</f>
        <v>30544167</v>
      </c>
      <c r="D80" s="193">
        <f t="shared" si="12"/>
        <v>21531726</v>
      </c>
      <c r="E80" s="309">
        <f t="shared" si="12"/>
        <v>17507889</v>
      </c>
      <c r="F80" s="310">
        <f t="shared" si="12"/>
        <v>40841416</v>
      </c>
      <c r="G80" s="193">
        <f t="shared" si="12"/>
        <v>25879416</v>
      </c>
      <c r="H80" s="195">
        <f t="shared" si="12"/>
        <v>25879416</v>
      </c>
      <c r="I80" s="311">
        <f t="shared" si="12"/>
        <v>32389223</v>
      </c>
      <c r="J80" s="193">
        <f t="shared" si="12"/>
        <v>33084241</v>
      </c>
      <c r="K80" s="309">
        <f t="shared" si="12"/>
        <v>34903876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0.1017321863416366</v>
      </c>
      <c r="D82" s="321">
        <f t="shared" si="13"/>
        <v>0.11870223507323864</v>
      </c>
      <c r="E82" s="322">
        <f t="shared" si="13"/>
        <v>0.02202853756509779</v>
      </c>
      <c r="F82" s="323">
        <f t="shared" si="13"/>
        <v>0.07861207020956293</v>
      </c>
      <c r="G82" s="321">
        <f t="shared" si="13"/>
        <v>0.2313404532667109</v>
      </c>
      <c r="H82" s="324">
        <f t="shared" si="13"/>
        <v>0.2313404532667109</v>
      </c>
      <c r="I82" s="325">
        <f t="shared" si="13"/>
        <v>0.10424486150747742</v>
      </c>
      <c r="J82" s="321">
        <f t="shared" si="13"/>
        <v>0.12076660540824363</v>
      </c>
      <c r="K82" s="322">
        <f t="shared" si="13"/>
        <v>0.07968138964343538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0.1338128398835537</v>
      </c>
      <c r="D83" s="321">
        <f t="shared" si="14"/>
        <v>0.29832641437906954</v>
      </c>
      <c r="E83" s="322">
        <f t="shared" si="14"/>
        <v>0.06612782270944387</v>
      </c>
      <c r="F83" s="323">
        <f t="shared" si="14"/>
        <v>0.182341924659651</v>
      </c>
      <c r="G83" s="321">
        <f t="shared" si="14"/>
        <v>0.7995069222762979</v>
      </c>
      <c r="H83" s="324">
        <f t="shared" si="14"/>
        <v>0.7995069222762979</v>
      </c>
      <c r="I83" s="325">
        <f t="shared" si="14"/>
        <v>0.35158655972297587</v>
      </c>
      <c r="J83" s="321">
        <f t="shared" si="14"/>
        <v>0.3954738397321975</v>
      </c>
      <c r="K83" s="322">
        <f t="shared" si="14"/>
        <v>0.27054876546968504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0.006</v>
      </c>
      <c r="D84" s="321">
        <f t="shared" si="15"/>
        <v>0.004</v>
      </c>
      <c r="E84" s="322">
        <f t="shared" si="15"/>
        <v>0.004</v>
      </c>
      <c r="F84" s="323">
        <f t="shared" si="15"/>
        <v>0.007</v>
      </c>
      <c r="G84" s="321">
        <f t="shared" si="15"/>
        <v>0.007</v>
      </c>
      <c r="H84" s="324">
        <f t="shared" si="15"/>
        <v>0.007</v>
      </c>
      <c r="I84" s="325">
        <f t="shared" si="15"/>
        <v>0.013</v>
      </c>
      <c r="J84" s="321">
        <f t="shared" si="15"/>
        <v>0.01</v>
      </c>
      <c r="K84" s="322">
        <f t="shared" si="15"/>
        <v>0.009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0.02</v>
      </c>
      <c r="E85" s="322">
        <f t="shared" si="16"/>
        <v>0.01</v>
      </c>
      <c r="F85" s="323">
        <f t="shared" si="16"/>
        <v>0.03</v>
      </c>
      <c r="G85" s="321">
        <f t="shared" si="16"/>
        <v>0.06</v>
      </c>
      <c r="H85" s="324">
        <f t="shared" si="16"/>
        <v>0.06</v>
      </c>
      <c r="I85" s="325">
        <f t="shared" si="16"/>
        <v>0.04</v>
      </c>
      <c r="J85" s="321">
        <f t="shared" si="16"/>
        <v>0.04</v>
      </c>
      <c r="K85" s="322">
        <f t="shared" si="16"/>
        <v>0.03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/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>
        <v>1703406</v>
      </c>
      <c r="D92" s="7">
        <v>1373091</v>
      </c>
      <c r="E92" s="91">
        <v>1438179</v>
      </c>
      <c r="F92" s="90">
        <v>2452000</v>
      </c>
      <c r="G92" s="7">
        <v>2490000</v>
      </c>
      <c r="H92" s="33">
        <v>2490000</v>
      </c>
      <c r="I92" s="31">
        <v>4800000</v>
      </c>
      <c r="J92" s="7">
        <v>4005200</v>
      </c>
      <c r="K92" s="32">
        <v>4225486</v>
      </c>
    </row>
    <row r="93" spans="1:11" ht="12.75">
      <c r="A93" s="308" t="s">
        <v>371</v>
      </c>
      <c r="B93" s="127"/>
      <c r="C93" s="220">
        <f>SUM(C89:C92)</f>
        <v>1703406</v>
      </c>
      <c r="D93" s="220">
        <f aca="true" t="shared" si="17" ref="D93:K93">SUM(D89:D92)</f>
        <v>1373091</v>
      </c>
      <c r="E93" s="223">
        <f t="shared" si="17"/>
        <v>1438179</v>
      </c>
      <c r="F93" s="224">
        <f t="shared" si="17"/>
        <v>2452000</v>
      </c>
      <c r="G93" s="220">
        <f t="shared" si="17"/>
        <v>2490000</v>
      </c>
      <c r="H93" s="301">
        <f t="shared" si="17"/>
        <v>2490000</v>
      </c>
      <c r="I93" s="225">
        <f t="shared" si="17"/>
        <v>4800000</v>
      </c>
      <c r="J93" s="220">
        <f t="shared" si="17"/>
        <v>4005200</v>
      </c>
      <c r="K93" s="226">
        <f t="shared" si="17"/>
        <v>4225486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2669</v>
      </c>
      <c r="D6" s="366">
        <v>2669</v>
      </c>
      <c r="E6" s="367">
        <v>2669</v>
      </c>
      <c r="F6" s="368">
        <v>2669</v>
      </c>
      <c r="G6" s="366">
        <v>2669</v>
      </c>
      <c r="H6" s="369">
        <v>2669</v>
      </c>
      <c r="I6" s="370">
        <v>2669</v>
      </c>
      <c r="J6" s="366">
        <v>2669</v>
      </c>
      <c r="K6" s="367">
        <v>2669</v>
      </c>
    </row>
    <row r="7" spans="1:11" ht="12.75">
      <c r="A7" s="178" t="s">
        <v>234</v>
      </c>
      <c r="B7" s="120"/>
      <c r="C7" s="366">
        <v>9006</v>
      </c>
      <c r="D7" s="366">
        <v>9006</v>
      </c>
      <c r="E7" s="367">
        <v>9006</v>
      </c>
      <c r="F7" s="368">
        <v>9006</v>
      </c>
      <c r="G7" s="366">
        <v>9006</v>
      </c>
      <c r="H7" s="369">
        <v>9006</v>
      </c>
      <c r="I7" s="370">
        <v>9006</v>
      </c>
      <c r="J7" s="366">
        <v>9006</v>
      </c>
      <c r="K7" s="367">
        <v>9006</v>
      </c>
    </row>
    <row r="8" spans="1:11" ht="12.75">
      <c r="A8" s="178" t="s">
        <v>235</v>
      </c>
      <c r="B8" s="120" t="s">
        <v>95</v>
      </c>
      <c r="C8" s="366">
        <v>5987</v>
      </c>
      <c r="D8" s="366">
        <v>5987</v>
      </c>
      <c r="E8" s="367">
        <v>5987</v>
      </c>
      <c r="F8" s="368">
        <v>5987</v>
      </c>
      <c r="G8" s="366">
        <v>5987</v>
      </c>
      <c r="H8" s="369">
        <v>5987</v>
      </c>
      <c r="I8" s="370">
        <v>5987</v>
      </c>
      <c r="J8" s="366">
        <v>5987</v>
      </c>
      <c r="K8" s="367">
        <v>5987</v>
      </c>
    </row>
    <row r="9" spans="1:11" ht="12.75">
      <c r="A9" s="178" t="s">
        <v>236</v>
      </c>
      <c r="B9" s="120" t="s">
        <v>93</v>
      </c>
      <c r="C9" s="366"/>
      <c r="D9" s="366"/>
      <c r="E9" s="367"/>
      <c r="F9" s="368"/>
      <c r="G9" s="366"/>
      <c r="H9" s="369"/>
      <c r="I9" s="370"/>
      <c r="J9" s="366"/>
      <c r="K9" s="367"/>
    </row>
    <row r="10" spans="1:11" ht="12.75">
      <c r="A10" s="349" t="s">
        <v>237</v>
      </c>
      <c r="B10" s="120"/>
      <c r="C10" s="371">
        <f aca="true" t="shared" si="0" ref="C10:K10">SUM(C6:C9)</f>
        <v>17662</v>
      </c>
      <c r="D10" s="371">
        <f t="shared" si="0"/>
        <v>17662</v>
      </c>
      <c r="E10" s="372">
        <f t="shared" si="0"/>
        <v>17662</v>
      </c>
      <c r="F10" s="373">
        <f t="shared" si="0"/>
        <v>17662</v>
      </c>
      <c r="G10" s="371">
        <f t="shared" si="0"/>
        <v>17662</v>
      </c>
      <c r="H10" s="374">
        <f t="shared" si="0"/>
        <v>17662</v>
      </c>
      <c r="I10" s="375">
        <f t="shared" si="0"/>
        <v>17662</v>
      </c>
      <c r="J10" s="371">
        <f t="shared" si="0"/>
        <v>17662</v>
      </c>
      <c r="K10" s="372">
        <f t="shared" si="0"/>
        <v>17662</v>
      </c>
    </row>
    <row r="11" spans="1:11" ht="12.75">
      <c r="A11" s="178" t="s">
        <v>238</v>
      </c>
      <c r="B11" s="120" t="s">
        <v>98</v>
      </c>
      <c r="C11" s="366">
        <v>285</v>
      </c>
      <c r="D11" s="366">
        <v>285</v>
      </c>
      <c r="E11" s="367">
        <v>285</v>
      </c>
      <c r="F11" s="368">
        <v>285</v>
      </c>
      <c r="G11" s="366">
        <v>285</v>
      </c>
      <c r="H11" s="369">
        <v>285</v>
      </c>
      <c r="I11" s="370">
        <v>285</v>
      </c>
      <c r="J11" s="366">
        <v>285</v>
      </c>
      <c r="K11" s="367">
        <v>285</v>
      </c>
    </row>
    <row r="12" spans="1:11" ht="12.75">
      <c r="A12" s="178" t="s">
        <v>239</v>
      </c>
      <c r="B12" s="120" t="s">
        <v>93</v>
      </c>
      <c r="C12" s="366">
        <v>3155</v>
      </c>
      <c r="D12" s="366">
        <v>3155</v>
      </c>
      <c r="E12" s="367">
        <v>3155</v>
      </c>
      <c r="F12" s="368">
        <v>3155</v>
      </c>
      <c r="G12" s="366">
        <v>3155</v>
      </c>
      <c r="H12" s="369">
        <v>3155</v>
      </c>
      <c r="I12" s="370">
        <v>3155</v>
      </c>
      <c r="J12" s="366">
        <v>3155</v>
      </c>
      <c r="K12" s="367">
        <v>3155</v>
      </c>
    </row>
    <row r="13" spans="1:11" ht="12.75">
      <c r="A13" s="178" t="s">
        <v>240</v>
      </c>
      <c r="B13" s="120"/>
      <c r="C13" s="366">
        <v>4365</v>
      </c>
      <c r="D13" s="366">
        <v>4365</v>
      </c>
      <c r="E13" s="367">
        <v>4365</v>
      </c>
      <c r="F13" s="368">
        <v>4365</v>
      </c>
      <c r="G13" s="366">
        <v>4365</v>
      </c>
      <c r="H13" s="369">
        <v>4365</v>
      </c>
      <c r="I13" s="370">
        <v>4365</v>
      </c>
      <c r="J13" s="366">
        <v>4365</v>
      </c>
      <c r="K13" s="367">
        <v>4365</v>
      </c>
    </row>
    <row r="14" spans="1:11" ht="12.75">
      <c r="A14" s="349" t="s">
        <v>241</v>
      </c>
      <c r="B14" s="120"/>
      <c r="C14" s="376">
        <f aca="true" t="shared" si="1" ref="C14:K14">SUM(C11:C13)</f>
        <v>7805</v>
      </c>
      <c r="D14" s="376">
        <f t="shared" si="1"/>
        <v>7805</v>
      </c>
      <c r="E14" s="377">
        <f t="shared" si="1"/>
        <v>7805</v>
      </c>
      <c r="F14" s="378">
        <f t="shared" si="1"/>
        <v>7805</v>
      </c>
      <c r="G14" s="376">
        <f t="shared" si="1"/>
        <v>7805</v>
      </c>
      <c r="H14" s="379">
        <f t="shared" si="1"/>
        <v>7805</v>
      </c>
      <c r="I14" s="380">
        <f t="shared" si="1"/>
        <v>7805</v>
      </c>
      <c r="J14" s="376">
        <f t="shared" si="1"/>
        <v>7805</v>
      </c>
      <c r="K14" s="377">
        <f t="shared" si="1"/>
        <v>7805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25467</v>
      </c>
      <c r="D15" s="381">
        <f t="shared" si="2"/>
        <v>25467</v>
      </c>
      <c r="E15" s="382">
        <f t="shared" si="2"/>
        <v>25467</v>
      </c>
      <c r="F15" s="383">
        <f t="shared" si="2"/>
        <v>25467</v>
      </c>
      <c r="G15" s="381">
        <f t="shared" si="2"/>
        <v>25467</v>
      </c>
      <c r="H15" s="384">
        <f t="shared" si="2"/>
        <v>25467</v>
      </c>
      <c r="I15" s="385">
        <f t="shared" si="2"/>
        <v>25467</v>
      </c>
      <c r="J15" s="381">
        <f t="shared" si="2"/>
        <v>25467</v>
      </c>
      <c r="K15" s="382">
        <f t="shared" si="2"/>
        <v>25467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2100</v>
      </c>
      <c r="D17" s="366">
        <v>2100</v>
      </c>
      <c r="E17" s="367">
        <v>2100</v>
      </c>
      <c r="F17" s="368">
        <v>2100</v>
      </c>
      <c r="G17" s="366">
        <v>2100</v>
      </c>
      <c r="H17" s="369">
        <v>2100</v>
      </c>
      <c r="I17" s="370">
        <v>2100</v>
      </c>
      <c r="J17" s="366">
        <v>2100</v>
      </c>
      <c r="K17" s="367">
        <v>2100</v>
      </c>
    </row>
    <row r="18" spans="1:11" ht="12.75">
      <c r="A18" s="178" t="s">
        <v>244</v>
      </c>
      <c r="B18" s="120"/>
      <c r="C18" s="366">
        <v>1086</v>
      </c>
      <c r="D18" s="366">
        <v>1086</v>
      </c>
      <c r="E18" s="367">
        <v>1086</v>
      </c>
      <c r="F18" s="368">
        <v>1086</v>
      </c>
      <c r="G18" s="366">
        <v>1086</v>
      </c>
      <c r="H18" s="369">
        <v>1086</v>
      </c>
      <c r="I18" s="370">
        <v>1086</v>
      </c>
      <c r="J18" s="366">
        <v>1086</v>
      </c>
      <c r="K18" s="367">
        <v>1086</v>
      </c>
    </row>
    <row r="19" spans="1:11" ht="12.75">
      <c r="A19" s="178" t="s">
        <v>245</v>
      </c>
      <c r="B19" s="120"/>
      <c r="C19" s="366">
        <v>102</v>
      </c>
      <c r="D19" s="366">
        <v>102</v>
      </c>
      <c r="E19" s="367">
        <v>102</v>
      </c>
      <c r="F19" s="368">
        <v>102</v>
      </c>
      <c r="G19" s="366">
        <v>102</v>
      </c>
      <c r="H19" s="369">
        <v>102</v>
      </c>
      <c r="I19" s="370">
        <v>102</v>
      </c>
      <c r="J19" s="366">
        <v>102</v>
      </c>
      <c r="K19" s="367">
        <v>102</v>
      </c>
    </row>
    <row r="20" spans="1:11" ht="12.75">
      <c r="A20" s="178" t="s">
        <v>246</v>
      </c>
      <c r="B20" s="120"/>
      <c r="C20" s="366">
        <v>7335</v>
      </c>
      <c r="D20" s="366">
        <v>7335</v>
      </c>
      <c r="E20" s="367">
        <v>7335</v>
      </c>
      <c r="F20" s="368">
        <v>7335</v>
      </c>
      <c r="G20" s="366">
        <v>7335</v>
      </c>
      <c r="H20" s="369">
        <v>7335</v>
      </c>
      <c r="I20" s="370">
        <v>7335</v>
      </c>
      <c r="J20" s="366">
        <v>7335</v>
      </c>
      <c r="K20" s="367">
        <v>7335</v>
      </c>
    </row>
    <row r="21" spans="1:11" ht="12.75">
      <c r="A21" s="178" t="s">
        <v>247</v>
      </c>
      <c r="B21" s="120"/>
      <c r="C21" s="366">
        <v>12240</v>
      </c>
      <c r="D21" s="366">
        <v>12240</v>
      </c>
      <c r="E21" s="367">
        <v>12240</v>
      </c>
      <c r="F21" s="368">
        <v>12240</v>
      </c>
      <c r="G21" s="366">
        <v>12240</v>
      </c>
      <c r="H21" s="369">
        <v>12240</v>
      </c>
      <c r="I21" s="370">
        <v>12240</v>
      </c>
      <c r="J21" s="366">
        <v>12240</v>
      </c>
      <c r="K21" s="367">
        <v>12240</v>
      </c>
    </row>
    <row r="22" spans="1:11" ht="12.75">
      <c r="A22" s="349" t="s">
        <v>237</v>
      </c>
      <c r="B22" s="120"/>
      <c r="C22" s="371">
        <f aca="true" t="shared" si="3" ref="C22:K22">SUM(C17:C21)</f>
        <v>22863</v>
      </c>
      <c r="D22" s="371">
        <f t="shared" si="3"/>
        <v>22863</v>
      </c>
      <c r="E22" s="372">
        <f t="shared" si="3"/>
        <v>22863</v>
      </c>
      <c r="F22" s="373">
        <f t="shared" si="3"/>
        <v>22863</v>
      </c>
      <c r="G22" s="371">
        <f t="shared" si="3"/>
        <v>22863</v>
      </c>
      <c r="H22" s="374">
        <f t="shared" si="3"/>
        <v>22863</v>
      </c>
      <c r="I22" s="375">
        <f t="shared" si="3"/>
        <v>22863</v>
      </c>
      <c r="J22" s="371">
        <f t="shared" si="3"/>
        <v>22863</v>
      </c>
      <c r="K22" s="372">
        <f t="shared" si="3"/>
        <v>22863</v>
      </c>
    </row>
    <row r="23" spans="1:11" ht="12.75">
      <c r="A23" s="178" t="s">
        <v>248</v>
      </c>
      <c r="B23" s="120"/>
      <c r="C23" s="366"/>
      <c r="D23" s="366"/>
      <c r="E23" s="367"/>
      <c r="F23" s="368"/>
      <c r="G23" s="366"/>
      <c r="H23" s="369"/>
      <c r="I23" s="370"/>
      <c r="J23" s="366"/>
      <c r="K23" s="367"/>
    </row>
    <row r="24" spans="1:11" ht="12.75">
      <c r="A24" s="178" t="s">
        <v>249</v>
      </c>
      <c r="B24" s="120"/>
      <c r="C24" s="366"/>
      <c r="D24" s="366"/>
      <c r="E24" s="367"/>
      <c r="F24" s="368"/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>
        <v>1487</v>
      </c>
      <c r="D25" s="366">
        <v>1487</v>
      </c>
      <c r="E25" s="367">
        <v>1487</v>
      </c>
      <c r="F25" s="368">
        <v>1487</v>
      </c>
      <c r="G25" s="366">
        <v>1487</v>
      </c>
      <c r="H25" s="369">
        <v>1487</v>
      </c>
      <c r="I25" s="370">
        <v>1487</v>
      </c>
      <c r="J25" s="366">
        <v>1487</v>
      </c>
      <c r="K25" s="367">
        <v>1487</v>
      </c>
    </row>
    <row r="26" spans="1:11" ht="12.75">
      <c r="A26" s="349" t="s">
        <v>241</v>
      </c>
      <c r="B26" s="120"/>
      <c r="C26" s="376">
        <f aca="true" t="shared" si="4" ref="C26:K26">SUM(C23:C25)</f>
        <v>1487</v>
      </c>
      <c r="D26" s="376">
        <f t="shared" si="4"/>
        <v>1487</v>
      </c>
      <c r="E26" s="377">
        <f t="shared" si="4"/>
        <v>1487</v>
      </c>
      <c r="F26" s="378">
        <f t="shared" si="4"/>
        <v>1487</v>
      </c>
      <c r="G26" s="376">
        <f t="shared" si="4"/>
        <v>1487</v>
      </c>
      <c r="H26" s="379">
        <f t="shared" si="4"/>
        <v>1487</v>
      </c>
      <c r="I26" s="380">
        <f t="shared" si="4"/>
        <v>1487</v>
      </c>
      <c r="J26" s="376">
        <f t="shared" si="4"/>
        <v>1487</v>
      </c>
      <c r="K26" s="377">
        <f t="shared" si="4"/>
        <v>1487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24350</v>
      </c>
      <c r="D27" s="381">
        <f t="shared" si="5"/>
        <v>24350</v>
      </c>
      <c r="E27" s="382">
        <f t="shared" si="5"/>
        <v>24350</v>
      </c>
      <c r="F27" s="383">
        <f t="shared" si="5"/>
        <v>24350</v>
      </c>
      <c r="G27" s="381">
        <f t="shared" si="5"/>
        <v>24350</v>
      </c>
      <c r="H27" s="384">
        <f t="shared" si="5"/>
        <v>24350</v>
      </c>
      <c r="I27" s="385">
        <f t="shared" si="5"/>
        <v>24350</v>
      </c>
      <c r="J27" s="381">
        <f t="shared" si="5"/>
        <v>24350</v>
      </c>
      <c r="K27" s="382">
        <f t="shared" si="5"/>
        <v>24350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/>
      <c r="G29" s="366"/>
      <c r="H29" s="369"/>
      <c r="I29" s="370"/>
      <c r="J29" s="366"/>
      <c r="K29" s="367"/>
    </row>
    <row r="30" spans="1:11" ht="12.75">
      <c r="A30" s="178" t="s">
        <v>252</v>
      </c>
      <c r="B30" s="120"/>
      <c r="C30" s="366">
        <v>35896</v>
      </c>
      <c r="D30" s="366">
        <v>35896</v>
      </c>
      <c r="E30" s="367">
        <v>35896</v>
      </c>
      <c r="F30" s="368">
        <v>35896</v>
      </c>
      <c r="G30" s="366">
        <v>35896</v>
      </c>
      <c r="H30" s="369">
        <v>35896</v>
      </c>
      <c r="I30" s="370">
        <v>35896</v>
      </c>
      <c r="J30" s="366">
        <v>35896</v>
      </c>
      <c r="K30" s="367">
        <v>35896</v>
      </c>
    </row>
    <row r="31" spans="1:11" ht="12.75">
      <c r="A31" s="349" t="s">
        <v>237</v>
      </c>
      <c r="B31" s="120"/>
      <c r="C31" s="371">
        <f aca="true" t="shared" si="6" ref="C31:K31">SUM(C29:C30)</f>
        <v>35896</v>
      </c>
      <c r="D31" s="371">
        <f t="shared" si="6"/>
        <v>35896</v>
      </c>
      <c r="E31" s="372">
        <f t="shared" si="6"/>
        <v>35896</v>
      </c>
      <c r="F31" s="373">
        <f t="shared" si="6"/>
        <v>35896</v>
      </c>
      <c r="G31" s="371">
        <f t="shared" si="6"/>
        <v>35896</v>
      </c>
      <c r="H31" s="374">
        <f t="shared" si="6"/>
        <v>35896</v>
      </c>
      <c r="I31" s="375">
        <f t="shared" si="6"/>
        <v>35896</v>
      </c>
      <c r="J31" s="371">
        <f t="shared" si="6"/>
        <v>35896</v>
      </c>
      <c r="K31" s="372">
        <f t="shared" si="6"/>
        <v>35896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/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0</v>
      </c>
      <c r="F35" s="378">
        <f t="shared" si="7"/>
        <v>0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35896</v>
      </c>
      <c r="D36" s="371">
        <f t="shared" si="8"/>
        <v>35896</v>
      </c>
      <c r="E36" s="372">
        <f t="shared" si="8"/>
        <v>35896</v>
      </c>
      <c r="F36" s="373">
        <f t="shared" si="8"/>
        <v>35896</v>
      </c>
      <c r="G36" s="371">
        <f t="shared" si="8"/>
        <v>35896</v>
      </c>
      <c r="H36" s="374">
        <f t="shared" si="8"/>
        <v>35896</v>
      </c>
      <c r="I36" s="375">
        <f t="shared" si="8"/>
        <v>35896</v>
      </c>
      <c r="J36" s="371">
        <f t="shared" si="8"/>
        <v>35896</v>
      </c>
      <c r="K36" s="372">
        <f t="shared" si="8"/>
        <v>35896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1434</v>
      </c>
      <c r="D38" s="386">
        <v>1434</v>
      </c>
      <c r="E38" s="387">
        <v>1434</v>
      </c>
      <c r="F38" s="388">
        <v>1434</v>
      </c>
      <c r="G38" s="386">
        <v>1434</v>
      </c>
      <c r="H38" s="389">
        <v>1434</v>
      </c>
      <c r="I38" s="390">
        <v>1434</v>
      </c>
      <c r="J38" s="386">
        <v>1434</v>
      </c>
      <c r="K38" s="387">
        <v>1434</v>
      </c>
    </row>
    <row r="39" spans="1:11" ht="12.75">
      <c r="A39" s="349" t="s">
        <v>237</v>
      </c>
      <c r="B39" s="120"/>
      <c r="C39" s="366">
        <f aca="true" t="shared" si="9" ref="C39:K39">+C38</f>
        <v>1434</v>
      </c>
      <c r="D39" s="366">
        <f t="shared" si="9"/>
        <v>1434</v>
      </c>
      <c r="E39" s="367">
        <f t="shared" si="9"/>
        <v>1434</v>
      </c>
      <c r="F39" s="368">
        <f t="shared" si="9"/>
        <v>1434</v>
      </c>
      <c r="G39" s="366">
        <f t="shared" si="9"/>
        <v>1434</v>
      </c>
      <c r="H39" s="369">
        <f t="shared" si="9"/>
        <v>1434</v>
      </c>
      <c r="I39" s="370">
        <f t="shared" si="9"/>
        <v>1434</v>
      </c>
      <c r="J39" s="366">
        <f t="shared" si="9"/>
        <v>1434</v>
      </c>
      <c r="K39" s="367">
        <f t="shared" si="9"/>
        <v>1434</v>
      </c>
    </row>
    <row r="40" spans="1:11" ht="12.75">
      <c r="A40" s="178" t="s">
        <v>257</v>
      </c>
      <c r="B40" s="120"/>
      <c r="C40" s="366">
        <v>232</v>
      </c>
      <c r="D40" s="366">
        <v>232</v>
      </c>
      <c r="E40" s="367">
        <v>232</v>
      </c>
      <c r="F40" s="368">
        <v>232</v>
      </c>
      <c r="G40" s="366">
        <v>232</v>
      </c>
      <c r="H40" s="369">
        <v>232</v>
      </c>
      <c r="I40" s="370">
        <v>232</v>
      </c>
      <c r="J40" s="366">
        <v>232</v>
      </c>
      <c r="K40" s="367">
        <v>232</v>
      </c>
    </row>
    <row r="41" spans="1:11" ht="12.75">
      <c r="A41" s="178" t="s">
        <v>258</v>
      </c>
      <c r="B41" s="120"/>
      <c r="C41" s="366">
        <v>250</v>
      </c>
      <c r="D41" s="366">
        <v>250</v>
      </c>
      <c r="E41" s="367">
        <v>250</v>
      </c>
      <c r="F41" s="368">
        <v>250</v>
      </c>
      <c r="G41" s="366">
        <v>250</v>
      </c>
      <c r="H41" s="369">
        <v>250</v>
      </c>
      <c r="I41" s="370">
        <v>250</v>
      </c>
      <c r="J41" s="366">
        <v>250</v>
      </c>
      <c r="K41" s="367">
        <v>250</v>
      </c>
    </row>
    <row r="42" spans="1:11" ht="12.75">
      <c r="A42" s="178" t="s">
        <v>259</v>
      </c>
      <c r="B42" s="120"/>
      <c r="C42" s="366">
        <v>19410</v>
      </c>
      <c r="D42" s="366">
        <v>19410</v>
      </c>
      <c r="E42" s="367">
        <v>19410</v>
      </c>
      <c r="F42" s="368">
        <v>19410</v>
      </c>
      <c r="G42" s="366">
        <v>19410</v>
      </c>
      <c r="H42" s="369">
        <v>19410</v>
      </c>
      <c r="I42" s="370">
        <v>19410</v>
      </c>
      <c r="J42" s="366">
        <v>19410</v>
      </c>
      <c r="K42" s="367">
        <v>19410</v>
      </c>
    </row>
    <row r="43" spans="1:11" ht="12.75">
      <c r="A43" s="178" t="s">
        <v>260</v>
      </c>
      <c r="B43" s="120"/>
      <c r="C43" s="366">
        <v>315</v>
      </c>
      <c r="D43" s="366">
        <v>315</v>
      </c>
      <c r="E43" s="367">
        <v>315</v>
      </c>
      <c r="F43" s="368">
        <v>315</v>
      </c>
      <c r="G43" s="366">
        <v>315</v>
      </c>
      <c r="H43" s="369">
        <v>315</v>
      </c>
      <c r="I43" s="370">
        <v>315</v>
      </c>
      <c r="J43" s="366">
        <v>315</v>
      </c>
      <c r="K43" s="367">
        <v>315</v>
      </c>
    </row>
    <row r="44" spans="1:11" ht="12.75">
      <c r="A44" s="178" t="s">
        <v>261</v>
      </c>
      <c r="B44" s="120"/>
      <c r="C44" s="366">
        <v>2828</v>
      </c>
      <c r="D44" s="366">
        <v>2828</v>
      </c>
      <c r="E44" s="367">
        <v>2828</v>
      </c>
      <c r="F44" s="368">
        <v>2828</v>
      </c>
      <c r="G44" s="366">
        <v>2828</v>
      </c>
      <c r="H44" s="369">
        <v>2828</v>
      </c>
      <c r="I44" s="370">
        <v>2828</v>
      </c>
      <c r="J44" s="366">
        <v>2828</v>
      </c>
      <c r="K44" s="367">
        <v>2828</v>
      </c>
    </row>
    <row r="45" spans="1:11" ht="12.75">
      <c r="A45" s="349" t="s">
        <v>241</v>
      </c>
      <c r="B45" s="120"/>
      <c r="C45" s="376">
        <f aca="true" t="shared" si="10" ref="C45:K45">SUM(C40:C44)</f>
        <v>23035</v>
      </c>
      <c r="D45" s="376">
        <f t="shared" si="10"/>
        <v>23035</v>
      </c>
      <c r="E45" s="377">
        <f t="shared" si="10"/>
        <v>23035</v>
      </c>
      <c r="F45" s="378">
        <f t="shared" si="10"/>
        <v>23035</v>
      </c>
      <c r="G45" s="376">
        <f t="shared" si="10"/>
        <v>23035</v>
      </c>
      <c r="H45" s="379">
        <f t="shared" si="10"/>
        <v>23035</v>
      </c>
      <c r="I45" s="380">
        <f t="shared" si="10"/>
        <v>23035</v>
      </c>
      <c r="J45" s="376">
        <f t="shared" si="10"/>
        <v>23035</v>
      </c>
      <c r="K45" s="377">
        <f t="shared" si="10"/>
        <v>23035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24469</v>
      </c>
      <c r="D46" s="381">
        <f t="shared" si="11"/>
        <v>24469</v>
      </c>
      <c r="E46" s="382">
        <f t="shared" si="11"/>
        <v>24469</v>
      </c>
      <c r="F46" s="383">
        <f t="shared" si="11"/>
        <v>24469</v>
      </c>
      <c r="G46" s="381">
        <f t="shared" si="11"/>
        <v>24469</v>
      </c>
      <c r="H46" s="384">
        <f t="shared" si="11"/>
        <v>24469</v>
      </c>
      <c r="I46" s="385">
        <f t="shared" si="11"/>
        <v>24469</v>
      </c>
      <c r="J46" s="381">
        <f t="shared" si="11"/>
        <v>24469</v>
      </c>
      <c r="K46" s="382">
        <f t="shared" si="11"/>
        <v>24469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/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/>
      <c r="F51" s="370">
        <v>6002</v>
      </c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/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/>
      <c r="F57" s="90"/>
      <c r="G57" s="7"/>
      <c r="H57" s="33"/>
      <c r="I57" s="31"/>
      <c r="J57" s="7"/>
      <c r="K57" s="91"/>
    </row>
    <row r="58" spans="1:11" ht="12.75">
      <c r="A58" s="178" t="s">
        <v>271</v>
      </c>
      <c r="B58" s="120"/>
      <c r="C58" s="7"/>
      <c r="D58" s="7"/>
      <c r="E58" s="91"/>
      <c r="F58" s="90"/>
      <c r="G58" s="7"/>
      <c r="H58" s="33"/>
      <c r="I58" s="31"/>
      <c r="J58" s="7"/>
      <c r="K58" s="91"/>
    </row>
    <row r="59" spans="1:11" ht="12.75">
      <c r="A59" s="305" t="s">
        <v>272</v>
      </c>
      <c r="B59" s="355"/>
      <c r="C59" s="12"/>
      <c r="D59" s="12"/>
      <c r="E59" s="136"/>
      <c r="F59" s="137">
        <v>7357</v>
      </c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7357</v>
      </c>
      <c r="G60" s="43">
        <f t="shared" si="12"/>
        <v>0</v>
      </c>
      <c r="H60" s="46">
        <f t="shared" si="12"/>
        <v>0</v>
      </c>
      <c r="I60" s="42">
        <f t="shared" si="12"/>
        <v>0</v>
      </c>
      <c r="J60" s="43">
        <f t="shared" si="12"/>
        <v>0</v>
      </c>
      <c r="K60" s="148">
        <f t="shared" si="12"/>
        <v>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/>
      <c r="D63" s="366"/>
      <c r="E63" s="367"/>
      <c r="F63" s="394"/>
      <c r="G63" s="366"/>
      <c r="H63" s="369"/>
      <c r="I63" s="370"/>
      <c r="J63" s="366"/>
      <c r="K63" s="367"/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/>
      <c r="D67" s="395"/>
      <c r="E67" s="396"/>
      <c r="F67" s="394"/>
      <c r="G67" s="395"/>
      <c r="H67" s="397"/>
      <c r="I67" s="398"/>
      <c r="J67" s="366"/>
      <c r="K67" s="367"/>
    </row>
    <row r="68" spans="1:11" ht="12.75">
      <c r="A68" s="358" t="s">
        <v>280</v>
      </c>
      <c r="B68" s="351"/>
      <c r="C68" s="386"/>
      <c r="D68" s="386"/>
      <c r="E68" s="387"/>
      <c r="F68" s="399"/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/>
      <c r="D71" s="7"/>
      <c r="E71" s="91">
        <v>3135503</v>
      </c>
      <c r="F71" s="90">
        <v>2970000</v>
      </c>
      <c r="G71" s="7">
        <v>11817188</v>
      </c>
      <c r="H71" s="33">
        <v>11817188</v>
      </c>
      <c r="I71" s="31">
        <v>12443499</v>
      </c>
      <c r="J71" s="7">
        <v>13115448</v>
      </c>
      <c r="K71" s="91">
        <v>13836798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0</v>
      </c>
      <c r="D79" s="219">
        <f t="shared" si="13"/>
        <v>0</v>
      </c>
      <c r="E79" s="271">
        <f t="shared" si="13"/>
        <v>3135503</v>
      </c>
      <c r="F79" s="272">
        <f t="shared" si="13"/>
        <v>2970000</v>
      </c>
      <c r="G79" s="219">
        <f t="shared" si="13"/>
        <v>11817188</v>
      </c>
      <c r="H79" s="222">
        <f t="shared" si="13"/>
        <v>11817188</v>
      </c>
      <c r="I79" s="273">
        <f t="shared" si="13"/>
        <v>12443499</v>
      </c>
      <c r="J79" s="219">
        <f t="shared" si="13"/>
        <v>13115448</v>
      </c>
      <c r="K79" s="271">
        <f t="shared" si="13"/>
        <v>13836798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57272913</v>
      </c>
      <c r="E5" s="157">
        <f t="shared" si="0"/>
        <v>89542840</v>
      </c>
      <c r="F5" s="158">
        <f t="shared" si="0"/>
        <v>111445759</v>
      </c>
      <c r="G5" s="114">
        <f t="shared" si="0"/>
        <v>51408147</v>
      </c>
      <c r="H5" s="157">
        <f t="shared" si="0"/>
        <v>82825150</v>
      </c>
      <c r="I5" s="158">
        <f t="shared" si="0"/>
        <v>82825150</v>
      </c>
      <c r="J5" s="115">
        <f t="shared" si="0"/>
        <v>132758954</v>
      </c>
      <c r="K5" s="116">
        <f t="shared" si="0"/>
        <v>63329801</v>
      </c>
      <c r="L5" s="157">
        <f t="shared" si="0"/>
        <v>50932692</v>
      </c>
      <c r="M5" s="158">
        <f t="shared" si="0"/>
        <v>41781486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41310896.1693767</v>
      </c>
      <c r="E6" s="157">
        <f t="shared" si="1"/>
        <v>54284369.87632403</v>
      </c>
      <c r="F6" s="158">
        <f t="shared" si="1"/>
        <v>100868262.36118373</v>
      </c>
      <c r="G6" s="114">
        <f t="shared" si="1"/>
        <v>51600137.382607795</v>
      </c>
      <c r="H6" s="157">
        <f t="shared" si="1"/>
        <v>76449710.86780342</v>
      </c>
      <c r="I6" s="158">
        <f t="shared" si="1"/>
        <v>76449710.86780342</v>
      </c>
      <c r="J6" s="115">
        <f t="shared" si="1"/>
        <v>116141702</v>
      </c>
      <c r="K6" s="116">
        <f t="shared" si="1"/>
        <v>31431571.42560625</v>
      </c>
      <c r="L6" s="157">
        <f t="shared" si="1"/>
        <v>12084072.476503499</v>
      </c>
      <c r="M6" s="158">
        <f t="shared" si="1"/>
        <v>10426302.354926161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7.099795936392345</v>
      </c>
      <c r="E7" s="416">
        <f t="shared" si="2"/>
        <v>12.381610767063426</v>
      </c>
      <c r="F7" s="417">
        <f t="shared" si="2"/>
        <v>13.111086888347904</v>
      </c>
      <c r="G7" s="418">
        <f t="shared" si="2"/>
        <v>5.009038208464847</v>
      </c>
      <c r="H7" s="416">
        <f t="shared" si="2"/>
        <v>7.553343390466322</v>
      </c>
      <c r="I7" s="417">
        <f t="shared" si="2"/>
        <v>7.553343390466322</v>
      </c>
      <c r="J7" s="419">
        <f t="shared" si="2"/>
        <v>0</v>
      </c>
      <c r="K7" s="420">
        <f t="shared" si="2"/>
        <v>5.361194484882765</v>
      </c>
      <c r="L7" s="416">
        <f t="shared" si="2"/>
        <v>4.092553891327112</v>
      </c>
      <c r="M7" s="417">
        <f t="shared" si="2"/>
        <v>3.1658316701647853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12746933</v>
      </c>
      <c r="E8" s="157">
        <f t="shared" si="3"/>
        <v>25340060</v>
      </c>
      <c r="F8" s="158">
        <f t="shared" si="3"/>
        <v>80953883</v>
      </c>
      <c r="G8" s="114">
        <f t="shared" si="3"/>
        <v>13765173</v>
      </c>
      <c r="H8" s="157">
        <f t="shared" si="3"/>
        <v>32388933</v>
      </c>
      <c r="I8" s="158">
        <f t="shared" si="3"/>
        <v>32388933</v>
      </c>
      <c r="J8" s="115">
        <f t="shared" si="3"/>
        <v>0</v>
      </c>
      <c r="K8" s="116">
        <f t="shared" si="3"/>
        <v>28691676</v>
      </c>
      <c r="L8" s="157">
        <f t="shared" si="3"/>
        <v>36818352</v>
      </c>
      <c r="M8" s="158">
        <f t="shared" si="3"/>
        <v>42641081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-0.24654905355116458</v>
      </c>
      <c r="F9" s="424">
        <f t="shared" si="4"/>
        <v>0.1152582222431871</v>
      </c>
      <c r="G9" s="425">
        <f t="shared" si="4"/>
        <v>0.1267193707097774</v>
      </c>
      <c r="H9" s="426">
        <f t="shared" si="4"/>
        <v>-0.21307567982656767</v>
      </c>
      <c r="I9" s="424">
        <f t="shared" si="4"/>
        <v>-0.06</v>
      </c>
      <c r="J9" s="427">
        <f t="shared" si="4"/>
        <v>-1.06</v>
      </c>
      <c r="K9" s="428">
        <f t="shared" si="4"/>
        <v>0.03227986906710317</v>
      </c>
      <c r="L9" s="426">
        <f t="shared" si="4"/>
        <v>0.014977336851552947</v>
      </c>
      <c r="M9" s="424">
        <f t="shared" si="4"/>
        <v>0.010611478661919194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0.7106363680490645</v>
      </c>
      <c r="E10" s="426">
        <f t="shared" si="5"/>
        <v>0.7513541588765487</v>
      </c>
      <c r="F10" s="424">
        <f t="shared" si="5"/>
        <v>0.6816050348613418</v>
      </c>
      <c r="G10" s="425">
        <f t="shared" si="5"/>
        <v>0.7801798615745862</v>
      </c>
      <c r="H10" s="426">
        <f t="shared" si="5"/>
        <v>0.7267797226336585</v>
      </c>
      <c r="I10" s="424">
        <f t="shared" si="5"/>
        <v>0.7267797226336585</v>
      </c>
      <c r="J10" s="430">
        <f t="shared" si="5"/>
        <v>0</v>
      </c>
      <c r="K10" s="428">
        <f t="shared" si="5"/>
        <v>0.934597320470937</v>
      </c>
      <c r="L10" s="426">
        <f>IF(ISERROR(L53/L54),0,(L53/L54))</f>
        <v>0.9337798854779418</v>
      </c>
      <c r="M10" s="424">
        <f>IF(ISERROR(M53/M54),0,(M53/M54))</f>
        <v>0.9332130446686677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0.9284361694667738</v>
      </c>
      <c r="E11" s="426">
        <f t="shared" si="6"/>
        <v>0.28163006988836803</v>
      </c>
      <c r="F11" s="424">
        <f t="shared" si="6"/>
        <v>0.3207276555413269</v>
      </c>
      <c r="G11" s="427">
        <f t="shared" si="6"/>
        <v>0.3487805051168752</v>
      </c>
      <c r="H11" s="426">
        <f t="shared" si="6"/>
        <v>0.32554849691898696</v>
      </c>
      <c r="I11" s="424">
        <f t="shared" si="6"/>
        <v>0.32554849691898696</v>
      </c>
      <c r="J11" s="427">
        <f t="shared" si="6"/>
        <v>0</v>
      </c>
      <c r="K11" s="428">
        <f t="shared" si="6"/>
        <v>0.33809348257193644</v>
      </c>
      <c r="L11" s="426">
        <f t="shared" si="6"/>
        <v>0.33385356466154525</v>
      </c>
      <c r="M11" s="424">
        <f t="shared" si="6"/>
        <v>0.3304679871485679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0.9605535522489765</v>
      </c>
      <c r="E12" s="429">
        <f t="shared" si="7"/>
        <v>0.9625077659088476</v>
      </c>
      <c r="F12" s="424">
        <f t="shared" si="7"/>
        <v>0.8853168333178507</v>
      </c>
      <c r="G12" s="431">
        <f t="shared" si="7"/>
        <v>1</v>
      </c>
      <c r="H12" s="429">
        <f t="shared" si="7"/>
        <v>0.9999999799062116</v>
      </c>
      <c r="I12" s="426">
        <f t="shared" si="7"/>
        <v>0.9999999799062116</v>
      </c>
      <c r="J12" s="432">
        <f t="shared" si="7"/>
        <v>0</v>
      </c>
      <c r="K12" s="431">
        <f t="shared" si="7"/>
        <v>1</v>
      </c>
      <c r="L12" s="429">
        <f t="shared" si="7"/>
        <v>1</v>
      </c>
      <c r="M12" s="424">
        <f t="shared" si="7"/>
        <v>1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-0.03400901751424054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0.8415542525298211</v>
      </c>
      <c r="F15" s="424">
        <f t="shared" si="9"/>
        <v>0.5511753658258177</v>
      </c>
      <c r="G15" s="425">
        <f t="shared" si="9"/>
        <v>-0.6219765768032285</v>
      </c>
      <c r="H15" s="426">
        <f t="shared" si="9"/>
        <v>0.6334777165002236</v>
      </c>
      <c r="I15" s="424">
        <f t="shared" si="9"/>
        <v>0</v>
      </c>
      <c r="J15" s="427">
        <f t="shared" si="9"/>
        <v>-0.3324828757217126</v>
      </c>
      <c r="K15" s="428">
        <f t="shared" si="9"/>
        <v>0.04007732264398769</v>
      </c>
      <c r="L15" s="426">
        <f t="shared" si="9"/>
        <v>-0.09134520601958336</v>
      </c>
      <c r="M15" s="424">
        <f t="shared" si="9"/>
        <v>0.048147465104505675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0.005865791079445305</v>
      </c>
      <c r="E17" s="426">
        <f t="shared" si="11"/>
        <v>0.004517304246483847</v>
      </c>
      <c r="F17" s="424">
        <f t="shared" si="11"/>
        <v>0.004348109689955415</v>
      </c>
      <c r="G17" s="425">
        <f t="shared" si="11"/>
        <v>0.007175195226030091</v>
      </c>
      <c r="H17" s="426">
        <f t="shared" si="11"/>
        <v>0.0072127655382891705</v>
      </c>
      <c r="I17" s="424">
        <f t="shared" si="11"/>
        <v>0.0072127655382891705</v>
      </c>
      <c r="J17" s="427">
        <f t="shared" si="11"/>
        <v>0</v>
      </c>
      <c r="K17" s="428">
        <f t="shared" si="11"/>
        <v>0.013435557849876104</v>
      </c>
      <c r="L17" s="426">
        <f t="shared" si="11"/>
        <v>0.010004198756123307</v>
      </c>
      <c r="M17" s="424">
        <f t="shared" si="11"/>
        <v>0.009649843511887994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0.09233839911625348</v>
      </c>
      <c r="E18" s="426">
        <f t="shared" si="12"/>
        <v>0.10610708672220316</v>
      </c>
      <c r="F18" s="424">
        <f t="shared" si="12"/>
        <v>0.021553740189661476</v>
      </c>
      <c r="G18" s="425">
        <f t="shared" si="12"/>
        <v>0.07288261681912149</v>
      </c>
      <c r="H18" s="426">
        <f t="shared" si="12"/>
        <v>0.18787692116584923</v>
      </c>
      <c r="I18" s="424">
        <f t="shared" si="12"/>
        <v>0.18787692116584923</v>
      </c>
      <c r="J18" s="427">
        <f t="shared" si="12"/>
        <v>0</v>
      </c>
      <c r="K18" s="428">
        <f t="shared" si="12"/>
        <v>0.09440375512833801</v>
      </c>
      <c r="L18" s="426">
        <f t="shared" si="12"/>
        <v>0.10775357226516749</v>
      </c>
      <c r="M18" s="424">
        <f t="shared" si="12"/>
        <v>0.07380083643911853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-0.18654905355116458</v>
      </c>
      <c r="F36" s="432">
        <f t="shared" si="13"/>
        <v>0.1752582222431871</v>
      </c>
      <c r="G36" s="458">
        <f t="shared" si="13"/>
        <v>0.1867193707097774</v>
      </c>
      <c r="H36" s="458">
        <f t="shared" si="13"/>
        <v>-0.15307567982656767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0.09227986906710317</v>
      </c>
      <c r="L36" s="432">
        <f aca="true" t="shared" si="15" ref="L36:M42">IF(ISERROR((L44/K44)-1),0,((L44/K44)-1))</f>
        <v>0.07497733685155294</v>
      </c>
      <c r="M36" s="461">
        <f t="shared" si="15"/>
        <v>0.07061147866191919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0.047215853996682045</v>
      </c>
      <c r="F37" s="462">
        <f t="shared" si="13"/>
        <v>0.9663801408816075</v>
      </c>
      <c r="G37" s="457">
        <f t="shared" si="13"/>
        <v>-0.16738969142736715</v>
      </c>
      <c r="H37" s="457">
        <f t="shared" si="13"/>
        <v>0.2671096691870998</v>
      </c>
      <c r="I37" s="458">
        <f t="shared" si="13"/>
        <v>0</v>
      </c>
      <c r="J37" s="459">
        <f t="shared" si="13"/>
        <v>-1</v>
      </c>
      <c r="K37" s="460">
        <f t="shared" si="14"/>
        <v>0.058186253824230816</v>
      </c>
      <c r="L37" s="462">
        <f t="shared" si="15"/>
        <v>0.06708960146591925</v>
      </c>
      <c r="M37" s="463">
        <f t="shared" si="15"/>
        <v>0.06563108966266396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</v>
      </c>
      <c r="F38" s="462">
        <f t="shared" si="13"/>
        <v>0</v>
      </c>
      <c r="G38" s="457">
        <f t="shared" si="13"/>
        <v>0</v>
      </c>
      <c r="H38" s="457">
        <f t="shared" si="13"/>
        <v>0</v>
      </c>
      <c r="I38" s="458">
        <f t="shared" si="13"/>
        <v>0</v>
      </c>
      <c r="J38" s="459">
        <f t="shared" si="13"/>
        <v>0</v>
      </c>
      <c r="K38" s="460">
        <f t="shared" si="14"/>
        <v>0</v>
      </c>
      <c r="L38" s="462">
        <f t="shared" si="15"/>
        <v>0</v>
      </c>
      <c r="M38" s="463">
        <f t="shared" si="15"/>
        <v>0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</v>
      </c>
      <c r="F39" s="462">
        <f t="shared" si="13"/>
        <v>0</v>
      </c>
      <c r="G39" s="457">
        <f t="shared" si="13"/>
        <v>0</v>
      </c>
      <c r="H39" s="457">
        <f t="shared" si="13"/>
        <v>0</v>
      </c>
      <c r="I39" s="458">
        <f t="shared" si="13"/>
        <v>0</v>
      </c>
      <c r="J39" s="459">
        <f t="shared" si="13"/>
        <v>0</v>
      </c>
      <c r="K39" s="460">
        <f t="shared" si="14"/>
        <v>0</v>
      </c>
      <c r="L39" s="462">
        <f t="shared" si="15"/>
        <v>0</v>
      </c>
      <c r="M39" s="463">
        <f t="shared" si="15"/>
        <v>0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</v>
      </c>
      <c r="F40" s="462">
        <f t="shared" si="13"/>
        <v>0</v>
      </c>
      <c r="G40" s="457">
        <f t="shared" si="13"/>
        <v>0</v>
      </c>
      <c r="H40" s="457">
        <f t="shared" si="13"/>
        <v>0</v>
      </c>
      <c r="I40" s="458">
        <f t="shared" si="13"/>
        <v>0</v>
      </c>
      <c r="J40" s="459">
        <f t="shared" si="13"/>
        <v>0</v>
      </c>
      <c r="K40" s="460">
        <f t="shared" si="14"/>
        <v>0</v>
      </c>
      <c r="L40" s="462">
        <f t="shared" si="15"/>
        <v>0</v>
      </c>
      <c r="M40" s="463">
        <f t="shared" si="15"/>
        <v>0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-0.18654905355116458</v>
      </c>
      <c r="F41" s="462">
        <f t="shared" si="13"/>
        <v>0.1752582222431871</v>
      </c>
      <c r="G41" s="457">
        <f t="shared" si="13"/>
        <v>0.1867193707097774</v>
      </c>
      <c r="H41" s="457">
        <f t="shared" si="13"/>
        <v>-0.15307567982656767</v>
      </c>
      <c r="I41" s="458">
        <f t="shared" si="13"/>
        <v>0</v>
      </c>
      <c r="J41" s="459">
        <f t="shared" si="13"/>
        <v>-1</v>
      </c>
      <c r="K41" s="460">
        <f t="shared" si="14"/>
        <v>0.09227986906710317</v>
      </c>
      <c r="L41" s="462">
        <f t="shared" si="15"/>
        <v>0.07497733685155294</v>
      </c>
      <c r="M41" s="463">
        <f t="shared" si="15"/>
        <v>0.07061147866191919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33412591</v>
      </c>
      <c r="E43" s="464">
        <f t="shared" si="16"/>
        <v>34208840</v>
      </c>
      <c r="F43" s="464">
        <f t="shared" si="16"/>
        <v>64935395</v>
      </c>
      <c r="G43" s="464">
        <f t="shared" si="16"/>
        <v>55227456</v>
      </c>
      <c r="H43" s="464">
        <f t="shared" si="16"/>
        <v>68383839</v>
      </c>
      <c r="I43" s="465">
        <f t="shared" si="16"/>
        <v>68383839</v>
      </c>
      <c r="J43" s="466">
        <f t="shared" si="16"/>
        <v>0</v>
      </c>
      <c r="K43" s="467">
        <f t="shared" si="16"/>
        <v>72465165</v>
      </c>
      <c r="L43" s="464">
        <f t="shared" si="16"/>
        <v>77348283</v>
      </c>
      <c r="M43" s="468">
        <f t="shared" si="16"/>
        <v>82438439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3179464</v>
      </c>
      <c r="E44" s="464">
        <f t="shared" si="17"/>
        <v>2586338</v>
      </c>
      <c r="F44" s="464">
        <f t="shared" si="17"/>
        <v>3039615</v>
      </c>
      <c r="G44" s="464">
        <f t="shared" si="17"/>
        <v>3607170</v>
      </c>
      <c r="H44" s="464">
        <f t="shared" si="17"/>
        <v>3055000</v>
      </c>
      <c r="I44" s="465">
        <f t="shared" si="17"/>
        <v>3055000</v>
      </c>
      <c r="J44" s="466">
        <f t="shared" si="17"/>
        <v>0</v>
      </c>
      <c r="K44" s="467">
        <f t="shared" si="17"/>
        <v>3336915</v>
      </c>
      <c r="L44" s="464">
        <f t="shared" si="17"/>
        <v>3587108</v>
      </c>
      <c r="M44" s="468">
        <f t="shared" si="17"/>
        <v>3840399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29908471</v>
      </c>
      <c r="E45" s="464">
        <f t="shared" si="18"/>
        <v>31320625</v>
      </c>
      <c r="F45" s="464">
        <f t="shared" si="18"/>
        <v>61588255</v>
      </c>
      <c r="G45" s="464">
        <f t="shared" si="18"/>
        <v>51279016</v>
      </c>
      <c r="H45" s="464">
        <f t="shared" si="18"/>
        <v>64976137</v>
      </c>
      <c r="I45" s="465">
        <f t="shared" si="18"/>
        <v>64976137</v>
      </c>
      <c r="J45" s="466">
        <f t="shared" si="18"/>
        <v>0</v>
      </c>
      <c r="K45" s="467">
        <f t="shared" si="18"/>
        <v>68756855</v>
      </c>
      <c r="L45" s="464">
        <f t="shared" si="18"/>
        <v>73369725</v>
      </c>
      <c r="M45" s="468">
        <f t="shared" si="18"/>
        <v>78185060</v>
      </c>
    </row>
    <row r="46" spans="1:13" ht="12.75">
      <c r="A46" s="454" t="s">
        <v>102</v>
      </c>
      <c r="B46" s="455"/>
      <c r="C46" s="455"/>
      <c r="D46" s="464">
        <f t="shared" si="18"/>
        <v>0</v>
      </c>
      <c r="E46" s="464">
        <f t="shared" si="18"/>
        <v>0</v>
      </c>
      <c r="F46" s="464">
        <f t="shared" si="18"/>
        <v>0</v>
      </c>
      <c r="G46" s="464">
        <f t="shared" si="18"/>
        <v>0</v>
      </c>
      <c r="H46" s="464">
        <f t="shared" si="18"/>
        <v>0</v>
      </c>
      <c r="I46" s="465">
        <f t="shared" si="18"/>
        <v>0</v>
      </c>
      <c r="J46" s="466">
        <f t="shared" si="18"/>
        <v>0</v>
      </c>
      <c r="K46" s="467">
        <f t="shared" si="18"/>
        <v>0</v>
      </c>
      <c r="L46" s="464">
        <f t="shared" si="18"/>
        <v>0</v>
      </c>
      <c r="M46" s="468">
        <f t="shared" si="18"/>
        <v>0</v>
      </c>
    </row>
    <row r="47" spans="1:13" ht="12.75">
      <c r="A47" s="454" t="s">
        <v>103</v>
      </c>
      <c r="B47" s="455"/>
      <c r="C47" s="455"/>
      <c r="D47" s="464">
        <f t="shared" si="18"/>
        <v>0</v>
      </c>
      <c r="E47" s="464">
        <f t="shared" si="18"/>
        <v>0</v>
      </c>
      <c r="F47" s="464">
        <f t="shared" si="18"/>
        <v>0</v>
      </c>
      <c r="G47" s="464">
        <f t="shared" si="18"/>
        <v>0</v>
      </c>
      <c r="H47" s="464">
        <f t="shared" si="18"/>
        <v>0</v>
      </c>
      <c r="I47" s="465">
        <f t="shared" si="18"/>
        <v>0</v>
      </c>
      <c r="J47" s="466">
        <f t="shared" si="18"/>
        <v>0</v>
      </c>
      <c r="K47" s="467">
        <f t="shared" si="18"/>
        <v>0</v>
      </c>
      <c r="L47" s="464">
        <f t="shared" si="18"/>
        <v>0</v>
      </c>
      <c r="M47" s="468">
        <f t="shared" si="18"/>
        <v>0</v>
      </c>
    </row>
    <row r="48" spans="1:13" ht="12.75">
      <c r="A48" s="454" t="s">
        <v>104</v>
      </c>
      <c r="B48" s="455"/>
      <c r="C48" s="455"/>
      <c r="D48" s="464">
        <f t="shared" si="18"/>
        <v>0</v>
      </c>
      <c r="E48" s="464">
        <f t="shared" si="18"/>
        <v>0</v>
      </c>
      <c r="F48" s="464">
        <f t="shared" si="18"/>
        <v>0</v>
      </c>
      <c r="G48" s="464">
        <f t="shared" si="18"/>
        <v>0</v>
      </c>
      <c r="H48" s="464">
        <f t="shared" si="18"/>
        <v>0</v>
      </c>
      <c r="I48" s="465">
        <f t="shared" si="18"/>
        <v>0</v>
      </c>
      <c r="J48" s="466">
        <f t="shared" si="18"/>
        <v>0</v>
      </c>
      <c r="K48" s="467">
        <f t="shared" si="18"/>
        <v>0</v>
      </c>
      <c r="L48" s="464">
        <f t="shared" si="18"/>
        <v>0</v>
      </c>
      <c r="M48" s="468">
        <f t="shared" si="18"/>
        <v>0</v>
      </c>
    </row>
    <row r="49" spans="1:13" ht="12.75">
      <c r="A49" s="454" t="s">
        <v>480</v>
      </c>
      <c r="B49" s="455"/>
      <c r="C49" s="455"/>
      <c r="D49" s="464">
        <f t="shared" si="18"/>
        <v>3179464</v>
      </c>
      <c r="E49" s="464">
        <f t="shared" si="18"/>
        <v>2586338</v>
      </c>
      <c r="F49" s="464">
        <f t="shared" si="18"/>
        <v>3039615</v>
      </c>
      <c r="G49" s="464">
        <f t="shared" si="18"/>
        <v>3607170</v>
      </c>
      <c r="H49" s="464">
        <f t="shared" si="18"/>
        <v>3055000</v>
      </c>
      <c r="I49" s="465">
        <f t="shared" si="18"/>
        <v>3055000</v>
      </c>
      <c r="J49" s="466">
        <f t="shared" si="18"/>
        <v>0</v>
      </c>
      <c r="K49" s="467">
        <f t="shared" si="18"/>
        <v>3336915</v>
      </c>
      <c r="L49" s="464">
        <f t="shared" si="18"/>
        <v>3587108</v>
      </c>
      <c r="M49" s="468">
        <f t="shared" si="18"/>
        <v>3840399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324656</v>
      </c>
      <c r="E51" s="464">
        <f t="shared" si="18"/>
        <v>301877</v>
      </c>
      <c r="F51" s="464">
        <f t="shared" si="18"/>
        <v>307525</v>
      </c>
      <c r="G51" s="464">
        <f t="shared" si="18"/>
        <v>341270</v>
      </c>
      <c r="H51" s="464">
        <f t="shared" si="18"/>
        <v>352702</v>
      </c>
      <c r="I51" s="465">
        <f t="shared" si="18"/>
        <v>352702</v>
      </c>
      <c r="J51" s="466">
        <f t="shared" si="18"/>
        <v>0</v>
      </c>
      <c r="K51" s="467">
        <f t="shared" si="18"/>
        <v>371395</v>
      </c>
      <c r="L51" s="464">
        <f t="shared" si="18"/>
        <v>391450</v>
      </c>
      <c r="M51" s="468">
        <f t="shared" si="18"/>
        <v>412980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6964447</v>
      </c>
      <c r="E52" s="464">
        <f t="shared" si="19"/>
        <v>22699541</v>
      </c>
      <c r="F52" s="464">
        <f t="shared" si="19"/>
        <v>12613135</v>
      </c>
      <c r="G52" s="464">
        <f t="shared" si="19"/>
        <v>68821850</v>
      </c>
      <c r="H52" s="464">
        <f t="shared" si="19"/>
        <v>72310247</v>
      </c>
      <c r="I52" s="465">
        <f t="shared" si="19"/>
        <v>72310247</v>
      </c>
      <c r="J52" s="466">
        <f t="shared" si="19"/>
        <v>0</v>
      </c>
      <c r="K52" s="467">
        <f t="shared" si="19"/>
        <v>76413150</v>
      </c>
      <c r="L52" s="464">
        <f t="shared" si="19"/>
        <v>79913000</v>
      </c>
      <c r="M52" s="468">
        <f t="shared" si="19"/>
        <v>84335850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29661267</v>
      </c>
      <c r="E53" s="469">
        <f t="shared" si="20"/>
        <v>31125106</v>
      </c>
      <c r="F53" s="469">
        <f t="shared" si="20"/>
        <v>49342903</v>
      </c>
      <c r="G53" s="469">
        <f t="shared" si="20"/>
        <v>49234965</v>
      </c>
      <c r="H53" s="469">
        <f t="shared" si="20"/>
        <v>59855503</v>
      </c>
      <c r="I53" s="469">
        <f t="shared" si="20"/>
        <v>59855503</v>
      </c>
      <c r="J53" s="470">
        <f t="shared" si="20"/>
        <v>98313135</v>
      </c>
      <c r="K53" s="471">
        <f t="shared" si="20"/>
        <v>82263344</v>
      </c>
      <c r="L53" s="469">
        <f t="shared" si="20"/>
        <v>87675561</v>
      </c>
      <c r="M53" s="468">
        <f t="shared" si="20"/>
        <v>93333719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41739022</v>
      </c>
      <c r="E54" s="469">
        <f t="shared" si="21"/>
        <v>41425346</v>
      </c>
      <c r="F54" s="469">
        <f t="shared" si="21"/>
        <v>72392222</v>
      </c>
      <c r="G54" s="469">
        <f t="shared" si="21"/>
        <v>63107198</v>
      </c>
      <c r="H54" s="469">
        <f t="shared" si="21"/>
        <v>82357145</v>
      </c>
      <c r="I54" s="469">
        <f t="shared" si="21"/>
        <v>82357145</v>
      </c>
      <c r="J54" s="470">
        <f t="shared" si="21"/>
        <v>0</v>
      </c>
      <c r="K54" s="471">
        <f t="shared" si="21"/>
        <v>88020094</v>
      </c>
      <c r="L54" s="469">
        <f t="shared" si="21"/>
        <v>93893178</v>
      </c>
      <c r="M54" s="473">
        <f t="shared" si="21"/>
        <v>100013303</v>
      </c>
    </row>
    <row r="55" spans="1:13" ht="12.75">
      <c r="A55" s="472" t="s">
        <v>484</v>
      </c>
      <c r="B55" s="455"/>
      <c r="C55" s="455"/>
      <c r="D55" s="469">
        <f>+D84</f>
        <v>16597801.499999998</v>
      </c>
      <c r="E55" s="469">
        <f aca="true" t="shared" si="22" ref="E55:M55">+(E121+E126+E127+E128)-(D121+D126+D127+D128)</f>
        <v>10456968</v>
      </c>
      <c r="F55" s="469">
        <f t="shared" si="22"/>
        <v>12612407</v>
      </c>
      <c r="G55" s="469">
        <f>+(G121+G126+G127+G128)-(F121+F126+F127+F128)</f>
        <v>-22077155</v>
      </c>
      <c r="H55" s="469">
        <f>+(H121+H126+H127+H128)-(F121+F126+F127+F128)</f>
        <v>-13577151</v>
      </c>
      <c r="I55" s="469">
        <f>+(I121+I126+I127+I128)-(F121+F126+F127+F128)</f>
        <v>-13577151</v>
      </c>
      <c r="J55" s="470">
        <f>+(J121+J126+J127+J128)-(F121+F126+F127+F128)</f>
        <v>-20864512</v>
      </c>
      <c r="K55" s="471">
        <f>+(K121+K126+K127+K128)-(G121+G126+G127+G128)</f>
        <v>1799000</v>
      </c>
      <c r="L55" s="469">
        <f t="shared" si="22"/>
        <v>-1390000</v>
      </c>
      <c r="M55" s="473">
        <f t="shared" si="22"/>
        <v>665735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111554335</v>
      </c>
      <c r="E56" s="469">
        <f t="shared" si="23"/>
        <v>130186664</v>
      </c>
      <c r="F56" s="469">
        <f t="shared" si="23"/>
        <v>143814375</v>
      </c>
      <c r="G56" s="469">
        <f t="shared" si="23"/>
        <v>129545000</v>
      </c>
      <c r="H56" s="469">
        <f t="shared" si="23"/>
        <v>129545000</v>
      </c>
      <c r="I56" s="469">
        <f t="shared" si="23"/>
        <v>129545000</v>
      </c>
      <c r="J56" s="470">
        <f t="shared" si="23"/>
        <v>0</v>
      </c>
      <c r="K56" s="471">
        <f t="shared" si="23"/>
        <v>138822000</v>
      </c>
      <c r="L56" s="469">
        <f t="shared" si="23"/>
        <v>150438000</v>
      </c>
      <c r="M56" s="473">
        <f t="shared" si="23"/>
        <v>162356000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41794790</v>
      </c>
      <c r="E57" s="469">
        <f t="shared" si="24"/>
        <v>56677204</v>
      </c>
      <c r="F57" s="469">
        <f t="shared" si="24"/>
        <v>49302580</v>
      </c>
      <c r="G57" s="469">
        <f t="shared" si="24"/>
        <v>96044850</v>
      </c>
      <c r="H57" s="469">
        <f t="shared" si="24"/>
        <v>99533247</v>
      </c>
      <c r="I57" s="469">
        <f t="shared" si="24"/>
        <v>99533247</v>
      </c>
      <c r="J57" s="470">
        <f t="shared" si="24"/>
        <v>0</v>
      </c>
      <c r="K57" s="471">
        <f t="shared" si="24"/>
        <v>102750150</v>
      </c>
      <c r="L57" s="469">
        <f t="shared" si="24"/>
        <v>106725000</v>
      </c>
      <c r="M57" s="473">
        <f t="shared" si="24"/>
        <v>112464850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3859264</v>
      </c>
      <c r="E58" s="475">
        <f t="shared" si="25"/>
        <v>6013853</v>
      </c>
      <c r="F58" s="475">
        <f t="shared" si="25"/>
        <v>1062655</v>
      </c>
      <c r="G58" s="475">
        <f t="shared" si="25"/>
        <v>7000000</v>
      </c>
      <c r="H58" s="475">
        <f t="shared" si="25"/>
        <v>18700000</v>
      </c>
      <c r="I58" s="475">
        <f t="shared" si="25"/>
        <v>18700000</v>
      </c>
      <c r="J58" s="473">
        <f t="shared" si="25"/>
        <v>0</v>
      </c>
      <c r="K58" s="475">
        <f t="shared" si="25"/>
        <v>9700000</v>
      </c>
      <c r="L58" s="475">
        <f t="shared" si="25"/>
        <v>11500000</v>
      </c>
      <c r="M58" s="473">
        <f t="shared" si="25"/>
        <v>8300000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16597801.499999998</v>
      </c>
      <c r="E84" s="497">
        <f aca="true" t="shared" si="27" ref="E84:M84">+E55</f>
        <v>10456968</v>
      </c>
      <c r="F84" s="497">
        <f t="shared" si="27"/>
        <v>12612407</v>
      </c>
      <c r="G84" s="497">
        <f t="shared" si="27"/>
        <v>-22077155</v>
      </c>
      <c r="H84" s="497">
        <f t="shared" si="27"/>
        <v>-13577151</v>
      </c>
      <c r="I84" s="497">
        <f t="shared" si="27"/>
        <v>-13577151</v>
      </c>
      <c r="J84" s="497">
        <f t="shared" si="27"/>
        <v>-20864512</v>
      </c>
      <c r="K84" s="497">
        <f t="shared" si="27"/>
        <v>1799000</v>
      </c>
      <c r="L84" s="497">
        <f t="shared" si="27"/>
        <v>-1390000</v>
      </c>
      <c r="M84" s="497">
        <f t="shared" si="27"/>
        <v>665735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15962016.830623295</v>
      </c>
      <c r="E98" s="402">
        <f t="shared" si="28"/>
        <v>35258468.12367597</v>
      </c>
      <c r="F98" s="402">
        <f t="shared" si="28"/>
        <v>10577496.638816267</v>
      </c>
      <c r="G98" s="402">
        <f t="shared" si="28"/>
        <v>-191987.38260779716</v>
      </c>
      <c r="H98" s="402">
        <f t="shared" si="28"/>
        <v>6375439.132196581</v>
      </c>
      <c r="I98" s="402">
        <f t="shared" si="28"/>
        <v>6375439.132196581</v>
      </c>
      <c r="J98" s="402">
        <f t="shared" si="28"/>
        <v>16233553</v>
      </c>
      <c r="K98" s="402">
        <f t="shared" si="28"/>
        <v>31898232.57439375</v>
      </c>
      <c r="L98" s="402">
        <f t="shared" si="28"/>
        <v>38848625.5234965</v>
      </c>
      <c r="M98" s="402">
        <f t="shared" si="28"/>
        <v>31355190.64507384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57272913</v>
      </c>
      <c r="E99" s="402">
        <f t="shared" si="29"/>
        <v>89542838</v>
      </c>
      <c r="F99" s="402">
        <f t="shared" si="29"/>
        <v>111445759</v>
      </c>
      <c r="G99" s="402">
        <f t="shared" si="29"/>
        <v>51408150</v>
      </c>
      <c r="H99" s="402">
        <f t="shared" si="29"/>
        <v>82825150</v>
      </c>
      <c r="I99" s="402">
        <f t="shared" si="29"/>
        <v>82825150</v>
      </c>
      <c r="J99" s="402">
        <f t="shared" si="29"/>
        <v>132375255</v>
      </c>
      <c r="K99" s="402">
        <f t="shared" si="29"/>
        <v>63329804</v>
      </c>
      <c r="L99" s="402">
        <f t="shared" si="29"/>
        <v>50932698</v>
      </c>
      <c r="M99" s="402">
        <f t="shared" si="29"/>
        <v>41781493</v>
      </c>
    </row>
    <row r="100" spans="1:13" ht="12.75">
      <c r="A100" s="6"/>
      <c r="B100" s="6"/>
      <c r="C100" s="6"/>
      <c r="D100" s="402">
        <f aca="true" t="shared" si="30" ref="D100:M100">+D99-D98</f>
        <v>41310896.1693767</v>
      </c>
      <c r="E100" s="402">
        <f t="shared" si="30"/>
        <v>54284369.87632403</v>
      </c>
      <c r="F100" s="402">
        <f t="shared" si="30"/>
        <v>100868262.36118373</v>
      </c>
      <c r="G100" s="402">
        <f t="shared" si="30"/>
        <v>51600137.382607795</v>
      </c>
      <c r="H100" s="402">
        <f t="shared" si="30"/>
        <v>76449710.86780342</v>
      </c>
      <c r="I100" s="402">
        <f t="shared" si="30"/>
        <v>76449710.86780342</v>
      </c>
      <c r="J100" s="402">
        <f t="shared" si="30"/>
        <v>116141702</v>
      </c>
      <c r="K100" s="402">
        <f t="shared" si="30"/>
        <v>31431571.42560625</v>
      </c>
      <c r="L100" s="402">
        <f t="shared" si="30"/>
        <v>12084072.476503499</v>
      </c>
      <c r="M100" s="402">
        <f t="shared" si="30"/>
        <v>10426302.354926161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29908471</v>
      </c>
      <c r="E104" s="402">
        <v>31320625</v>
      </c>
      <c r="F104" s="402">
        <v>61588255</v>
      </c>
      <c r="G104" s="402">
        <v>51279016</v>
      </c>
      <c r="H104" s="402">
        <v>64976137</v>
      </c>
      <c r="I104" s="402">
        <v>64976137</v>
      </c>
      <c r="J104" s="402"/>
      <c r="K104" s="402">
        <v>68756855</v>
      </c>
      <c r="L104" s="402">
        <v>73369725</v>
      </c>
      <c r="M104" s="402">
        <v>78185060</v>
      </c>
    </row>
    <row r="105" spans="1:13" ht="12.75">
      <c r="A105" s="404" t="s">
        <v>296</v>
      </c>
      <c r="B105" s="405"/>
      <c r="C105" s="405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</row>
    <row r="106" spans="1:13" ht="12.75">
      <c r="A106" s="404" t="s">
        <v>297</v>
      </c>
      <c r="B106" s="405"/>
      <c r="C106" s="405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</row>
    <row r="107" spans="1:13" ht="12.75">
      <c r="A107" s="404" t="s">
        <v>298</v>
      </c>
      <c r="B107" s="405"/>
      <c r="C107" s="405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</row>
    <row r="108" spans="1:13" ht="12.75">
      <c r="A108" s="404" t="s">
        <v>299</v>
      </c>
      <c r="B108" s="405"/>
      <c r="C108" s="405"/>
      <c r="D108" s="402">
        <v>3179464</v>
      </c>
      <c r="E108" s="402">
        <v>2586338</v>
      </c>
      <c r="F108" s="402">
        <v>3039615</v>
      </c>
      <c r="G108" s="402">
        <v>3607170</v>
      </c>
      <c r="H108" s="402">
        <v>3055000</v>
      </c>
      <c r="I108" s="402">
        <v>3055000</v>
      </c>
      <c r="J108" s="402"/>
      <c r="K108" s="402">
        <v>3336915</v>
      </c>
      <c r="L108" s="402">
        <v>3587108</v>
      </c>
      <c r="M108" s="402">
        <v>3840399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324656</v>
      </c>
      <c r="E110" s="402">
        <v>301877</v>
      </c>
      <c r="F110" s="402">
        <v>307525</v>
      </c>
      <c r="G110" s="402">
        <v>341270</v>
      </c>
      <c r="H110" s="402">
        <v>352702</v>
      </c>
      <c r="I110" s="402">
        <v>352702</v>
      </c>
      <c r="J110" s="402"/>
      <c r="K110" s="402">
        <v>371395</v>
      </c>
      <c r="L110" s="402">
        <v>391450</v>
      </c>
      <c r="M110" s="402">
        <v>412980</v>
      </c>
    </row>
    <row r="111" spans="1:13" ht="12.75">
      <c r="A111" s="404" t="s">
        <v>302</v>
      </c>
      <c r="B111" s="405"/>
      <c r="C111" s="405"/>
      <c r="D111" s="402">
        <v>8326431</v>
      </c>
      <c r="E111" s="402">
        <v>7216506</v>
      </c>
      <c r="F111" s="402">
        <v>7456827</v>
      </c>
      <c r="G111" s="402">
        <v>7879742</v>
      </c>
      <c r="H111" s="402">
        <v>13973306</v>
      </c>
      <c r="I111" s="402">
        <v>13973306</v>
      </c>
      <c r="J111" s="402"/>
      <c r="K111" s="402">
        <v>15554929</v>
      </c>
      <c r="L111" s="402">
        <v>16544895</v>
      </c>
      <c r="M111" s="402">
        <v>17574864</v>
      </c>
    </row>
    <row r="112" spans="1:13" ht="12.75">
      <c r="A112" s="404" t="s">
        <v>303</v>
      </c>
      <c r="B112" s="405"/>
      <c r="C112" s="405"/>
      <c r="D112" s="402">
        <v>111554335</v>
      </c>
      <c r="E112" s="402">
        <v>130186664</v>
      </c>
      <c r="F112" s="402">
        <v>143814375</v>
      </c>
      <c r="G112" s="402">
        <v>129545000</v>
      </c>
      <c r="H112" s="402">
        <v>129545000</v>
      </c>
      <c r="I112" s="402">
        <v>129545000</v>
      </c>
      <c r="J112" s="402"/>
      <c r="K112" s="402">
        <v>138822000</v>
      </c>
      <c r="L112" s="402">
        <v>150438000</v>
      </c>
      <c r="M112" s="402">
        <v>162356000</v>
      </c>
    </row>
    <row r="113" spans="1:13" ht="12.75">
      <c r="A113" s="404" t="s">
        <v>304</v>
      </c>
      <c r="B113" s="405"/>
      <c r="C113" s="405"/>
      <c r="D113" s="402">
        <v>54481351</v>
      </c>
      <c r="E113" s="402">
        <v>62880896</v>
      </c>
      <c r="F113" s="402">
        <v>68021771</v>
      </c>
      <c r="G113" s="402">
        <v>86659980</v>
      </c>
      <c r="H113" s="402">
        <v>89976629</v>
      </c>
      <c r="I113" s="402">
        <v>89976629</v>
      </c>
      <c r="J113" s="402"/>
      <c r="K113" s="402">
        <v>95361053</v>
      </c>
      <c r="L113" s="402">
        <v>101296339</v>
      </c>
      <c r="M113" s="402">
        <v>107691585</v>
      </c>
    </row>
    <row r="114" spans="1:13" ht="12.75">
      <c r="A114" s="404" t="s">
        <v>305</v>
      </c>
      <c r="B114" s="405"/>
      <c r="C114" s="405"/>
      <c r="D114" s="402">
        <v>28248157</v>
      </c>
      <c r="E114" s="402">
        <v>35669817</v>
      </c>
      <c r="F114" s="402">
        <v>32882609</v>
      </c>
      <c r="G114" s="402">
        <v>43086723</v>
      </c>
      <c r="H114" s="402">
        <v>48363669</v>
      </c>
      <c r="I114" s="402">
        <v>48363669</v>
      </c>
      <c r="J114" s="402"/>
      <c r="K114" s="402">
        <v>54726235</v>
      </c>
      <c r="L114" s="402">
        <v>55557948</v>
      </c>
      <c r="M114" s="402">
        <v>58591879</v>
      </c>
    </row>
    <row r="115" spans="1:13" ht="12.75">
      <c r="A115" s="404" t="s">
        <v>306</v>
      </c>
      <c r="B115" s="405"/>
      <c r="C115" s="405"/>
      <c r="D115" s="402">
        <v>31021458</v>
      </c>
      <c r="E115" s="402">
        <v>9634238</v>
      </c>
      <c r="F115" s="402">
        <v>20826577</v>
      </c>
      <c r="G115" s="402">
        <v>19262260</v>
      </c>
      <c r="H115" s="402">
        <v>22262256</v>
      </c>
      <c r="I115" s="402">
        <v>22262256</v>
      </c>
      <c r="J115" s="402"/>
      <c r="K115" s="402">
        <v>24500000</v>
      </c>
      <c r="L115" s="402">
        <v>25823000</v>
      </c>
      <c r="M115" s="402">
        <v>27243265</v>
      </c>
    </row>
    <row r="116" spans="1:13" ht="12.75">
      <c r="A116" s="404" t="s">
        <v>307</v>
      </c>
      <c r="B116" s="405"/>
      <c r="C116" s="405"/>
      <c r="D116" s="402">
        <v>12746933</v>
      </c>
      <c r="E116" s="402">
        <v>25340060</v>
      </c>
      <c r="F116" s="402">
        <v>80953883</v>
      </c>
      <c r="G116" s="402">
        <v>13765173</v>
      </c>
      <c r="H116" s="402">
        <v>32388933</v>
      </c>
      <c r="I116" s="402">
        <v>32388933</v>
      </c>
      <c r="J116" s="402"/>
      <c r="K116" s="402">
        <v>28691676</v>
      </c>
      <c r="L116" s="402">
        <v>36818352</v>
      </c>
      <c r="M116" s="402">
        <v>42641081</v>
      </c>
    </row>
    <row r="117" spans="1:13" ht="12.75">
      <c r="A117" s="404" t="s">
        <v>308</v>
      </c>
      <c r="B117" s="405"/>
      <c r="C117" s="405"/>
      <c r="D117" s="402">
        <v>41794790</v>
      </c>
      <c r="E117" s="402">
        <v>56677204</v>
      </c>
      <c r="F117" s="402">
        <v>49302580</v>
      </c>
      <c r="G117" s="402">
        <v>96044850</v>
      </c>
      <c r="H117" s="402">
        <v>99533247</v>
      </c>
      <c r="I117" s="402">
        <v>99533247</v>
      </c>
      <c r="J117" s="402"/>
      <c r="K117" s="402">
        <v>102750150</v>
      </c>
      <c r="L117" s="402">
        <v>106725000</v>
      </c>
      <c r="M117" s="402">
        <v>112464850</v>
      </c>
    </row>
    <row r="118" spans="1:13" ht="12.75">
      <c r="A118" s="404" t="s">
        <v>309</v>
      </c>
      <c r="B118" s="405"/>
      <c r="C118" s="405"/>
      <c r="D118" s="402">
        <v>34830343</v>
      </c>
      <c r="E118" s="402">
        <v>33977663</v>
      </c>
      <c r="F118" s="402">
        <v>36689445</v>
      </c>
      <c r="G118" s="402">
        <v>27223000</v>
      </c>
      <c r="H118" s="402">
        <v>27223000</v>
      </c>
      <c r="I118" s="402">
        <v>27223000</v>
      </c>
      <c r="J118" s="402"/>
      <c r="K118" s="402">
        <v>26337000</v>
      </c>
      <c r="L118" s="402">
        <v>26812000</v>
      </c>
      <c r="M118" s="402">
        <v>28129000</v>
      </c>
    </row>
    <row r="119" spans="1:13" ht="12.75">
      <c r="A119" s="404" t="s">
        <v>310</v>
      </c>
      <c r="B119" s="405"/>
      <c r="C119" s="405"/>
      <c r="D119" s="402">
        <v>3859264</v>
      </c>
      <c r="E119" s="402">
        <v>6013853</v>
      </c>
      <c r="F119" s="402">
        <v>1062655</v>
      </c>
      <c r="G119" s="402">
        <v>7000000</v>
      </c>
      <c r="H119" s="402">
        <v>18700000</v>
      </c>
      <c r="I119" s="402">
        <v>18700000</v>
      </c>
      <c r="J119" s="402"/>
      <c r="K119" s="402">
        <v>9700000</v>
      </c>
      <c r="L119" s="402">
        <v>11500000</v>
      </c>
      <c r="M119" s="402">
        <v>8300000</v>
      </c>
    </row>
    <row r="120" spans="1:13" ht="12.75">
      <c r="A120" s="404" t="s">
        <v>311</v>
      </c>
      <c r="B120" s="405"/>
      <c r="C120" s="405"/>
      <c r="D120" s="402">
        <v>1703407</v>
      </c>
      <c r="E120" s="402">
        <v>1373092</v>
      </c>
      <c r="F120" s="402">
        <v>1438178</v>
      </c>
      <c r="G120" s="402">
        <v>2452000</v>
      </c>
      <c r="H120" s="402">
        <v>2490000</v>
      </c>
      <c r="I120" s="402">
        <v>2490000</v>
      </c>
      <c r="J120" s="402"/>
      <c r="K120" s="402">
        <v>4800000</v>
      </c>
      <c r="L120" s="402">
        <v>4005200</v>
      </c>
      <c r="M120" s="402">
        <v>4225488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290396807</v>
      </c>
      <c r="E122" s="402">
        <v>303962701</v>
      </c>
      <c r="F122" s="402">
        <v>330759365</v>
      </c>
      <c r="G122" s="402">
        <v>341732862</v>
      </c>
      <c r="H122" s="402">
        <v>345221259</v>
      </c>
      <c r="I122" s="402">
        <v>345221259</v>
      </c>
      <c r="J122" s="402">
        <v>416128050</v>
      </c>
      <c r="K122" s="402">
        <v>357260938</v>
      </c>
      <c r="L122" s="402">
        <v>400351902</v>
      </c>
      <c r="M122" s="402">
        <v>437881505</v>
      </c>
    </row>
    <row r="123" spans="1:13" ht="12.75">
      <c r="A123" s="404" t="s">
        <v>314</v>
      </c>
      <c r="B123" s="405"/>
      <c r="C123" s="405"/>
      <c r="D123" s="402">
        <v>57272913</v>
      </c>
      <c r="E123" s="402">
        <v>89542838</v>
      </c>
      <c r="F123" s="402">
        <v>111445759</v>
      </c>
      <c r="G123" s="402">
        <v>51408150</v>
      </c>
      <c r="H123" s="402">
        <v>82825150</v>
      </c>
      <c r="I123" s="402">
        <v>82825150</v>
      </c>
      <c r="J123" s="402">
        <v>132375255</v>
      </c>
      <c r="K123" s="402">
        <v>63329804</v>
      </c>
      <c r="L123" s="402">
        <v>50932698</v>
      </c>
      <c r="M123" s="402">
        <v>41781493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14924881</v>
      </c>
      <c r="E125" s="402">
        <v>41593423</v>
      </c>
      <c r="F125" s="402">
        <v>22321437</v>
      </c>
      <c r="G125" s="402">
        <v>10400000</v>
      </c>
      <c r="H125" s="402">
        <v>10400000</v>
      </c>
      <c r="I125" s="402">
        <v>10400000</v>
      </c>
      <c r="J125" s="402">
        <v>16233553</v>
      </c>
      <c r="K125" s="402">
        <v>21560000</v>
      </c>
      <c r="L125" s="402">
        <v>24150000</v>
      </c>
      <c r="M125" s="402">
        <v>23700000</v>
      </c>
    </row>
    <row r="126" spans="1:13" ht="12.75">
      <c r="A126" s="404" t="s">
        <v>317</v>
      </c>
      <c r="B126" s="405"/>
      <c r="C126" s="405"/>
      <c r="D126" s="402">
        <v>3681587</v>
      </c>
      <c r="E126" s="402">
        <v>4396460</v>
      </c>
      <c r="F126" s="402">
        <v>7719717</v>
      </c>
      <c r="G126" s="402">
        <v>4650000</v>
      </c>
      <c r="H126" s="402">
        <v>13150004</v>
      </c>
      <c r="I126" s="402">
        <v>13150004</v>
      </c>
      <c r="J126" s="402">
        <v>7654321</v>
      </c>
      <c r="K126" s="402">
        <v>5350000</v>
      </c>
      <c r="L126" s="402">
        <v>3927000</v>
      </c>
      <c r="M126" s="402">
        <v>4493735</v>
      </c>
    </row>
    <row r="127" spans="1:13" ht="12.75">
      <c r="A127" s="404" t="s">
        <v>318</v>
      </c>
      <c r="B127" s="405"/>
      <c r="C127" s="405"/>
      <c r="D127" s="402">
        <v>8744193</v>
      </c>
      <c r="E127" s="402">
        <v>18486288</v>
      </c>
      <c r="F127" s="402">
        <v>27775438</v>
      </c>
      <c r="G127" s="402">
        <v>8768000</v>
      </c>
      <c r="H127" s="402">
        <v>8768000</v>
      </c>
      <c r="I127" s="402">
        <v>8768000</v>
      </c>
      <c r="J127" s="402">
        <v>6976322</v>
      </c>
      <c r="K127" s="402">
        <v>9867000</v>
      </c>
      <c r="L127" s="402">
        <v>9900000</v>
      </c>
      <c r="M127" s="402">
        <v>9999000</v>
      </c>
    </row>
    <row r="128" spans="1:13" ht="12.75">
      <c r="A128" s="404" t="s">
        <v>319</v>
      </c>
      <c r="B128" s="405"/>
      <c r="C128" s="405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57272913</v>
      </c>
      <c r="E129" s="402">
        <v>89542840</v>
      </c>
      <c r="F129" s="402">
        <v>111445759</v>
      </c>
      <c r="G129" s="402">
        <v>51408147</v>
      </c>
      <c r="H129" s="402">
        <v>82825150</v>
      </c>
      <c r="I129" s="402">
        <v>82825150</v>
      </c>
      <c r="J129" s="402">
        <v>132758954</v>
      </c>
      <c r="K129" s="402">
        <v>63329801</v>
      </c>
      <c r="L129" s="402">
        <v>50932692</v>
      </c>
      <c r="M129" s="402">
        <v>41781486</v>
      </c>
    </row>
    <row r="130" spans="1:13" ht="12.75">
      <c r="A130" s="404" t="s">
        <v>321</v>
      </c>
      <c r="B130" s="405"/>
      <c r="C130" s="405"/>
      <c r="D130" s="402">
        <v>29661267</v>
      </c>
      <c r="E130" s="402">
        <v>31125106</v>
      </c>
      <c r="F130" s="402">
        <v>49342903</v>
      </c>
      <c r="G130" s="402">
        <v>49234965</v>
      </c>
      <c r="H130" s="402">
        <v>59855503</v>
      </c>
      <c r="I130" s="402">
        <v>59855503</v>
      </c>
      <c r="J130" s="402">
        <v>98313135</v>
      </c>
      <c r="K130" s="402">
        <v>82263344</v>
      </c>
      <c r="L130" s="402">
        <v>87675561</v>
      </c>
      <c r="M130" s="402">
        <v>93333719</v>
      </c>
    </row>
    <row r="131" spans="1:13" ht="12.75">
      <c r="A131" s="404" t="s">
        <v>322</v>
      </c>
      <c r="B131" s="405"/>
      <c r="C131" s="405"/>
      <c r="D131" s="402">
        <v>40146134</v>
      </c>
      <c r="E131" s="402">
        <v>54552249</v>
      </c>
      <c r="F131" s="402">
        <v>43648404</v>
      </c>
      <c r="G131" s="402">
        <v>96044850</v>
      </c>
      <c r="H131" s="402">
        <v>99533245</v>
      </c>
      <c r="I131" s="402">
        <v>99533245</v>
      </c>
      <c r="J131" s="402">
        <v>77260821</v>
      </c>
      <c r="K131" s="402">
        <v>102750150</v>
      </c>
      <c r="L131" s="402">
        <v>106725000</v>
      </c>
      <c r="M131" s="402">
        <v>112464850</v>
      </c>
    </row>
    <row r="132" spans="1:13" ht="12.75">
      <c r="A132" s="404" t="s">
        <v>323</v>
      </c>
      <c r="B132" s="405"/>
      <c r="C132" s="405"/>
      <c r="D132" s="402">
        <v>-236854</v>
      </c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>
        <v>9867347</v>
      </c>
      <c r="E133" s="402">
        <v>10858093</v>
      </c>
      <c r="F133" s="402">
        <v>12449736</v>
      </c>
      <c r="G133" s="402">
        <v>-123534</v>
      </c>
      <c r="H133" s="402">
        <v>11905000</v>
      </c>
      <c r="I133" s="402">
        <v>11905000</v>
      </c>
      <c r="J133" s="402"/>
      <c r="K133" s="402">
        <v>24560000</v>
      </c>
      <c r="L133" s="402">
        <v>27610000</v>
      </c>
      <c r="M133" s="402">
        <v>21180000</v>
      </c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2018-08-02T07:08:22Z</dcterms:created>
  <dcterms:modified xsi:type="dcterms:W3CDTF">2018-08-02T07:08:30Z</dcterms:modified>
  <cp:category/>
  <cp:version/>
  <cp:contentType/>
  <cp:contentStatus/>
</cp:coreProperties>
</file>