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<sst xmlns="http://schemas.openxmlformats.org/spreadsheetml/2006/main" count="1178" uniqueCount="517">
  <si>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Mpumalanga: Msukaligwa(MP302)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</si>
  <si>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</si>
  <si>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</si>
  <si>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</si>
  <si>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</si>
  <si>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</si>
  <si>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</si>
  <si>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</si>
  <si>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</si>
  <si>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</si>
  <si>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</si>
  <si>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</si>
  <si>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</si>
  <si>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</si>
  <si>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</si>
  <si>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</si>
  <si>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</si>
  <si>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</si>
  <si>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</si>
  <si>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</si>
  <si>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</si>
  <si>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</si>
  <si>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</si>
  <si>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</si>
  <si>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</si>
  <si>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</si>
  <si>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</si>
  <si>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</si>
  <si>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</si>
  <si>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</si>
  <si>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</si>
  <si>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</si>
  <si>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</si>
  <si>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</si>
  <si>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</si>
  <si>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</si>
  <si>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</si>
  <si>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</si>
  <si>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</si>
  <si>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</si>
  <si>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</si>
  <si>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</si>
  <si>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</si>
  <si>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</si>
  <si>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</si>
  <si>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</si>
  <si>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</si>
  <si>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</si>
  <si>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</si>
  <si>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</si>
  <si>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</si>
  <si>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</si>
  <si>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</si>
  <si>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</si>
  <si>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</si>
  <si>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</si>
  <si>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</si>
  <si>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</si>
  <si>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</si>
  <si>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</si>
  <si>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</si>
  <si>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</si>
  <si>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</si>
  <si>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</si>
  <si>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</si>
  <si>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</si>
  <si>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</si>
  <si>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</si>
  <si>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Mpumalanga: Msukaligwa(MP302)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</si>
  <si>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</si>
  <si>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</si>
  <si>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</si>
  <si>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</si>
  <si>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</si>
  <si>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</si>
  <si>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</si>
  <si>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</si>
  <si>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</si>
  <si>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</si>
  <si>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</si>
  <si>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</si>
  <si>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</si>
  <si>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</si>
  <si>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</si>
  <si>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</si>
  <si>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</si>
  <si>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</si>
  <si>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</si>
  <si>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</si>
  <si>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</si>
  <si>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</si>
  <si>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</si>
  <si>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</si>
  <si>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</si>
  <si>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</si>
  <si>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</si>
  <si>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</si>
  <si>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</si>
  <si>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</si>
  <si>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Msukaligwa(MP302)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</si>
  <si>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</si>
  <si>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</si>
  <si>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</si>
  <si>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</si>
  <si>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</si>
  <si>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</si>
  <si>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</si>
  <si>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</si>
  <si>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</si>
  <si>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</si>
  <si>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</si>
  <si>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</si>
  <si>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</si>
  <si>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</si>
  <si>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</si>
  <si>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</si>
  <si>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</si>
  <si>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</si>
  <si>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</si>
  <si>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</si>
  <si>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</si>
  <si>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</si>
  <si>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</si>
  <si>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</si>
  <si>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</si>
  <si>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</si>
  <si>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</si>
  <si>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</si>
  <si>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</si>
  <si>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</si>
  <si>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</si>
  <si>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</si>
  <si>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Msukaligwa(MP302)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</si>
  <si>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</si>
  <si>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</si>
  <si>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</si>
  <si>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</si>
  <si>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</si>
  <si>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</si>
  <si>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</si>
  <si>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</si>
  <si>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</si>
  <si>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Msukaligwa(MP302)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</si>
  <si>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</si>
  <si>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</si>
  <si>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</si>
  <si>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</si>
  <si>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</si>
  <si>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</si>
  <si>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</si>
  <si>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</si>
  <si>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</si>
  <si>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</si>
  <si>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</si>
  <si>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</si>
  <si>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</si>
  <si>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</si>
  <si>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</si>
  <si>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</si>
  <si>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</si>
  <si>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</si>
  <si>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</si>
  <si>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</si>
  <si>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</si>
  <si>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</si>
  <si>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</si>
  <si>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</si>
  <si>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</si>
  <si>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</si>
  <si>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</si>
  <si>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</si>
  <si>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</si>
  <si>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</si>
  <si>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</si>
  <si>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</si>
  <si>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</si>
  <si>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Msukaligwa(MP302)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</si>
  <si>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</si>
  <si>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</si>
  <si>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</si>
  <si>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</si>
  <si>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</si>
  <si>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</si>
  <si>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</si>
  <si>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</si>
  <si>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</si>
  <si>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</si>
  <si>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</si>
  <si>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</si>
  <si>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</si>
  <si>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</si>
  <si>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</si>
  <si>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</si>
  <si>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</si>
  <si>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</si>
  <si>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</si>
  <si>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</si>
  <si>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</si>
  <si>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</si>
  <si>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</si>
  <si>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</si>
  <si>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</si>
  <si>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</si>
  <si>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</si>
  <si>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</si>
  <si>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</si>
  <si>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</si>
  <si>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</si>
  <si>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</si>
  <si>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</si>
  <si>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</si>
  <si>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</si>
  <si>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</si>
  <si>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</si>
  <si>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</si>
  <si>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</si>
  <si>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</si>
  <si>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</si>
  <si>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</si>
  <si>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</si>
  <si>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</si>
  <si>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</si>
  <si>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</si>
  <si>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</si>
  <si>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</si>
  <si>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</si>
  <si>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</si>
  <si>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</si>
  <si>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</si>
  <si>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</si>
  <si>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</si>
  <si>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Mpumalanga: Msukaligwa(MP302)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</si>
  <si>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</si>
  <si>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</si>
  <si>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</si>
  <si>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</si>
  <si>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</si>
  <si>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</si>
  <si>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</si>
  <si>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</si>
  <si>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</si>
  <si>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</si>
  <si>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</si>
  <si>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</si>
  <si>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</si>
  <si>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</si>
  <si>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</si>
  <si>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</si>
  <si>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</si>
  <si>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</si>
  <si>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</si>
  <si>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</si>
  <si>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</si>
  <si>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</si>
  <si>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</si>
  <si>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</si>
  <si>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</si>
  <si>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</si>
  <si>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</si>
  <si>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</si>
  <si>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</si>
  <si>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</si>
  <si>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</si>
  <si>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</si>
  <si>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</si>
  <si>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</si>
  <si>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</si>
  <si>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</si>
  <si>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</si>
  <si>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</si>
  <si>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</si>
  <si>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</si>
  <si>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</si>
  <si>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</si>
  <si>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</si>
  <si>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</si>
  <si>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</si>
  <si>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</si>
  <si>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</si>
  <si>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</si>
  <si>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</si>
  <si>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</si>
  <si>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</si>
  <si>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</si>
  <si>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</si>
  <si>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</si>
  <si>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</si>
  <si>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</si>
  <si>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</si>
  <si>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</si>
  <si>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</si>
  <si>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</si>
  <si>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Mpumalanga: Msukaligwa(MP302)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</si>
  <si>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</si>
  <si>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</si>
  <si>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</si>
  <si>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</si>
  <si>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</si>
  <si>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</si>
  <si>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</si>
  <si>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</si>
  <si>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</si>
  <si>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</si>
  <si>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</si>
  <si>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</si>
  <si>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</si>
  <si>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</si>
  <si>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</si>
  <si>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</si>
  <si>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</si>
  <si>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</si>
  <si>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</si>
  <si>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</si>
  <si>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</si>
  <si>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</si>
  <si>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</si>
  <si>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</si>
  <si>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</si>
  <si>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</si>
  <si>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</si>
  <si>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</si>
  <si>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</si>
  <si>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</si>
  <si>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</si>
  <si>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</si>
  <si>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</si>
  <si>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</si>
  <si>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</si>
  <si>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</si>
  <si>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Mpumalanga: Msukaligwa(MP302)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</si>
  <si>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</si>
  <si>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</si>
  <si>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</si>
  <si>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</si>
  <si>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</si>
  <si>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</si>
  <si>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</si>
  <si>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</si>
  <si>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</si>
  <si>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</si>
  <si>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</si>
  <si>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</si>
  <si>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</si>
  <si>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</si>
  <si>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</si>
  <si>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</si>
  <si>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</si>
  <si>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</si>
  <si>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</si>
  <si>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</si>
  <si>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</si>
  <si>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</si>
  <si>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</si>
  <si>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</si>
  <si>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</si>
  <si>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</si>
  <si>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</si>
  <si>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</si>
  <si>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</si>
  <si>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</si>
  <si>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</si>
  <si>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</si>
  <si>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</si>
  <si>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</si>
  <si>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</si>
  <si>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</si>
  <si>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Msukaligwa(MP302)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</si>
  <si>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</si>
  <si>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</si>
  <si>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Mpumalanga: Msukaligwa(MP302)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</si>
  <si>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</si>
  <si>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</si>
  <si>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Mpumalanga: Msukaligwa(MP302)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</si>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</sst>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67084702</v>
      </c>
      <c r="C5" s="7">
        <v>81095403</v>
      </c>
      <c r="D5" s="30">
        <v>93592699</v>
      </c>
      <c r="E5" s="31">
        <v>100342539</v>
      </c>
      <c r="F5" s="7">
        <v>102932026</v>
      </c>
      <c r="G5" s="32">
        <v>102932026</v>
      </c>
      <c r="H5" s="33">
        <v>0</v>
      </c>
      <c r="I5" s="31">
        <v>109013286</v>
      </c>
      <c r="J5" s="7">
        <v>114765452</v>
      </c>
      <c r="K5" s="32">
        <v>120962783</v>
      </c>
    </row>
    <row r="6" spans="1:11" ht="12.75">
      <c r="A6" s="29" t="s">
        <v>18</v>
      </c>
      <c r="B6" s="7">
        <v>241493399</v>
      </c>
      <c r="C6" s="7">
        <v>273288253</v>
      </c>
      <c r="D6" s="30">
        <v>288692219</v>
      </c>
      <c r="E6" s="31">
        <v>326230569</v>
      </c>
      <c r="F6" s="7">
        <v>310077480</v>
      </c>
      <c r="G6" s="32">
        <v>310077480</v>
      </c>
      <c r="H6" s="33">
        <v>0</v>
      </c>
      <c r="I6" s="31">
        <v>336975922</v>
      </c>
      <c r="J6" s="7">
        <v>355172622</v>
      </c>
      <c r="K6" s="32">
        <v>374351946</v>
      </c>
    </row>
    <row r="7" spans="1:11" ht="12.75">
      <c r="A7" s="29" t="s">
        <v>19</v>
      </c>
      <c r="B7" s="7">
        <v>880765</v>
      </c>
      <c r="C7" s="7">
        <v>1191137</v>
      </c>
      <c r="D7" s="30">
        <v>1287181</v>
      </c>
      <c r="E7" s="31">
        <v>1170400</v>
      </c>
      <c r="F7" s="7">
        <v>1031425</v>
      </c>
      <c r="G7" s="32">
        <v>1031425</v>
      </c>
      <c r="H7" s="33">
        <v>0</v>
      </c>
      <c r="I7" s="31">
        <v>1323000</v>
      </c>
      <c r="J7" s="7">
        <v>1396182</v>
      </c>
      <c r="K7" s="32">
        <v>1471576</v>
      </c>
    </row>
    <row r="8" spans="1:11" ht="12.75">
      <c r="A8" s="29" t="s">
        <v>20</v>
      </c>
      <c r="B8" s="7">
        <v>121004782</v>
      </c>
      <c r="C8" s="7">
        <v>120429307</v>
      </c>
      <c r="D8" s="30">
        <v>124505107</v>
      </c>
      <c r="E8" s="31">
        <v>141211762</v>
      </c>
      <c r="F8" s="7">
        <v>141261568</v>
      </c>
      <c r="G8" s="32">
        <v>141261568</v>
      </c>
      <c r="H8" s="33">
        <v>0</v>
      </c>
      <c r="I8" s="31">
        <v>161319429</v>
      </c>
      <c r="J8" s="7">
        <v>176640200</v>
      </c>
      <c r="K8" s="32">
        <v>195345418</v>
      </c>
    </row>
    <row r="9" spans="1:11" ht="12.75">
      <c r="A9" s="29" t="s">
        <v>21</v>
      </c>
      <c r="B9" s="7">
        <v>55224205</v>
      </c>
      <c r="C9" s="7">
        <v>59353975</v>
      </c>
      <c r="D9" s="30">
        <v>53981912</v>
      </c>
      <c r="E9" s="31">
        <v>82782286</v>
      </c>
      <c r="F9" s="7">
        <v>60719735</v>
      </c>
      <c r="G9" s="32">
        <v>60719735</v>
      </c>
      <c r="H9" s="33">
        <v>0</v>
      </c>
      <c r="I9" s="31">
        <v>68746682</v>
      </c>
      <c r="J9" s="7">
        <v>72591812</v>
      </c>
      <c r="K9" s="32">
        <v>76511771</v>
      </c>
    </row>
    <row r="10" spans="1:11" ht="22.5">
      <c r="A10" s="34" t="s">
        <v>375</v>
      </c>
      <c r="B10" s="35">
        <f>SUM(B5:B9)</f>
        <v>485687853</v>
      </c>
      <c r="C10" s="36">
        <f aca="true" t="shared" si="0" ref="C10:K10">SUM(C5:C9)</f>
        <v>535358075</v>
      </c>
      <c r="D10" s="37">
        <f t="shared" si="0"/>
        <v>562059118</v>
      </c>
      <c r="E10" s="35">
        <f t="shared" si="0"/>
        <v>651737556</v>
      </c>
      <c r="F10" s="36">
        <f t="shared" si="0"/>
        <v>616022234</v>
      </c>
      <c r="G10" s="38">
        <f t="shared" si="0"/>
        <v>616022234</v>
      </c>
      <c r="H10" s="39">
        <f t="shared" si="0"/>
        <v>0</v>
      </c>
      <c r="I10" s="35">
        <f t="shared" si="0"/>
        <v>677378319</v>
      </c>
      <c r="J10" s="36">
        <f t="shared" si="0"/>
        <v>720566268</v>
      </c>
      <c r="K10" s="38">
        <f t="shared" si="0"/>
        <v>768643494</v>
      </c>
    </row>
    <row r="11" spans="1:11" ht="12.75">
      <c r="A11" s="29" t="s">
        <v>23</v>
      </c>
      <c r="B11" s="7">
        <v>147552224</v>
      </c>
      <c r="C11" s="7">
        <v>152862027</v>
      </c>
      <c r="D11" s="30">
        <v>155096537</v>
      </c>
      <c r="E11" s="31">
        <v>185167975</v>
      </c>
      <c r="F11" s="7">
        <v>187949891</v>
      </c>
      <c r="G11" s="32">
        <v>187949891</v>
      </c>
      <c r="H11" s="33">
        <v>0</v>
      </c>
      <c r="I11" s="31">
        <v>203103386</v>
      </c>
      <c r="J11" s="7">
        <v>214082610</v>
      </c>
      <c r="K11" s="32">
        <v>225647439</v>
      </c>
    </row>
    <row r="12" spans="1:11" ht="12.75">
      <c r="A12" s="29" t="s">
        <v>24</v>
      </c>
      <c r="B12" s="7">
        <v>11628371</v>
      </c>
      <c r="C12" s="7">
        <v>12290330</v>
      </c>
      <c r="D12" s="30">
        <v>12998526</v>
      </c>
      <c r="E12" s="31">
        <v>14400333</v>
      </c>
      <c r="F12" s="7">
        <v>14400333</v>
      </c>
      <c r="G12" s="32">
        <v>14400333</v>
      </c>
      <c r="H12" s="33">
        <v>0</v>
      </c>
      <c r="I12" s="31">
        <v>15408356</v>
      </c>
      <c r="J12" s="7">
        <v>16240408</v>
      </c>
      <c r="K12" s="32">
        <v>17117386</v>
      </c>
    </row>
    <row r="13" spans="1:11" ht="12.75">
      <c r="A13" s="29" t="s">
        <v>376</v>
      </c>
      <c r="B13" s="7">
        <v>86616608</v>
      </c>
      <c r="C13" s="7">
        <v>94495978</v>
      </c>
      <c r="D13" s="30">
        <v>82680461</v>
      </c>
      <c r="E13" s="31">
        <v>87200000</v>
      </c>
      <c r="F13" s="7">
        <v>47256372</v>
      </c>
      <c r="G13" s="32">
        <v>47256372</v>
      </c>
      <c r="H13" s="33">
        <v>0</v>
      </c>
      <c r="I13" s="31">
        <v>94303338</v>
      </c>
      <c r="J13" s="7">
        <v>99395718</v>
      </c>
      <c r="K13" s="32">
        <v>104763087</v>
      </c>
    </row>
    <row r="14" spans="1:11" ht="12.75">
      <c r="A14" s="29" t="s">
        <v>26</v>
      </c>
      <c r="B14" s="7">
        <v>17462861</v>
      </c>
      <c r="C14" s="7">
        <v>58141976</v>
      </c>
      <c r="D14" s="30">
        <v>0</v>
      </c>
      <c r="E14" s="31">
        <v>500000</v>
      </c>
      <c r="F14" s="7">
        <v>18000</v>
      </c>
      <c r="G14" s="32">
        <v>18000</v>
      </c>
      <c r="H14" s="33">
        <v>0</v>
      </c>
      <c r="I14" s="31">
        <v>22869</v>
      </c>
      <c r="J14" s="7">
        <v>24104</v>
      </c>
      <c r="K14" s="32">
        <v>25406</v>
      </c>
    </row>
    <row r="15" spans="1:11" ht="12.75">
      <c r="A15" s="29" t="s">
        <v>27</v>
      </c>
      <c r="B15" s="7">
        <v>216894441</v>
      </c>
      <c r="C15" s="7">
        <v>222406798</v>
      </c>
      <c r="D15" s="30">
        <v>311559532</v>
      </c>
      <c r="E15" s="31">
        <v>247000000</v>
      </c>
      <c r="F15" s="7">
        <v>285504190</v>
      </c>
      <c r="G15" s="32">
        <v>285504190</v>
      </c>
      <c r="H15" s="33">
        <v>0</v>
      </c>
      <c r="I15" s="31">
        <v>309718216</v>
      </c>
      <c r="J15" s="7">
        <v>326442460</v>
      </c>
      <c r="K15" s="32">
        <v>344069812</v>
      </c>
    </row>
    <row r="16" spans="1:11" ht="12.75">
      <c r="A16" s="40" t="s">
        <v>28</v>
      </c>
      <c r="B16" s="7">
        <v>0</v>
      </c>
      <c r="C16" s="7">
        <v>0</v>
      </c>
      <c r="D16" s="30">
        <v>0</v>
      </c>
      <c r="E16" s="31">
        <v>0</v>
      </c>
      <c r="F16" s="7">
        <v>0</v>
      </c>
      <c r="G16" s="32">
        <v>0</v>
      </c>
      <c r="H16" s="33">
        <v>0</v>
      </c>
      <c r="I16" s="31">
        <v>0</v>
      </c>
      <c r="J16" s="7">
        <v>0</v>
      </c>
      <c r="K16" s="32">
        <v>0</v>
      </c>
    </row>
    <row r="17" spans="1:11" ht="12.75">
      <c r="A17" s="29" t="s">
        <v>29</v>
      </c>
      <c r="B17" s="7">
        <v>178901286</v>
      </c>
      <c r="C17" s="7">
        <v>198489661</v>
      </c>
      <c r="D17" s="30">
        <v>331955304</v>
      </c>
      <c r="E17" s="31">
        <v>257498582</v>
      </c>
      <c r="F17" s="7">
        <v>200429816</v>
      </c>
      <c r="G17" s="32">
        <v>200429816</v>
      </c>
      <c r="H17" s="33">
        <v>0</v>
      </c>
      <c r="I17" s="31">
        <v>226590855</v>
      </c>
      <c r="J17" s="7">
        <v>238732354</v>
      </c>
      <c r="K17" s="32">
        <v>251621642</v>
      </c>
    </row>
    <row r="18" spans="1:11" ht="12.75">
      <c r="A18" s="41" t="s">
        <v>30</v>
      </c>
      <c r="B18" s="42">
        <f>SUM(B11:B17)</f>
        <v>659055791</v>
      </c>
      <c r="C18" s="43">
        <f aca="true" t="shared" si="1" ref="C18:K18">SUM(C11:C17)</f>
        <v>738686770</v>
      </c>
      <c r="D18" s="44">
        <f t="shared" si="1"/>
        <v>894290360</v>
      </c>
      <c r="E18" s="42">
        <f t="shared" si="1"/>
        <v>791766890</v>
      </c>
      <c r="F18" s="43">
        <f t="shared" si="1"/>
        <v>735558602</v>
      </c>
      <c r="G18" s="45">
        <f t="shared" si="1"/>
        <v>735558602</v>
      </c>
      <c r="H18" s="46">
        <f t="shared" si="1"/>
        <v>0</v>
      </c>
      <c r="I18" s="42">
        <f t="shared" si="1"/>
        <v>849147020</v>
      </c>
      <c r="J18" s="43">
        <f t="shared" si="1"/>
        <v>894917654</v>
      </c>
      <c r="K18" s="45">
        <f t="shared" si="1"/>
        <v>943244772</v>
      </c>
    </row>
    <row r="19" spans="1:11" ht="12.75">
      <c r="A19" s="41" t="s">
        <v>31</v>
      </c>
      <c r="B19" s="47">
        <f>+B10-B18</f>
        <v>-173367938</v>
      </c>
      <c r="C19" s="48">
        <f aca="true" t="shared" si="2" ref="C19:K19">+C10-C18</f>
        <v>-203328695</v>
      </c>
      <c r="D19" s="49">
        <f t="shared" si="2"/>
        <v>-332231242</v>
      </c>
      <c r="E19" s="47">
        <f t="shared" si="2"/>
        <v>-140029334</v>
      </c>
      <c r="F19" s="48">
        <f t="shared" si="2"/>
        <v>-119536368</v>
      </c>
      <c r="G19" s="50">
        <f t="shared" si="2"/>
        <v>-119536368</v>
      </c>
      <c r="H19" s="51">
        <f t="shared" si="2"/>
        <v>0</v>
      </c>
      <c r="I19" s="47">
        <f t="shared" si="2"/>
        <v>-171768701</v>
      </c>
      <c r="J19" s="48">
        <f t="shared" si="2"/>
        <v>-174351386</v>
      </c>
      <c r="K19" s="50">
        <f t="shared" si="2"/>
        <v>-174601278</v>
      </c>
    </row>
    <row r="20" spans="1:11" ht="12.75">
      <c r="A20" s="29" t="s">
        <v>32</v>
      </c>
      <c r="B20" s="31">
        <v>33766607</v>
      </c>
      <c r="C20" s="7">
        <v>46288233</v>
      </c>
      <c r="D20" s="30">
        <v>50701618</v>
      </c>
      <c r="E20" s="31">
        <v>72055238</v>
      </c>
      <c r="F20" s="7">
        <v>72055238</v>
      </c>
      <c r="G20" s="32">
        <v>72055238</v>
      </c>
      <c r="H20" s="33">
        <v>0</v>
      </c>
      <c r="I20" s="31">
        <v>89283571</v>
      </c>
      <c r="J20" s="7">
        <v>92600000</v>
      </c>
      <c r="K20" s="32">
        <v>88942857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-139601331</v>
      </c>
      <c r="C22" s="59">
        <f aca="true" t="shared" si="3" ref="C22:K22">SUM(C19:C21)</f>
        <v>-157040462</v>
      </c>
      <c r="D22" s="60">
        <f t="shared" si="3"/>
        <v>-281529624</v>
      </c>
      <c r="E22" s="58">
        <f t="shared" si="3"/>
        <v>-67974096</v>
      </c>
      <c r="F22" s="59">
        <f t="shared" si="3"/>
        <v>-47481130</v>
      </c>
      <c r="G22" s="61">
        <f t="shared" si="3"/>
        <v>-47481130</v>
      </c>
      <c r="H22" s="62">
        <f t="shared" si="3"/>
        <v>0</v>
      </c>
      <c r="I22" s="58">
        <f t="shared" si="3"/>
        <v>-82485130</v>
      </c>
      <c r="J22" s="59">
        <f t="shared" si="3"/>
        <v>-81751386</v>
      </c>
      <c r="K22" s="61">
        <f t="shared" si="3"/>
        <v>-85658421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-139601331</v>
      </c>
      <c r="C24" s="48">
        <f aca="true" t="shared" si="4" ref="C24:K24">SUM(C22:C23)</f>
        <v>-157040462</v>
      </c>
      <c r="D24" s="49">
        <f t="shared" si="4"/>
        <v>-281529624</v>
      </c>
      <c r="E24" s="47">
        <f t="shared" si="4"/>
        <v>-67974096</v>
      </c>
      <c r="F24" s="48">
        <f t="shared" si="4"/>
        <v>-47481130</v>
      </c>
      <c r="G24" s="50">
        <f t="shared" si="4"/>
        <v>-47481130</v>
      </c>
      <c r="H24" s="51">
        <f t="shared" si="4"/>
        <v>0</v>
      </c>
      <c r="I24" s="47">
        <f t="shared" si="4"/>
        <v>-82485130</v>
      </c>
      <c r="J24" s="48">
        <f t="shared" si="4"/>
        <v>-81751386</v>
      </c>
      <c r="K24" s="50">
        <f t="shared" si="4"/>
        <v>-85658421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33766883</v>
      </c>
      <c r="C27" s="12">
        <v>46288692</v>
      </c>
      <c r="D27" s="71">
        <v>46899928</v>
      </c>
      <c r="E27" s="72">
        <v>79055238</v>
      </c>
      <c r="F27" s="12">
        <v>74066349</v>
      </c>
      <c r="G27" s="73">
        <v>74066349</v>
      </c>
      <c r="H27" s="74">
        <v>0</v>
      </c>
      <c r="I27" s="72">
        <v>94283571</v>
      </c>
      <c r="J27" s="12">
        <v>99104884</v>
      </c>
      <c r="K27" s="73">
        <v>104186548</v>
      </c>
    </row>
    <row r="28" spans="1:11" ht="12.75">
      <c r="A28" s="75" t="s">
        <v>32</v>
      </c>
      <c r="B28" s="7">
        <v>33766883</v>
      </c>
      <c r="C28" s="7">
        <v>46288692</v>
      </c>
      <c r="D28" s="30">
        <v>46841772</v>
      </c>
      <c r="E28" s="31">
        <v>72055238</v>
      </c>
      <c r="F28" s="7">
        <v>71203234</v>
      </c>
      <c r="G28" s="32">
        <v>71203234</v>
      </c>
      <c r="H28" s="33">
        <v>0</v>
      </c>
      <c r="I28" s="31">
        <v>89283571</v>
      </c>
      <c r="J28" s="7">
        <v>94104884</v>
      </c>
      <c r="K28" s="32">
        <v>99186548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6000000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0</v>
      </c>
      <c r="C31" s="7">
        <v>0</v>
      </c>
      <c r="D31" s="30">
        <v>58154</v>
      </c>
      <c r="E31" s="31">
        <v>1000000</v>
      </c>
      <c r="F31" s="7">
        <v>2863115</v>
      </c>
      <c r="G31" s="32">
        <v>2863115</v>
      </c>
      <c r="H31" s="33">
        <v>0</v>
      </c>
      <c r="I31" s="31">
        <v>5000000</v>
      </c>
      <c r="J31" s="7">
        <v>5000000</v>
      </c>
      <c r="K31" s="32">
        <v>5000000</v>
      </c>
    </row>
    <row r="32" spans="1:11" ht="12.75">
      <c r="A32" s="41" t="s">
        <v>40</v>
      </c>
      <c r="B32" s="12">
        <f>SUM(B28:B31)</f>
        <v>33766883</v>
      </c>
      <c r="C32" s="12">
        <f aca="true" t="shared" si="5" ref="C32:K32">SUM(C28:C31)</f>
        <v>46288692</v>
      </c>
      <c r="D32" s="71">
        <f t="shared" si="5"/>
        <v>46899926</v>
      </c>
      <c r="E32" s="72">
        <f t="shared" si="5"/>
        <v>79055238</v>
      </c>
      <c r="F32" s="12">
        <f t="shared" si="5"/>
        <v>74066349</v>
      </c>
      <c r="G32" s="73">
        <f t="shared" si="5"/>
        <v>74066349</v>
      </c>
      <c r="H32" s="74">
        <f t="shared" si="5"/>
        <v>0</v>
      </c>
      <c r="I32" s="72">
        <f t="shared" si="5"/>
        <v>94283571</v>
      </c>
      <c r="J32" s="12">
        <f t="shared" si="5"/>
        <v>99104884</v>
      </c>
      <c r="K32" s="73">
        <f t="shared" si="5"/>
        <v>104186548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115315443</v>
      </c>
      <c r="C35" s="7">
        <v>114683439</v>
      </c>
      <c r="D35" s="30">
        <v>115937749</v>
      </c>
      <c r="E35" s="31">
        <v>98932479</v>
      </c>
      <c r="F35" s="7">
        <v>114794002</v>
      </c>
      <c r="G35" s="32">
        <v>114794002</v>
      </c>
      <c r="H35" s="33">
        <v>239824491</v>
      </c>
      <c r="I35" s="31">
        <v>120823358</v>
      </c>
      <c r="J35" s="7">
        <v>127348826</v>
      </c>
      <c r="K35" s="32">
        <v>134236333</v>
      </c>
    </row>
    <row r="36" spans="1:11" ht="12.75">
      <c r="A36" s="29" t="s">
        <v>43</v>
      </c>
      <c r="B36" s="12">
        <v>1885755588</v>
      </c>
      <c r="C36" s="7">
        <v>1842124321</v>
      </c>
      <c r="D36" s="30">
        <v>1802515073</v>
      </c>
      <c r="E36" s="31">
        <v>2013752334</v>
      </c>
      <c r="F36" s="7">
        <v>1874570287</v>
      </c>
      <c r="G36" s="32">
        <v>1874570287</v>
      </c>
      <c r="H36" s="33">
        <v>1818854301</v>
      </c>
      <c r="I36" s="31">
        <v>1938990650</v>
      </c>
      <c r="J36" s="7">
        <v>2043696147</v>
      </c>
      <c r="K36" s="32">
        <v>2156099435</v>
      </c>
    </row>
    <row r="37" spans="1:11" ht="12.75">
      <c r="A37" s="29" t="s">
        <v>44</v>
      </c>
      <c r="B37" s="12">
        <v>418201082</v>
      </c>
      <c r="C37" s="7">
        <v>516864045</v>
      </c>
      <c r="D37" s="30">
        <v>729057442</v>
      </c>
      <c r="E37" s="31">
        <v>104644694</v>
      </c>
      <c r="F37" s="7">
        <v>624182022</v>
      </c>
      <c r="G37" s="32">
        <v>624182022</v>
      </c>
      <c r="H37" s="33">
        <v>940662231</v>
      </c>
      <c r="I37" s="31">
        <v>656380031</v>
      </c>
      <c r="J37" s="7">
        <v>655197143</v>
      </c>
      <c r="K37" s="32">
        <v>653937872</v>
      </c>
    </row>
    <row r="38" spans="1:11" ht="12.75">
      <c r="A38" s="29" t="s">
        <v>45</v>
      </c>
      <c r="B38" s="12">
        <v>71111012</v>
      </c>
      <c r="C38" s="7">
        <v>82097117</v>
      </c>
      <c r="D38" s="30">
        <v>113078405</v>
      </c>
      <c r="E38" s="31">
        <v>440710624</v>
      </c>
      <c r="F38" s="7">
        <v>54516230</v>
      </c>
      <c r="G38" s="32">
        <v>54516230</v>
      </c>
      <c r="H38" s="33">
        <v>54519617</v>
      </c>
      <c r="I38" s="31">
        <v>57405590</v>
      </c>
      <c r="J38" s="7">
        <v>60505492</v>
      </c>
      <c r="K38" s="32">
        <v>63833294</v>
      </c>
    </row>
    <row r="39" spans="1:11" ht="12.75">
      <c r="A39" s="29" t="s">
        <v>46</v>
      </c>
      <c r="B39" s="12">
        <v>1511758937</v>
      </c>
      <c r="C39" s="7">
        <v>1357846598</v>
      </c>
      <c r="D39" s="30">
        <v>1076316975</v>
      </c>
      <c r="E39" s="31">
        <v>1567329495</v>
      </c>
      <c r="F39" s="7">
        <v>1310666037</v>
      </c>
      <c r="G39" s="32">
        <v>1310666037</v>
      </c>
      <c r="H39" s="33">
        <v>1063496944</v>
      </c>
      <c r="I39" s="31">
        <v>1346028387</v>
      </c>
      <c r="J39" s="7">
        <v>1455342338</v>
      </c>
      <c r="K39" s="32">
        <v>1572564602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52984998</v>
      </c>
      <c r="C42" s="7">
        <v>33285568</v>
      </c>
      <c r="D42" s="30">
        <v>29722506</v>
      </c>
      <c r="E42" s="31">
        <v>-4923221</v>
      </c>
      <c r="F42" s="7">
        <v>-48550745</v>
      </c>
      <c r="G42" s="32">
        <v>-48550745</v>
      </c>
      <c r="H42" s="33">
        <v>98407898</v>
      </c>
      <c r="I42" s="31">
        <v>-30215622</v>
      </c>
      <c r="J42" s="7">
        <v>-25888605</v>
      </c>
      <c r="K42" s="32">
        <v>-26725048</v>
      </c>
    </row>
    <row r="43" spans="1:11" ht="12.75">
      <c r="A43" s="29" t="s">
        <v>49</v>
      </c>
      <c r="B43" s="12">
        <v>-21031462</v>
      </c>
      <c r="C43" s="7">
        <v>-42657318</v>
      </c>
      <c r="D43" s="30">
        <v>-46442400</v>
      </c>
      <c r="E43" s="31">
        <v>-64055000</v>
      </c>
      <c r="F43" s="7">
        <v>-65055238</v>
      </c>
      <c r="G43" s="32">
        <v>-65055238</v>
      </c>
      <c r="H43" s="33">
        <v>-72110434</v>
      </c>
      <c r="I43" s="31">
        <v>-74283571</v>
      </c>
      <c r="J43" s="7">
        <v>-76790000</v>
      </c>
      <c r="K43" s="32">
        <v>-72279117</v>
      </c>
    </row>
    <row r="44" spans="1:11" ht="12.75">
      <c r="A44" s="29" t="s">
        <v>50</v>
      </c>
      <c r="B44" s="12">
        <v>-2484446</v>
      </c>
      <c r="C44" s="7">
        <v>-1323405</v>
      </c>
      <c r="D44" s="30">
        <v>-367338</v>
      </c>
      <c r="E44" s="31">
        <v>-3045236</v>
      </c>
      <c r="F44" s="7">
        <v>-311000</v>
      </c>
      <c r="G44" s="32">
        <v>-311000</v>
      </c>
      <c r="H44" s="33">
        <v>-235438</v>
      </c>
      <c r="I44" s="31">
        <v>-324000</v>
      </c>
      <c r="J44" s="7">
        <v>-336000</v>
      </c>
      <c r="K44" s="32">
        <v>0</v>
      </c>
    </row>
    <row r="45" spans="1:11" ht="12.75">
      <c r="A45" s="41" t="s">
        <v>51</v>
      </c>
      <c r="B45" s="12">
        <v>29958706</v>
      </c>
      <c r="C45" s="12">
        <v>19263551</v>
      </c>
      <c r="D45" s="71">
        <v>2176319</v>
      </c>
      <c r="E45" s="72">
        <v>-150497459</v>
      </c>
      <c r="F45" s="12">
        <v>-111740666</v>
      </c>
      <c r="G45" s="73">
        <v>-111740666</v>
      </c>
      <c r="H45" s="74">
        <v>28238345</v>
      </c>
      <c r="I45" s="72">
        <v>-104823193</v>
      </c>
      <c r="J45" s="12">
        <v>-207837798</v>
      </c>
      <c r="K45" s="73">
        <v>-306841963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29958706</v>
      </c>
      <c r="C48" s="7">
        <v>19263551</v>
      </c>
      <c r="D48" s="30">
        <v>2176317</v>
      </c>
      <c r="E48" s="31">
        <v>3032570</v>
      </c>
      <c r="F48" s="7">
        <v>1032570</v>
      </c>
      <c r="G48" s="32">
        <v>1032570</v>
      </c>
      <c r="H48" s="33">
        <v>12807659</v>
      </c>
      <c r="I48" s="31">
        <v>1032570</v>
      </c>
      <c r="J48" s="7">
        <v>1032570</v>
      </c>
      <c r="K48" s="32">
        <v>1032570</v>
      </c>
    </row>
    <row r="49" spans="1:11" ht="12.75">
      <c r="A49" s="29" t="s">
        <v>54</v>
      </c>
      <c r="B49" s="12">
        <f>+SA10!D98</f>
        <v>339311966.9762612</v>
      </c>
      <c r="C49" s="7">
        <f>+SA10!E98</f>
        <v>438421450.02877194</v>
      </c>
      <c r="D49" s="30">
        <f>+SA10!F98</f>
        <v>624029573.4420102</v>
      </c>
      <c r="E49" s="31">
        <f>+SA10!G98</f>
        <v>20334699.353639573</v>
      </c>
      <c r="F49" s="7">
        <f>+SA10!H98</f>
        <v>535021875.4880298</v>
      </c>
      <c r="G49" s="32">
        <f>+SA10!I98</f>
        <v>535021875.4880298</v>
      </c>
      <c r="H49" s="33">
        <f>+SA10!J98</f>
        <v>921538783</v>
      </c>
      <c r="I49" s="31">
        <f>+SA10!K98</f>
        <v>560060680.2058295</v>
      </c>
      <c r="J49" s="7">
        <f>+SA10!L98</f>
        <v>553621851.1780344</v>
      </c>
      <c r="K49" s="32">
        <f>+SA10!M98</f>
        <v>546838004.5193387</v>
      </c>
    </row>
    <row r="50" spans="1:11" ht="12.75">
      <c r="A50" s="41" t="s">
        <v>55</v>
      </c>
      <c r="B50" s="12">
        <f>+B48-B49</f>
        <v>-309353260.9762612</v>
      </c>
      <c r="C50" s="12">
        <f aca="true" t="shared" si="6" ref="C50:K50">+C48-C49</f>
        <v>-419157899.02877194</v>
      </c>
      <c r="D50" s="71">
        <f t="shared" si="6"/>
        <v>-621853256.4420102</v>
      </c>
      <c r="E50" s="72">
        <f t="shared" si="6"/>
        <v>-17302129.353639573</v>
      </c>
      <c r="F50" s="12">
        <f t="shared" si="6"/>
        <v>-533989305.4880298</v>
      </c>
      <c r="G50" s="73">
        <f t="shared" si="6"/>
        <v>-533989305.4880298</v>
      </c>
      <c r="H50" s="74">
        <f t="shared" si="6"/>
        <v>-908731124</v>
      </c>
      <c r="I50" s="72">
        <f t="shared" si="6"/>
        <v>-559028110.2058295</v>
      </c>
      <c r="J50" s="12">
        <f t="shared" si="6"/>
        <v>-552589281.1780344</v>
      </c>
      <c r="K50" s="73">
        <f t="shared" si="6"/>
        <v>-545805434.5193387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1833317883</v>
      </c>
      <c r="C53" s="7">
        <v>1833315692</v>
      </c>
      <c r="D53" s="30">
        <v>1773582483</v>
      </c>
      <c r="E53" s="31">
        <v>2013752000</v>
      </c>
      <c r="F53" s="7">
        <v>2008763293</v>
      </c>
      <c r="G53" s="32">
        <v>2008763293</v>
      </c>
      <c r="H53" s="33">
        <v>1992981907</v>
      </c>
      <c r="I53" s="31">
        <v>2033274221</v>
      </c>
      <c r="J53" s="7">
        <v>2146801031</v>
      </c>
      <c r="K53" s="32">
        <v>2264285983</v>
      </c>
    </row>
    <row r="54" spans="1:11" ht="12.75">
      <c r="A54" s="29" t="s">
        <v>376</v>
      </c>
      <c r="B54" s="12">
        <v>86616608</v>
      </c>
      <c r="C54" s="7">
        <v>94495978</v>
      </c>
      <c r="D54" s="30">
        <v>82680461</v>
      </c>
      <c r="E54" s="31">
        <v>87200000</v>
      </c>
      <c r="F54" s="7">
        <v>47256372</v>
      </c>
      <c r="G54" s="32">
        <v>47256372</v>
      </c>
      <c r="H54" s="33">
        <v>0</v>
      </c>
      <c r="I54" s="31">
        <v>94303338</v>
      </c>
      <c r="J54" s="7">
        <v>99395718</v>
      </c>
      <c r="K54" s="32">
        <v>104763087</v>
      </c>
    </row>
    <row r="55" spans="1:11" ht="12.75">
      <c r="A55" s="29" t="s">
        <v>58</v>
      </c>
      <c r="B55" s="12">
        <v>11923009</v>
      </c>
      <c r="C55" s="7">
        <v>12307432</v>
      </c>
      <c r="D55" s="30">
        <v>0</v>
      </c>
      <c r="E55" s="31">
        <v>7000000</v>
      </c>
      <c r="F55" s="7">
        <v>50000</v>
      </c>
      <c r="G55" s="32">
        <v>50000</v>
      </c>
      <c r="H55" s="33">
        <v>0</v>
      </c>
      <c r="I55" s="31">
        <v>100000</v>
      </c>
      <c r="J55" s="7">
        <v>100000</v>
      </c>
      <c r="K55" s="32">
        <v>100000</v>
      </c>
    </row>
    <row r="56" spans="1:11" ht="12.75">
      <c r="A56" s="29" t="s">
        <v>59</v>
      </c>
      <c r="B56" s="12">
        <v>30376000</v>
      </c>
      <c r="C56" s="7">
        <v>30194288</v>
      </c>
      <c r="D56" s="30">
        <v>27950568</v>
      </c>
      <c r="E56" s="31">
        <v>40404057</v>
      </c>
      <c r="F56" s="7">
        <v>33390003</v>
      </c>
      <c r="G56" s="32">
        <v>33390003</v>
      </c>
      <c r="H56" s="33">
        <v>0</v>
      </c>
      <c r="I56" s="31">
        <v>52645448</v>
      </c>
      <c r="J56" s="7">
        <v>55488302</v>
      </c>
      <c r="K56" s="32">
        <v>58484670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0</v>
      </c>
      <c r="E59" s="31">
        <v>169</v>
      </c>
      <c r="F59" s="7">
        <v>31893704</v>
      </c>
      <c r="G59" s="32">
        <v>31893704</v>
      </c>
      <c r="H59" s="33">
        <v>31893704</v>
      </c>
      <c r="I59" s="31">
        <v>33520910</v>
      </c>
      <c r="J59" s="7">
        <v>35331039</v>
      </c>
      <c r="K59" s="32">
        <v>37238915</v>
      </c>
    </row>
    <row r="60" spans="1:11" ht="12.75">
      <c r="A60" s="40" t="s">
        <v>62</v>
      </c>
      <c r="B60" s="12">
        <v>0</v>
      </c>
      <c r="C60" s="7">
        <v>0</v>
      </c>
      <c r="D60" s="30">
        <v>0</v>
      </c>
      <c r="E60" s="31">
        <v>30738562</v>
      </c>
      <c r="F60" s="7">
        <v>1310800</v>
      </c>
      <c r="G60" s="32">
        <v>1310800</v>
      </c>
      <c r="H60" s="33">
        <v>1310800</v>
      </c>
      <c r="I60" s="31">
        <v>1394763</v>
      </c>
      <c r="J60" s="7">
        <v>1470080</v>
      </c>
      <c r="K60" s="32">
        <v>1549465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3106</v>
      </c>
      <c r="C62" s="99">
        <v>3106</v>
      </c>
      <c r="D62" s="100">
        <v>3106</v>
      </c>
      <c r="E62" s="98">
        <v>412</v>
      </c>
      <c r="F62" s="99">
        <v>3106</v>
      </c>
      <c r="G62" s="100">
        <v>3106</v>
      </c>
      <c r="H62" s="101">
        <v>3106</v>
      </c>
      <c r="I62" s="98">
        <v>3106</v>
      </c>
      <c r="J62" s="99">
        <v>3106</v>
      </c>
      <c r="K62" s="100">
        <v>3106</v>
      </c>
    </row>
    <row r="63" spans="1:11" ht="12.75">
      <c r="A63" s="97" t="s">
        <v>65</v>
      </c>
      <c r="B63" s="98">
        <v>3746</v>
      </c>
      <c r="C63" s="99">
        <v>3746</v>
      </c>
      <c r="D63" s="100">
        <v>3746</v>
      </c>
      <c r="E63" s="98">
        <v>2480</v>
      </c>
      <c r="F63" s="99">
        <v>3746</v>
      </c>
      <c r="G63" s="100">
        <v>3746</v>
      </c>
      <c r="H63" s="101">
        <v>3746</v>
      </c>
      <c r="I63" s="98">
        <v>3746</v>
      </c>
      <c r="J63" s="99">
        <v>3746</v>
      </c>
      <c r="K63" s="100">
        <v>3746</v>
      </c>
    </row>
    <row r="64" spans="1:11" ht="12.75">
      <c r="A64" s="97" t="s">
        <v>66</v>
      </c>
      <c r="B64" s="98">
        <v>0</v>
      </c>
      <c r="C64" s="99">
        <v>0</v>
      </c>
      <c r="D64" s="100">
        <v>57952</v>
      </c>
      <c r="E64" s="98">
        <v>10898</v>
      </c>
      <c r="F64" s="99">
        <v>0</v>
      </c>
      <c r="G64" s="100">
        <v>0</v>
      </c>
      <c r="H64" s="101">
        <v>0</v>
      </c>
      <c r="I64" s="98">
        <v>0</v>
      </c>
      <c r="J64" s="99">
        <v>0</v>
      </c>
      <c r="K64" s="100">
        <v>0</v>
      </c>
    </row>
    <row r="65" spans="1:11" ht="12.75">
      <c r="A65" s="97" t="s">
        <v>67</v>
      </c>
      <c r="B65" s="98">
        <v>19275</v>
      </c>
      <c r="C65" s="99">
        <v>19275</v>
      </c>
      <c r="D65" s="100">
        <v>19275</v>
      </c>
      <c r="E65" s="98">
        <v>4175</v>
      </c>
      <c r="F65" s="99">
        <v>19275</v>
      </c>
      <c r="G65" s="100">
        <v>19275</v>
      </c>
      <c r="H65" s="101">
        <v>19275</v>
      </c>
      <c r="I65" s="98">
        <v>22873</v>
      </c>
      <c r="J65" s="99">
        <v>22873</v>
      </c>
      <c r="K65" s="100">
        <v>22873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362515555</v>
      </c>
      <c r="C77" s="2">
        <v>415266139</v>
      </c>
      <c r="D77" s="2">
        <v>435586830</v>
      </c>
      <c r="E77" s="2">
        <v>494355394</v>
      </c>
      <c r="F77" s="2">
        <v>465729241</v>
      </c>
      <c r="G77" s="2">
        <v>465729241</v>
      </c>
      <c r="H77" s="1"/>
      <c r="I77" s="2">
        <v>499735890</v>
      </c>
      <c r="J77" s="2">
        <v>526719886</v>
      </c>
      <c r="K77" s="2">
        <v>555162760</v>
      </c>
    </row>
    <row r="78" spans="1:11" ht="12.75">
      <c r="A78" s="1"/>
      <c r="B78" s="1"/>
      <c r="C78" s="1"/>
      <c r="D78" s="1"/>
      <c r="E78" s="1"/>
      <c r="F78" s="1"/>
      <c r="G78" s="1"/>
      <c r="H78" s="2">
        <v>-161885</v>
      </c>
      <c r="I78" s="1"/>
      <c r="J78" s="1"/>
      <c r="K78" s="1"/>
    </row>
    <row r="79" spans="1:11" ht="12.75">
      <c r="A79" s="1"/>
      <c r="B79" s="2">
        <v>405735052</v>
      </c>
      <c r="C79" s="2">
        <v>501271117</v>
      </c>
      <c r="D79" s="2">
        <v>710919033</v>
      </c>
      <c r="E79" s="2">
        <v>90409975</v>
      </c>
      <c r="F79" s="2">
        <v>610179708</v>
      </c>
      <c r="G79" s="2">
        <v>610179708</v>
      </c>
      <c r="H79" s="2">
        <v>921538783</v>
      </c>
      <c r="I79" s="2">
        <v>641894926</v>
      </c>
      <c r="J79" s="2">
        <v>639915357</v>
      </c>
      <c r="K79" s="2">
        <v>637830870</v>
      </c>
    </row>
    <row r="80" spans="1:11" ht="12.75">
      <c r="A80" s="1"/>
      <c r="B80" s="2">
        <v>42687200</v>
      </c>
      <c r="C80" s="2">
        <v>50487013</v>
      </c>
      <c r="D80" s="2">
        <v>56277832</v>
      </c>
      <c r="E80" s="2">
        <v>53186908</v>
      </c>
      <c r="F80" s="2">
        <v>45570331</v>
      </c>
      <c r="G80" s="2">
        <v>45570331</v>
      </c>
      <c r="H80" s="2">
        <v>55023154</v>
      </c>
      <c r="I80" s="2">
        <v>47985559</v>
      </c>
      <c r="J80" s="2">
        <v>50576779</v>
      </c>
      <c r="K80" s="2">
        <v>53358502</v>
      </c>
    </row>
    <row r="81" spans="1:11" ht="12.75">
      <c r="A81" s="1"/>
      <c r="B81" s="2">
        <v>34735196</v>
      </c>
      <c r="C81" s="2">
        <v>34550956</v>
      </c>
      <c r="D81" s="2">
        <v>43200931</v>
      </c>
      <c r="E81" s="2">
        <v>32148515</v>
      </c>
      <c r="F81" s="2">
        <v>53908432</v>
      </c>
      <c r="G81" s="2">
        <v>53908432</v>
      </c>
      <c r="H81" s="2">
        <v>162988827</v>
      </c>
      <c r="I81" s="2">
        <v>56765579</v>
      </c>
      <c r="J81" s="2">
        <v>59887686</v>
      </c>
      <c r="K81" s="2">
        <v>63121621</v>
      </c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2">
        <v>311013386</v>
      </c>
      <c r="C83" s="2">
        <v>306913945</v>
      </c>
      <c r="D83" s="2">
        <v>380462152</v>
      </c>
      <c r="E83" s="2">
        <v>405952057</v>
      </c>
      <c r="F83" s="2">
        <v>351866059</v>
      </c>
      <c r="G83" s="2">
        <v>351866059</v>
      </c>
      <c r="H83" s="2">
        <v>483195806</v>
      </c>
      <c r="I83" s="2">
        <v>390406352</v>
      </c>
      <c r="J83" s="2">
        <v>411467213</v>
      </c>
      <c r="K83" s="2">
        <v>433686444</v>
      </c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2">
        <v>9089034</v>
      </c>
      <c r="D85" s="2">
        <v>9118877</v>
      </c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21843874</v>
      </c>
      <c r="D5" s="529">
        <f t="shared" si="0"/>
        <v>29648260</v>
      </c>
      <c r="E5" s="530">
        <f t="shared" si="0"/>
        <v>37478572</v>
      </c>
      <c r="F5" s="531">
        <f t="shared" si="0"/>
        <v>72055238</v>
      </c>
      <c r="G5" s="529">
        <f t="shared" si="0"/>
        <v>70839269</v>
      </c>
      <c r="H5" s="532">
        <f t="shared" si="0"/>
        <v>70839269</v>
      </c>
      <c r="I5" s="533">
        <f t="shared" si="0"/>
        <v>89283571</v>
      </c>
      <c r="J5" s="529">
        <f t="shared" si="0"/>
        <v>94104884</v>
      </c>
      <c r="K5" s="530">
        <f t="shared" si="0"/>
        <v>99186548</v>
      </c>
    </row>
    <row r="6" spans="1:11" ht="12.75">
      <c r="A6" s="534" t="s">
        <v>206</v>
      </c>
      <c r="B6" s="120"/>
      <c r="C6" s="7">
        <f aca="true" t="shared" si="1" ref="C6:K6">+C7</f>
        <v>395399</v>
      </c>
      <c r="D6" s="7">
        <f t="shared" si="1"/>
        <v>0</v>
      </c>
      <c r="E6" s="91">
        <f t="shared" si="1"/>
        <v>12562502</v>
      </c>
      <c r="F6" s="90">
        <f t="shared" si="1"/>
        <v>0</v>
      </c>
      <c r="G6" s="7">
        <f t="shared" si="1"/>
        <v>27526738</v>
      </c>
      <c r="H6" s="33">
        <f t="shared" si="1"/>
        <v>27526738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395399</v>
      </c>
      <c r="D7" s="7"/>
      <c r="E7" s="91">
        <v>12562502</v>
      </c>
      <c r="F7" s="90"/>
      <c r="G7" s="7">
        <v>27526738</v>
      </c>
      <c r="H7" s="33">
        <v>27526738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11175195</v>
      </c>
      <c r="D8" s="7">
        <f t="shared" si="2"/>
        <v>12566824</v>
      </c>
      <c r="E8" s="91">
        <f t="shared" si="2"/>
        <v>14886955</v>
      </c>
      <c r="F8" s="90">
        <f t="shared" si="2"/>
        <v>21000000</v>
      </c>
      <c r="G8" s="7">
        <f t="shared" si="2"/>
        <v>21000000</v>
      </c>
      <c r="H8" s="33">
        <f t="shared" si="2"/>
        <v>21000000</v>
      </c>
      <c r="I8" s="31">
        <f t="shared" si="2"/>
        <v>10075000</v>
      </c>
      <c r="J8" s="7">
        <f t="shared" si="2"/>
        <v>10619050</v>
      </c>
      <c r="K8" s="91">
        <f t="shared" si="2"/>
        <v>11192479</v>
      </c>
    </row>
    <row r="9" spans="1:11" ht="12.75">
      <c r="A9" s="287" t="s">
        <v>332</v>
      </c>
      <c r="B9" s="120"/>
      <c r="C9" s="7">
        <v>11149193</v>
      </c>
      <c r="D9" s="7">
        <v>12566824</v>
      </c>
      <c r="E9" s="91">
        <v>14886955</v>
      </c>
      <c r="F9" s="90">
        <v>21000000</v>
      </c>
      <c r="G9" s="7">
        <v>21000000</v>
      </c>
      <c r="H9" s="33">
        <v>21000000</v>
      </c>
      <c r="I9" s="31">
        <v>10075000</v>
      </c>
      <c r="J9" s="7">
        <v>10619050</v>
      </c>
      <c r="K9" s="91">
        <v>11192479</v>
      </c>
    </row>
    <row r="10" spans="1:11" ht="12.75">
      <c r="A10" s="287" t="s">
        <v>333</v>
      </c>
      <c r="B10" s="120"/>
      <c r="C10" s="7">
        <v>26002</v>
      </c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10273280</v>
      </c>
      <c r="D11" s="535">
        <f t="shared" si="3"/>
        <v>12567285</v>
      </c>
      <c r="E11" s="536">
        <f t="shared" si="3"/>
        <v>5362592</v>
      </c>
      <c r="F11" s="537">
        <f t="shared" si="3"/>
        <v>51055238</v>
      </c>
      <c r="G11" s="535">
        <f t="shared" si="3"/>
        <v>8612477</v>
      </c>
      <c r="H11" s="538">
        <f t="shared" si="3"/>
        <v>8612477</v>
      </c>
      <c r="I11" s="539">
        <f t="shared" si="3"/>
        <v>49208571</v>
      </c>
      <c r="J11" s="535">
        <f t="shared" si="3"/>
        <v>51865834</v>
      </c>
      <c r="K11" s="536">
        <f t="shared" si="3"/>
        <v>54666589</v>
      </c>
    </row>
    <row r="12" spans="1:11" ht="12.75">
      <c r="A12" s="287" t="s">
        <v>334</v>
      </c>
      <c r="B12" s="111"/>
      <c r="C12" s="7">
        <v>10273280</v>
      </c>
      <c r="D12" s="7">
        <v>12567285</v>
      </c>
      <c r="E12" s="91">
        <v>5362592</v>
      </c>
      <c r="F12" s="90">
        <v>51055238</v>
      </c>
      <c r="G12" s="7">
        <v>8612477</v>
      </c>
      <c r="H12" s="33">
        <v>8612477</v>
      </c>
      <c r="I12" s="31">
        <v>49208571</v>
      </c>
      <c r="J12" s="7">
        <v>51865834</v>
      </c>
      <c r="K12" s="91">
        <v>54666589</v>
      </c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4514151</v>
      </c>
      <c r="E13" s="132">
        <f t="shared" si="4"/>
        <v>4666523</v>
      </c>
      <c r="F13" s="133">
        <f t="shared" si="4"/>
        <v>0</v>
      </c>
      <c r="G13" s="131">
        <f t="shared" si="4"/>
        <v>13700054</v>
      </c>
      <c r="H13" s="134">
        <f t="shared" si="4"/>
        <v>13700054</v>
      </c>
      <c r="I13" s="135">
        <f t="shared" si="4"/>
        <v>30000000</v>
      </c>
      <c r="J13" s="131">
        <f t="shared" si="4"/>
        <v>31620000</v>
      </c>
      <c r="K13" s="132">
        <f t="shared" si="4"/>
        <v>33327480</v>
      </c>
    </row>
    <row r="14" spans="1:11" ht="12.75">
      <c r="A14" s="287" t="s">
        <v>335</v>
      </c>
      <c r="B14" s="111"/>
      <c r="C14" s="7"/>
      <c r="D14" s="7">
        <v>4514151</v>
      </c>
      <c r="E14" s="91">
        <v>4666523</v>
      </c>
      <c r="F14" s="90"/>
      <c r="G14" s="7">
        <v>13700054</v>
      </c>
      <c r="H14" s="33">
        <v>13700054</v>
      </c>
      <c r="I14" s="31">
        <v>30000000</v>
      </c>
      <c r="J14" s="7">
        <v>31620000</v>
      </c>
      <c r="K14" s="91">
        <v>33327480</v>
      </c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/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4333000</v>
      </c>
      <c r="E22" s="518">
        <f t="shared" si="6"/>
        <v>9363202</v>
      </c>
      <c r="F22" s="519">
        <f t="shared" si="6"/>
        <v>0</v>
      </c>
      <c r="G22" s="517">
        <f t="shared" si="6"/>
        <v>2288490</v>
      </c>
      <c r="H22" s="520">
        <f t="shared" si="6"/>
        <v>2288490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>
        <v>1066617</v>
      </c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>
        <v>4333000</v>
      </c>
      <c r="E24" s="91">
        <v>6624091</v>
      </c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>
        <v>1672494</v>
      </c>
      <c r="F27" s="90"/>
      <c r="G27" s="7">
        <v>2288490</v>
      </c>
      <c r="H27" s="33">
        <v>2288490</v>
      </c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58154</v>
      </c>
      <c r="F40" s="519">
        <f t="shared" si="9"/>
        <v>0</v>
      </c>
      <c r="G40" s="517">
        <f t="shared" si="9"/>
        <v>888590</v>
      </c>
      <c r="H40" s="520">
        <f t="shared" si="9"/>
        <v>888590</v>
      </c>
      <c r="I40" s="521">
        <f t="shared" si="9"/>
        <v>4900000</v>
      </c>
      <c r="J40" s="517">
        <f t="shared" si="9"/>
        <v>4900000</v>
      </c>
      <c r="K40" s="518">
        <f t="shared" si="9"/>
        <v>4900000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>
        <v>570433</v>
      </c>
      <c r="H41" s="538">
        <v>570433</v>
      </c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>
        <v>4000000</v>
      </c>
      <c r="J43" s="297">
        <v>4000000</v>
      </c>
      <c r="K43" s="295">
        <v>4000000</v>
      </c>
    </row>
    <row r="44" spans="1:11" ht="12.75">
      <c r="A44" s="534" t="s">
        <v>354</v>
      </c>
      <c r="B44" s="111"/>
      <c r="C44" s="7"/>
      <c r="D44" s="7"/>
      <c r="E44" s="27">
        <v>58154</v>
      </c>
      <c r="F44" s="25"/>
      <c r="G44" s="26">
        <v>120910</v>
      </c>
      <c r="H44" s="28">
        <v>120910</v>
      </c>
      <c r="I44" s="294">
        <v>300000</v>
      </c>
      <c r="J44" s="26">
        <v>300000</v>
      </c>
      <c r="K44" s="27">
        <v>300000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>
        <v>197247</v>
      </c>
      <c r="H49" s="28">
        <v>197247</v>
      </c>
      <c r="I49" s="294">
        <v>600000</v>
      </c>
      <c r="J49" s="26">
        <v>600000</v>
      </c>
      <c r="K49" s="27">
        <v>600000</v>
      </c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21843874</v>
      </c>
      <c r="D60" s="219">
        <f t="shared" si="14"/>
        <v>33981260</v>
      </c>
      <c r="E60" s="271">
        <f t="shared" si="14"/>
        <v>46899928</v>
      </c>
      <c r="F60" s="272">
        <f t="shared" si="14"/>
        <v>72055238</v>
      </c>
      <c r="G60" s="219">
        <f t="shared" si="14"/>
        <v>74016349</v>
      </c>
      <c r="H60" s="222">
        <f t="shared" si="14"/>
        <v>74016349</v>
      </c>
      <c r="I60" s="273">
        <f t="shared" si="14"/>
        <v>94183571</v>
      </c>
      <c r="J60" s="219">
        <f t="shared" si="14"/>
        <v>99004884</v>
      </c>
      <c r="K60" s="271">
        <f t="shared" si="14"/>
        <v>104086548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11720570</v>
      </c>
      <c r="D5" s="529">
        <f t="shared" si="0"/>
        <v>12307432</v>
      </c>
      <c r="E5" s="530">
        <f t="shared" si="0"/>
        <v>0</v>
      </c>
      <c r="F5" s="531">
        <f t="shared" si="0"/>
        <v>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846290</v>
      </c>
      <c r="E6" s="91">
        <f t="shared" si="1"/>
        <v>0</v>
      </c>
      <c r="F6" s="90">
        <f t="shared" si="1"/>
        <v>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/>
      <c r="D7" s="7">
        <v>846290</v>
      </c>
      <c r="E7" s="91"/>
      <c r="F7" s="90"/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2755392</v>
      </c>
      <c r="E8" s="91">
        <f t="shared" si="2"/>
        <v>0</v>
      </c>
      <c r="F8" s="90">
        <f t="shared" si="2"/>
        <v>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>
        <v>2755392</v>
      </c>
      <c r="E9" s="91"/>
      <c r="F9" s="90"/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11720570</v>
      </c>
      <c r="D11" s="535">
        <f t="shared" si="3"/>
        <v>7043750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>
        <v>11720570</v>
      </c>
      <c r="D12" s="7">
        <v>7043750</v>
      </c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1662000</v>
      </c>
      <c r="E15" s="91">
        <f t="shared" si="5"/>
        <v>0</v>
      </c>
      <c r="F15" s="90">
        <f t="shared" si="5"/>
        <v>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1662000</v>
      </c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202439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>
        <v>202439</v>
      </c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7000000</v>
      </c>
      <c r="G40" s="517">
        <f t="shared" si="9"/>
        <v>50000</v>
      </c>
      <c r="H40" s="520">
        <f t="shared" si="9"/>
        <v>50000</v>
      </c>
      <c r="I40" s="521">
        <f t="shared" si="9"/>
        <v>100000</v>
      </c>
      <c r="J40" s="517">
        <f t="shared" si="9"/>
        <v>100000</v>
      </c>
      <c r="K40" s="518">
        <f t="shared" si="9"/>
        <v>100000</v>
      </c>
    </row>
    <row r="41" spans="1:11" ht="12.75">
      <c r="A41" s="534" t="s">
        <v>350</v>
      </c>
      <c r="B41" s="120"/>
      <c r="C41" s="535"/>
      <c r="D41" s="535"/>
      <c r="E41" s="536"/>
      <c r="F41" s="537">
        <v>6000000</v>
      </c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>
        <v>50000</v>
      </c>
      <c r="H43" s="298">
        <v>50000</v>
      </c>
      <c r="I43" s="299">
        <v>100000</v>
      </c>
      <c r="J43" s="297">
        <v>100000</v>
      </c>
      <c r="K43" s="295">
        <v>100000</v>
      </c>
    </row>
    <row r="44" spans="1:11" ht="12.75">
      <c r="A44" s="534" t="s">
        <v>354</v>
      </c>
      <c r="B44" s="111"/>
      <c r="C44" s="7"/>
      <c r="D44" s="7"/>
      <c r="E44" s="27"/>
      <c r="F44" s="25">
        <v>1000000</v>
      </c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11923009</v>
      </c>
      <c r="D60" s="219">
        <f t="shared" si="14"/>
        <v>12307432</v>
      </c>
      <c r="E60" s="271">
        <f t="shared" si="14"/>
        <v>0</v>
      </c>
      <c r="F60" s="272">
        <f t="shared" si="14"/>
        <v>7000000</v>
      </c>
      <c r="G60" s="219">
        <f t="shared" si="14"/>
        <v>50000</v>
      </c>
      <c r="H60" s="222">
        <f t="shared" si="14"/>
        <v>50000</v>
      </c>
      <c r="I60" s="273">
        <f t="shared" si="14"/>
        <v>100000</v>
      </c>
      <c r="J60" s="219">
        <f t="shared" si="14"/>
        <v>100000</v>
      </c>
      <c r="K60" s="271">
        <f t="shared" si="14"/>
        <v>100000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24999000</v>
      </c>
      <c r="D5" s="529">
        <f t="shared" si="0"/>
        <v>25029000</v>
      </c>
      <c r="E5" s="530">
        <f t="shared" si="0"/>
        <v>20444261</v>
      </c>
      <c r="F5" s="531">
        <f t="shared" si="0"/>
        <v>26830957</v>
      </c>
      <c r="G5" s="529">
        <f t="shared" si="0"/>
        <v>24617852</v>
      </c>
      <c r="H5" s="532">
        <f t="shared" si="0"/>
        <v>24617852</v>
      </c>
      <c r="I5" s="533">
        <f t="shared" si="0"/>
        <v>39183000</v>
      </c>
      <c r="J5" s="529">
        <f t="shared" si="0"/>
        <v>41298882</v>
      </c>
      <c r="K5" s="530">
        <f t="shared" si="0"/>
        <v>43529021</v>
      </c>
    </row>
    <row r="6" spans="1:11" ht="12.75">
      <c r="A6" s="534" t="s">
        <v>206</v>
      </c>
      <c r="B6" s="120"/>
      <c r="C6" s="7">
        <f aca="true" t="shared" si="1" ref="C6:K6">+C7</f>
        <v>1136000</v>
      </c>
      <c r="D6" s="7">
        <f t="shared" si="1"/>
        <v>1638000</v>
      </c>
      <c r="E6" s="91">
        <f t="shared" si="1"/>
        <v>1382140</v>
      </c>
      <c r="F6" s="90">
        <f t="shared" si="1"/>
        <v>0</v>
      </c>
      <c r="G6" s="7">
        <f t="shared" si="1"/>
        <v>2275281</v>
      </c>
      <c r="H6" s="33">
        <f t="shared" si="1"/>
        <v>2275281</v>
      </c>
      <c r="I6" s="31">
        <f t="shared" si="1"/>
        <v>8365000</v>
      </c>
      <c r="J6" s="7">
        <f t="shared" si="1"/>
        <v>8816710</v>
      </c>
      <c r="K6" s="91">
        <f t="shared" si="1"/>
        <v>9292812</v>
      </c>
    </row>
    <row r="7" spans="1:11" ht="12.75">
      <c r="A7" s="287" t="s">
        <v>331</v>
      </c>
      <c r="B7" s="120"/>
      <c r="C7" s="7">
        <v>1136000</v>
      </c>
      <c r="D7" s="7">
        <v>1638000</v>
      </c>
      <c r="E7" s="91">
        <v>1382140</v>
      </c>
      <c r="F7" s="90"/>
      <c r="G7" s="7">
        <v>2275281</v>
      </c>
      <c r="H7" s="33">
        <v>2275281</v>
      </c>
      <c r="I7" s="31">
        <v>8365000</v>
      </c>
      <c r="J7" s="7">
        <v>8816710</v>
      </c>
      <c r="K7" s="91">
        <v>9292812</v>
      </c>
    </row>
    <row r="8" spans="1:11" ht="12.75">
      <c r="A8" s="534" t="s">
        <v>207</v>
      </c>
      <c r="B8" s="120"/>
      <c r="C8" s="7">
        <f aca="true" t="shared" si="2" ref="C8:K8">SUM(C9:C10)</f>
        <v>6717000</v>
      </c>
      <c r="D8" s="7">
        <f t="shared" si="2"/>
        <v>12913000</v>
      </c>
      <c r="E8" s="91">
        <f t="shared" si="2"/>
        <v>11847926</v>
      </c>
      <c r="F8" s="90">
        <f t="shared" si="2"/>
        <v>16500000</v>
      </c>
      <c r="G8" s="7">
        <f t="shared" si="2"/>
        <v>16077355</v>
      </c>
      <c r="H8" s="33">
        <f t="shared" si="2"/>
        <v>16077355</v>
      </c>
      <c r="I8" s="31">
        <f t="shared" si="2"/>
        <v>17870000</v>
      </c>
      <c r="J8" s="7">
        <f t="shared" si="2"/>
        <v>18834980</v>
      </c>
      <c r="K8" s="91">
        <f t="shared" si="2"/>
        <v>19852069</v>
      </c>
    </row>
    <row r="9" spans="1:11" ht="12.75">
      <c r="A9" s="287" t="s">
        <v>332</v>
      </c>
      <c r="B9" s="120"/>
      <c r="C9" s="7">
        <v>6717000</v>
      </c>
      <c r="D9" s="7">
        <v>12913000</v>
      </c>
      <c r="E9" s="91">
        <v>11847926</v>
      </c>
      <c r="F9" s="90">
        <v>16500000</v>
      </c>
      <c r="G9" s="7">
        <v>15504439</v>
      </c>
      <c r="H9" s="33">
        <v>15504439</v>
      </c>
      <c r="I9" s="31">
        <v>15870000</v>
      </c>
      <c r="J9" s="7">
        <v>16726980</v>
      </c>
      <c r="K9" s="91">
        <v>17630237</v>
      </c>
    </row>
    <row r="10" spans="1:11" ht="12.75">
      <c r="A10" s="287" t="s">
        <v>333</v>
      </c>
      <c r="B10" s="120"/>
      <c r="C10" s="7"/>
      <c r="D10" s="7"/>
      <c r="E10" s="91"/>
      <c r="F10" s="90"/>
      <c r="G10" s="7">
        <v>572916</v>
      </c>
      <c r="H10" s="33">
        <v>572916</v>
      </c>
      <c r="I10" s="31">
        <v>2000000</v>
      </c>
      <c r="J10" s="7">
        <v>2108000</v>
      </c>
      <c r="K10" s="91">
        <v>2221832</v>
      </c>
    </row>
    <row r="11" spans="1:11" ht="12.75">
      <c r="A11" s="534" t="s">
        <v>208</v>
      </c>
      <c r="B11" s="120"/>
      <c r="C11" s="535">
        <f aca="true" t="shared" si="3" ref="C11:K11">+C12</f>
        <v>15564000</v>
      </c>
      <c r="D11" s="535">
        <f t="shared" si="3"/>
        <v>7906000</v>
      </c>
      <c r="E11" s="536">
        <f t="shared" si="3"/>
        <v>5118180</v>
      </c>
      <c r="F11" s="537">
        <f t="shared" si="3"/>
        <v>6128392</v>
      </c>
      <c r="G11" s="535">
        <f t="shared" si="3"/>
        <v>2615100</v>
      </c>
      <c r="H11" s="538">
        <f t="shared" si="3"/>
        <v>2615100</v>
      </c>
      <c r="I11" s="539">
        <f t="shared" si="3"/>
        <v>6900000</v>
      </c>
      <c r="J11" s="535">
        <f t="shared" si="3"/>
        <v>7272600</v>
      </c>
      <c r="K11" s="536">
        <f t="shared" si="3"/>
        <v>7665320</v>
      </c>
    </row>
    <row r="12" spans="1:11" ht="12.75">
      <c r="A12" s="287" t="s">
        <v>334</v>
      </c>
      <c r="B12" s="111"/>
      <c r="C12" s="7">
        <v>15564000</v>
      </c>
      <c r="D12" s="7">
        <v>7906000</v>
      </c>
      <c r="E12" s="91">
        <v>5118180</v>
      </c>
      <c r="F12" s="90">
        <v>6128392</v>
      </c>
      <c r="G12" s="7">
        <v>2615100</v>
      </c>
      <c r="H12" s="33">
        <v>2615100</v>
      </c>
      <c r="I12" s="31">
        <v>6900000</v>
      </c>
      <c r="J12" s="7">
        <v>7272600</v>
      </c>
      <c r="K12" s="91">
        <v>7665320</v>
      </c>
    </row>
    <row r="13" spans="1:11" ht="12.75">
      <c r="A13" s="534" t="s">
        <v>209</v>
      </c>
      <c r="B13" s="111"/>
      <c r="C13" s="131">
        <f aca="true" t="shared" si="4" ref="C13:K13">+C14</f>
        <v>594000</v>
      </c>
      <c r="D13" s="131">
        <f t="shared" si="4"/>
        <v>1174000</v>
      </c>
      <c r="E13" s="132">
        <f t="shared" si="4"/>
        <v>2096015</v>
      </c>
      <c r="F13" s="133">
        <f t="shared" si="4"/>
        <v>2664565</v>
      </c>
      <c r="G13" s="131">
        <f t="shared" si="4"/>
        <v>3650116</v>
      </c>
      <c r="H13" s="134">
        <f t="shared" si="4"/>
        <v>3650116</v>
      </c>
      <c r="I13" s="135">
        <f t="shared" si="4"/>
        <v>6048000</v>
      </c>
      <c r="J13" s="131">
        <f t="shared" si="4"/>
        <v>6374592</v>
      </c>
      <c r="K13" s="132">
        <f t="shared" si="4"/>
        <v>6718820</v>
      </c>
    </row>
    <row r="14" spans="1:11" ht="12.75">
      <c r="A14" s="287" t="s">
        <v>335</v>
      </c>
      <c r="B14" s="111"/>
      <c r="C14" s="7">
        <v>594000</v>
      </c>
      <c r="D14" s="7">
        <v>1174000</v>
      </c>
      <c r="E14" s="91">
        <v>2096015</v>
      </c>
      <c r="F14" s="90">
        <v>2664565</v>
      </c>
      <c r="G14" s="7">
        <v>3650116</v>
      </c>
      <c r="H14" s="33">
        <v>3650116</v>
      </c>
      <c r="I14" s="31">
        <v>6048000</v>
      </c>
      <c r="J14" s="7">
        <v>6374592</v>
      </c>
      <c r="K14" s="91">
        <v>6718820</v>
      </c>
    </row>
    <row r="15" spans="1:11" ht="12.75">
      <c r="A15" s="534" t="s">
        <v>210</v>
      </c>
      <c r="B15" s="111"/>
      <c r="C15" s="7">
        <f aca="true" t="shared" si="5" ref="C15:K15">SUM(C16:C20)</f>
        <v>988000</v>
      </c>
      <c r="D15" s="7">
        <f t="shared" si="5"/>
        <v>1398000</v>
      </c>
      <c r="E15" s="91">
        <f t="shared" si="5"/>
        <v>0</v>
      </c>
      <c r="F15" s="90">
        <f t="shared" si="5"/>
        <v>1538000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>
        <v>988000</v>
      </c>
      <c r="D16" s="7"/>
      <c r="E16" s="91"/>
      <c r="F16" s="90">
        <v>1538000</v>
      </c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1398000</v>
      </c>
      <c r="E20" s="91"/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1010000</v>
      </c>
      <c r="D22" s="517">
        <f t="shared" si="6"/>
        <v>1101000</v>
      </c>
      <c r="E22" s="518">
        <f t="shared" si="6"/>
        <v>1310457</v>
      </c>
      <c r="F22" s="519">
        <f t="shared" si="6"/>
        <v>1972149</v>
      </c>
      <c r="G22" s="517">
        <f t="shared" si="6"/>
        <v>1761953</v>
      </c>
      <c r="H22" s="520">
        <f t="shared" si="6"/>
        <v>1761953</v>
      </c>
      <c r="I22" s="521">
        <f t="shared" si="6"/>
        <v>2144300</v>
      </c>
      <c r="J22" s="517">
        <f t="shared" si="6"/>
        <v>2260092</v>
      </c>
      <c r="K22" s="518">
        <f t="shared" si="6"/>
        <v>2382137</v>
      </c>
    </row>
    <row r="23" spans="1:11" ht="12.75">
      <c r="A23" s="534" t="s">
        <v>339</v>
      </c>
      <c r="B23" s="120"/>
      <c r="C23" s="7"/>
      <c r="D23" s="7"/>
      <c r="E23" s="91">
        <v>205743</v>
      </c>
      <c r="F23" s="90"/>
      <c r="G23" s="7">
        <v>998336</v>
      </c>
      <c r="H23" s="33">
        <v>998336</v>
      </c>
      <c r="I23" s="31">
        <v>1234300</v>
      </c>
      <c r="J23" s="7">
        <v>1300952</v>
      </c>
      <c r="K23" s="91">
        <v>1371204</v>
      </c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1972149</v>
      </c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>
        <v>763617</v>
      </c>
      <c r="H27" s="33">
        <v>763617</v>
      </c>
      <c r="I27" s="31">
        <v>910000</v>
      </c>
      <c r="J27" s="7">
        <v>959140</v>
      </c>
      <c r="K27" s="91">
        <v>1010933</v>
      </c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>
        <v>1010000</v>
      </c>
      <c r="D32" s="7">
        <v>1101000</v>
      </c>
      <c r="E32" s="91">
        <v>1104714</v>
      </c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4367000</v>
      </c>
      <c r="D40" s="517">
        <f t="shared" si="9"/>
        <v>4064288</v>
      </c>
      <c r="E40" s="518">
        <f t="shared" si="9"/>
        <v>6195850</v>
      </c>
      <c r="F40" s="519">
        <f t="shared" si="9"/>
        <v>11600951</v>
      </c>
      <c r="G40" s="517">
        <f t="shared" si="9"/>
        <v>7010198</v>
      </c>
      <c r="H40" s="520">
        <f t="shared" si="9"/>
        <v>7010198</v>
      </c>
      <c r="I40" s="521">
        <f t="shared" si="9"/>
        <v>11318148</v>
      </c>
      <c r="J40" s="517">
        <f t="shared" si="9"/>
        <v>11929328</v>
      </c>
      <c r="K40" s="518">
        <f t="shared" si="9"/>
        <v>12573512</v>
      </c>
    </row>
    <row r="41" spans="1:11" ht="12.75">
      <c r="A41" s="534" t="s">
        <v>350</v>
      </c>
      <c r="B41" s="120"/>
      <c r="C41" s="535"/>
      <c r="D41" s="535"/>
      <c r="E41" s="536">
        <v>2274974</v>
      </c>
      <c r="F41" s="537"/>
      <c r="G41" s="535">
        <v>3771610</v>
      </c>
      <c r="H41" s="538">
        <v>3771610</v>
      </c>
      <c r="I41" s="539">
        <v>5916769</v>
      </c>
      <c r="J41" s="535">
        <v>6236275</v>
      </c>
      <c r="K41" s="536">
        <v>6573033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>
        <v>912830</v>
      </c>
      <c r="F43" s="296"/>
      <c r="G43" s="297">
        <v>2084959</v>
      </c>
      <c r="H43" s="298">
        <v>2084959</v>
      </c>
      <c r="I43" s="299">
        <v>2852000</v>
      </c>
      <c r="J43" s="297">
        <v>3006008</v>
      </c>
      <c r="K43" s="295">
        <v>3168333</v>
      </c>
    </row>
    <row r="44" spans="1:11" ht="12.75">
      <c r="A44" s="534" t="s">
        <v>354</v>
      </c>
      <c r="B44" s="111"/>
      <c r="C44" s="7"/>
      <c r="D44" s="7"/>
      <c r="E44" s="27">
        <v>836716</v>
      </c>
      <c r="F44" s="25"/>
      <c r="G44" s="26">
        <v>43000</v>
      </c>
      <c r="H44" s="28">
        <v>43000</v>
      </c>
      <c r="I44" s="294">
        <v>49379</v>
      </c>
      <c r="J44" s="26">
        <v>52045</v>
      </c>
      <c r="K44" s="27">
        <v>54856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4367000</v>
      </c>
      <c r="D47" s="7">
        <v>4064288</v>
      </c>
      <c r="E47" s="27">
        <v>1724808</v>
      </c>
      <c r="F47" s="25">
        <v>7516929</v>
      </c>
      <c r="G47" s="26">
        <v>1110629</v>
      </c>
      <c r="H47" s="28">
        <v>1110629</v>
      </c>
      <c r="I47" s="294">
        <v>2500000</v>
      </c>
      <c r="J47" s="26">
        <v>2635000</v>
      </c>
      <c r="K47" s="27">
        <v>2777290</v>
      </c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>
        <v>446522</v>
      </c>
      <c r="F49" s="25">
        <v>4084022</v>
      </c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30376000</v>
      </c>
      <c r="D60" s="219">
        <f t="shared" si="14"/>
        <v>30194288</v>
      </c>
      <c r="E60" s="271">
        <f t="shared" si="14"/>
        <v>27950568</v>
      </c>
      <c r="F60" s="272">
        <f t="shared" si="14"/>
        <v>40404057</v>
      </c>
      <c r="G60" s="219">
        <f t="shared" si="14"/>
        <v>33390003</v>
      </c>
      <c r="H60" s="222">
        <f t="shared" si="14"/>
        <v>33390003</v>
      </c>
      <c r="I60" s="273">
        <f t="shared" si="14"/>
        <v>52645448</v>
      </c>
      <c r="J60" s="219">
        <f t="shared" si="14"/>
        <v>55488302</v>
      </c>
      <c r="K60" s="271">
        <f t="shared" si="14"/>
        <v>58484670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86617000</v>
      </c>
      <c r="D5" s="529">
        <f t="shared" si="0"/>
        <v>94496000</v>
      </c>
      <c r="E5" s="530">
        <f t="shared" si="0"/>
        <v>-70895877</v>
      </c>
      <c r="F5" s="531">
        <f t="shared" si="0"/>
        <v>42878417</v>
      </c>
      <c r="G5" s="529">
        <f t="shared" si="0"/>
        <v>92356372</v>
      </c>
      <c r="H5" s="532">
        <f t="shared" si="0"/>
        <v>92356372</v>
      </c>
      <c r="I5" s="533">
        <f t="shared" si="0"/>
        <v>94303338</v>
      </c>
      <c r="J5" s="529">
        <f t="shared" si="0"/>
        <v>99395718</v>
      </c>
      <c r="K5" s="530">
        <f t="shared" si="0"/>
        <v>92170000</v>
      </c>
    </row>
    <row r="6" spans="1:11" ht="12.75">
      <c r="A6" s="534" t="s">
        <v>206</v>
      </c>
      <c r="B6" s="120"/>
      <c r="C6" s="7">
        <f aca="true" t="shared" si="1" ref="C6:K6">+C7</f>
        <v>0</v>
      </c>
      <c r="D6" s="7">
        <f t="shared" si="1"/>
        <v>0</v>
      </c>
      <c r="E6" s="91">
        <f t="shared" si="1"/>
        <v>-41608408</v>
      </c>
      <c r="F6" s="90">
        <f t="shared" si="1"/>
        <v>17249237</v>
      </c>
      <c r="G6" s="7">
        <f t="shared" si="1"/>
        <v>66727192</v>
      </c>
      <c r="H6" s="33">
        <f t="shared" si="1"/>
        <v>66727192</v>
      </c>
      <c r="I6" s="31">
        <f t="shared" si="1"/>
        <v>68674158</v>
      </c>
      <c r="J6" s="7">
        <f t="shared" si="1"/>
        <v>99395718</v>
      </c>
      <c r="K6" s="91">
        <f t="shared" si="1"/>
        <v>92170000</v>
      </c>
    </row>
    <row r="7" spans="1:11" ht="12.75">
      <c r="A7" s="287" t="s">
        <v>331</v>
      </c>
      <c r="B7" s="120"/>
      <c r="C7" s="7"/>
      <c r="D7" s="7"/>
      <c r="E7" s="91">
        <v>-41608408</v>
      </c>
      <c r="F7" s="90">
        <v>17249237</v>
      </c>
      <c r="G7" s="7">
        <v>66727192</v>
      </c>
      <c r="H7" s="33">
        <v>66727192</v>
      </c>
      <c r="I7" s="31">
        <v>68674158</v>
      </c>
      <c r="J7" s="7">
        <v>99395718</v>
      </c>
      <c r="K7" s="91">
        <v>92170000</v>
      </c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-10434947</v>
      </c>
      <c r="F8" s="90">
        <f t="shared" si="2"/>
        <v>8482433</v>
      </c>
      <c r="G8" s="7">
        <f t="shared" si="2"/>
        <v>8482433</v>
      </c>
      <c r="H8" s="33">
        <f t="shared" si="2"/>
        <v>8482433</v>
      </c>
      <c r="I8" s="31">
        <f t="shared" si="2"/>
        <v>8482433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>
        <v>-10060819</v>
      </c>
      <c r="F9" s="90">
        <v>8482433</v>
      </c>
      <c r="G9" s="7">
        <v>8482433</v>
      </c>
      <c r="H9" s="33">
        <v>8482433</v>
      </c>
      <c r="I9" s="31">
        <v>8482433</v>
      </c>
      <c r="J9" s="7"/>
      <c r="K9" s="91"/>
    </row>
    <row r="10" spans="1:11" ht="12.75">
      <c r="A10" s="287" t="s">
        <v>333</v>
      </c>
      <c r="B10" s="120"/>
      <c r="C10" s="7"/>
      <c r="D10" s="7"/>
      <c r="E10" s="91">
        <v>-374128</v>
      </c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-7773192</v>
      </c>
      <c r="F11" s="537">
        <f t="shared" si="3"/>
        <v>7147311</v>
      </c>
      <c r="G11" s="535">
        <f t="shared" si="3"/>
        <v>7147311</v>
      </c>
      <c r="H11" s="538">
        <f t="shared" si="3"/>
        <v>7147311</v>
      </c>
      <c r="I11" s="539">
        <f t="shared" si="3"/>
        <v>7147311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>
        <v>-7773192</v>
      </c>
      <c r="F12" s="90">
        <v>7147311</v>
      </c>
      <c r="G12" s="7">
        <v>7147311</v>
      </c>
      <c r="H12" s="33">
        <v>7147311</v>
      </c>
      <c r="I12" s="31">
        <v>7147311</v>
      </c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-10803495</v>
      </c>
      <c r="F13" s="133">
        <f t="shared" si="4"/>
        <v>9835953</v>
      </c>
      <c r="G13" s="131">
        <f t="shared" si="4"/>
        <v>9835953</v>
      </c>
      <c r="H13" s="134">
        <f t="shared" si="4"/>
        <v>9835953</v>
      </c>
      <c r="I13" s="135">
        <f t="shared" si="4"/>
        <v>9835953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>
        <v>-10803495</v>
      </c>
      <c r="F14" s="90">
        <v>9835953</v>
      </c>
      <c r="G14" s="7">
        <v>9835953</v>
      </c>
      <c r="H14" s="33">
        <v>9835953</v>
      </c>
      <c r="I14" s="31">
        <v>9835953</v>
      </c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86617000</v>
      </c>
      <c r="D15" s="7">
        <f t="shared" si="5"/>
        <v>94496000</v>
      </c>
      <c r="E15" s="91">
        <f t="shared" si="5"/>
        <v>-275835</v>
      </c>
      <c r="F15" s="90">
        <f t="shared" si="5"/>
        <v>163483</v>
      </c>
      <c r="G15" s="7">
        <f t="shared" si="5"/>
        <v>163483</v>
      </c>
      <c r="H15" s="33">
        <f t="shared" si="5"/>
        <v>163483</v>
      </c>
      <c r="I15" s="31">
        <f t="shared" si="5"/>
        <v>163483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>
        <v>163483</v>
      </c>
      <c r="G16" s="7">
        <v>163483</v>
      </c>
      <c r="H16" s="33">
        <v>163483</v>
      </c>
      <c r="I16" s="31">
        <v>163483</v>
      </c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>
        <v>86617000</v>
      </c>
      <c r="D20" s="7">
        <v>94496000</v>
      </c>
      <c r="E20" s="91">
        <v>-275835</v>
      </c>
      <c r="F20" s="90"/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-2693476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>
        <v>-2693476</v>
      </c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-6183660</v>
      </c>
      <c r="F40" s="519">
        <f t="shared" si="9"/>
        <v>112583</v>
      </c>
      <c r="G40" s="517">
        <f t="shared" si="9"/>
        <v>112583</v>
      </c>
      <c r="H40" s="520">
        <f t="shared" si="9"/>
        <v>112583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/>
      <c r="D41" s="535"/>
      <c r="E41" s="536">
        <v>-549765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>
        <v>-142097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>
        <v>-826556</v>
      </c>
      <c r="F44" s="25">
        <v>112583</v>
      </c>
      <c r="G44" s="26">
        <v>112583</v>
      </c>
      <c r="H44" s="28">
        <v>112583</v>
      </c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>
        <v>-4401314</v>
      </c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>
        <v>-263928</v>
      </c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86617000</v>
      </c>
      <c r="D60" s="219">
        <f t="shared" si="14"/>
        <v>94496000</v>
      </c>
      <c r="E60" s="271">
        <f t="shared" si="14"/>
        <v>-79773013</v>
      </c>
      <c r="F60" s="272">
        <f t="shared" si="14"/>
        <v>42991000</v>
      </c>
      <c r="G60" s="219">
        <f t="shared" si="14"/>
        <v>92468955</v>
      </c>
      <c r="H60" s="222">
        <f t="shared" si="14"/>
        <v>92468955</v>
      </c>
      <c r="I60" s="273">
        <f t="shared" si="14"/>
        <v>94303338</v>
      </c>
      <c r="J60" s="219">
        <f t="shared" si="14"/>
        <v>99395718</v>
      </c>
      <c r="K60" s="271">
        <f t="shared" si="14"/>
        <v>92170000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209571691</v>
      </c>
      <c r="D5" s="12">
        <f t="shared" si="0"/>
        <v>220294561</v>
      </c>
      <c r="E5" s="71">
        <f t="shared" si="0"/>
        <v>244285210</v>
      </c>
      <c r="F5" s="72">
        <f t="shared" si="0"/>
        <v>355675148</v>
      </c>
      <c r="G5" s="12">
        <f t="shared" si="0"/>
        <v>300448471</v>
      </c>
      <c r="H5" s="73">
        <f t="shared" si="0"/>
        <v>300448471</v>
      </c>
      <c r="I5" s="130">
        <f t="shared" si="0"/>
        <v>355629008</v>
      </c>
      <c r="J5" s="12">
        <f t="shared" si="0"/>
        <v>368105402</v>
      </c>
      <c r="K5" s="73">
        <f t="shared" si="0"/>
        <v>396100192</v>
      </c>
    </row>
    <row r="6" spans="1:11" ht="12.75">
      <c r="A6" s="113" t="s">
        <v>74</v>
      </c>
      <c r="B6" s="111"/>
      <c r="C6" s="7">
        <v>116310871</v>
      </c>
      <c r="D6" s="7">
        <v>115904398</v>
      </c>
      <c r="E6" s="91">
        <v>122357595</v>
      </c>
      <c r="F6" s="90">
        <v>208539000</v>
      </c>
      <c r="G6" s="7">
        <v>187369730</v>
      </c>
      <c r="H6" s="33">
        <v>187369730</v>
      </c>
      <c r="I6" s="31">
        <v>235553869</v>
      </c>
      <c r="J6" s="7">
        <v>241335369</v>
      </c>
      <c r="K6" s="91">
        <v>262197298</v>
      </c>
    </row>
    <row r="7" spans="1:11" ht="12.75">
      <c r="A7" s="113" t="s">
        <v>75</v>
      </c>
      <c r="B7" s="111"/>
      <c r="C7" s="131">
        <v>93260820</v>
      </c>
      <c r="D7" s="131">
        <v>104390163</v>
      </c>
      <c r="E7" s="132">
        <v>121927615</v>
      </c>
      <c r="F7" s="133">
        <v>147136148</v>
      </c>
      <c r="G7" s="131">
        <v>113078741</v>
      </c>
      <c r="H7" s="134">
        <v>113078741</v>
      </c>
      <c r="I7" s="135">
        <v>120075139</v>
      </c>
      <c r="J7" s="131">
        <v>126770033</v>
      </c>
      <c r="K7" s="132">
        <v>133902894</v>
      </c>
    </row>
    <row r="8" spans="1:11" ht="12.75">
      <c r="A8" s="113" t="s">
        <v>76</v>
      </c>
      <c r="B8" s="111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110" t="s">
        <v>77</v>
      </c>
      <c r="B9" s="111"/>
      <c r="C9" s="12">
        <f aca="true" t="shared" si="1" ref="C9:K9">SUM(C10:C14)</f>
        <v>36441122</v>
      </c>
      <c r="D9" s="12">
        <f t="shared" si="1"/>
        <v>5679711</v>
      </c>
      <c r="E9" s="136">
        <f t="shared" si="1"/>
        <v>23543470</v>
      </c>
      <c r="F9" s="137">
        <f t="shared" si="1"/>
        <v>27427131</v>
      </c>
      <c r="G9" s="12">
        <f t="shared" si="1"/>
        <v>13890650</v>
      </c>
      <c r="H9" s="74">
        <f t="shared" si="1"/>
        <v>13890650</v>
      </c>
      <c r="I9" s="72">
        <f t="shared" si="1"/>
        <v>21844577</v>
      </c>
      <c r="J9" s="12">
        <f t="shared" si="1"/>
        <v>23024183</v>
      </c>
      <c r="K9" s="136">
        <f t="shared" si="1"/>
        <v>24267490</v>
      </c>
    </row>
    <row r="10" spans="1:11" ht="12.75">
      <c r="A10" s="113" t="s">
        <v>78</v>
      </c>
      <c r="B10" s="111"/>
      <c r="C10" s="7">
        <v>35568473</v>
      </c>
      <c r="D10" s="7">
        <v>4403878</v>
      </c>
      <c r="E10" s="91">
        <v>1042615</v>
      </c>
      <c r="F10" s="90">
        <v>1130000</v>
      </c>
      <c r="G10" s="7">
        <v>685082</v>
      </c>
      <c r="H10" s="33">
        <v>685082</v>
      </c>
      <c r="I10" s="31">
        <v>699845</v>
      </c>
      <c r="J10" s="7">
        <v>737637</v>
      </c>
      <c r="K10" s="91">
        <v>777469</v>
      </c>
    </row>
    <row r="11" spans="1:11" ht="12.75">
      <c r="A11" s="113" t="s">
        <v>79</v>
      </c>
      <c r="B11" s="111"/>
      <c r="C11" s="7">
        <v>251261</v>
      </c>
      <c r="D11" s="7">
        <v>307269</v>
      </c>
      <c r="E11" s="91">
        <v>282509</v>
      </c>
      <c r="F11" s="90">
        <v>317131</v>
      </c>
      <c r="G11" s="7">
        <v>90262</v>
      </c>
      <c r="H11" s="33">
        <v>90262</v>
      </c>
      <c r="I11" s="31">
        <v>93862</v>
      </c>
      <c r="J11" s="7">
        <v>98930</v>
      </c>
      <c r="K11" s="91">
        <v>104273</v>
      </c>
    </row>
    <row r="12" spans="1:11" ht="12.75">
      <c r="A12" s="113" t="s">
        <v>80</v>
      </c>
      <c r="B12" s="111"/>
      <c r="C12" s="7">
        <v>621388</v>
      </c>
      <c r="D12" s="7">
        <v>968564</v>
      </c>
      <c r="E12" s="91">
        <v>20194409</v>
      </c>
      <c r="F12" s="90">
        <v>9249000</v>
      </c>
      <c r="G12" s="7">
        <v>3162766</v>
      </c>
      <c r="H12" s="33">
        <v>3162766</v>
      </c>
      <c r="I12" s="31">
        <v>3927607</v>
      </c>
      <c r="J12" s="7">
        <v>4139697</v>
      </c>
      <c r="K12" s="91">
        <v>4363241</v>
      </c>
    </row>
    <row r="13" spans="1:11" ht="12.75">
      <c r="A13" s="113" t="s">
        <v>81</v>
      </c>
      <c r="B13" s="111"/>
      <c r="C13" s="7"/>
      <c r="D13" s="7"/>
      <c r="E13" s="91">
        <v>2023937</v>
      </c>
      <c r="F13" s="90">
        <v>16731000</v>
      </c>
      <c r="G13" s="7">
        <v>9952540</v>
      </c>
      <c r="H13" s="33">
        <v>9952540</v>
      </c>
      <c r="I13" s="31">
        <v>17123263</v>
      </c>
      <c r="J13" s="7">
        <v>18047919</v>
      </c>
      <c r="K13" s="91">
        <v>19022507</v>
      </c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34871207</v>
      </c>
      <c r="D15" s="12">
        <f t="shared" si="2"/>
        <v>1800288</v>
      </c>
      <c r="E15" s="136">
        <f t="shared" si="2"/>
        <v>446</v>
      </c>
      <c r="F15" s="137">
        <f t="shared" si="2"/>
        <v>14274515</v>
      </c>
      <c r="G15" s="12">
        <f t="shared" si="2"/>
        <v>24142083</v>
      </c>
      <c r="H15" s="74">
        <f t="shared" si="2"/>
        <v>24142083</v>
      </c>
      <c r="I15" s="72">
        <f t="shared" si="2"/>
        <v>22492053</v>
      </c>
      <c r="J15" s="12">
        <f t="shared" si="2"/>
        <v>23757884</v>
      </c>
      <c r="K15" s="136">
        <f t="shared" si="2"/>
        <v>25042411</v>
      </c>
    </row>
    <row r="16" spans="1:11" ht="12.75">
      <c r="A16" s="113" t="s">
        <v>84</v>
      </c>
      <c r="B16" s="111"/>
      <c r="C16" s="7">
        <v>821748</v>
      </c>
      <c r="D16" s="7">
        <v>900255</v>
      </c>
      <c r="E16" s="91">
        <v>440</v>
      </c>
      <c r="F16" s="90"/>
      <c r="G16" s="7">
        <v>3573161</v>
      </c>
      <c r="H16" s="33">
        <v>3573161</v>
      </c>
      <c r="I16" s="31">
        <v>3442913</v>
      </c>
      <c r="J16" s="7">
        <v>3680090</v>
      </c>
      <c r="K16" s="91">
        <v>3880417</v>
      </c>
    </row>
    <row r="17" spans="1:11" ht="12.75">
      <c r="A17" s="113" t="s">
        <v>85</v>
      </c>
      <c r="B17" s="111"/>
      <c r="C17" s="7">
        <v>34049459</v>
      </c>
      <c r="D17" s="7">
        <v>900033</v>
      </c>
      <c r="E17" s="91">
        <v>6</v>
      </c>
      <c r="F17" s="90">
        <v>14274515</v>
      </c>
      <c r="G17" s="7">
        <v>20568922</v>
      </c>
      <c r="H17" s="33">
        <v>20568922</v>
      </c>
      <c r="I17" s="31">
        <v>19049140</v>
      </c>
      <c r="J17" s="7">
        <v>20077794</v>
      </c>
      <c r="K17" s="91">
        <v>21161994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238484144</v>
      </c>
      <c r="D19" s="12">
        <f t="shared" si="3"/>
        <v>353783483</v>
      </c>
      <c r="E19" s="136">
        <f t="shared" si="3"/>
        <v>344843344</v>
      </c>
      <c r="F19" s="137">
        <f t="shared" si="3"/>
        <v>326319000</v>
      </c>
      <c r="G19" s="12">
        <f t="shared" si="3"/>
        <v>349508012</v>
      </c>
      <c r="H19" s="74">
        <f t="shared" si="3"/>
        <v>349508012</v>
      </c>
      <c r="I19" s="72">
        <f t="shared" si="3"/>
        <v>366599170</v>
      </c>
      <c r="J19" s="12">
        <f t="shared" si="3"/>
        <v>398176475</v>
      </c>
      <c r="K19" s="136">
        <f t="shared" si="3"/>
        <v>412068408</v>
      </c>
    </row>
    <row r="20" spans="1:11" ht="12.75">
      <c r="A20" s="113" t="s">
        <v>88</v>
      </c>
      <c r="B20" s="111"/>
      <c r="C20" s="7">
        <v>165088430</v>
      </c>
      <c r="D20" s="7">
        <v>225097072</v>
      </c>
      <c r="E20" s="91">
        <v>204146123</v>
      </c>
      <c r="F20" s="90">
        <v>217467000</v>
      </c>
      <c r="G20" s="7">
        <v>232369958</v>
      </c>
      <c r="H20" s="33">
        <v>232369958</v>
      </c>
      <c r="I20" s="31">
        <v>235029966</v>
      </c>
      <c r="J20" s="7">
        <v>259502535</v>
      </c>
      <c r="K20" s="91">
        <v>265906074</v>
      </c>
    </row>
    <row r="21" spans="1:11" ht="12.75">
      <c r="A21" s="113" t="s">
        <v>89</v>
      </c>
      <c r="B21" s="111"/>
      <c r="C21" s="7">
        <v>38589795</v>
      </c>
      <c r="D21" s="7">
        <v>89169863</v>
      </c>
      <c r="E21" s="91">
        <v>95669156</v>
      </c>
      <c r="F21" s="90">
        <v>55943000</v>
      </c>
      <c r="G21" s="7">
        <v>58482253</v>
      </c>
      <c r="H21" s="33">
        <v>58482253</v>
      </c>
      <c r="I21" s="31">
        <v>66121780</v>
      </c>
      <c r="J21" s="7">
        <v>69692356</v>
      </c>
      <c r="K21" s="91">
        <v>73455743</v>
      </c>
    </row>
    <row r="22" spans="1:11" ht="12.75">
      <c r="A22" s="113" t="s">
        <v>90</v>
      </c>
      <c r="B22" s="111"/>
      <c r="C22" s="131">
        <v>18984018</v>
      </c>
      <c r="D22" s="131">
        <v>21153518</v>
      </c>
      <c r="E22" s="132">
        <v>24140655</v>
      </c>
      <c r="F22" s="133">
        <v>26876000</v>
      </c>
      <c r="G22" s="131">
        <v>31387822</v>
      </c>
      <c r="H22" s="134">
        <v>31387822</v>
      </c>
      <c r="I22" s="135">
        <v>35275441</v>
      </c>
      <c r="J22" s="131">
        <v>37180314</v>
      </c>
      <c r="K22" s="132">
        <v>39188052</v>
      </c>
    </row>
    <row r="23" spans="1:11" ht="12.75">
      <c r="A23" s="113" t="s">
        <v>91</v>
      </c>
      <c r="B23" s="111"/>
      <c r="C23" s="7">
        <v>15821901</v>
      </c>
      <c r="D23" s="7">
        <v>18363030</v>
      </c>
      <c r="E23" s="91">
        <v>20887410</v>
      </c>
      <c r="F23" s="90">
        <v>26033000</v>
      </c>
      <c r="G23" s="7">
        <v>27267979</v>
      </c>
      <c r="H23" s="33">
        <v>27267979</v>
      </c>
      <c r="I23" s="31">
        <v>30171983</v>
      </c>
      <c r="J23" s="7">
        <v>31801270</v>
      </c>
      <c r="K23" s="91">
        <v>33518539</v>
      </c>
    </row>
    <row r="24" spans="1:11" ht="12.75">
      <c r="A24" s="110" t="s">
        <v>92</v>
      </c>
      <c r="B24" s="120" t="s">
        <v>93</v>
      </c>
      <c r="C24" s="12">
        <v>86296</v>
      </c>
      <c r="D24" s="12">
        <v>88265</v>
      </c>
      <c r="E24" s="136">
        <v>88266</v>
      </c>
      <c r="F24" s="137">
        <v>97000</v>
      </c>
      <c r="G24" s="12">
        <v>88256</v>
      </c>
      <c r="H24" s="74">
        <v>88256</v>
      </c>
      <c r="I24" s="72">
        <v>97082</v>
      </c>
      <c r="J24" s="12">
        <v>102324</v>
      </c>
      <c r="K24" s="136">
        <v>107850</v>
      </c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519454460</v>
      </c>
      <c r="D25" s="43">
        <f t="shared" si="4"/>
        <v>581646308</v>
      </c>
      <c r="E25" s="148">
        <f t="shared" si="4"/>
        <v>612760736</v>
      </c>
      <c r="F25" s="149">
        <f t="shared" si="4"/>
        <v>723792794</v>
      </c>
      <c r="G25" s="43">
        <f t="shared" si="4"/>
        <v>688077472</v>
      </c>
      <c r="H25" s="46">
        <f t="shared" si="4"/>
        <v>688077472</v>
      </c>
      <c r="I25" s="42">
        <f t="shared" si="4"/>
        <v>766661890</v>
      </c>
      <c r="J25" s="43">
        <f t="shared" si="4"/>
        <v>813166268</v>
      </c>
      <c r="K25" s="148">
        <f t="shared" si="4"/>
        <v>857586351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113979590</v>
      </c>
      <c r="D28" s="12">
        <f t="shared" si="5"/>
        <v>136247791</v>
      </c>
      <c r="E28" s="71">
        <f t="shared" si="5"/>
        <v>217240885</v>
      </c>
      <c r="F28" s="72">
        <f t="shared" si="5"/>
        <v>175289396</v>
      </c>
      <c r="G28" s="12">
        <f t="shared" si="5"/>
        <v>186138732</v>
      </c>
      <c r="H28" s="73">
        <f t="shared" si="5"/>
        <v>186138732</v>
      </c>
      <c r="I28" s="130">
        <f t="shared" si="5"/>
        <v>202650665</v>
      </c>
      <c r="J28" s="12">
        <f t="shared" si="5"/>
        <v>219677728</v>
      </c>
      <c r="K28" s="73">
        <f t="shared" si="5"/>
        <v>231540294</v>
      </c>
    </row>
    <row r="29" spans="1:11" ht="12.75">
      <c r="A29" s="113" t="s">
        <v>74</v>
      </c>
      <c r="B29" s="111"/>
      <c r="C29" s="7">
        <v>24519805</v>
      </c>
      <c r="D29" s="7">
        <v>25660706</v>
      </c>
      <c r="E29" s="91">
        <v>113565192</v>
      </c>
      <c r="F29" s="90">
        <v>56158396</v>
      </c>
      <c r="G29" s="7">
        <v>84420477</v>
      </c>
      <c r="H29" s="33">
        <v>84420477</v>
      </c>
      <c r="I29" s="31">
        <v>86662855</v>
      </c>
      <c r="J29" s="7">
        <v>99354169</v>
      </c>
      <c r="K29" s="91">
        <v>104719259</v>
      </c>
    </row>
    <row r="30" spans="1:11" ht="12.75">
      <c r="A30" s="113" t="s">
        <v>75</v>
      </c>
      <c r="B30" s="111"/>
      <c r="C30" s="131">
        <v>89459785</v>
      </c>
      <c r="D30" s="131">
        <v>110587085</v>
      </c>
      <c r="E30" s="132">
        <v>103675693</v>
      </c>
      <c r="F30" s="133">
        <v>119131000</v>
      </c>
      <c r="G30" s="131">
        <v>101718255</v>
      </c>
      <c r="H30" s="134">
        <v>101718255</v>
      </c>
      <c r="I30" s="135">
        <v>115987810</v>
      </c>
      <c r="J30" s="131">
        <v>120323559</v>
      </c>
      <c r="K30" s="132">
        <v>126821035</v>
      </c>
    </row>
    <row r="31" spans="1:11" ht="12.75">
      <c r="A31" s="113" t="s">
        <v>76</v>
      </c>
      <c r="B31" s="11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110" t="s">
        <v>77</v>
      </c>
      <c r="B32" s="111"/>
      <c r="C32" s="12">
        <f aca="true" t="shared" si="6" ref="C32:K32">SUM(C33:C37)</f>
        <v>141969798</v>
      </c>
      <c r="D32" s="12">
        <f t="shared" si="6"/>
        <v>78113485</v>
      </c>
      <c r="E32" s="136">
        <f t="shared" si="6"/>
        <v>77454906</v>
      </c>
      <c r="F32" s="137">
        <f t="shared" si="6"/>
        <v>90745060</v>
      </c>
      <c r="G32" s="12">
        <f t="shared" si="6"/>
        <v>50240481</v>
      </c>
      <c r="H32" s="74">
        <f t="shared" si="6"/>
        <v>50240481</v>
      </c>
      <c r="I32" s="72">
        <f t="shared" si="6"/>
        <v>55790061</v>
      </c>
      <c r="J32" s="12">
        <f t="shared" si="6"/>
        <v>56675729</v>
      </c>
      <c r="K32" s="136">
        <f t="shared" si="6"/>
        <v>59736218</v>
      </c>
    </row>
    <row r="33" spans="1:11" ht="12.75">
      <c r="A33" s="113" t="s">
        <v>78</v>
      </c>
      <c r="B33" s="111"/>
      <c r="C33" s="7">
        <v>66368717</v>
      </c>
      <c r="D33" s="7">
        <v>61119757</v>
      </c>
      <c r="E33" s="91">
        <v>7897982</v>
      </c>
      <c r="F33" s="90">
        <v>16248060</v>
      </c>
      <c r="G33" s="7">
        <v>19480559</v>
      </c>
      <c r="H33" s="33">
        <v>19480559</v>
      </c>
      <c r="I33" s="31">
        <v>21160717</v>
      </c>
      <c r="J33" s="7">
        <v>22115410</v>
      </c>
      <c r="K33" s="91">
        <v>23309647</v>
      </c>
    </row>
    <row r="34" spans="1:11" ht="12.75">
      <c r="A34" s="113" t="s">
        <v>79</v>
      </c>
      <c r="B34" s="111"/>
      <c r="C34" s="7">
        <v>73235167</v>
      </c>
      <c r="D34" s="7">
        <v>14485424</v>
      </c>
      <c r="E34" s="91">
        <v>13040975</v>
      </c>
      <c r="F34" s="90">
        <v>14672000</v>
      </c>
      <c r="G34" s="7">
        <v>14978865</v>
      </c>
      <c r="H34" s="33">
        <v>14978865</v>
      </c>
      <c r="I34" s="31">
        <v>15587888</v>
      </c>
      <c r="J34" s="7">
        <v>15573950</v>
      </c>
      <c r="K34" s="91">
        <v>16414937</v>
      </c>
    </row>
    <row r="35" spans="1:11" ht="12.75">
      <c r="A35" s="113" t="s">
        <v>80</v>
      </c>
      <c r="B35" s="111"/>
      <c r="C35" s="7">
        <v>2334757</v>
      </c>
      <c r="D35" s="7">
        <v>2458378</v>
      </c>
      <c r="E35" s="91">
        <v>53972723</v>
      </c>
      <c r="F35" s="90">
        <v>55382000</v>
      </c>
      <c r="G35" s="7">
        <v>12646927</v>
      </c>
      <c r="H35" s="33">
        <v>12646927</v>
      </c>
      <c r="I35" s="31">
        <v>15466460</v>
      </c>
      <c r="J35" s="7">
        <v>15424887</v>
      </c>
      <c r="K35" s="91">
        <v>16257833</v>
      </c>
    </row>
    <row r="36" spans="1:11" ht="12.75">
      <c r="A36" s="113" t="s">
        <v>81</v>
      </c>
      <c r="B36" s="111"/>
      <c r="C36" s="7"/>
      <c r="D36" s="7"/>
      <c r="E36" s="91">
        <v>2477282</v>
      </c>
      <c r="F36" s="90">
        <v>4443000</v>
      </c>
      <c r="G36" s="7">
        <v>3134130</v>
      </c>
      <c r="H36" s="33">
        <v>3134130</v>
      </c>
      <c r="I36" s="31">
        <v>3574996</v>
      </c>
      <c r="J36" s="7">
        <v>3561482</v>
      </c>
      <c r="K36" s="91">
        <v>3753801</v>
      </c>
    </row>
    <row r="37" spans="1:11" ht="12.75">
      <c r="A37" s="113" t="s">
        <v>82</v>
      </c>
      <c r="B37" s="111"/>
      <c r="C37" s="131">
        <v>31157</v>
      </c>
      <c r="D37" s="131">
        <v>49926</v>
      </c>
      <c r="E37" s="132">
        <v>65944</v>
      </c>
      <c r="F37" s="133"/>
      <c r="G37" s="131"/>
      <c r="H37" s="134"/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67418987</v>
      </c>
      <c r="D38" s="12">
        <f t="shared" si="7"/>
        <v>72315241</v>
      </c>
      <c r="E38" s="136">
        <f t="shared" si="7"/>
        <v>89997066</v>
      </c>
      <c r="F38" s="137">
        <f t="shared" si="7"/>
        <v>78202705</v>
      </c>
      <c r="G38" s="12">
        <f t="shared" si="7"/>
        <v>43626087</v>
      </c>
      <c r="H38" s="74">
        <f t="shared" si="7"/>
        <v>43626087</v>
      </c>
      <c r="I38" s="72">
        <f t="shared" si="7"/>
        <v>102859460</v>
      </c>
      <c r="J38" s="12">
        <f t="shared" si="7"/>
        <v>105047976</v>
      </c>
      <c r="K38" s="136">
        <f t="shared" si="7"/>
        <v>110722167</v>
      </c>
    </row>
    <row r="39" spans="1:11" ht="12.75">
      <c r="A39" s="113" t="s">
        <v>84</v>
      </c>
      <c r="B39" s="111"/>
      <c r="C39" s="7">
        <v>4491600</v>
      </c>
      <c r="D39" s="7">
        <v>10087053</v>
      </c>
      <c r="E39" s="91">
        <v>3081219</v>
      </c>
      <c r="F39" s="90">
        <v>1657000</v>
      </c>
      <c r="G39" s="7">
        <v>23418883</v>
      </c>
      <c r="H39" s="33">
        <v>23418883</v>
      </c>
      <c r="I39" s="31">
        <v>79309838</v>
      </c>
      <c r="J39" s="7">
        <v>81883665</v>
      </c>
      <c r="K39" s="91">
        <v>86306985</v>
      </c>
    </row>
    <row r="40" spans="1:11" ht="12.75">
      <c r="A40" s="113" t="s">
        <v>85</v>
      </c>
      <c r="B40" s="111"/>
      <c r="C40" s="7">
        <v>62927387</v>
      </c>
      <c r="D40" s="7">
        <v>62228188</v>
      </c>
      <c r="E40" s="91">
        <v>86915847</v>
      </c>
      <c r="F40" s="90">
        <v>76545705</v>
      </c>
      <c r="G40" s="7">
        <v>20207204</v>
      </c>
      <c r="H40" s="33">
        <v>20207204</v>
      </c>
      <c r="I40" s="31">
        <v>23549622</v>
      </c>
      <c r="J40" s="7">
        <v>23164311</v>
      </c>
      <c r="K40" s="91">
        <v>24415182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335053231</v>
      </c>
      <c r="D42" s="12">
        <f t="shared" si="8"/>
        <v>451966304</v>
      </c>
      <c r="E42" s="136">
        <f t="shared" si="8"/>
        <v>508994634</v>
      </c>
      <c r="F42" s="137">
        <f t="shared" si="8"/>
        <v>446671729</v>
      </c>
      <c r="G42" s="12">
        <f t="shared" si="8"/>
        <v>454695302</v>
      </c>
      <c r="H42" s="74">
        <f t="shared" si="8"/>
        <v>454695302</v>
      </c>
      <c r="I42" s="72">
        <f t="shared" si="8"/>
        <v>486963094</v>
      </c>
      <c r="J42" s="12">
        <f t="shared" si="8"/>
        <v>512584759</v>
      </c>
      <c r="K42" s="136">
        <f t="shared" si="8"/>
        <v>540264332</v>
      </c>
    </row>
    <row r="43" spans="1:11" ht="12.75">
      <c r="A43" s="113" t="s">
        <v>88</v>
      </c>
      <c r="B43" s="111"/>
      <c r="C43" s="7">
        <v>212725484</v>
      </c>
      <c r="D43" s="7">
        <v>235582919</v>
      </c>
      <c r="E43" s="91">
        <v>281090899</v>
      </c>
      <c r="F43" s="90">
        <v>277893729</v>
      </c>
      <c r="G43" s="7">
        <v>280017331</v>
      </c>
      <c r="H43" s="33">
        <v>280017331</v>
      </c>
      <c r="I43" s="31">
        <v>300144262</v>
      </c>
      <c r="J43" s="7">
        <v>316062195</v>
      </c>
      <c r="K43" s="91">
        <v>333129554</v>
      </c>
    </row>
    <row r="44" spans="1:11" ht="12.75">
      <c r="A44" s="113" t="s">
        <v>89</v>
      </c>
      <c r="B44" s="111"/>
      <c r="C44" s="7">
        <v>71721758</v>
      </c>
      <c r="D44" s="7">
        <v>132539789</v>
      </c>
      <c r="E44" s="91">
        <v>132344963</v>
      </c>
      <c r="F44" s="90">
        <v>99653000</v>
      </c>
      <c r="G44" s="7">
        <v>101147415</v>
      </c>
      <c r="H44" s="33">
        <v>101147415</v>
      </c>
      <c r="I44" s="31">
        <v>100142917</v>
      </c>
      <c r="J44" s="7">
        <v>105114033</v>
      </c>
      <c r="K44" s="91">
        <v>110790188</v>
      </c>
    </row>
    <row r="45" spans="1:11" ht="12.75">
      <c r="A45" s="113" t="s">
        <v>90</v>
      </c>
      <c r="B45" s="111"/>
      <c r="C45" s="131">
        <v>26815500</v>
      </c>
      <c r="D45" s="131">
        <v>41652450</v>
      </c>
      <c r="E45" s="132">
        <v>43333384</v>
      </c>
      <c r="F45" s="133">
        <v>31587000</v>
      </c>
      <c r="G45" s="131">
        <v>32923104</v>
      </c>
      <c r="H45" s="134">
        <v>32923104</v>
      </c>
      <c r="I45" s="135">
        <v>39426536</v>
      </c>
      <c r="J45" s="131">
        <v>40887104</v>
      </c>
      <c r="K45" s="132">
        <v>43095007</v>
      </c>
    </row>
    <row r="46" spans="1:11" ht="12.75">
      <c r="A46" s="113" t="s">
        <v>91</v>
      </c>
      <c r="B46" s="111"/>
      <c r="C46" s="7">
        <v>23790489</v>
      </c>
      <c r="D46" s="7">
        <v>42191146</v>
      </c>
      <c r="E46" s="91">
        <v>52225388</v>
      </c>
      <c r="F46" s="90">
        <v>37538000</v>
      </c>
      <c r="G46" s="7">
        <v>40607452</v>
      </c>
      <c r="H46" s="33">
        <v>40607452</v>
      </c>
      <c r="I46" s="31">
        <v>47249379</v>
      </c>
      <c r="J46" s="7">
        <v>50521427</v>
      </c>
      <c r="K46" s="91">
        <v>53249583</v>
      </c>
    </row>
    <row r="47" spans="1:11" ht="12.75">
      <c r="A47" s="110" t="s">
        <v>92</v>
      </c>
      <c r="B47" s="120" t="s">
        <v>93</v>
      </c>
      <c r="C47" s="12">
        <v>634185</v>
      </c>
      <c r="D47" s="12">
        <v>43949</v>
      </c>
      <c r="E47" s="136">
        <v>602869</v>
      </c>
      <c r="F47" s="137">
        <v>858000</v>
      </c>
      <c r="G47" s="12">
        <v>858000</v>
      </c>
      <c r="H47" s="74">
        <v>858000</v>
      </c>
      <c r="I47" s="72">
        <v>883740</v>
      </c>
      <c r="J47" s="12">
        <v>931462</v>
      </c>
      <c r="K47" s="136">
        <v>981761</v>
      </c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659055791</v>
      </c>
      <c r="D48" s="43">
        <f t="shared" si="9"/>
        <v>738686770</v>
      </c>
      <c r="E48" s="148">
        <f t="shared" si="9"/>
        <v>894290360</v>
      </c>
      <c r="F48" s="149">
        <f t="shared" si="9"/>
        <v>791766890</v>
      </c>
      <c r="G48" s="43">
        <f t="shared" si="9"/>
        <v>735558602</v>
      </c>
      <c r="H48" s="46">
        <f t="shared" si="9"/>
        <v>735558602</v>
      </c>
      <c r="I48" s="42">
        <f t="shared" si="9"/>
        <v>849147020</v>
      </c>
      <c r="J48" s="43">
        <f t="shared" si="9"/>
        <v>894917654</v>
      </c>
      <c r="K48" s="148">
        <f t="shared" si="9"/>
        <v>943244772</v>
      </c>
    </row>
    <row r="49" spans="1:11" ht="12.75">
      <c r="A49" s="126" t="s">
        <v>35</v>
      </c>
      <c r="B49" s="127"/>
      <c r="C49" s="150">
        <f aca="true" t="shared" si="10" ref="C49:K49">+C25-C48</f>
        <v>-139601331</v>
      </c>
      <c r="D49" s="150">
        <f t="shared" si="10"/>
        <v>-157040462</v>
      </c>
      <c r="E49" s="151">
        <f t="shared" si="10"/>
        <v>-281529624</v>
      </c>
      <c r="F49" s="152">
        <f t="shared" si="10"/>
        <v>-67974096</v>
      </c>
      <c r="G49" s="150">
        <f t="shared" si="10"/>
        <v>-47481130</v>
      </c>
      <c r="H49" s="153">
        <f t="shared" si="10"/>
        <v>-47481130</v>
      </c>
      <c r="I49" s="154">
        <f t="shared" si="10"/>
        <v>-82485130</v>
      </c>
      <c r="J49" s="150">
        <f t="shared" si="10"/>
        <v>-81751386</v>
      </c>
      <c r="K49" s="151">
        <f t="shared" si="10"/>
        <v>-85658421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67084702</v>
      </c>
      <c r="D5" s="7">
        <v>81095403</v>
      </c>
      <c r="E5" s="30">
        <v>93592699</v>
      </c>
      <c r="F5" s="31">
        <v>100342539</v>
      </c>
      <c r="G5" s="7">
        <v>102932026</v>
      </c>
      <c r="H5" s="32">
        <v>102932026</v>
      </c>
      <c r="I5" s="33">
        <v>0</v>
      </c>
      <c r="J5" s="31">
        <v>109013286</v>
      </c>
      <c r="K5" s="7">
        <v>114765452</v>
      </c>
      <c r="L5" s="32">
        <v>120962783</v>
      </c>
    </row>
    <row r="6" spans="1:12" ht="12.75">
      <c r="A6" s="176" t="s">
        <v>101</v>
      </c>
      <c r="B6" s="177"/>
      <c r="C6" s="7">
        <v>0</v>
      </c>
      <c r="D6" s="7">
        <v>0</v>
      </c>
      <c r="E6" s="32">
        <v>0</v>
      </c>
      <c r="F6" s="164">
        <v>0</v>
      </c>
      <c r="G6" s="7">
        <v>0</v>
      </c>
      <c r="H6" s="32">
        <v>0</v>
      </c>
      <c r="I6" s="91">
        <v>0</v>
      </c>
      <c r="J6" s="164">
        <v>0</v>
      </c>
      <c r="K6" s="7">
        <v>0</v>
      </c>
      <c r="L6" s="32">
        <v>0</v>
      </c>
    </row>
    <row r="7" spans="1:12" ht="12.75">
      <c r="A7" s="178" t="s">
        <v>102</v>
      </c>
      <c r="B7" s="177" t="s">
        <v>95</v>
      </c>
      <c r="C7" s="7">
        <v>164910586</v>
      </c>
      <c r="D7" s="7">
        <v>179131369</v>
      </c>
      <c r="E7" s="32">
        <v>184090180</v>
      </c>
      <c r="F7" s="164">
        <v>217376939</v>
      </c>
      <c r="G7" s="7">
        <v>206578476</v>
      </c>
      <c r="H7" s="32">
        <v>206578476</v>
      </c>
      <c r="I7" s="91">
        <v>0</v>
      </c>
      <c r="J7" s="164">
        <v>219869023</v>
      </c>
      <c r="K7" s="7">
        <v>231741951</v>
      </c>
      <c r="L7" s="32">
        <v>244256018</v>
      </c>
    </row>
    <row r="8" spans="1:12" ht="12.75">
      <c r="A8" s="178" t="s">
        <v>103</v>
      </c>
      <c r="B8" s="177" t="s">
        <v>95</v>
      </c>
      <c r="C8" s="7">
        <v>41492179</v>
      </c>
      <c r="D8" s="7">
        <v>54356590</v>
      </c>
      <c r="E8" s="32">
        <v>55909702</v>
      </c>
      <c r="F8" s="164">
        <v>55942901</v>
      </c>
      <c r="G8" s="7">
        <v>52090798</v>
      </c>
      <c r="H8" s="32">
        <v>52090798</v>
      </c>
      <c r="I8" s="165">
        <v>0</v>
      </c>
      <c r="J8" s="164">
        <v>59338174</v>
      </c>
      <c r="K8" s="7">
        <v>62542435</v>
      </c>
      <c r="L8" s="32">
        <v>65919727</v>
      </c>
    </row>
    <row r="9" spans="1:12" ht="12.75">
      <c r="A9" s="178" t="s">
        <v>104</v>
      </c>
      <c r="B9" s="177" t="s">
        <v>95</v>
      </c>
      <c r="C9" s="7">
        <v>19269023</v>
      </c>
      <c r="D9" s="7">
        <v>21462567</v>
      </c>
      <c r="E9" s="32">
        <v>24140655</v>
      </c>
      <c r="F9" s="164">
        <v>26875662</v>
      </c>
      <c r="G9" s="7">
        <v>27748194</v>
      </c>
      <c r="H9" s="32">
        <v>27748194</v>
      </c>
      <c r="I9" s="165">
        <v>0</v>
      </c>
      <c r="J9" s="164">
        <v>31431714</v>
      </c>
      <c r="K9" s="7">
        <v>33129026</v>
      </c>
      <c r="L9" s="32">
        <v>34917994</v>
      </c>
    </row>
    <row r="10" spans="1:12" ht="12.75">
      <c r="A10" s="178" t="s">
        <v>105</v>
      </c>
      <c r="B10" s="177" t="s">
        <v>95</v>
      </c>
      <c r="C10" s="7">
        <v>15821611</v>
      </c>
      <c r="D10" s="7">
        <v>18337727</v>
      </c>
      <c r="E10" s="179">
        <v>20887410</v>
      </c>
      <c r="F10" s="28">
        <v>26033067</v>
      </c>
      <c r="G10" s="26">
        <v>23660012</v>
      </c>
      <c r="H10" s="179">
        <v>23660012</v>
      </c>
      <c r="I10" s="180">
        <v>0</v>
      </c>
      <c r="J10" s="181">
        <v>26337011</v>
      </c>
      <c r="K10" s="26">
        <v>27759210</v>
      </c>
      <c r="L10" s="179">
        <v>29258207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3664272</v>
      </c>
      <c r="F11" s="164">
        <v>2000</v>
      </c>
      <c r="G11" s="7">
        <v>0</v>
      </c>
      <c r="H11" s="32">
        <v>0</v>
      </c>
      <c r="I11" s="165">
        <v>0</v>
      </c>
      <c r="J11" s="164">
        <v>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2101039</v>
      </c>
      <c r="D12" s="7">
        <v>2072750</v>
      </c>
      <c r="E12" s="32">
        <v>2144514</v>
      </c>
      <c r="F12" s="164">
        <v>2431416</v>
      </c>
      <c r="G12" s="7">
        <v>1971263</v>
      </c>
      <c r="H12" s="32">
        <v>1971263</v>
      </c>
      <c r="I12" s="165">
        <v>0</v>
      </c>
      <c r="J12" s="164">
        <v>2133811</v>
      </c>
      <c r="K12" s="7">
        <v>2247296</v>
      </c>
      <c r="L12" s="32">
        <v>2368650</v>
      </c>
    </row>
    <row r="13" spans="1:12" ht="12.75">
      <c r="A13" s="176" t="s">
        <v>108</v>
      </c>
      <c r="B13" s="182"/>
      <c r="C13" s="7">
        <v>880765</v>
      </c>
      <c r="D13" s="7">
        <v>1191137</v>
      </c>
      <c r="E13" s="32">
        <v>1287181</v>
      </c>
      <c r="F13" s="164">
        <v>1170400</v>
      </c>
      <c r="G13" s="7">
        <v>1031425</v>
      </c>
      <c r="H13" s="32">
        <v>1031425</v>
      </c>
      <c r="I13" s="165">
        <v>0</v>
      </c>
      <c r="J13" s="164">
        <v>1323000</v>
      </c>
      <c r="K13" s="7">
        <v>1396182</v>
      </c>
      <c r="L13" s="32">
        <v>1471576</v>
      </c>
    </row>
    <row r="14" spans="1:12" ht="12.75">
      <c r="A14" s="176" t="s">
        <v>109</v>
      </c>
      <c r="B14" s="182"/>
      <c r="C14" s="7">
        <v>20440024</v>
      </c>
      <c r="D14" s="7">
        <v>17910380</v>
      </c>
      <c r="E14" s="32">
        <v>22594007</v>
      </c>
      <c r="F14" s="164">
        <v>23823116</v>
      </c>
      <c r="G14" s="7">
        <v>24537950</v>
      </c>
      <c r="H14" s="32">
        <v>24537950</v>
      </c>
      <c r="I14" s="165">
        <v>0</v>
      </c>
      <c r="J14" s="164">
        <v>26135426</v>
      </c>
      <c r="K14" s="7">
        <v>27546739</v>
      </c>
      <c r="L14" s="32">
        <v>29034263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5889568</v>
      </c>
      <c r="D16" s="7">
        <v>7011280</v>
      </c>
      <c r="E16" s="32">
        <v>6345370</v>
      </c>
      <c r="F16" s="164">
        <v>6931732</v>
      </c>
      <c r="G16" s="7">
        <v>8830781</v>
      </c>
      <c r="H16" s="32">
        <v>8830781</v>
      </c>
      <c r="I16" s="165">
        <v>0</v>
      </c>
      <c r="J16" s="164">
        <v>6687556</v>
      </c>
      <c r="K16" s="7">
        <v>7048684</v>
      </c>
      <c r="L16" s="32">
        <v>7429313</v>
      </c>
    </row>
    <row r="17" spans="1:12" ht="12.75">
      <c r="A17" s="176" t="s">
        <v>112</v>
      </c>
      <c r="B17" s="182"/>
      <c r="C17" s="7">
        <v>3422404</v>
      </c>
      <c r="D17" s="7">
        <v>3776730</v>
      </c>
      <c r="E17" s="32">
        <v>3436058</v>
      </c>
      <c r="F17" s="164">
        <v>4020000</v>
      </c>
      <c r="G17" s="7">
        <v>4206449</v>
      </c>
      <c r="H17" s="32">
        <v>4206449</v>
      </c>
      <c r="I17" s="165">
        <v>0</v>
      </c>
      <c r="J17" s="164">
        <v>4426468</v>
      </c>
      <c r="K17" s="7">
        <v>4665498</v>
      </c>
      <c r="L17" s="32">
        <v>4917434</v>
      </c>
    </row>
    <row r="18" spans="1:12" ht="12.75">
      <c r="A18" s="178" t="s">
        <v>113</v>
      </c>
      <c r="B18" s="177"/>
      <c r="C18" s="7">
        <v>6774231</v>
      </c>
      <c r="D18" s="7">
        <v>7216348</v>
      </c>
      <c r="E18" s="32">
        <v>8400063</v>
      </c>
      <c r="F18" s="164">
        <v>7700001</v>
      </c>
      <c r="G18" s="7">
        <v>0</v>
      </c>
      <c r="H18" s="32">
        <v>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121004782</v>
      </c>
      <c r="D19" s="7">
        <v>120429307</v>
      </c>
      <c r="E19" s="32">
        <v>124505107</v>
      </c>
      <c r="F19" s="164">
        <v>141211762</v>
      </c>
      <c r="G19" s="7">
        <v>141261568</v>
      </c>
      <c r="H19" s="32">
        <v>141261568</v>
      </c>
      <c r="I19" s="165">
        <v>0</v>
      </c>
      <c r="J19" s="164">
        <v>161319429</v>
      </c>
      <c r="K19" s="7">
        <v>176640200</v>
      </c>
      <c r="L19" s="32">
        <v>195345418</v>
      </c>
    </row>
    <row r="20" spans="1:12" ht="12.75">
      <c r="A20" s="176" t="s">
        <v>21</v>
      </c>
      <c r="B20" s="182" t="s">
        <v>95</v>
      </c>
      <c r="C20" s="7">
        <v>15310188</v>
      </c>
      <c r="D20" s="7">
        <v>22894995</v>
      </c>
      <c r="E20" s="179">
        <v>10381900</v>
      </c>
      <c r="F20" s="28">
        <v>22876021</v>
      </c>
      <c r="G20" s="26">
        <v>13173292</v>
      </c>
      <c r="H20" s="179">
        <v>13173292</v>
      </c>
      <c r="I20" s="180">
        <v>0</v>
      </c>
      <c r="J20" s="181">
        <v>14363421</v>
      </c>
      <c r="K20" s="26">
        <v>15273595</v>
      </c>
      <c r="L20" s="179">
        <v>16098371</v>
      </c>
    </row>
    <row r="21" spans="1:12" ht="12.75">
      <c r="A21" s="176" t="s">
        <v>114</v>
      </c>
      <c r="B21" s="182"/>
      <c r="C21" s="7">
        <v>1286751</v>
      </c>
      <c r="D21" s="7">
        <v>-1528508</v>
      </c>
      <c r="E21" s="32">
        <v>680000</v>
      </c>
      <c r="F21" s="164">
        <v>15000000</v>
      </c>
      <c r="G21" s="7">
        <v>8000000</v>
      </c>
      <c r="H21" s="55">
        <v>8000000</v>
      </c>
      <c r="I21" s="165">
        <v>0</v>
      </c>
      <c r="J21" s="164">
        <v>15000000</v>
      </c>
      <c r="K21" s="7">
        <v>15810000</v>
      </c>
      <c r="L21" s="32">
        <v>16663740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485687853</v>
      </c>
      <c r="D22" s="185">
        <f t="shared" si="0"/>
        <v>535358075</v>
      </c>
      <c r="E22" s="186">
        <f t="shared" si="0"/>
        <v>562059118</v>
      </c>
      <c r="F22" s="187">
        <f t="shared" si="0"/>
        <v>651737556</v>
      </c>
      <c r="G22" s="185">
        <f t="shared" si="0"/>
        <v>616022234</v>
      </c>
      <c r="H22" s="188">
        <f t="shared" si="0"/>
        <v>616022234</v>
      </c>
      <c r="I22" s="189">
        <f t="shared" si="0"/>
        <v>0</v>
      </c>
      <c r="J22" s="190">
        <f t="shared" si="0"/>
        <v>677378319</v>
      </c>
      <c r="K22" s="185">
        <f t="shared" si="0"/>
        <v>720566268</v>
      </c>
      <c r="L22" s="186">
        <f t="shared" si="0"/>
        <v>768643494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147552224</v>
      </c>
      <c r="D25" s="7">
        <v>152862027</v>
      </c>
      <c r="E25" s="32">
        <v>155096537</v>
      </c>
      <c r="F25" s="33">
        <v>185167975</v>
      </c>
      <c r="G25" s="7">
        <v>187949891</v>
      </c>
      <c r="H25" s="91">
        <v>187949891</v>
      </c>
      <c r="I25" s="165">
        <v>0</v>
      </c>
      <c r="J25" s="164">
        <v>203103386</v>
      </c>
      <c r="K25" s="7">
        <v>214082610</v>
      </c>
      <c r="L25" s="32">
        <v>225647439</v>
      </c>
    </row>
    <row r="26" spans="1:12" ht="12.75">
      <c r="A26" s="178" t="s">
        <v>24</v>
      </c>
      <c r="B26" s="177"/>
      <c r="C26" s="7">
        <v>11628371</v>
      </c>
      <c r="D26" s="7">
        <v>12290330</v>
      </c>
      <c r="E26" s="32">
        <v>12998526</v>
      </c>
      <c r="F26" s="164">
        <v>14400333</v>
      </c>
      <c r="G26" s="7">
        <v>14400333</v>
      </c>
      <c r="H26" s="32">
        <v>14400333</v>
      </c>
      <c r="I26" s="165">
        <v>0</v>
      </c>
      <c r="J26" s="164">
        <v>15408356</v>
      </c>
      <c r="K26" s="7">
        <v>16240408</v>
      </c>
      <c r="L26" s="32">
        <v>17117386</v>
      </c>
    </row>
    <row r="27" spans="1:12" ht="12.75">
      <c r="A27" s="178" t="s">
        <v>117</v>
      </c>
      <c r="B27" s="177" t="s">
        <v>98</v>
      </c>
      <c r="C27" s="7">
        <v>41111694</v>
      </c>
      <c r="D27" s="7">
        <v>60985954</v>
      </c>
      <c r="E27" s="32">
        <v>81393016</v>
      </c>
      <c r="F27" s="164">
        <v>73827953</v>
      </c>
      <c r="G27" s="7">
        <v>74950517</v>
      </c>
      <c r="H27" s="32">
        <v>74950517</v>
      </c>
      <c r="I27" s="165">
        <v>0</v>
      </c>
      <c r="J27" s="164">
        <v>82502072</v>
      </c>
      <c r="K27" s="7">
        <v>86957185</v>
      </c>
      <c r="L27" s="32">
        <v>91652871</v>
      </c>
    </row>
    <row r="28" spans="1:12" ht="12.75">
      <c r="A28" s="178" t="s">
        <v>25</v>
      </c>
      <c r="B28" s="177" t="s">
        <v>95</v>
      </c>
      <c r="C28" s="7">
        <v>86616608</v>
      </c>
      <c r="D28" s="7">
        <v>94495978</v>
      </c>
      <c r="E28" s="32">
        <v>82680461</v>
      </c>
      <c r="F28" s="33">
        <v>87200000</v>
      </c>
      <c r="G28" s="7">
        <v>47256372</v>
      </c>
      <c r="H28" s="91">
        <v>47256372</v>
      </c>
      <c r="I28" s="165">
        <v>0</v>
      </c>
      <c r="J28" s="164">
        <v>94303338</v>
      </c>
      <c r="K28" s="7">
        <v>99395718</v>
      </c>
      <c r="L28" s="32">
        <v>104763087</v>
      </c>
    </row>
    <row r="29" spans="1:12" ht="12.75">
      <c r="A29" s="178" t="s">
        <v>26</v>
      </c>
      <c r="B29" s="177"/>
      <c r="C29" s="7">
        <v>17462861</v>
      </c>
      <c r="D29" s="7">
        <v>58141976</v>
      </c>
      <c r="E29" s="32">
        <v>0</v>
      </c>
      <c r="F29" s="164">
        <v>500000</v>
      </c>
      <c r="G29" s="7">
        <v>18000</v>
      </c>
      <c r="H29" s="32">
        <v>18000</v>
      </c>
      <c r="I29" s="165">
        <v>0</v>
      </c>
      <c r="J29" s="164">
        <v>22869</v>
      </c>
      <c r="K29" s="7">
        <v>24104</v>
      </c>
      <c r="L29" s="32">
        <v>25406</v>
      </c>
    </row>
    <row r="30" spans="1:12" ht="12.75">
      <c r="A30" s="178" t="s">
        <v>118</v>
      </c>
      <c r="B30" s="177" t="s">
        <v>95</v>
      </c>
      <c r="C30" s="7">
        <v>216894441</v>
      </c>
      <c r="D30" s="7">
        <v>222406798</v>
      </c>
      <c r="E30" s="32">
        <v>283608964</v>
      </c>
      <c r="F30" s="33">
        <v>247000000</v>
      </c>
      <c r="G30" s="7">
        <v>251501647</v>
      </c>
      <c r="H30" s="91">
        <v>251501647</v>
      </c>
      <c r="I30" s="165">
        <v>0</v>
      </c>
      <c r="J30" s="164">
        <v>260211935</v>
      </c>
      <c r="K30" s="7">
        <v>274263379</v>
      </c>
      <c r="L30" s="32">
        <v>289073602</v>
      </c>
    </row>
    <row r="31" spans="1:12" ht="12.75">
      <c r="A31" s="178" t="s">
        <v>119</v>
      </c>
      <c r="B31" s="177" t="s">
        <v>120</v>
      </c>
      <c r="C31" s="7">
        <v>0</v>
      </c>
      <c r="D31" s="7">
        <v>0</v>
      </c>
      <c r="E31" s="32">
        <v>27950568</v>
      </c>
      <c r="F31" s="164">
        <v>0</v>
      </c>
      <c r="G31" s="7">
        <v>34002543</v>
      </c>
      <c r="H31" s="32">
        <v>34002543</v>
      </c>
      <c r="I31" s="165">
        <v>0</v>
      </c>
      <c r="J31" s="164">
        <v>49506281</v>
      </c>
      <c r="K31" s="7">
        <v>52179081</v>
      </c>
      <c r="L31" s="32">
        <v>54996210</v>
      </c>
    </row>
    <row r="32" spans="1:12" ht="12.75">
      <c r="A32" s="178" t="s">
        <v>121</v>
      </c>
      <c r="B32" s="177"/>
      <c r="C32" s="7">
        <v>59361380</v>
      </c>
      <c r="D32" s="7">
        <v>66094459</v>
      </c>
      <c r="E32" s="32">
        <v>130414288</v>
      </c>
      <c r="F32" s="33">
        <v>89867494</v>
      </c>
      <c r="G32" s="7">
        <v>70249330</v>
      </c>
      <c r="H32" s="91">
        <v>70249330</v>
      </c>
      <c r="I32" s="165">
        <v>0</v>
      </c>
      <c r="J32" s="164">
        <v>79523882</v>
      </c>
      <c r="K32" s="7">
        <v>83818170</v>
      </c>
      <c r="L32" s="32">
        <v>88344355</v>
      </c>
    </row>
    <row r="33" spans="1:12" ht="12.75">
      <c r="A33" s="178" t="s">
        <v>28</v>
      </c>
      <c r="B33" s="177"/>
      <c r="C33" s="7">
        <v>0</v>
      </c>
      <c r="D33" s="7">
        <v>0</v>
      </c>
      <c r="E33" s="32">
        <v>0</v>
      </c>
      <c r="F33" s="164">
        <v>0</v>
      </c>
      <c r="G33" s="7">
        <v>0</v>
      </c>
      <c r="H33" s="32">
        <v>0</v>
      </c>
      <c r="I33" s="165">
        <v>0</v>
      </c>
      <c r="J33" s="164">
        <v>0</v>
      </c>
      <c r="K33" s="7">
        <v>0</v>
      </c>
      <c r="L33" s="32">
        <v>0</v>
      </c>
    </row>
    <row r="34" spans="1:12" ht="12.75">
      <c r="A34" s="178" t="s">
        <v>29</v>
      </c>
      <c r="B34" s="177" t="s">
        <v>122</v>
      </c>
      <c r="C34" s="7">
        <v>78428212</v>
      </c>
      <c r="D34" s="7">
        <v>71409248</v>
      </c>
      <c r="E34" s="32">
        <v>120148000</v>
      </c>
      <c r="F34" s="33">
        <v>93803135</v>
      </c>
      <c r="G34" s="7">
        <v>55229969</v>
      </c>
      <c r="H34" s="32">
        <v>55229969</v>
      </c>
      <c r="I34" s="165">
        <v>0</v>
      </c>
      <c r="J34" s="164">
        <v>64564901</v>
      </c>
      <c r="K34" s="7">
        <v>67956999</v>
      </c>
      <c r="L34" s="32">
        <v>71624416</v>
      </c>
    </row>
    <row r="35" spans="1:12" ht="12.75">
      <c r="A35" s="176" t="s">
        <v>123</v>
      </c>
      <c r="B35" s="182"/>
      <c r="C35" s="7">
        <v>0</v>
      </c>
      <c r="D35" s="7">
        <v>0</v>
      </c>
      <c r="E35" s="32">
        <v>0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659055791</v>
      </c>
      <c r="D36" s="185">
        <f t="shared" si="1"/>
        <v>738686770</v>
      </c>
      <c r="E36" s="186">
        <f t="shared" si="1"/>
        <v>894290360</v>
      </c>
      <c r="F36" s="187">
        <f t="shared" si="1"/>
        <v>791766890</v>
      </c>
      <c r="G36" s="185">
        <f t="shared" si="1"/>
        <v>735558602</v>
      </c>
      <c r="H36" s="186">
        <f t="shared" si="1"/>
        <v>735558602</v>
      </c>
      <c r="I36" s="189">
        <f t="shared" si="1"/>
        <v>0</v>
      </c>
      <c r="J36" s="190">
        <f t="shared" si="1"/>
        <v>849147020</v>
      </c>
      <c r="K36" s="185">
        <f t="shared" si="1"/>
        <v>894917654</v>
      </c>
      <c r="L36" s="186">
        <f t="shared" si="1"/>
        <v>943244772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-173367938</v>
      </c>
      <c r="D38" s="77">
        <f t="shared" si="2"/>
        <v>-203328695</v>
      </c>
      <c r="E38" s="199">
        <f t="shared" si="2"/>
        <v>-332231242</v>
      </c>
      <c r="F38" s="79">
        <f t="shared" si="2"/>
        <v>-140029334</v>
      </c>
      <c r="G38" s="77">
        <f t="shared" si="2"/>
        <v>-119536368</v>
      </c>
      <c r="H38" s="199">
        <f t="shared" si="2"/>
        <v>-119536368</v>
      </c>
      <c r="I38" s="200">
        <f t="shared" si="2"/>
        <v>0</v>
      </c>
      <c r="J38" s="201">
        <f t="shared" si="2"/>
        <v>-171768701</v>
      </c>
      <c r="K38" s="77">
        <f t="shared" si="2"/>
        <v>-174351386</v>
      </c>
      <c r="L38" s="199">
        <f t="shared" si="2"/>
        <v>-174601278</v>
      </c>
    </row>
    <row r="39" spans="1:12" ht="12.75">
      <c r="A39" s="176" t="s">
        <v>32</v>
      </c>
      <c r="B39" s="182"/>
      <c r="C39" s="7">
        <v>33766607</v>
      </c>
      <c r="D39" s="7">
        <v>46288233</v>
      </c>
      <c r="E39" s="32">
        <v>50701618</v>
      </c>
      <c r="F39" s="164">
        <v>72055238</v>
      </c>
      <c r="G39" s="7">
        <v>72055238</v>
      </c>
      <c r="H39" s="32">
        <v>72055238</v>
      </c>
      <c r="I39" s="165">
        <v>0</v>
      </c>
      <c r="J39" s="164">
        <v>89283571</v>
      </c>
      <c r="K39" s="7">
        <v>92600000</v>
      </c>
      <c r="L39" s="32">
        <v>88942857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-139601331</v>
      </c>
      <c r="D42" s="59">
        <f t="shared" si="3"/>
        <v>-157040462</v>
      </c>
      <c r="E42" s="61">
        <f t="shared" si="3"/>
        <v>-281529624</v>
      </c>
      <c r="F42" s="62">
        <f t="shared" si="3"/>
        <v>-67974096</v>
      </c>
      <c r="G42" s="59">
        <f t="shared" si="3"/>
        <v>-47481130</v>
      </c>
      <c r="H42" s="61">
        <f t="shared" si="3"/>
        <v>-47481130</v>
      </c>
      <c r="I42" s="207">
        <f t="shared" si="3"/>
        <v>0</v>
      </c>
      <c r="J42" s="208">
        <f t="shared" si="3"/>
        <v>-82485130</v>
      </c>
      <c r="K42" s="59">
        <f t="shared" si="3"/>
        <v>-81751386</v>
      </c>
      <c r="L42" s="61">
        <f t="shared" si="3"/>
        <v>-85658421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-139601331</v>
      </c>
      <c r="D44" s="48">
        <f t="shared" si="4"/>
        <v>-157040462</v>
      </c>
      <c r="E44" s="50">
        <f t="shared" si="4"/>
        <v>-281529624</v>
      </c>
      <c r="F44" s="51">
        <f t="shared" si="4"/>
        <v>-67974096</v>
      </c>
      <c r="G44" s="48">
        <f t="shared" si="4"/>
        <v>-47481130</v>
      </c>
      <c r="H44" s="50">
        <f t="shared" si="4"/>
        <v>-47481130</v>
      </c>
      <c r="I44" s="213">
        <f t="shared" si="4"/>
        <v>0</v>
      </c>
      <c r="J44" s="214">
        <f t="shared" si="4"/>
        <v>-82485130</v>
      </c>
      <c r="K44" s="48">
        <f t="shared" si="4"/>
        <v>-81751386</v>
      </c>
      <c r="L44" s="50">
        <f t="shared" si="4"/>
        <v>-85658421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-139601331</v>
      </c>
      <c r="D46" s="59">
        <f t="shared" si="5"/>
        <v>-157040462</v>
      </c>
      <c r="E46" s="61">
        <f t="shared" si="5"/>
        <v>-281529624</v>
      </c>
      <c r="F46" s="62">
        <f t="shared" si="5"/>
        <v>-67974096</v>
      </c>
      <c r="G46" s="59">
        <f t="shared" si="5"/>
        <v>-47481130</v>
      </c>
      <c r="H46" s="61">
        <f t="shared" si="5"/>
        <v>-47481130</v>
      </c>
      <c r="I46" s="207">
        <f t="shared" si="5"/>
        <v>0</v>
      </c>
      <c r="J46" s="208">
        <f t="shared" si="5"/>
        <v>-82485130</v>
      </c>
      <c r="K46" s="59">
        <f t="shared" si="5"/>
        <v>-81751386</v>
      </c>
      <c r="L46" s="61">
        <f t="shared" si="5"/>
        <v>-85658421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-139601331</v>
      </c>
      <c r="D48" s="220">
        <f t="shared" si="6"/>
        <v>-157040462</v>
      </c>
      <c r="E48" s="221">
        <f t="shared" si="6"/>
        <v>-281529624</v>
      </c>
      <c r="F48" s="222">
        <f t="shared" si="6"/>
        <v>-67974096</v>
      </c>
      <c r="G48" s="220">
        <f t="shared" si="6"/>
        <v>-47481130</v>
      </c>
      <c r="H48" s="223">
        <f t="shared" si="6"/>
        <v>-47481130</v>
      </c>
      <c r="I48" s="224">
        <f t="shared" si="6"/>
        <v>0</v>
      </c>
      <c r="J48" s="225">
        <f t="shared" si="6"/>
        <v>-82485130</v>
      </c>
      <c r="K48" s="220">
        <f t="shared" si="6"/>
        <v>-81751386</v>
      </c>
      <c r="L48" s="226">
        <f t="shared" si="6"/>
        <v>-85658421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0</v>
      </c>
      <c r="D43" s="12">
        <f t="shared" si="0"/>
        <v>0</v>
      </c>
      <c r="E43" s="71">
        <f t="shared" si="0"/>
        <v>58154</v>
      </c>
      <c r="F43" s="72">
        <f t="shared" si="0"/>
        <v>6800000</v>
      </c>
      <c r="G43" s="12">
        <f t="shared" si="0"/>
        <v>813115</v>
      </c>
      <c r="H43" s="73">
        <f t="shared" si="0"/>
        <v>813115</v>
      </c>
      <c r="I43" s="136">
        <f t="shared" si="0"/>
        <v>0</v>
      </c>
      <c r="J43" s="130">
        <f t="shared" si="0"/>
        <v>900000</v>
      </c>
      <c r="K43" s="12">
        <f t="shared" si="0"/>
        <v>900000</v>
      </c>
      <c r="L43" s="73">
        <f t="shared" si="0"/>
        <v>900000</v>
      </c>
    </row>
    <row r="44" spans="1:12" ht="12.75">
      <c r="A44" s="113" t="s">
        <v>74</v>
      </c>
      <c r="B44" s="111"/>
      <c r="C44" s="7"/>
      <c r="D44" s="7"/>
      <c r="E44" s="91">
        <v>7277</v>
      </c>
      <c r="F44" s="90"/>
      <c r="G44" s="7">
        <v>813115</v>
      </c>
      <c r="H44" s="32">
        <v>813115</v>
      </c>
      <c r="I44" s="33"/>
      <c r="J44" s="31">
        <v>900000</v>
      </c>
      <c r="K44" s="7">
        <v>900000</v>
      </c>
      <c r="L44" s="91">
        <v>900000</v>
      </c>
    </row>
    <row r="45" spans="1:12" ht="12.75">
      <c r="A45" s="113" t="s">
        <v>75</v>
      </c>
      <c r="B45" s="111"/>
      <c r="C45" s="131"/>
      <c r="D45" s="131"/>
      <c r="E45" s="132">
        <v>50877</v>
      </c>
      <c r="F45" s="133">
        <v>6800000</v>
      </c>
      <c r="G45" s="131"/>
      <c r="H45" s="209"/>
      <c r="I45" s="134"/>
      <c r="J45" s="135"/>
      <c r="K45" s="131"/>
      <c r="L45" s="132"/>
    </row>
    <row r="46" spans="1:12" ht="12.75">
      <c r="A46" s="113" t="s">
        <v>76</v>
      </c>
      <c r="B46" s="111"/>
      <c r="C46" s="7"/>
      <c r="D46" s="7"/>
      <c r="E46" s="91"/>
      <c r="F46" s="90"/>
      <c r="G46" s="7"/>
      <c r="H46" s="32"/>
      <c r="I46" s="33"/>
      <c r="J46" s="31"/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202439</v>
      </c>
      <c r="D47" s="12">
        <f t="shared" si="1"/>
        <v>4333000</v>
      </c>
      <c r="E47" s="136">
        <f t="shared" si="1"/>
        <v>9363202</v>
      </c>
      <c r="F47" s="137">
        <f t="shared" si="1"/>
        <v>0</v>
      </c>
      <c r="G47" s="12">
        <f t="shared" si="1"/>
        <v>2288490</v>
      </c>
      <c r="H47" s="73">
        <f t="shared" si="1"/>
        <v>2288490</v>
      </c>
      <c r="I47" s="74">
        <f t="shared" si="1"/>
        <v>0</v>
      </c>
      <c r="J47" s="72">
        <f t="shared" si="1"/>
        <v>0</v>
      </c>
      <c r="K47" s="12">
        <f t="shared" si="1"/>
        <v>0</v>
      </c>
      <c r="L47" s="136">
        <f t="shared" si="1"/>
        <v>0</v>
      </c>
    </row>
    <row r="48" spans="1:12" ht="12.75">
      <c r="A48" s="113" t="s">
        <v>78</v>
      </c>
      <c r="B48" s="111"/>
      <c r="C48" s="7"/>
      <c r="D48" s="7"/>
      <c r="E48" s="91">
        <v>1066617</v>
      </c>
      <c r="F48" s="90"/>
      <c r="G48" s="7"/>
      <c r="H48" s="32"/>
      <c r="I48" s="33"/>
      <c r="J48" s="31"/>
      <c r="K48" s="7"/>
      <c r="L48" s="91"/>
    </row>
    <row r="49" spans="1:12" ht="12.75">
      <c r="A49" s="113" t="s">
        <v>79</v>
      </c>
      <c r="B49" s="111"/>
      <c r="C49" s="7">
        <v>202439</v>
      </c>
      <c r="D49" s="7">
        <v>4333000</v>
      </c>
      <c r="E49" s="91">
        <v>8296585</v>
      </c>
      <c r="F49" s="90"/>
      <c r="G49" s="7">
        <v>2288490</v>
      </c>
      <c r="H49" s="32">
        <v>2288490</v>
      </c>
      <c r="I49" s="33"/>
      <c r="J49" s="31"/>
      <c r="K49" s="7"/>
      <c r="L49" s="91"/>
    </row>
    <row r="50" spans="1:12" ht="12.75">
      <c r="A50" s="113" t="s">
        <v>80</v>
      </c>
      <c r="B50" s="111"/>
      <c r="C50" s="7"/>
      <c r="D50" s="7"/>
      <c r="E50" s="91"/>
      <c r="F50" s="90"/>
      <c r="G50" s="7"/>
      <c r="H50" s="32"/>
      <c r="I50" s="33"/>
      <c r="J50" s="31"/>
      <c r="K50" s="7"/>
      <c r="L50" s="91"/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395399</v>
      </c>
      <c r="D53" s="12">
        <f t="shared" si="2"/>
        <v>846290</v>
      </c>
      <c r="E53" s="136">
        <f t="shared" si="2"/>
        <v>12562502</v>
      </c>
      <c r="F53" s="137">
        <f t="shared" si="2"/>
        <v>200000</v>
      </c>
      <c r="G53" s="12">
        <f t="shared" si="2"/>
        <v>27602213</v>
      </c>
      <c r="H53" s="73">
        <f t="shared" si="2"/>
        <v>27602213</v>
      </c>
      <c r="I53" s="74">
        <f t="shared" si="2"/>
        <v>0</v>
      </c>
      <c r="J53" s="72">
        <f t="shared" si="2"/>
        <v>4000000</v>
      </c>
      <c r="K53" s="12">
        <f t="shared" si="2"/>
        <v>4000000</v>
      </c>
      <c r="L53" s="136">
        <f t="shared" si="2"/>
        <v>4000000</v>
      </c>
    </row>
    <row r="54" spans="1:12" ht="12.75">
      <c r="A54" s="113" t="s">
        <v>84</v>
      </c>
      <c r="B54" s="111"/>
      <c r="C54" s="7"/>
      <c r="D54" s="7"/>
      <c r="E54" s="91"/>
      <c r="F54" s="90"/>
      <c r="G54" s="7">
        <v>27602213</v>
      </c>
      <c r="H54" s="32">
        <v>27602213</v>
      </c>
      <c r="I54" s="33"/>
      <c r="J54" s="31">
        <v>4000000</v>
      </c>
      <c r="K54" s="7">
        <v>4000000</v>
      </c>
      <c r="L54" s="91">
        <v>4000000</v>
      </c>
    </row>
    <row r="55" spans="1:12" ht="12.75">
      <c r="A55" s="113" t="s">
        <v>85</v>
      </c>
      <c r="B55" s="111"/>
      <c r="C55" s="7">
        <v>395399</v>
      </c>
      <c r="D55" s="7">
        <v>846290</v>
      </c>
      <c r="E55" s="91">
        <v>12562502</v>
      </c>
      <c r="F55" s="90">
        <v>200000</v>
      </c>
      <c r="G55" s="7"/>
      <c r="H55" s="32"/>
      <c r="I55" s="33"/>
      <c r="J55" s="31"/>
      <c r="K55" s="7"/>
      <c r="L55" s="91"/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33169045</v>
      </c>
      <c r="D57" s="12">
        <f t="shared" si="3"/>
        <v>41109402</v>
      </c>
      <c r="E57" s="136">
        <f t="shared" si="3"/>
        <v>24916070</v>
      </c>
      <c r="F57" s="137">
        <f t="shared" si="3"/>
        <v>72055238</v>
      </c>
      <c r="G57" s="12">
        <f t="shared" si="3"/>
        <v>43362531</v>
      </c>
      <c r="H57" s="73">
        <f t="shared" si="3"/>
        <v>43362531</v>
      </c>
      <c r="I57" s="74">
        <f t="shared" si="3"/>
        <v>0</v>
      </c>
      <c r="J57" s="72">
        <f t="shared" si="3"/>
        <v>89383571</v>
      </c>
      <c r="K57" s="12">
        <f t="shared" si="3"/>
        <v>94204884</v>
      </c>
      <c r="L57" s="136">
        <f t="shared" si="3"/>
        <v>99286548</v>
      </c>
    </row>
    <row r="58" spans="1:12" ht="12.75">
      <c r="A58" s="113" t="s">
        <v>88</v>
      </c>
      <c r="B58" s="111"/>
      <c r="C58" s="7">
        <v>11175195</v>
      </c>
      <c r="D58" s="7">
        <v>15322216</v>
      </c>
      <c r="E58" s="91">
        <v>14886955</v>
      </c>
      <c r="F58" s="90">
        <v>21000000</v>
      </c>
      <c r="G58" s="7">
        <v>21000000</v>
      </c>
      <c r="H58" s="32">
        <v>21000000</v>
      </c>
      <c r="I58" s="33"/>
      <c r="J58" s="31">
        <v>10075000</v>
      </c>
      <c r="K58" s="7">
        <v>10619050</v>
      </c>
      <c r="L58" s="91">
        <v>11192479</v>
      </c>
    </row>
    <row r="59" spans="1:12" ht="12.75">
      <c r="A59" s="113" t="s">
        <v>89</v>
      </c>
      <c r="B59" s="111"/>
      <c r="C59" s="7">
        <v>21993850</v>
      </c>
      <c r="D59" s="7">
        <v>19611035</v>
      </c>
      <c r="E59" s="91">
        <v>5362592</v>
      </c>
      <c r="F59" s="90">
        <v>51055238</v>
      </c>
      <c r="G59" s="7">
        <v>8612477</v>
      </c>
      <c r="H59" s="32">
        <v>8612477</v>
      </c>
      <c r="I59" s="33"/>
      <c r="J59" s="31">
        <v>49208571</v>
      </c>
      <c r="K59" s="7">
        <v>51865834</v>
      </c>
      <c r="L59" s="91">
        <v>54666589</v>
      </c>
    </row>
    <row r="60" spans="1:12" ht="12.75">
      <c r="A60" s="113" t="s">
        <v>90</v>
      </c>
      <c r="B60" s="111"/>
      <c r="C60" s="131"/>
      <c r="D60" s="131">
        <v>4514151</v>
      </c>
      <c r="E60" s="132">
        <v>4666523</v>
      </c>
      <c r="F60" s="133"/>
      <c r="G60" s="131">
        <v>13700054</v>
      </c>
      <c r="H60" s="209">
        <v>13700054</v>
      </c>
      <c r="I60" s="134"/>
      <c r="J60" s="135">
        <v>30000000</v>
      </c>
      <c r="K60" s="131">
        <v>31620000</v>
      </c>
      <c r="L60" s="132">
        <v>33327480</v>
      </c>
    </row>
    <row r="61" spans="1:12" ht="12.75">
      <c r="A61" s="113" t="s">
        <v>91</v>
      </c>
      <c r="B61" s="111"/>
      <c r="C61" s="7"/>
      <c r="D61" s="7">
        <v>1662000</v>
      </c>
      <c r="E61" s="91"/>
      <c r="F61" s="90"/>
      <c r="G61" s="7">
        <v>50000</v>
      </c>
      <c r="H61" s="32">
        <v>50000</v>
      </c>
      <c r="I61" s="33"/>
      <c r="J61" s="31">
        <v>100000</v>
      </c>
      <c r="K61" s="7">
        <v>100000</v>
      </c>
      <c r="L61" s="91">
        <v>100000</v>
      </c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33766883</v>
      </c>
      <c r="D63" s="166">
        <f t="shared" si="4"/>
        <v>46288692</v>
      </c>
      <c r="E63" s="234">
        <f t="shared" si="4"/>
        <v>46899928</v>
      </c>
      <c r="F63" s="235">
        <f t="shared" si="4"/>
        <v>79055238</v>
      </c>
      <c r="G63" s="166">
        <f t="shared" si="4"/>
        <v>74066349</v>
      </c>
      <c r="H63" s="168">
        <f t="shared" si="4"/>
        <v>74066349</v>
      </c>
      <c r="I63" s="169">
        <f t="shared" si="4"/>
        <v>0</v>
      </c>
      <c r="J63" s="236">
        <f t="shared" si="4"/>
        <v>94283571</v>
      </c>
      <c r="K63" s="166">
        <f t="shared" si="4"/>
        <v>99104884</v>
      </c>
      <c r="L63" s="234">
        <f t="shared" si="4"/>
        <v>104186548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33766883</v>
      </c>
      <c r="D66" s="7">
        <v>46288692</v>
      </c>
      <c r="E66" s="30">
        <v>46841772</v>
      </c>
      <c r="F66" s="31">
        <v>72055238</v>
      </c>
      <c r="G66" s="7">
        <v>71203234</v>
      </c>
      <c r="H66" s="32">
        <v>71203234</v>
      </c>
      <c r="I66" s="91"/>
      <c r="J66" s="164">
        <v>89283571</v>
      </c>
      <c r="K66" s="7">
        <v>94104884</v>
      </c>
      <c r="L66" s="32">
        <v>99186548</v>
      </c>
    </row>
    <row r="67" spans="1:12" ht="12.75">
      <c r="A67" s="229" t="s">
        <v>137</v>
      </c>
      <c r="B67" s="111"/>
      <c r="C67" s="7"/>
      <c r="D67" s="7"/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/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33766883</v>
      </c>
      <c r="D70" s="48">
        <f t="shared" si="5"/>
        <v>46288692</v>
      </c>
      <c r="E70" s="237">
        <f t="shared" si="5"/>
        <v>46841772</v>
      </c>
      <c r="F70" s="238">
        <f t="shared" si="5"/>
        <v>72055238</v>
      </c>
      <c r="G70" s="48">
        <f t="shared" si="5"/>
        <v>71203234</v>
      </c>
      <c r="H70" s="50">
        <f t="shared" si="5"/>
        <v>71203234</v>
      </c>
      <c r="I70" s="51">
        <f t="shared" si="5"/>
        <v>0</v>
      </c>
      <c r="J70" s="47">
        <f t="shared" si="5"/>
        <v>89283571</v>
      </c>
      <c r="K70" s="48">
        <f t="shared" si="5"/>
        <v>94104884</v>
      </c>
      <c r="L70" s="237">
        <f t="shared" si="5"/>
        <v>99186548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/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>
        <v>6000000</v>
      </c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/>
      <c r="D73" s="7"/>
      <c r="E73" s="91">
        <v>58154</v>
      </c>
      <c r="F73" s="90">
        <v>1000000</v>
      </c>
      <c r="G73" s="7">
        <v>2863115</v>
      </c>
      <c r="H73" s="32">
        <v>2863115</v>
      </c>
      <c r="I73" s="33"/>
      <c r="J73" s="31">
        <v>5000000</v>
      </c>
      <c r="K73" s="7">
        <v>5000000</v>
      </c>
      <c r="L73" s="91">
        <v>5000000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33766883</v>
      </c>
      <c r="D74" s="167">
        <f t="shared" si="6"/>
        <v>46288692</v>
      </c>
      <c r="E74" s="170">
        <f t="shared" si="6"/>
        <v>46899926</v>
      </c>
      <c r="F74" s="171">
        <f t="shared" si="6"/>
        <v>79055238</v>
      </c>
      <c r="G74" s="167">
        <f t="shared" si="6"/>
        <v>74066349</v>
      </c>
      <c r="H74" s="173">
        <f t="shared" si="6"/>
        <v>74066349</v>
      </c>
      <c r="I74" s="239">
        <f t="shared" si="6"/>
        <v>0</v>
      </c>
      <c r="J74" s="172">
        <f t="shared" si="6"/>
        <v>94283571</v>
      </c>
      <c r="K74" s="167">
        <f t="shared" si="6"/>
        <v>99104884</v>
      </c>
      <c r="L74" s="170">
        <f t="shared" si="6"/>
        <v>104186548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1771481</v>
      </c>
      <c r="D6" s="7">
        <v>10401897</v>
      </c>
      <c r="E6" s="91">
        <v>2176317</v>
      </c>
      <c r="F6" s="90">
        <v>32570</v>
      </c>
      <c r="G6" s="7">
        <v>32570</v>
      </c>
      <c r="H6" s="91">
        <v>32570</v>
      </c>
      <c r="I6" s="33">
        <v>4205519</v>
      </c>
      <c r="J6" s="31">
        <v>32570</v>
      </c>
      <c r="K6" s="7">
        <v>32570</v>
      </c>
      <c r="L6" s="91">
        <v>32570</v>
      </c>
    </row>
    <row r="7" spans="1:12" ht="12.75">
      <c r="A7" s="256" t="s">
        <v>146</v>
      </c>
      <c r="B7" s="177" t="s">
        <v>71</v>
      </c>
      <c r="C7" s="7">
        <v>28187225</v>
      </c>
      <c r="D7" s="7">
        <v>8861654</v>
      </c>
      <c r="E7" s="91"/>
      <c r="F7" s="90">
        <v>3000000</v>
      </c>
      <c r="G7" s="7">
        <v>1000000</v>
      </c>
      <c r="H7" s="91">
        <v>1000000</v>
      </c>
      <c r="I7" s="33">
        <v>8602140</v>
      </c>
      <c r="J7" s="31">
        <v>1000000</v>
      </c>
      <c r="K7" s="7">
        <v>1000000</v>
      </c>
      <c r="L7" s="91">
        <v>1000000</v>
      </c>
    </row>
    <row r="8" spans="1:12" ht="12.75">
      <c r="A8" s="256" t="s">
        <v>147</v>
      </c>
      <c r="B8" s="177" t="s">
        <v>71</v>
      </c>
      <c r="C8" s="7">
        <v>42687200</v>
      </c>
      <c r="D8" s="7">
        <v>50487013</v>
      </c>
      <c r="E8" s="91">
        <v>56277832</v>
      </c>
      <c r="F8" s="90">
        <v>53186908</v>
      </c>
      <c r="G8" s="7">
        <v>45570331</v>
      </c>
      <c r="H8" s="91">
        <v>45570331</v>
      </c>
      <c r="I8" s="33">
        <v>55023154</v>
      </c>
      <c r="J8" s="31">
        <v>47985559</v>
      </c>
      <c r="K8" s="7">
        <v>50576779</v>
      </c>
      <c r="L8" s="91">
        <v>53358502</v>
      </c>
    </row>
    <row r="9" spans="1:12" ht="12.75">
      <c r="A9" s="256" t="s">
        <v>148</v>
      </c>
      <c r="B9" s="177"/>
      <c r="C9" s="7">
        <v>34735196</v>
      </c>
      <c r="D9" s="7">
        <v>34550956</v>
      </c>
      <c r="E9" s="91">
        <v>43200931</v>
      </c>
      <c r="F9" s="90">
        <v>32148515</v>
      </c>
      <c r="G9" s="7">
        <v>53908432</v>
      </c>
      <c r="H9" s="91">
        <v>53908432</v>
      </c>
      <c r="I9" s="33">
        <v>162988827</v>
      </c>
      <c r="J9" s="31">
        <v>56765579</v>
      </c>
      <c r="K9" s="7">
        <v>59887686</v>
      </c>
      <c r="L9" s="91">
        <v>63121621</v>
      </c>
    </row>
    <row r="10" spans="1:12" ht="12.75">
      <c r="A10" s="256" t="s">
        <v>149</v>
      </c>
      <c r="B10" s="177"/>
      <c r="C10" s="7"/>
      <c r="D10" s="7"/>
      <c r="E10" s="91"/>
      <c r="F10" s="133"/>
      <c r="G10" s="131"/>
      <c r="H10" s="132"/>
      <c r="I10" s="33"/>
      <c r="J10" s="135"/>
      <c r="K10" s="131"/>
      <c r="L10" s="132"/>
    </row>
    <row r="11" spans="1:12" ht="12.75">
      <c r="A11" s="256" t="s">
        <v>150</v>
      </c>
      <c r="B11" s="177" t="s">
        <v>95</v>
      </c>
      <c r="C11" s="7">
        <v>7934341</v>
      </c>
      <c r="D11" s="7">
        <v>10381919</v>
      </c>
      <c r="E11" s="91">
        <v>14282669</v>
      </c>
      <c r="F11" s="90">
        <v>10564486</v>
      </c>
      <c r="G11" s="7">
        <v>14282669</v>
      </c>
      <c r="H11" s="91">
        <v>14282669</v>
      </c>
      <c r="I11" s="33">
        <v>9004851</v>
      </c>
      <c r="J11" s="31">
        <v>15039650</v>
      </c>
      <c r="K11" s="7">
        <v>15851791</v>
      </c>
      <c r="L11" s="91">
        <v>16723640</v>
      </c>
    </row>
    <row r="12" spans="1:12" ht="12.75">
      <c r="A12" s="257" t="s">
        <v>42</v>
      </c>
      <c r="B12" s="258"/>
      <c r="C12" s="43">
        <f aca="true" t="shared" si="0" ref="C12:L12">SUM(C6:C11)</f>
        <v>115315443</v>
      </c>
      <c r="D12" s="43">
        <f t="shared" si="0"/>
        <v>114683439</v>
      </c>
      <c r="E12" s="148">
        <f t="shared" si="0"/>
        <v>115937749</v>
      </c>
      <c r="F12" s="149">
        <f t="shared" si="0"/>
        <v>98932479</v>
      </c>
      <c r="G12" s="43">
        <f t="shared" si="0"/>
        <v>114794002</v>
      </c>
      <c r="H12" s="148">
        <f t="shared" si="0"/>
        <v>114794002</v>
      </c>
      <c r="I12" s="46">
        <f t="shared" si="0"/>
        <v>239824491</v>
      </c>
      <c r="J12" s="42">
        <f t="shared" si="0"/>
        <v>120823358</v>
      </c>
      <c r="K12" s="43">
        <f t="shared" si="0"/>
        <v>127348826</v>
      </c>
      <c r="L12" s="148">
        <f t="shared" si="0"/>
        <v>134236333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/>
      <c r="D15" s="7"/>
      <c r="E15" s="91"/>
      <c r="F15" s="90"/>
      <c r="G15" s="7"/>
      <c r="H15" s="91"/>
      <c r="I15" s="33">
        <v>-161885</v>
      </c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30273469</v>
      </c>
      <c r="D17" s="7">
        <v>28957232</v>
      </c>
      <c r="E17" s="91">
        <v>27640994</v>
      </c>
      <c r="F17" s="90">
        <v>28957232</v>
      </c>
      <c r="G17" s="7">
        <v>27640994</v>
      </c>
      <c r="H17" s="91">
        <v>27640994</v>
      </c>
      <c r="I17" s="33">
        <v>32050725</v>
      </c>
      <c r="J17" s="31">
        <v>29105967</v>
      </c>
      <c r="K17" s="7">
        <v>30677690</v>
      </c>
      <c r="L17" s="91">
        <v>32364963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1854412993</v>
      </c>
      <c r="D19" s="7">
        <v>1812097963</v>
      </c>
      <c r="E19" s="91">
        <v>1773804953</v>
      </c>
      <c r="F19" s="90">
        <v>1983726000</v>
      </c>
      <c r="G19" s="7">
        <v>1845860191</v>
      </c>
      <c r="H19" s="91">
        <v>1845860191</v>
      </c>
      <c r="I19" s="33">
        <v>1785896335</v>
      </c>
      <c r="J19" s="31">
        <v>1908815581</v>
      </c>
      <c r="K19" s="7">
        <v>2011891623</v>
      </c>
      <c r="L19" s="91">
        <v>2122545662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/>
      <c r="D22" s="7"/>
      <c r="E22" s="91"/>
      <c r="F22" s="90"/>
      <c r="G22" s="7"/>
      <c r="H22" s="91"/>
      <c r="I22" s="33"/>
      <c r="J22" s="31"/>
      <c r="K22" s="7"/>
      <c r="L22" s="91"/>
    </row>
    <row r="23" spans="1:12" ht="12.75">
      <c r="A23" s="256" t="s">
        <v>160</v>
      </c>
      <c r="B23" s="177"/>
      <c r="C23" s="7">
        <v>1069126</v>
      </c>
      <c r="D23" s="7">
        <v>1069126</v>
      </c>
      <c r="E23" s="91">
        <v>1069126</v>
      </c>
      <c r="F23" s="133">
        <v>1069102</v>
      </c>
      <c r="G23" s="131">
        <v>1069102</v>
      </c>
      <c r="H23" s="132">
        <v>1069102</v>
      </c>
      <c r="I23" s="90">
        <v>1069126</v>
      </c>
      <c r="J23" s="135">
        <v>1069102</v>
      </c>
      <c r="K23" s="131">
        <v>1126834</v>
      </c>
      <c r="L23" s="132">
        <v>1188810</v>
      </c>
    </row>
    <row r="24" spans="1:12" ht="12.75">
      <c r="A24" s="257" t="s">
        <v>43</v>
      </c>
      <c r="B24" s="260"/>
      <c r="C24" s="43">
        <f aca="true" t="shared" si="1" ref="C24:L24">SUM(C15:C23)</f>
        <v>1885755588</v>
      </c>
      <c r="D24" s="48">
        <f t="shared" si="1"/>
        <v>1842124321</v>
      </c>
      <c r="E24" s="237">
        <f t="shared" si="1"/>
        <v>1802515073</v>
      </c>
      <c r="F24" s="238">
        <f t="shared" si="1"/>
        <v>2013752334</v>
      </c>
      <c r="G24" s="48">
        <f t="shared" si="1"/>
        <v>1874570287</v>
      </c>
      <c r="H24" s="237">
        <f t="shared" si="1"/>
        <v>1874570287</v>
      </c>
      <c r="I24" s="51">
        <f t="shared" si="1"/>
        <v>1818854301</v>
      </c>
      <c r="J24" s="47">
        <f t="shared" si="1"/>
        <v>1938990650</v>
      </c>
      <c r="K24" s="48">
        <f t="shared" si="1"/>
        <v>2043696147</v>
      </c>
      <c r="L24" s="237">
        <f t="shared" si="1"/>
        <v>2156099435</v>
      </c>
    </row>
    <row r="25" spans="1:12" ht="12.75">
      <c r="A25" s="257" t="s">
        <v>161</v>
      </c>
      <c r="B25" s="258"/>
      <c r="C25" s="43">
        <f aca="true" t="shared" si="2" ref="C25:L25">+C12+C24</f>
        <v>2001071031</v>
      </c>
      <c r="D25" s="43">
        <f t="shared" si="2"/>
        <v>1956807760</v>
      </c>
      <c r="E25" s="148">
        <f t="shared" si="2"/>
        <v>1918452822</v>
      </c>
      <c r="F25" s="149">
        <f t="shared" si="2"/>
        <v>2112684813</v>
      </c>
      <c r="G25" s="43">
        <f t="shared" si="2"/>
        <v>1989364289</v>
      </c>
      <c r="H25" s="148">
        <f t="shared" si="2"/>
        <v>1989364289</v>
      </c>
      <c r="I25" s="46">
        <f t="shared" si="2"/>
        <v>2058678792</v>
      </c>
      <c r="J25" s="42">
        <f t="shared" si="2"/>
        <v>2059814008</v>
      </c>
      <c r="K25" s="43">
        <f t="shared" si="2"/>
        <v>2171044973</v>
      </c>
      <c r="L25" s="148">
        <f t="shared" si="2"/>
        <v>2290335768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1219802</v>
      </c>
      <c r="D30" s="7">
        <v>337942</v>
      </c>
      <c r="E30" s="91">
        <v>246279</v>
      </c>
      <c r="F30" s="90">
        <v>500000</v>
      </c>
      <c r="G30" s="7">
        <v>246279</v>
      </c>
      <c r="H30" s="91">
        <v>246279</v>
      </c>
      <c r="I30" s="33"/>
      <c r="J30" s="31"/>
      <c r="K30" s="7"/>
      <c r="L30" s="91"/>
    </row>
    <row r="31" spans="1:12" ht="12.75">
      <c r="A31" s="256" t="s">
        <v>165</v>
      </c>
      <c r="B31" s="177"/>
      <c r="C31" s="7">
        <v>10688167</v>
      </c>
      <c r="D31" s="7">
        <v>12262283</v>
      </c>
      <c r="E31" s="91">
        <v>13756035</v>
      </c>
      <c r="F31" s="90">
        <v>13734719</v>
      </c>
      <c r="G31" s="7">
        <v>13756035</v>
      </c>
      <c r="H31" s="91">
        <v>13756035</v>
      </c>
      <c r="I31" s="33">
        <v>15568671</v>
      </c>
      <c r="J31" s="31">
        <v>14485105</v>
      </c>
      <c r="K31" s="7">
        <v>15281786</v>
      </c>
      <c r="L31" s="91">
        <v>16107002</v>
      </c>
    </row>
    <row r="32" spans="1:12" ht="12.75">
      <c r="A32" s="256" t="s">
        <v>166</v>
      </c>
      <c r="B32" s="177" t="s">
        <v>93</v>
      </c>
      <c r="C32" s="7">
        <v>405735052</v>
      </c>
      <c r="D32" s="7">
        <v>501271117</v>
      </c>
      <c r="E32" s="91">
        <v>710919033</v>
      </c>
      <c r="F32" s="90">
        <v>90409975</v>
      </c>
      <c r="G32" s="7">
        <v>610179708</v>
      </c>
      <c r="H32" s="91">
        <v>610179708</v>
      </c>
      <c r="I32" s="33">
        <v>921538783</v>
      </c>
      <c r="J32" s="31">
        <v>641894926</v>
      </c>
      <c r="K32" s="7">
        <v>639915357</v>
      </c>
      <c r="L32" s="91">
        <v>637830870</v>
      </c>
    </row>
    <row r="33" spans="1:12" ht="12.75">
      <c r="A33" s="256" t="s">
        <v>167</v>
      </c>
      <c r="B33" s="177"/>
      <c r="C33" s="7">
        <v>558061</v>
      </c>
      <c r="D33" s="7">
        <v>2992703</v>
      </c>
      <c r="E33" s="91">
        <v>4136095</v>
      </c>
      <c r="F33" s="90"/>
      <c r="G33" s="7"/>
      <c r="H33" s="91"/>
      <c r="I33" s="33">
        <v>3554777</v>
      </c>
      <c r="J33" s="31"/>
      <c r="K33" s="7"/>
      <c r="L33" s="91"/>
    </row>
    <row r="34" spans="1:12" ht="12.75">
      <c r="A34" s="257" t="s">
        <v>44</v>
      </c>
      <c r="B34" s="258"/>
      <c r="C34" s="43">
        <f aca="true" t="shared" si="3" ref="C34:L34">SUM(C29:C33)</f>
        <v>418201082</v>
      </c>
      <c r="D34" s="43">
        <f t="shared" si="3"/>
        <v>516864045</v>
      </c>
      <c r="E34" s="148">
        <f t="shared" si="3"/>
        <v>729057442</v>
      </c>
      <c r="F34" s="149">
        <f t="shared" si="3"/>
        <v>104644694</v>
      </c>
      <c r="G34" s="43">
        <f t="shared" si="3"/>
        <v>624182022</v>
      </c>
      <c r="H34" s="148">
        <f t="shared" si="3"/>
        <v>624182022</v>
      </c>
      <c r="I34" s="46">
        <f t="shared" si="3"/>
        <v>940662231</v>
      </c>
      <c r="J34" s="42">
        <f t="shared" si="3"/>
        <v>656380031</v>
      </c>
      <c r="K34" s="43">
        <f t="shared" si="3"/>
        <v>655197143</v>
      </c>
      <c r="L34" s="148">
        <f t="shared" si="3"/>
        <v>653937872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569236</v>
      </c>
      <c r="D37" s="7">
        <v>233761</v>
      </c>
      <c r="E37" s="91"/>
      <c r="F37" s="90">
        <v>6000000</v>
      </c>
      <c r="G37" s="7"/>
      <c r="H37" s="91"/>
      <c r="I37" s="33">
        <v>3387</v>
      </c>
      <c r="J37" s="31"/>
      <c r="K37" s="7"/>
      <c r="L37" s="91"/>
    </row>
    <row r="38" spans="1:12" ht="12.75">
      <c r="A38" s="256" t="s">
        <v>167</v>
      </c>
      <c r="B38" s="177"/>
      <c r="C38" s="7">
        <v>70541776</v>
      </c>
      <c r="D38" s="7">
        <v>81863356</v>
      </c>
      <c r="E38" s="91">
        <v>113078405</v>
      </c>
      <c r="F38" s="90">
        <v>434710624</v>
      </c>
      <c r="G38" s="7">
        <v>54516230</v>
      </c>
      <c r="H38" s="91">
        <v>54516230</v>
      </c>
      <c r="I38" s="33">
        <v>54516230</v>
      </c>
      <c r="J38" s="31">
        <v>57405590</v>
      </c>
      <c r="K38" s="7">
        <v>60505492</v>
      </c>
      <c r="L38" s="91">
        <v>63833294</v>
      </c>
    </row>
    <row r="39" spans="1:12" ht="12.75">
      <c r="A39" s="257" t="s">
        <v>45</v>
      </c>
      <c r="B39" s="260"/>
      <c r="C39" s="43">
        <f aca="true" t="shared" si="4" ref="C39:L39">SUM(C37:C38)</f>
        <v>71111012</v>
      </c>
      <c r="D39" s="48">
        <f t="shared" si="4"/>
        <v>82097117</v>
      </c>
      <c r="E39" s="237">
        <f t="shared" si="4"/>
        <v>113078405</v>
      </c>
      <c r="F39" s="238">
        <f t="shared" si="4"/>
        <v>440710624</v>
      </c>
      <c r="G39" s="48">
        <f t="shared" si="4"/>
        <v>54516230</v>
      </c>
      <c r="H39" s="237">
        <f t="shared" si="4"/>
        <v>54516230</v>
      </c>
      <c r="I39" s="238">
        <f t="shared" si="4"/>
        <v>54519617</v>
      </c>
      <c r="J39" s="47">
        <f t="shared" si="4"/>
        <v>57405590</v>
      </c>
      <c r="K39" s="48">
        <f t="shared" si="4"/>
        <v>60505492</v>
      </c>
      <c r="L39" s="237">
        <f t="shared" si="4"/>
        <v>63833294</v>
      </c>
    </row>
    <row r="40" spans="1:12" ht="12.75">
      <c r="A40" s="257" t="s">
        <v>169</v>
      </c>
      <c r="B40" s="258"/>
      <c r="C40" s="43">
        <f aca="true" t="shared" si="5" ref="C40:L40">+C34+C39</f>
        <v>489312094</v>
      </c>
      <c r="D40" s="43">
        <f t="shared" si="5"/>
        <v>598961162</v>
      </c>
      <c r="E40" s="148">
        <f t="shared" si="5"/>
        <v>842135847</v>
      </c>
      <c r="F40" s="149">
        <f t="shared" si="5"/>
        <v>545355318</v>
      </c>
      <c r="G40" s="43">
        <f t="shared" si="5"/>
        <v>678698252</v>
      </c>
      <c r="H40" s="148">
        <f t="shared" si="5"/>
        <v>678698252</v>
      </c>
      <c r="I40" s="46">
        <f t="shared" si="5"/>
        <v>995181848</v>
      </c>
      <c r="J40" s="42">
        <f t="shared" si="5"/>
        <v>713785621</v>
      </c>
      <c r="K40" s="43">
        <f t="shared" si="5"/>
        <v>715702635</v>
      </c>
      <c r="L40" s="148">
        <f t="shared" si="5"/>
        <v>717771166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1511758937</v>
      </c>
      <c r="D42" s="264">
        <f aca="true" t="shared" si="6" ref="D42:L42">+D25-D40</f>
        <v>1357846598</v>
      </c>
      <c r="E42" s="265">
        <f t="shared" si="6"/>
        <v>1076316975</v>
      </c>
      <c r="F42" s="266">
        <f t="shared" si="6"/>
        <v>1567329495</v>
      </c>
      <c r="G42" s="264">
        <f t="shared" si="6"/>
        <v>1310666037</v>
      </c>
      <c r="H42" s="265">
        <f t="shared" si="6"/>
        <v>1310666037</v>
      </c>
      <c r="I42" s="267">
        <f t="shared" si="6"/>
        <v>1063496944</v>
      </c>
      <c r="J42" s="268">
        <f t="shared" si="6"/>
        <v>1346028387</v>
      </c>
      <c r="K42" s="264">
        <f t="shared" si="6"/>
        <v>1455342338</v>
      </c>
      <c r="L42" s="265">
        <f t="shared" si="6"/>
        <v>1572564602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1511758937</v>
      </c>
      <c r="D45" s="7">
        <v>1357846598</v>
      </c>
      <c r="E45" s="91">
        <v>1076316975</v>
      </c>
      <c r="F45" s="90">
        <v>1567329495</v>
      </c>
      <c r="G45" s="7">
        <v>1310666037</v>
      </c>
      <c r="H45" s="91">
        <v>1310666037</v>
      </c>
      <c r="I45" s="33">
        <v>1063496944</v>
      </c>
      <c r="J45" s="31">
        <v>1346028387</v>
      </c>
      <c r="K45" s="7">
        <v>1455342338</v>
      </c>
      <c r="L45" s="91">
        <v>1572564602</v>
      </c>
    </row>
    <row r="46" spans="1:12" ht="12.75">
      <c r="A46" s="256" t="s">
        <v>173</v>
      </c>
      <c r="B46" s="177" t="s">
        <v>93</v>
      </c>
      <c r="C46" s="7"/>
      <c r="D46" s="7"/>
      <c r="E46" s="91"/>
      <c r="F46" s="90"/>
      <c r="G46" s="7"/>
      <c r="H46" s="91"/>
      <c r="I46" s="33"/>
      <c r="J46" s="31"/>
      <c r="K46" s="7"/>
      <c r="L46" s="91"/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1511758937</v>
      </c>
      <c r="D48" s="219">
        <f t="shared" si="7"/>
        <v>1357846598</v>
      </c>
      <c r="E48" s="271">
        <f t="shared" si="7"/>
        <v>1076316975</v>
      </c>
      <c r="F48" s="272">
        <f t="shared" si="7"/>
        <v>1567329495</v>
      </c>
      <c r="G48" s="219">
        <f t="shared" si="7"/>
        <v>1310666037</v>
      </c>
      <c r="H48" s="271">
        <f t="shared" si="7"/>
        <v>1310666037</v>
      </c>
      <c r="I48" s="222">
        <f t="shared" si="7"/>
        <v>1063496944</v>
      </c>
      <c r="J48" s="273">
        <f t="shared" si="7"/>
        <v>1346028387</v>
      </c>
      <c r="K48" s="219">
        <f t="shared" si="7"/>
        <v>1455342338</v>
      </c>
      <c r="L48" s="271">
        <f t="shared" si="7"/>
        <v>1572564602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54831768</v>
      </c>
      <c r="D4" s="251">
        <v>70367520</v>
      </c>
      <c r="E4" s="252">
        <v>92620875</v>
      </c>
      <c r="F4" s="253">
        <v>83284311</v>
      </c>
      <c r="G4" s="251">
        <v>72190995</v>
      </c>
      <c r="H4" s="252">
        <v>72190995</v>
      </c>
      <c r="I4" s="254">
        <v>94745159</v>
      </c>
      <c r="J4" s="255">
        <v>87944895</v>
      </c>
      <c r="K4" s="251">
        <v>92693921</v>
      </c>
      <c r="L4" s="252">
        <v>97699390</v>
      </c>
    </row>
    <row r="5" spans="1:12" ht="12.75">
      <c r="A5" s="249" t="s">
        <v>18</v>
      </c>
      <c r="B5" s="177"/>
      <c r="C5" s="7">
        <v>197359667</v>
      </c>
      <c r="D5" s="7">
        <v>205360233</v>
      </c>
      <c r="E5" s="91">
        <v>256161149</v>
      </c>
      <c r="F5" s="90">
        <v>289248748</v>
      </c>
      <c r="G5" s="7">
        <v>260456692</v>
      </c>
      <c r="H5" s="91">
        <v>260456692</v>
      </c>
      <c r="I5" s="33">
        <v>285073767</v>
      </c>
      <c r="J5" s="31">
        <v>281452532</v>
      </c>
      <c r="K5" s="7">
        <v>296650969</v>
      </c>
      <c r="L5" s="91">
        <v>312670124</v>
      </c>
    </row>
    <row r="6" spans="1:12" ht="12.75">
      <c r="A6" s="256" t="s">
        <v>178</v>
      </c>
      <c r="B6" s="177"/>
      <c r="C6" s="7">
        <v>58821951</v>
      </c>
      <c r="D6" s="7">
        <v>31186192</v>
      </c>
      <c r="E6" s="91">
        <v>31680128</v>
      </c>
      <c r="F6" s="90">
        <v>33418998</v>
      </c>
      <c r="G6" s="7">
        <v>19218372</v>
      </c>
      <c r="H6" s="91">
        <v>19218372</v>
      </c>
      <c r="I6" s="33">
        <v>103376880</v>
      </c>
      <c r="J6" s="31">
        <v>21008925</v>
      </c>
      <c r="K6" s="7">
        <v>22122323</v>
      </c>
      <c r="L6" s="91">
        <v>23316930</v>
      </c>
    </row>
    <row r="7" spans="1:12" ht="12.75">
      <c r="A7" s="256" t="s">
        <v>179</v>
      </c>
      <c r="B7" s="177" t="s">
        <v>71</v>
      </c>
      <c r="C7" s="7">
        <v>89865056</v>
      </c>
      <c r="D7" s="7">
        <v>138015872</v>
      </c>
      <c r="E7" s="91">
        <v>130765169</v>
      </c>
      <c r="F7" s="90">
        <v>141210766</v>
      </c>
      <c r="G7" s="7">
        <v>141261568</v>
      </c>
      <c r="H7" s="91">
        <v>141261568</v>
      </c>
      <c r="I7" s="33">
        <v>104745000</v>
      </c>
      <c r="J7" s="31">
        <v>161319429</v>
      </c>
      <c r="K7" s="7">
        <v>176640200</v>
      </c>
      <c r="L7" s="91">
        <v>195345418</v>
      </c>
    </row>
    <row r="8" spans="1:12" ht="12.75">
      <c r="A8" s="256" t="s">
        <v>180</v>
      </c>
      <c r="B8" s="177" t="s">
        <v>71</v>
      </c>
      <c r="C8" s="7">
        <v>51572951</v>
      </c>
      <c r="D8" s="7">
        <v>52405381</v>
      </c>
      <c r="E8" s="91">
        <v>50701618</v>
      </c>
      <c r="F8" s="90">
        <v>72055236</v>
      </c>
      <c r="G8" s="7">
        <v>72055000</v>
      </c>
      <c r="H8" s="91">
        <v>72055000</v>
      </c>
      <c r="I8" s="33">
        <v>65976000</v>
      </c>
      <c r="J8" s="31">
        <v>88283571</v>
      </c>
      <c r="K8" s="7">
        <v>91600000</v>
      </c>
      <c r="L8" s="91">
        <v>87942857</v>
      </c>
    </row>
    <row r="9" spans="1:12" ht="12.75">
      <c r="A9" s="256" t="s">
        <v>181</v>
      </c>
      <c r="B9" s="177"/>
      <c r="C9" s="7">
        <v>21320790</v>
      </c>
      <c r="D9" s="7">
        <v>23884193</v>
      </c>
      <c r="E9" s="91">
        <v>23881188</v>
      </c>
      <c r="F9" s="90">
        <v>3552712</v>
      </c>
      <c r="G9" s="7">
        <v>1041240</v>
      </c>
      <c r="H9" s="91">
        <v>1041240</v>
      </c>
      <c r="I9" s="33">
        <v>504146</v>
      </c>
      <c r="J9" s="31">
        <v>1536348</v>
      </c>
      <c r="K9" s="7">
        <v>1619311</v>
      </c>
      <c r="L9" s="91">
        <v>1706754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-403560798</v>
      </c>
      <c r="D12" s="7">
        <v>-429897916</v>
      </c>
      <c r="E12" s="91">
        <v>-497541979</v>
      </c>
      <c r="F12" s="90">
        <v>-627193992</v>
      </c>
      <c r="G12" s="7">
        <v>-614756612</v>
      </c>
      <c r="H12" s="91">
        <v>-614756612</v>
      </c>
      <c r="I12" s="33">
        <v>-545194833</v>
      </c>
      <c r="J12" s="31">
        <v>-671738453</v>
      </c>
      <c r="K12" s="7">
        <v>-707191225</v>
      </c>
      <c r="L12" s="91">
        <v>-745381115</v>
      </c>
    </row>
    <row r="13" spans="1:12" ht="12.75">
      <c r="A13" s="249" t="s">
        <v>26</v>
      </c>
      <c r="B13" s="177"/>
      <c r="C13" s="7">
        <v>-17226387</v>
      </c>
      <c r="D13" s="7">
        <v>-58035907</v>
      </c>
      <c r="E13" s="91">
        <v>-58545642</v>
      </c>
      <c r="F13" s="90">
        <v>-500000</v>
      </c>
      <c r="G13" s="7">
        <v>-18000</v>
      </c>
      <c r="H13" s="91">
        <v>-18000</v>
      </c>
      <c r="I13" s="33">
        <v>-15276</v>
      </c>
      <c r="J13" s="31">
        <v>-22869</v>
      </c>
      <c r="K13" s="7">
        <v>-24104</v>
      </c>
      <c r="L13" s="91">
        <v>-25406</v>
      </c>
    </row>
    <row r="14" spans="1:12" ht="12.75">
      <c r="A14" s="256" t="s">
        <v>28</v>
      </c>
      <c r="B14" s="177" t="s">
        <v>71</v>
      </c>
      <c r="C14" s="7"/>
      <c r="D14" s="7"/>
      <c r="E14" s="91"/>
      <c r="F14" s="90"/>
      <c r="G14" s="7"/>
      <c r="H14" s="91"/>
      <c r="I14" s="33">
        <v>-10802945</v>
      </c>
      <c r="J14" s="31"/>
      <c r="K14" s="7"/>
      <c r="L14" s="91"/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-199206437</v>
      </c>
      <c r="D17" s="43">
        <f t="shared" si="0"/>
        <v>-242442185</v>
      </c>
      <c r="E17" s="148">
        <f t="shared" si="0"/>
        <v>-319059518</v>
      </c>
      <c r="F17" s="149">
        <f t="shared" si="0"/>
        <v>-377456280</v>
      </c>
      <c r="G17" s="43">
        <f t="shared" si="0"/>
        <v>-381198432</v>
      </c>
      <c r="H17" s="46">
        <f t="shared" si="0"/>
        <v>-381198432</v>
      </c>
      <c r="I17" s="149">
        <f t="shared" si="0"/>
        <v>-281411028</v>
      </c>
      <c r="J17" s="42">
        <f t="shared" si="0"/>
        <v>-399613049</v>
      </c>
      <c r="K17" s="43">
        <f t="shared" si="0"/>
        <v>-415233495</v>
      </c>
      <c r="L17" s="148">
        <f t="shared" si="0"/>
        <v>-437094562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>
        <v>37537</v>
      </c>
      <c r="E19" s="91">
        <v>680000</v>
      </c>
      <c r="F19" s="90">
        <v>15000000</v>
      </c>
      <c r="G19" s="7">
        <v>8000000</v>
      </c>
      <c r="H19" s="91">
        <v>8000000</v>
      </c>
      <c r="I19" s="33">
        <v>602</v>
      </c>
      <c r="J19" s="31">
        <v>15000000</v>
      </c>
      <c r="K19" s="7">
        <v>15810000</v>
      </c>
      <c r="L19" s="91">
        <v>16663740</v>
      </c>
    </row>
    <row r="20" spans="1:12" ht="12.75">
      <c r="A20" s="249" t="s">
        <v>189</v>
      </c>
      <c r="B20" s="177"/>
      <c r="C20" s="12"/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/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/>
      <c r="F22" s="90"/>
      <c r="G22" s="7"/>
      <c r="H22" s="91"/>
      <c r="I22" s="33"/>
      <c r="J22" s="31">
        <v>1000000</v>
      </c>
      <c r="K22" s="7">
        <v>1000000</v>
      </c>
      <c r="L22" s="91">
        <v>1000000</v>
      </c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-21031462</v>
      </c>
      <c r="D24" s="7">
        <v>-42694855</v>
      </c>
      <c r="E24" s="91">
        <v>-47122400</v>
      </c>
      <c r="F24" s="90">
        <v>-79055000</v>
      </c>
      <c r="G24" s="7">
        <v>-73055238</v>
      </c>
      <c r="H24" s="91">
        <v>-73055238</v>
      </c>
      <c r="I24" s="33">
        <v>-72111036</v>
      </c>
      <c r="J24" s="31">
        <v>-90283571</v>
      </c>
      <c r="K24" s="7">
        <v>-93600000</v>
      </c>
      <c r="L24" s="91">
        <v>-89942857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-21031462</v>
      </c>
      <c r="D27" s="43">
        <f t="shared" si="1"/>
        <v>-42694855</v>
      </c>
      <c r="E27" s="148">
        <f t="shared" si="1"/>
        <v>-47122400</v>
      </c>
      <c r="F27" s="149">
        <f t="shared" si="1"/>
        <v>-79055000</v>
      </c>
      <c r="G27" s="43">
        <f t="shared" si="1"/>
        <v>-73055238</v>
      </c>
      <c r="H27" s="148">
        <f t="shared" si="1"/>
        <v>-73055238</v>
      </c>
      <c r="I27" s="46">
        <f t="shared" si="1"/>
        <v>-72111036</v>
      </c>
      <c r="J27" s="42">
        <f t="shared" si="1"/>
        <v>-89283571</v>
      </c>
      <c r="K27" s="43">
        <f t="shared" si="1"/>
        <v>-92600000</v>
      </c>
      <c r="L27" s="148">
        <f t="shared" si="1"/>
        <v>-88942857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/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/>
      <c r="D31" s="7"/>
      <c r="E31" s="91"/>
      <c r="F31" s="90"/>
      <c r="G31" s="7"/>
      <c r="H31" s="91"/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>
        <v>-2484446</v>
      </c>
      <c r="D33" s="7">
        <v>-1323405</v>
      </c>
      <c r="E33" s="91">
        <v>-367338</v>
      </c>
      <c r="F33" s="90">
        <v>-3045236</v>
      </c>
      <c r="G33" s="131">
        <v>-311000</v>
      </c>
      <c r="H33" s="132">
        <v>-311000</v>
      </c>
      <c r="I33" s="134">
        <v>-235438</v>
      </c>
      <c r="J33" s="31">
        <v>-324000</v>
      </c>
      <c r="K33" s="7">
        <v>-336000</v>
      </c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-2484446</v>
      </c>
      <c r="D36" s="43">
        <f t="shared" si="2"/>
        <v>-1323405</v>
      </c>
      <c r="E36" s="148">
        <f t="shared" si="2"/>
        <v>-367338</v>
      </c>
      <c r="F36" s="149">
        <f t="shared" si="2"/>
        <v>-3045236</v>
      </c>
      <c r="G36" s="43">
        <f t="shared" si="2"/>
        <v>-311000</v>
      </c>
      <c r="H36" s="148">
        <f t="shared" si="2"/>
        <v>-311000</v>
      </c>
      <c r="I36" s="46">
        <f t="shared" si="2"/>
        <v>-235438</v>
      </c>
      <c r="J36" s="42">
        <f t="shared" si="2"/>
        <v>-324000</v>
      </c>
      <c r="K36" s="43">
        <f t="shared" si="2"/>
        <v>-336000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489616</v>
      </c>
      <c r="D37" s="7">
        <v>29958706</v>
      </c>
      <c r="E37" s="91">
        <v>19263551</v>
      </c>
      <c r="F37" s="90">
        <v>-78474000</v>
      </c>
      <c r="G37" s="7">
        <v>2176317</v>
      </c>
      <c r="H37" s="91">
        <v>2176317</v>
      </c>
      <c r="I37" s="33">
        <v>2176319</v>
      </c>
      <c r="J37" s="31"/>
      <c r="K37" s="7">
        <v>-104823193</v>
      </c>
      <c r="L37" s="91">
        <v>-207837798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-222722345</v>
      </c>
      <c r="D38" s="12">
        <f t="shared" si="3"/>
        <v>-286460445</v>
      </c>
      <c r="E38" s="136">
        <f t="shared" si="3"/>
        <v>-366549256</v>
      </c>
      <c r="F38" s="137">
        <f t="shared" si="3"/>
        <v>-459556516</v>
      </c>
      <c r="G38" s="12">
        <f t="shared" si="3"/>
        <v>-454564670</v>
      </c>
      <c r="H38" s="136">
        <f t="shared" si="3"/>
        <v>-454564670</v>
      </c>
      <c r="I38" s="74">
        <f t="shared" si="3"/>
        <v>-353757502</v>
      </c>
      <c r="J38" s="72">
        <f t="shared" si="3"/>
        <v>-489220620</v>
      </c>
      <c r="K38" s="12">
        <f t="shared" si="3"/>
        <v>-508169495</v>
      </c>
      <c r="L38" s="136">
        <f t="shared" si="3"/>
        <v>-526037419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21843874</v>
      </c>
      <c r="D5" s="77">
        <f t="shared" si="0"/>
        <v>33981260</v>
      </c>
      <c r="E5" s="78">
        <f t="shared" si="0"/>
        <v>46899928</v>
      </c>
      <c r="F5" s="76">
        <f t="shared" si="0"/>
        <v>72055238</v>
      </c>
      <c r="G5" s="77">
        <f t="shared" si="0"/>
        <v>74016349</v>
      </c>
      <c r="H5" s="79">
        <f t="shared" si="0"/>
        <v>74016349</v>
      </c>
      <c r="I5" s="285">
        <f t="shared" si="0"/>
        <v>94183571</v>
      </c>
      <c r="J5" s="77">
        <f t="shared" si="0"/>
        <v>99004884</v>
      </c>
      <c r="K5" s="78">
        <f t="shared" si="0"/>
        <v>104086548</v>
      </c>
    </row>
    <row r="6" spans="1:11" ht="12.75">
      <c r="A6" s="287" t="s">
        <v>206</v>
      </c>
      <c r="B6" s="120"/>
      <c r="C6" s="7">
        <v>395399</v>
      </c>
      <c r="D6" s="7"/>
      <c r="E6" s="91">
        <v>12562502</v>
      </c>
      <c r="F6" s="90"/>
      <c r="G6" s="7">
        <v>27526738</v>
      </c>
      <c r="H6" s="33">
        <v>27526738</v>
      </c>
      <c r="I6" s="31"/>
      <c r="J6" s="7"/>
      <c r="K6" s="91"/>
    </row>
    <row r="7" spans="1:11" ht="12.75">
      <c r="A7" s="287" t="s">
        <v>207</v>
      </c>
      <c r="B7" s="120"/>
      <c r="C7" s="7">
        <v>11175195</v>
      </c>
      <c r="D7" s="7">
        <v>12566824</v>
      </c>
      <c r="E7" s="91">
        <v>14886955</v>
      </c>
      <c r="F7" s="90">
        <v>21000000</v>
      </c>
      <c r="G7" s="7">
        <v>21000000</v>
      </c>
      <c r="H7" s="33">
        <v>21000000</v>
      </c>
      <c r="I7" s="31">
        <v>10075000</v>
      </c>
      <c r="J7" s="7">
        <v>10619050</v>
      </c>
      <c r="K7" s="91">
        <v>11192479</v>
      </c>
    </row>
    <row r="8" spans="1:11" ht="12.75">
      <c r="A8" s="287" t="s">
        <v>208</v>
      </c>
      <c r="B8" s="120"/>
      <c r="C8" s="7">
        <v>10273280</v>
      </c>
      <c r="D8" s="7">
        <v>12567285</v>
      </c>
      <c r="E8" s="91">
        <v>5362592</v>
      </c>
      <c r="F8" s="90">
        <v>51055238</v>
      </c>
      <c r="G8" s="7">
        <v>8612477</v>
      </c>
      <c r="H8" s="33">
        <v>8612477</v>
      </c>
      <c r="I8" s="31">
        <v>49208571</v>
      </c>
      <c r="J8" s="7">
        <v>51865834</v>
      </c>
      <c r="K8" s="91">
        <v>54666589</v>
      </c>
    </row>
    <row r="9" spans="1:11" ht="12.75">
      <c r="A9" s="287" t="s">
        <v>209</v>
      </c>
      <c r="B9" s="120"/>
      <c r="C9" s="7"/>
      <c r="D9" s="7">
        <v>4514151</v>
      </c>
      <c r="E9" s="91">
        <v>4666523</v>
      </c>
      <c r="F9" s="90"/>
      <c r="G9" s="7">
        <v>13700054</v>
      </c>
      <c r="H9" s="33">
        <v>13700054</v>
      </c>
      <c r="I9" s="31">
        <v>30000000</v>
      </c>
      <c r="J9" s="7">
        <v>31620000</v>
      </c>
      <c r="K9" s="91">
        <v>33327480</v>
      </c>
    </row>
    <row r="10" spans="1:11" ht="12.75">
      <c r="A10" s="287" t="s">
        <v>210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288" t="s">
        <v>211</v>
      </c>
      <c r="B11" s="120"/>
      <c r="C11" s="279">
        <f aca="true" t="shared" si="1" ref="C11:K11">SUM(C6:C10)</f>
        <v>21843874</v>
      </c>
      <c r="D11" s="279">
        <f t="shared" si="1"/>
        <v>29648260</v>
      </c>
      <c r="E11" s="280">
        <f t="shared" si="1"/>
        <v>37478572</v>
      </c>
      <c r="F11" s="281">
        <f t="shared" si="1"/>
        <v>72055238</v>
      </c>
      <c r="G11" s="279">
        <f t="shared" si="1"/>
        <v>70839269</v>
      </c>
      <c r="H11" s="282">
        <f t="shared" si="1"/>
        <v>70839269</v>
      </c>
      <c r="I11" s="283">
        <f t="shared" si="1"/>
        <v>89283571</v>
      </c>
      <c r="J11" s="279">
        <f t="shared" si="1"/>
        <v>94104884</v>
      </c>
      <c r="K11" s="280">
        <f t="shared" si="1"/>
        <v>99186548</v>
      </c>
    </row>
    <row r="12" spans="1:11" ht="12.75">
      <c r="A12" s="289" t="s">
        <v>212</v>
      </c>
      <c r="B12" s="111"/>
      <c r="C12" s="7"/>
      <c r="D12" s="7">
        <v>4333000</v>
      </c>
      <c r="E12" s="91">
        <v>9363202</v>
      </c>
      <c r="F12" s="90"/>
      <c r="G12" s="7">
        <v>2288490</v>
      </c>
      <c r="H12" s="33">
        <v>2288490</v>
      </c>
      <c r="I12" s="31"/>
      <c r="J12" s="7"/>
      <c r="K12" s="91"/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/>
      <c r="D15" s="7"/>
      <c r="E15" s="91">
        <v>58154</v>
      </c>
      <c r="F15" s="90"/>
      <c r="G15" s="7">
        <v>888590</v>
      </c>
      <c r="H15" s="33">
        <v>888590</v>
      </c>
      <c r="I15" s="31">
        <v>4900000</v>
      </c>
      <c r="J15" s="7">
        <v>4900000</v>
      </c>
      <c r="K15" s="91">
        <v>4900000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/>
      <c r="E18" s="277"/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11923009</v>
      </c>
      <c r="D20" s="12">
        <f t="shared" si="2"/>
        <v>12307432</v>
      </c>
      <c r="E20" s="136">
        <f t="shared" si="2"/>
        <v>0</v>
      </c>
      <c r="F20" s="137">
        <f t="shared" si="2"/>
        <v>7000000</v>
      </c>
      <c r="G20" s="12">
        <f t="shared" si="2"/>
        <v>50000</v>
      </c>
      <c r="H20" s="74">
        <f t="shared" si="2"/>
        <v>50000</v>
      </c>
      <c r="I20" s="72">
        <f t="shared" si="2"/>
        <v>100000</v>
      </c>
      <c r="J20" s="12">
        <f t="shared" si="2"/>
        <v>100000</v>
      </c>
      <c r="K20" s="136">
        <f t="shared" si="2"/>
        <v>100000</v>
      </c>
    </row>
    <row r="21" spans="1:11" ht="12.75">
      <c r="A21" s="287" t="s">
        <v>206</v>
      </c>
      <c r="B21" s="120"/>
      <c r="C21" s="7"/>
      <c r="D21" s="7">
        <v>846290</v>
      </c>
      <c r="E21" s="91"/>
      <c r="F21" s="90"/>
      <c r="G21" s="7"/>
      <c r="H21" s="33"/>
      <c r="I21" s="31"/>
      <c r="J21" s="7"/>
      <c r="K21" s="91"/>
    </row>
    <row r="22" spans="1:11" ht="12.75">
      <c r="A22" s="287" t="s">
        <v>207</v>
      </c>
      <c r="B22" s="120"/>
      <c r="C22" s="7"/>
      <c r="D22" s="7">
        <v>2755392</v>
      </c>
      <c r="E22" s="91"/>
      <c r="F22" s="90"/>
      <c r="G22" s="7"/>
      <c r="H22" s="33"/>
      <c r="I22" s="31"/>
      <c r="J22" s="7"/>
      <c r="K22" s="91"/>
    </row>
    <row r="23" spans="1:11" ht="12.75">
      <c r="A23" s="287" t="s">
        <v>208</v>
      </c>
      <c r="B23" s="120"/>
      <c r="C23" s="7">
        <v>11720570</v>
      </c>
      <c r="D23" s="7">
        <v>7043750</v>
      </c>
      <c r="E23" s="91"/>
      <c r="F23" s="90"/>
      <c r="G23" s="7"/>
      <c r="H23" s="33"/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287" t="s">
        <v>210</v>
      </c>
      <c r="B25" s="120"/>
      <c r="C25" s="7"/>
      <c r="D25" s="7">
        <v>1662000</v>
      </c>
      <c r="E25" s="91"/>
      <c r="F25" s="90"/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11720570</v>
      </c>
      <c r="D26" s="279">
        <f t="shared" si="3"/>
        <v>12307432</v>
      </c>
      <c r="E26" s="280">
        <f t="shared" si="3"/>
        <v>0</v>
      </c>
      <c r="F26" s="281">
        <f t="shared" si="3"/>
        <v>0</v>
      </c>
      <c r="G26" s="279">
        <f t="shared" si="3"/>
        <v>0</v>
      </c>
      <c r="H26" s="282">
        <f t="shared" si="3"/>
        <v>0</v>
      </c>
      <c r="I26" s="283">
        <f t="shared" si="3"/>
        <v>0</v>
      </c>
      <c r="J26" s="279">
        <f t="shared" si="3"/>
        <v>0</v>
      </c>
      <c r="K26" s="280">
        <f t="shared" si="3"/>
        <v>0</v>
      </c>
    </row>
    <row r="27" spans="1:11" ht="12.75">
      <c r="A27" s="289" t="s">
        <v>212</v>
      </c>
      <c r="B27" s="125"/>
      <c r="C27" s="7">
        <v>202439</v>
      </c>
      <c r="D27" s="7"/>
      <c r="E27" s="91"/>
      <c r="F27" s="90"/>
      <c r="G27" s="7"/>
      <c r="H27" s="33"/>
      <c r="I27" s="31"/>
      <c r="J27" s="7"/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/>
      <c r="D30" s="7"/>
      <c r="E30" s="91"/>
      <c r="F30" s="90">
        <v>7000000</v>
      </c>
      <c r="G30" s="7">
        <v>50000</v>
      </c>
      <c r="H30" s="33">
        <v>50000</v>
      </c>
      <c r="I30" s="31">
        <v>100000</v>
      </c>
      <c r="J30" s="7">
        <v>100000</v>
      </c>
      <c r="K30" s="91">
        <v>100000</v>
      </c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395399</v>
      </c>
      <c r="D36" s="7">
        <f t="shared" si="4"/>
        <v>846290</v>
      </c>
      <c r="E36" s="91">
        <f t="shared" si="4"/>
        <v>12562502</v>
      </c>
      <c r="F36" s="90">
        <f t="shared" si="4"/>
        <v>0</v>
      </c>
      <c r="G36" s="7">
        <f t="shared" si="4"/>
        <v>27526738</v>
      </c>
      <c r="H36" s="33">
        <f t="shared" si="4"/>
        <v>27526738</v>
      </c>
      <c r="I36" s="31">
        <f t="shared" si="4"/>
        <v>0</v>
      </c>
      <c r="J36" s="7">
        <f t="shared" si="4"/>
        <v>0</v>
      </c>
      <c r="K36" s="91">
        <f t="shared" si="4"/>
        <v>0</v>
      </c>
    </row>
    <row r="37" spans="1:11" ht="12.75">
      <c r="A37" s="287" t="s">
        <v>207</v>
      </c>
      <c r="B37" s="120"/>
      <c r="C37" s="7">
        <f t="shared" si="4"/>
        <v>11175195</v>
      </c>
      <c r="D37" s="7">
        <f t="shared" si="4"/>
        <v>15322216</v>
      </c>
      <c r="E37" s="91">
        <f t="shared" si="4"/>
        <v>14886955</v>
      </c>
      <c r="F37" s="90">
        <f t="shared" si="4"/>
        <v>21000000</v>
      </c>
      <c r="G37" s="7">
        <f t="shared" si="4"/>
        <v>21000000</v>
      </c>
      <c r="H37" s="33">
        <f t="shared" si="4"/>
        <v>21000000</v>
      </c>
      <c r="I37" s="31">
        <f t="shared" si="4"/>
        <v>10075000</v>
      </c>
      <c r="J37" s="7">
        <f t="shared" si="4"/>
        <v>10619050</v>
      </c>
      <c r="K37" s="91">
        <f t="shared" si="4"/>
        <v>11192479</v>
      </c>
    </row>
    <row r="38" spans="1:11" ht="12.75">
      <c r="A38" s="287" t="s">
        <v>208</v>
      </c>
      <c r="B38" s="120"/>
      <c r="C38" s="7">
        <f t="shared" si="4"/>
        <v>21993850</v>
      </c>
      <c r="D38" s="7">
        <f t="shared" si="4"/>
        <v>19611035</v>
      </c>
      <c r="E38" s="91">
        <f t="shared" si="4"/>
        <v>5362592</v>
      </c>
      <c r="F38" s="90">
        <f t="shared" si="4"/>
        <v>51055238</v>
      </c>
      <c r="G38" s="7">
        <f t="shared" si="4"/>
        <v>8612477</v>
      </c>
      <c r="H38" s="33">
        <f t="shared" si="4"/>
        <v>8612477</v>
      </c>
      <c r="I38" s="31">
        <f t="shared" si="4"/>
        <v>49208571</v>
      </c>
      <c r="J38" s="7">
        <f t="shared" si="4"/>
        <v>51865834</v>
      </c>
      <c r="K38" s="91">
        <f t="shared" si="4"/>
        <v>54666589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4514151</v>
      </c>
      <c r="E39" s="91">
        <f t="shared" si="4"/>
        <v>4666523</v>
      </c>
      <c r="F39" s="90">
        <f t="shared" si="4"/>
        <v>0</v>
      </c>
      <c r="G39" s="7">
        <f t="shared" si="4"/>
        <v>13700054</v>
      </c>
      <c r="H39" s="33">
        <f t="shared" si="4"/>
        <v>13700054</v>
      </c>
      <c r="I39" s="31">
        <f t="shared" si="4"/>
        <v>30000000</v>
      </c>
      <c r="J39" s="7">
        <f t="shared" si="4"/>
        <v>31620000</v>
      </c>
      <c r="K39" s="91">
        <f t="shared" si="4"/>
        <v>33327480</v>
      </c>
    </row>
    <row r="40" spans="1:11" ht="12.75">
      <c r="A40" s="287" t="s">
        <v>210</v>
      </c>
      <c r="B40" s="120"/>
      <c r="C40" s="7">
        <f t="shared" si="4"/>
        <v>0</v>
      </c>
      <c r="D40" s="7">
        <f t="shared" si="4"/>
        <v>1662000</v>
      </c>
      <c r="E40" s="91">
        <f t="shared" si="4"/>
        <v>0</v>
      </c>
      <c r="F40" s="90">
        <f t="shared" si="4"/>
        <v>0</v>
      </c>
      <c r="G40" s="7">
        <f t="shared" si="4"/>
        <v>0</v>
      </c>
      <c r="H40" s="33">
        <f t="shared" si="4"/>
        <v>0</v>
      </c>
      <c r="I40" s="31">
        <f t="shared" si="4"/>
        <v>0</v>
      </c>
      <c r="J40" s="7">
        <f t="shared" si="4"/>
        <v>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33564444</v>
      </c>
      <c r="D41" s="279">
        <f t="shared" si="5"/>
        <v>41955692</v>
      </c>
      <c r="E41" s="280">
        <f t="shared" si="5"/>
        <v>37478572</v>
      </c>
      <c r="F41" s="281">
        <f t="shared" si="5"/>
        <v>72055238</v>
      </c>
      <c r="G41" s="279">
        <f t="shared" si="5"/>
        <v>70839269</v>
      </c>
      <c r="H41" s="282">
        <f t="shared" si="5"/>
        <v>70839269</v>
      </c>
      <c r="I41" s="283">
        <f t="shared" si="5"/>
        <v>89283571</v>
      </c>
      <c r="J41" s="279">
        <f t="shared" si="5"/>
        <v>94104884</v>
      </c>
      <c r="K41" s="280">
        <f t="shared" si="5"/>
        <v>99186548</v>
      </c>
    </row>
    <row r="42" spans="1:11" ht="12.75">
      <c r="A42" s="289" t="s">
        <v>212</v>
      </c>
      <c r="B42" s="111"/>
      <c r="C42" s="7">
        <f aca="true" t="shared" si="6" ref="C42:K48">C12+C27</f>
        <v>202439</v>
      </c>
      <c r="D42" s="7">
        <f t="shared" si="6"/>
        <v>4333000</v>
      </c>
      <c r="E42" s="27">
        <f t="shared" si="6"/>
        <v>9363202</v>
      </c>
      <c r="F42" s="25">
        <f t="shared" si="6"/>
        <v>0</v>
      </c>
      <c r="G42" s="26">
        <f t="shared" si="6"/>
        <v>2288490</v>
      </c>
      <c r="H42" s="28">
        <f t="shared" si="6"/>
        <v>2288490</v>
      </c>
      <c r="I42" s="294">
        <f t="shared" si="6"/>
        <v>0</v>
      </c>
      <c r="J42" s="26">
        <f t="shared" si="6"/>
        <v>0</v>
      </c>
      <c r="K42" s="27">
        <f t="shared" si="6"/>
        <v>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0</v>
      </c>
      <c r="D45" s="7">
        <f t="shared" si="6"/>
        <v>0</v>
      </c>
      <c r="E45" s="27">
        <f t="shared" si="6"/>
        <v>58154</v>
      </c>
      <c r="F45" s="25">
        <f t="shared" si="6"/>
        <v>7000000</v>
      </c>
      <c r="G45" s="26">
        <f t="shared" si="6"/>
        <v>938590</v>
      </c>
      <c r="H45" s="28">
        <f t="shared" si="6"/>
        <v>938590</v>
      </c>
      <c r="I45" s="294">
        <f t="shared" si="6"/>
        <v>5000000</v>
      </c>
      <c r="J45" s="26">
        <f t="shared" si="6"/>
        <v>5000000</v>
      </c>
      <c r="K45" s="27">
        <f t="shared" si="6"/>
        <v>5000000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0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33766883</v>
      </c>
      <c r="D49" s="220">
        <f t="shared" si="7"/>
        <v>46288692</v>
      </c>
      <c r="E49" s="223">
        <f t="shared" si="7"/>
        <v>46899928</v>
      </c>
      <c r="F49" s="224">
        <f t="shared" si="7"/>
        <v>79055238</v>
      </c>
      <c r="G49" s="220">
        <f t="shared" si="7"/>
        <v>74066349</v>
      </c>
      <c r="H49" s="301">
        <f t="shared" si="7"/>
        <v>74066349</v>
      </c>
      <c r="I49" s="225">
        <f t="shared" si="7"/>
        <v>94283571</v>
      </c>
      <c r="J49" s="220">
        <f t="shared" si="7"/>
        <v>99104884</v>
      </c>
      <c r="K49" s="223">
        <f t="shared" si="7"/>
        <v>104186548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528513399</v>
      </c>
      <c r="D52" s="7">
        <v>487901290</v>
      </c>
      <c r="E52" s="91">
        <v>458854676</v>
      </c>
      <c r="F52" s="90">
        <v>510497000</v>
      </c>
      <c r="G52" s="7">
        <v>571333388</v>
      </c>
      <c r="H52" s="33">
        <v>571333388</v>
      </c>
      <c r="I52" s="31">
        <v>515121554</v>
      </c>
      <c r="J52" s="7">
        <v>542938119</v>
      </c>
      <c r="K52" s="91">
        <v>572799715</v>
      </c>
    </row>
    <row r="53" spans="1:11" ht="12.75">
      <c r="A53" s="303" t="s">
        <v>207</v>
      </c>
      <c r="B53" s="120"/>
      <c r="C53" s="7">
        <v>258195195</v>
      </c>
      <c r="D53" s="7">
        <v>275490216</v>
      </c>
      <c r="E53" s="91">
        <v>283328919</v>
      </c>
      <c r="F53" s="90">
        <v>324491000</v>
      </c>
      <c r="G53" s="7">
        <v>324491000</v>
      </c>
      <c r="H53" s="33">
        <v>324491000</v>
      </c>
      <c r="I53" s="31">
        <v>566553674</v>
      </c>
      <c r="J53" s="7">
        <v>305869627</v>
      </c>
      <c r="K53" s="91">
        <v>322681837</v>
      </c>
    </row>
    <row r="54" spans="1:11" ht="12.75">
      <c r="A54" s="303" t="s">
        <v>208</v>
      </c>
      <c r="B54" s="120"/>
      <c r="C54" s="7">
        <v>280696850</v>
      </c>
      <c r="D54" s="7">
        <v>265071035</v>
      </c>
      <c r="E54" s="91">
        <v>284297696</v>
      </c>
      <c r="F54" s="90">
        <v>382469000</v>
      </c>
      <c r="G54" s="7">
        <v>340026239</v>
      </c>
      <c r="H54" s="33">
        <v>340026239</v>
      </c>
      <c r="I54" s="31">
        <v>290198887</v>
      </c>
      <c r="J54" s="7">
        <v>415352145</v>
      </c>
      <c r="K54" s="91">
        <v>437919146</v>
      </c>
    </row>
    <row r="55" spans="1:11" ht="12.75">
      <c r="A55" s="303" t="s">
        <v>209</v>
      </c>
      <c r="B55" s="120"/>
      <c r="C55" s="7">
        <v>399233000</v>
      </c>
      <c r="D55" s="7">
        <v>384880151</v>
      </c>
      <c r="E55" s="91">
        <v>378746988</v>
      </c>
      <c r="F55" s="90">
        <v>392945000</v>
      </c>
      <c r="G55" s="7">
        <v>406645054</v>
      </c>
      <c r="H55" s="33">
        <v>406645054</v>
      </c>
      <c r="I55" s="31"/>
      <c r="J55" s="7">
        <v>597147572</v>
      </c>
      <c r="K55" s="91">
        <v>629959069</v>
      </c>
    </row>
    <row r="56" spans="1:11" ht="12.75">
      <c r="A56" s="303" t="s">
        <v>210</v>
      </c>
      <c r="B56" s="120"/>
      <c r="C56" s="7">
        <v>63473000</v>
      </c>
      <c r="D56" s="7">
        <v>102747000</v>
      </c>
      <c r="E56" s="91">
        <v>5139257</v>
      </c>
      <c r="F56" s="90">
        <v>102796000</v>
      </c>
      <c r="G56" s="7">
        <v>99487045</v>
      </c>
      <c r="H56" s="33">
        <v>99487045</v>
      </c>
      <c r="I56" s="31">
        <v>394282301</v>
      </c>
      <c r="J56" s="7"/>
      <c r="K56" s="91"/>
    </row>
    <row r="57" spans="1:11" ht="12.75">
      <c r="A57" s="178" t="s">
        <v>211</v>
      </c>
      <c r="B57" s="120"/>
      <c r="C57" s="279">
        <f aca="true" t="shared" si="8" ref="C57:K57">SUM(C52:C56)</f>
        <v>1530111444</v>
      </c>
      <c r="D57" s="279">
        <f t="shared" si="8"/>
        <v>1516089692</v>
      </c>
      <c r="E57" s="280">
        <f t="shared" si="8"/>
        <v>1410367536</v>
      </c>
      <c r="F57" s="281">
        <f t="shared" si="8"/>
        <v>1713198000</v>
      </c>
      <c r="G57" s="279">
        <f t="shared" si="8"/>
        <v>1741982726</v>
      </c>
      <c r="H57" s="282">
        <f t="shared" si="8"/>
        <v>1741982726</v>
      </c>
      <c r="I57" s="283">
        <f t="shared" si="8"/>
        <v>1766156416</v>
      </c>
      <c r="J57" s="279">
        <f t="shared" si="8"/>
        <v>1861307463</v>
      </c>
      <c r="K57" s="280">
        <f t="shared" si="8"/>
        <v>1963359767</v>
      </c>
    </row>
    <row r="58" spans="1:11" ht="12.75">
      <c r="A58" s="176" t="s">
        <v>212</v>
      </c>
      <c r="B58" s="111"/>
      <c r="C58" s="7">
        <v>62227439</v>
      </c>
      <c r="D58" s="7">
        <v>60911000</v>
      </c>
      <c r="E58" s="91">
        <v>67581088</v>
      </c>
      <c r="F58" s="90">
        <v>63341000</v>
      </c>
      <c r="G58" s="7">
        <v>65629546</v>
      </c>
      <c r="H58" s="33">
        <v>65629546</v>
      </c>
      <c r="I58" s="31">
        <v>221322919</v>
      </c>
      <c r="J58" s="7">
        <v>233274357</v>
      </c>
      <c r="K58" s="91">
        <v>246104447</v>
      </c>
    </row>
    <row r="59" spans="1:11" ht="12.75">
      <c r="A59" s="176" t="s">
        <v>213</v>
      </c>
      <c r="B59" s="111"/>
      <c r="C59" s="131">
        <v>1069000</v>
      </c>
      <c r="D59" s="131">
        <v>1069000</v>
      </c>
      <c r="E59" s="132"/>
      <c r="F59" s="133">
        <v>1069000</v>
      </c>
      <c r="G59" s="131">
        <v>1069000</v>
      </c>
      <c r="H59" s="134">
        <v>1069000</v>
      </c>
      <c r="I59" s="135">
        <v>1069102</v>
      </c>
      <c r="J59" s="131">
        <v>1126834</v>
      </c>
      <c r="K59" s="132">
        <v>1188810</v>
      </c>
    </row>
    <row r="60" spans="1:11" ht="12.75">
      <c r="A60" s="176" t="s">
        <v>214</v>
      </c>
      <c r="B60" s="111"/>
      <c r="C60" s="7">
        <v>30273000</v>
      </c>
      <c r="D60" s="7">
        <v>28957000</v>
      </c>
      <c r="E60" s="91"/>
      <c r="F60" s="90">
        <v>30026000</v>
      </c>
      <c r="G60" s="7">
        <v>30026000</v>
      </c>
      <c r="H60" s="33">
        <v>30026000</v>
      </c>
      <c r="I60" s="31">
        <v>29105967</v>
      </c>
      <c r="J60" s="7">
        <v>30677690</v>
      </c>
      <c r="K60" s="91">
        <v>32364963</v>
      </c>
    </row>
    <row r="61" spans="1:11" ht="12.75">
      <c r="A61" s="176" t="s">
        <v>215</v>
      </c>
      <c r="B61" s="111" t="s">
        <v>125</v>
      </c>
      <c r="C61" s="7">
        <v>209637000</v>
      </c>
      <c r="D61" s="7">
        <v>226289000</v>
      </c>
      <c r="E61" s="91">
        <v>295633859</v>
      </c>
      <c r="F61" s="90">
        <v>206118000</v>
      </c>
      <c r="G61" s="7">
        <v>170056021</v>
      </c>
      <c r="H61" s="33">
        <v>170056021</v>
      </c>
      <c r="I61" s="31">
        <v>15619817</v>
      </c>
      <c r="J61" s="7">
        <v>20414687</v>
      </c>
      <c r="K61" s="91">
        <v>21267996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300" t="s">
        <v>223</v>
      </c>
      <c r="B65" s="127"/>
      <c r="C65" s="220">
        <f aca="true" t="shared" si="9" ref="C65:K65">SUM(C57:C64)</f>
        <v>1833317883</v>
      </c>
      <c r="D65" s="220">
        <f t="shared" si="9"/>
        <v>1833315692</v>
      </c>
      <c r="E65" s="223">
        <f t="shared" si="9"/>
        <v>1773582483</v>
      </c>
      <c r="F65" s="224">
        <f t="shared" si="9"/>
        <v>2013752000</v>
      </c>
      <c r="G65" s="220">
        <f t="shared" si="9"/>
        <v>2008763293</v>
      </c>
      <c r="H65" s="301">
        <f t="shared" si="9"/>
        <v>2008763293</v>
      </c>
      <c r="I65" s="273">
        <f t="shared" si="9"/>
        <v>2033274221</v>
      </c>
      <c r="J65" s="220">
        <f t="shared" si="9"/>
        <v>2146801031</v>
      </c>
      <c r="K65" s="223">
        <f t="shared" si="9"/>
        <v>2264285983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86616608</v>
      </c>
      <c r="D68" s="26">
        <v>94495978</v>
      </c>
      <c r="E68" s="27">
        <v>82680461</v>
      </c>
      <c r="F68" s="25">
        <v>87200000</v>
      </c>
      <c r="G68" s="26">
        <v>47256372</v>
      </c>
      <c r="H68" s="28">
        <v>47256372</v>
      </c>
      <c r="I68" s="294">
        <v>94303338</v>
      </c>
      <c r="J68" s="26">
        <v>99395718</v>
      </c>
      <c r="K68" s="27">
        <v>104763087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30376000</v>
      </c>
      <c r="D69" s="26">
        <f t="shared" si="10"/>
        <v>30194288</v>
      </c>
      <c r="E69" s="27">
        <f t="shared" si="10"/>
        <v>27950568</v>
      </c>
      <c r="F69" s="25">
        <f t="shared" si="10"/>
        <v>40404057</v>
      </c>
      <c r="G69" s="26">
        <f t="shared" si="10"/>
        <v>33390003</v>
      </c>
      <c r="H69" s="28">
        <f t="shared" si="10"/>
        <v>33390003</v>
      </c>
      <c r="I69" s="294">
        <f t="shared" si="10"/>
        <v>52645448</v>
      </c>
      <c r="J69" s="26">
        <f t="shared" si="10"/>
        <v>55488302</v>
      </c>
      <c r="K69" s="27">
        <f t="shared" si="10"/>
        <v>58484670</v>
      </c>
    </row>
    <row r="70" spans="1:11" ht="12.75">
      <c r="A70" s="303" t="s">
        <v>206</v>
      </c>
      <c r="B70" s="120"/>
      <c r="C70" s="7">
        <v>1136000</v>
      </c>
      <c r="D70" s="7">
        <v>1638000</v>
      </c>
      <c r="E70" s="91">
        <v>1382140</v>
      </c>
      <c r="F70" s="90"/>
      <c r="G70" s="7">
        <v>2275281</v>
      </c>
      <c r="H70" s="33">
        <v>2275281</v>
      </c>
      <c r="I70" s="31">
        <v>8365000</v>
      </c>
      <c r="J70" s="7">
        <v>8816710</v>
      </c>
      <c r="K70" s="91">
        <v>9292812</v>
      </c>
    </row>
    <row r="71" spans="1:11" ht="12.75">
      <c r="A71" s="303" t="s">
        <v>207</v>
      </c>
      <c r="B71" s="120"/>
      <c r="C71" s="7">
        <v>6717000</v>
      </c>
      <c r="D71" s="7">
        <v>12913000</v>
      </c>
      <c r="E71" s="91">
        <v>11847926</v>
      </c>
      <c r="F71" s="90">
        <v>16500000</v>
      </c>
      <c r="G71" s="7">
        <v>16077355</v>
      </c>
      <c r="H71" s="33">
        <v>16077355</v>
      </c>
      <c r="I71" s="31">
        <v>17870000</v>
      </c>
      <c r="J71" s="7">
        <v>18834980</v>
      </c>
      <c r="K71" s="91">
        <v>19852069</v>
      </c>
    </row>
    <row r="72" spans="1:11" ht="12.75">
      <c r="A72" s="303" t="s">
        <v>208</v>
      </c>
      <c r="B72" s="120"/>
      <c r="C72" s="7">
        <v>15564000</v>
      </c>
      <c r="D72" s="7">
        <v>7906000</v>
      </c>
      <c r="E72" s="91">
        <v>5118180</v>
      </c>
      <c r="F72" s="90">
        <v>6128392</v>
      </c>
      <c r="G72" s="7">
        <v>2615100</v>
      </c>
      <c r="H72" s="33">
        <v>2615100</v>
      </c>
      <c r="I72" s="31">
        <v>6900000</v>
      </c>
      <c r="J72" s="7">
        <v>7272600</v>
      </c>
      <c r="K72" s="91">
        <v>7665320</v>
      </c>
    </row>
    <row r="73" spans="1:11" ht="12.75">
      <c r="A73" s="303" t="s">
        <v>209</v>
      </c>
      <c r="B73" s="120"/>
      <c r="C73" s="7">
        <v>594000</v>
      </c>
      <c r="D73" s="7">
        <v>1174000</v>
      </c>
      <c r="E73" s="91">
        <v>2096015</v>
      </c>
      <c r="F73" s="90">
        <v>2664565</v>
      </c>
      <c r="G73" s="7">
        <v>3650116</v>
      </c>
      <c r="H73" s="33">
        <v>3650116</v>
      </c>
      <c r="I73" s="31">
        <v>6048000</v>
      </c>
      <c r="J73" s="7">
        <v>6374592</v>
      </c>
      <c r="K73" s="91">
        <v>6718820</v>
      </c>
    </row>
    <row r="74" spans="1:11" ht="12.75">
      <c r="A74" s="303" t="s">
        <v>210</v>
      </c>
      <c r="B74" s="120"/>
      <c r="C74" s="7">
        <v>988000</v>
      </c>
      <c r="D74" s="7">
        <v>1398000</v>
      </c>
      <c r="E74" s="91"/>
      <c r="F74" s="90">
        <v>1538000</v>
      </c>
      <c r="G74" s="7"/>
      <c r="H74" s="33"/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24999000</v>
      </c>
      <c r="D75" s="279">
        <f t="shared" si="11"/>
        <v>25029000</v>
      </c>
      <c r="E75" s="280">
        <f t="shared" si="11"/>
        <v>20444261</v>
      </c>
      <c r="F75" s="281">
        <f t="shared" si="11"/>
        <v>26830957</v>
      </c>
      <c r="G75" s="279">
        <f t="shared" si="11"/>
        <v>24617852</v>
      </c>
      <c r="H75" s="282">
        <f t="shared" si="11"/>
        <v>24617852</v>
      </c>
      <c r="I75" s="283">
        <f t="shared" si="11"/>
        <v>39183000</v>
      </c>
      <c r="J75" s="279">
        <f t="shared" si="11"/>
        <v>41298882</v>
      </c>
      <c r="K75" s="280">
        <f t="shared" si="11"/>
        <v>43529021</v>
      </c>
    </row>
    <row r="76" spans="1:11" ht="12.75">
      <c r="A76" s="307" t="s">
        <v>212</v>
      </c>
      <c r="B76" s="111"/>
      <c r="C76" s="7">
        <v>1010000</v>
      </c>
      <c r="D76" s="7">
        <v>1101000</v>
      </c>
      <c r="E76" s="91">
        <v>1310457</v>
      </c>
      <c r="F76" s="90">
        <v>1972149</v>
      </c>
      <c r="G76" s="7">
        <v>1761953</v>
      </c>
      <c r="H76" s="33">
        <v>1761953</v>
      </c>
      <c r="I76" s="31">
        <v>2144300</v>
      </c>
      <c r="J76" s="7">
        <v>2260092</v>
      </c>
      <c r="K76" s="91">
        <v>2382137</v>
      </c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>
        <v>4367000</v>
      </c>
      <c r="D79" s="7">
        <v>4064288</v>
      </c>
      <c r="E79" s="91">
        <v>6195850</v>
      </c>
      <c r="F79" s="90">
        <v>11600951</v>
      </c>
      <c r="G79" s="7">
        <v>7010198</v>
      </c>
      <c r="H79" s="33">
        <v>7010198</v>
      </c>
      <c r="I79" s="31">
        <v>11318148</v>
      </c>
      <c r="J79" s="7">
        <v>11929328</v>
      </c>
      <c r="K79" s="91">
        <v>12573512</v>
      </c>
    </row>
    <row r="80" spans="1:11" ht="12.75">
      <c r="A80" s="308" t="s">
        <v>227</v>
      </c>
      <c r="B80" s="127"/>
      <c r="C80" s="193">
        <f aca="true" t="shared" si="12" ref="C80:K80">SUM(C68:C69)</f>
        <v>116992608</v>
      </c>
      <c r="D80" s="193">
        <f t="shared" si="12"/>
        <v>124690266</v>
      </c>
      <c r="E80" s="309">
        <f t="shared" si="12"/>
        <v>110631029</v>
      </c>
      <c r="F80" s="310">
        <f t="shared" si="12"/>
        <v>127604057</v>
      </c>
      <c r="G80" s="193">
        <f t="shared" si="12"/>
        <v>80646375</v>
      </c>
      <c r="H80" s="195">
        <f t="shared" si="12"/>
        <v>80646375</v>
      </c>
      <c r="I80" s="311">
        <f t="shared" si="12"/>
        <v>146948786</v>
      </c>
      <c r="J80" s="193">
        <f t="shared" si="12"/>
        <v>154884020</v>
      </c>
      <c r="K80" s="309">
        <f t="shared" si="12"/>
        <v>163247757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0.5458285009334882</v>
      </c>
      <c r="D82" s="321">
        <f t="shared" si="13"/>
        <v>0.3621829208216529</v>
      </c>
      <c r="E82" s="322">
        <f t="shared" si="13"/>
        <v>0</v>
      </c>
      <c r="F82" s="323">
        <f t="shared" si="13"/>
        <v>0.09714769105335548</v>
      </c>
      <c r="G82" s="321">
        <f t="shared" si="13"/>
        <v>0.0006755264299783282</v>
      </c>
      <c r="H82" s="324">
        <f t="shared" si="13"/>
        <v>0.0006755264299783282</v>
      </c>
      <c r="I82" s="325">
        <f t="shared" si="13"/>
        <v>0.0010617563014254365</v>
      </c>
      <c r="J82" s="321">
        <f t="shared" si="13"/>
        <v>0.0010100511809094186</v>
      </c>
      <c r="K82" s="322">
        <f t="shared" si="13"/>
        <v>0.0009607389419812444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0.13765268896237542</v>
      </c>
      <c r="D83" s="321">
        <f t="shared" si="14"/>
        <v>0.13024291891026304</v>
      </c>
      <c r="E83" s="322">
        <f t="shared" si="14"/>
        <v>0</v>
      </c>
      <c r="F83" s="323">
        <f t="shared" si="14"/>
        <v>0.08027522935779817</v>
      </c>
      <c r="G83" s="321">
        <f t="shared" si="14"/>
        <v>0.0010580583714721054</v>
      </c>
      <c r="H83" s="324">
        <f t="shared" si="14"/>
        <v>0.0010580583714721054</v>
      </c>
      <c r="I83" s="325">
        <f t="shared" si="14"/>
        <v>0.0010604078510985475</v>
      </c>
      <c r="J83" s="321">
        <f t="shared" si="14"/>
        <v>0.0010060795576726958</v>
      </c>
      <c r="K83" s="322">
        <f t="shared" si="14"/>
        <v>0.0009545346826215612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0.017</v>
      </c>
      <c r="D84" s="321">
        <f t="shared" si="15"/>
        <v>0.016</v>
      </c>
      <c r="E84" s="322">
        <f t="shared" si="15"/>
        <v>0.016</v>
      </c>
      <c r="F84" s="323">
        <f t="shared" si="15"/>
        <v>0.02</v>
      </c>
      <c r="G84" s="321">
        <f t="shared" si="15"/>
        <v>0.017</v>
      </c>
      <c r="H84" s="324">
        <f t="shared" si="15"/>
        <v>0.017</v>
      </c>
      <c r="I84" s="325">
        <f t="shared" si="15"/>
        <v>0.026</v>
      </c>
      <c r="J84" s="321">
        <f t="shared" si="15"/>
        <v>0.026</v>
      </c>
      <c r="K84" s="322">
        <f t="shared" si="15"/>
        <v>0.026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0.02</v>
      </c>
      <c r="D85" s="321">
        <f t="shared" si="16"/>
        <v>0.02</v>
      </c>
      <c r="E85" s="322">
        <f t="shared" si="16"/>
        <v>0.02</v>
      </c>
      <c r="F85" s="323">
        <f t="shared" si="16"/>
        <v>0.02</v>
      </c>
      <c r="G85" s="321">
        <f t="shared" si="16"/>
        <v>0.02</v>
      </c>
      <c r="H85" s="324">
        <f t="shared" si="16"/>
        <v>0.02</v>
      </c>
      <c r="I85" s="325">
        <f t="shared" si="16"/>
        <v>0.03</v>
      </c>
      <c r="J85" s="321">
        <f t="shared" si="16"/>
        <v>0.03</v>
      </c>
      <c r="K85" s="322">
        <f t="shared" si="16"/>
        <v>0.03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/>
      <c r="G90" s="131"/>
      <c r="H90" s="134"/>
      <c r="I90" s="135"/>
      <c r="J90" s="131"/>
      <c r="K90" s="209"/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/>
      <c r="D92" s="7"/>
      <c r="E92" s="91"/>
      <c r="F92" s="90"/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0</v>
      </c>
      <c r="D93" s="220">
        <f aca="true" t="shared" si="17" ref="D93:K93">SUM(D89:D92)</f>
        <v>0</v>
      </c>
      <c r="E93" s="223">
        <f t="shared" si="17"/>
        <v>0</v>
      </c>
      <c r="F93" s="224">
        <f t="shared" si="17"/>
        <v>0</v>
      </c>
      <c r="G93" s="220">
        <f t="shared" si="17"/>
        <v>0</v>
      </c>
      <c r="H93" s="301">
        <f t="shared" si="17"/>
        <v>0</v>
      </c>
      <c r="I93" s="225">
        <f t="shared" si="17"/>
        <v>0</v>
      </c>
      <c r="J93" s="220">
        <f t="shared" si="17"/>
        <v>0</v>
      </c>
      <c r="K93" s="226">
        <f t="shared" si="17"/>
        <v>0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>
        <v>25543</v>
      </c>
      <c r="D6" s="366">
        <v>25543</v>
      </c>
      <c r="E6" s="367">
        <v>25543</v>
      </c>
      <c r="F6" s="368"/>
      <c r="G6" s="366">
        <v>25543</v>
      </c>
      <c r="H6" s="369">
        <v>25543</v>
      </c>
      <c r="I6" s="370">
        <v>25543</v>
      </c>
      <c r="J6" s="366">
        <v>25543</v>
      </c>
      <c r="K6" s="367">
        <v>25543</v>
      </c>
    </row>
    <row r="7" spans="1:11" ht="12.75">
      <c r="A7" s="178" t="s">
        <v>234</v>
      </c>
      <c r="B7" s="120"/>
      <c r="C7" s="366">
        <v>17320</v>
      </c>
      <c r="D7" s="366">
        <v>17320</v>
      </c>
      <c r="E7" s="367">
        <v>17320</v>
      </c>
      <c r="F7" s="368">
        <v>39188</v>
      </c>
      <c r="G7" s="366">
        <v>17320</v>
      </c>
      <c r="H7" s="369">
        <v>17320</v>
      </c>
      <c r="I7" s="370">
        <v>17320</v>
      </c>
      <c r="J7" s="366">
        <v>17320</v>
      </c>
      <c r="K7" s="367">
        <v>17320</v>
      </c>
    </row>
    <row r="8" spans="1:11" ht="12.75">
      <c r="A8" s="178" t="s">
        <v>235</v>
      </c>
      <c r="B8" s="120" t="s">
        <v>95</v>
      </c>
      <c r="C8" s="366">
        <v>3478</v>
      </c>
      <c r="D8" s="366">
        <v>3478</v>
      </c>
      <c r="E8" s="367">
        <v>3478</v>
      </c>
      <c r="F8" s="368">
        <v>6415</v>
      </c>
      <c r="G8" s="366">
        <v>3478</v>
      </c>
      <c r="H8" s="369">
        <v>3478</v>
      </c>
      <c r="I8" s="370">
        <v>3478</v>
      </c>
      <c r="J8" s="366">
        <v>3478</v>
      </c>
      <c r="K8" s="367">
        <v>3478</v>
      </c>
    </row>
    <row r="9" spans="1:11" ht="12.75">
      <c r="A9" s="178" t="s">
        <v>236</v>
      </c>
      <c r="B9" s="120" t="s">
        <v>93</v>
      </c>
      <c r="C9" s="366">
        <v>1642</v>
      </c>
      <c r="D9" s="366">
        <v>1642</v>
      </c>
      <c r="E9" s="367">
        <v>1642</v>
      </c>
      <c r="F9" s="368">
        <v>4798</v>
      </c>
      <c r="G9" s="366">
        <v>1642</v>
      </c>
      <c r="H9" s="369">
        <v>1642</v>
      </c>
      <c r="I9" s="370">
        <v>1642</v>
      </c>
      <c r="J9" s="366">
        <v>1642</v>
      </c>
      <c r="K9" s="367">
        <v>1642</v>
      </c>
    </row>
    <row r="10" spans="1:11" ht="12.75">
      <c r="A10" s="349" t="s">
        <v>237</v>
      </c>
      <c r="B10" s="120"/>
      <c r="C10" s="371">
        <f aca="true" t="shared" si="0" ref="C10:K10">SUM(C6:C9)</f>
        <v>47983</v>
      </c>
      <c r="D10" s="371">
        <f t="shared" si="0"/>
        <v>47983</v>
      </c>
      <c r="E10" s="372">
        <f t="shared" si="0"/>
        <v>47983</v>
      </c>
      <c r="F10" s="373">
        <f t="shared" si="0"/>
        <v>50401</v>
      </c>
      <c r="G10" s="371">
        <f t="shared" si="0"/>
        <v>47983</v>
      </c>
      <c r="H10" s="374">
        <f t="shared" si="0"/>
        <v>47983</v>
      </c>
      <c r="I10" s="375">
        <f t="shared" si="0"/>
        <v>47983</v>
      </c>
      <c r="J10" s="371">
        <f t="shared" si="0"/>
        <v>47983</v>
      </c>
      <c r="K10" s="372">
        <f t="shared" si="0"/>
        <v>47983</v>
      </c>
    </row>
    <row r="11" spans="1:11" ht="12.75">
      <c r="A11" s="178" t="s">
        <v>238</v>
      </c>
      <c r="B11" s="120" t="s">
        <v>98</v>
      </c>
      <c r="C11" s="366">
        <v>462</v>
      </c>
      <c r="D11" s="366">
        <v>462</v>
      </c>
      <c r="E11" s="367">
        <v>462</v>
      </c>
      <c r="F11" s="368">
        <v>50401</v>
      </c>
      <c r="G11" s="366">
        <v>462</v>
      </c>
      <c r="H11" s="369">
        <v>462</v>
      </c>
      <c r="I11" s="370">
        <v>462</v>
      </c>
      <c r="J11" s="366">
        <v>462</v>
      </c>
      <c r="K11" s="367">
        <v>462</v>
      </c>
    </row>
    <row r="12" spans="1:11" ht="12.75">
      <c r="A12" s="178" t="s">
        <v>239</v>
      </c>
      <c r="B12" s="120" t="s">
        <v>93</v>
      </c>
      <c r="C12" s="366">
        <v>2644</v>
      </c>
      <c r="D12" s="366">
        <v>2644</v>
      </c>
      <c r="E12" s="367">
        <v>2644</v>
      </c>
      <c r="F12" s="368"/>
      <c r="G12" s="366">
        <v>2644</v>
      </c>
      <c r="H12" s="369">
        <v>2644</v>
      </c>
      <c r="I12" s="370">
        <v>2644</v>
      </c>
      <c r="J12" s="366">
        <v>2644</v>
      </c>
      <c r="K12" s="367">
        <v>2644</v>
      </c>
    </row>
    <row r="13" spans="1:11" ht="12.75">
      <c r="A13" s="178" t="s">
        <v>240</v>
      </c>
      <c r="B13" s="120"/>
      <c r="C13" s="366"/>
      <c r="D13" s="366"/>
      <c r="E13" s="367"/>
      <c r="F13" s="368">
        <v>1891</v>
      </c>
      <c r="G13" s="366"/>
      <c r="H13" s="369"/>
      <c r="I13" s="370"/>
      <c r="J13" s="366"/>
      <c r="K13" s="367"/>
    </row>
    <row r="14" spans="1:11" ht="12.75">
      <c r="A14" s="349" t="s">
        <v>241</v>
      </c>
      <c r="B14" s="120"/>
      <c r="C14" s="376">
        <f aca="true" t="shared" si="1" ref="C14:K14">SUM(C11:C13)</f>
        <v>3106</v>
      </c>
      <c r="D14" s="376">
        <f t="shared" si="1"/>
        <v>3106</v>
      </c>
      <c r="E14" s="377">
        <f t="shared" si="1"/>
        <v>3106</v>
      </c>
      <c r="F14" s="378">
        <f t="shared" si="1"/>
        <v>52292</v>
      </c>
      <c r="G14" s="376">
        <f t="shared" si="1"/>
        <v>3106</v>
      </c>
      <c r="H14" s="379">
        <f t="shared" si="1"/>
        <v>3106</v>
      </c>
      <c r="I14" s="380">
        <f t="shared" si="1"/>
        <v>3106</v>
      </c>
      <c r="J14" s="376">
        <f t="shared" si="1"/>
        <v>3106</v>
      </c>
      <c r="K14" s="377">
        <f t="shared" si="1"/>
        <v>3106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51089</v>
      </c>
      <c r="D15" s="381">
        <f t="shared" si="2"/>
        <v>51089</v>
      </c>
      <c r="E15" s="382">
        <f t="shared" si="2"/>
        <v>51089</v>
      </c>
      <c r="F15" s="383">
        <f t="shared" si="2"/>
        <v>102693</v>
      </c>
      <c r="G15" s="381">
        <f t="shared" si="2"/>
        <v>51089</v>
      </c>
      <c r="H15" s="384">
        <f t="shared" si="2"/>
        <v>51089</v>
      </c>
      <c r="I15" s="385">
        <f t="shared" si="2"/>
        <v>51089</v>
      </c>
      <c r="J15" s="381">
        <f t="shared" si="2"/>
        <v>51089</v>
      </c>
      <c r="K15" s="382">
        <f t="shared" si="2"/>
        <v>51089</v>
      </c>
    </row>
    <row r="16" spans="1:11" ht="12.75">
      <c r="A16" s="348" t="s">
        <v>65</v>
      </c>
      <c r="B16" s="120"/>
      <c r="C16" s="366"/>
      <c r="D16" s="366"/>
      <c r="E16" s="367"/>
      <c r="F16" s="368">
        <v>52704</v>
      </c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>
        <v>37969</v>
      </c>
      <c r="D17" s="366">
        <v>37969</v>
      </c>
      <c r="E17" s="367">
        <v>37969</v>
      </c>
      <c r="F17" s="368"/>
      <c r="G17" s="366">
        <v>37969</v>
      </c>
      <c r="H17" s="369">
        <v>37969</v>
      </c>
      <c r="I17" s="370">
        <v>37969</v>
      </c>
      <c r="J17" s="366">
        <v>37969</v>
      </c>
      <c r="K17" s="367">
        <v>37969</v>
      </c>
    </row>
    <row r="18" spans="1:11" ht="12.75">
      <c r="A18" s="178" t="s">
        <v>244</v>
      </c>
      <c r="B18" s="120"/>
      <c r="C18" s="366">
        <v>429</v>
      </c>
      <c r="D18" s="366">
        <v>429</v>
      </c>
      <c r="E18" s="367">
        <v>429</v>
      </c>
      <c r="F18" s="368">
        <v>37631</v>
      </c>
      <c r="G18" s="366">
        <v>429</v>
      </c>
      <c r="H18" s="369">
        <v>429</v>
      </c>
      <c r="I18" s="370">
        <v>429</v>
      </c>
      <c r="J18" s="366">
        <v>429</v>
      </c>
      <c r="K18" s="367">
        <v>429</v>
      </c>
    </row>
    <row r="19" spans="1:11" ht="12.75">
      <c r="A19" s="178" t="s">
        <v>245</v>
      </c>
      <c r="B19" s="120"/>
      <c r="C19" s="366">
        <v>497</v>
      </c>
      <c r="D19" s="366">
        <v>497</v>
      </c>
      <c r="E19" s="367">
        <v>497</v>
      </c>
      <c r="F19" s="368">
        <v>1380</v>
      </c>
      <c r="G19" s="366">
        <v>497</v>
      </c>
      <c r="H19" s="369">
        <v>497</v>
      </c>
      <c r="I19" s="370">
        <v>497</v>
      </c>
      <c r="J19" s="366">
        <v>497</v>
      </c>
      <c r="K19" s="367">
        <v>497</v>
      </c>
    </row>
    <row r="20" spans="1:11" ht="12.75">
      <c r="A20" s="178" t="s">
        <v>246</v>
      </c>
      <c r="B20" s="120"/>
      <c r="C20" s="366">
        <v>2006</v>
      </c>
      <c r="D20" s="366">
        <v>2006</v>
      </c>
      <c r="E20" s="367">
        <v>2006</v>
      </c>
      <c r="F20" s="368">
        <v>594</v>
      </c>
      <c r="G20" s="366">
        <v>2006</v>
      </c>
      <c r="H20" s="369">
        <v>2006</v>
      </c>
      <c r="I20" s="370">
        <v>2006</v>
      </c>
      <c r="J20" s="366">
        <v>2006</v>
      </c>
      <c r="K20" s="367">
        <v>2006</v>
      </c>
    </row>
    <row r="21" spans="1:11" ht="12.75">
      <c r="A21" s="178" t="s">
        <v>247</v>
      </c>
      <c r="B21" s="120"/>
      <c r="C21" s="366">
        <v>6442</v>
      </c>
      <c r="D21" s="366">
        <v>6442</v>
      </c>
      <c r="E21" s="367">
        <v>6442</v>
      </c>
      <c r="F21" s="368">
        <v>7663</v>
      </c>
      <c r="G21" s="366">
        <v>6442</v>
      </c>
      <c r="H21" s="369">
        <v>6442</v>
      </c>
      <c r="I21" s="370">
        <v>6442</v>
      </c>
      <c r="J21" s="366">
        <v>6442</v>
      </c>
      <c r="K21" s="367">
        <v>6442</v>
      </c>
    </row>
    <row r="22" spans="1:11" ht="12.75">
      <c r="A22" s="349" t="s">
        <v>237</v>
      </c>
      <c r="B22" s="120"/>
      <c r="C22" s="371">
        <f aca="true" t="shared" si="3" ref="C22:K22">SUM(C17:C21)</f>
        <v>47343</v>
      </c>
      <c r="D22" s="371">
        <f t="shared" si="3"/>
        <v>47343</v>
      </c>
      <c r="E22" s="372">
        <f t="shared" si="3"/>
        <v>47343</v>
      </c>
      <c r="F22" s="373">
        <f t="shared" si="3"/>
        <v>47268</v>
      </c>
      <c r="G22" s="371">
        <f t="shared" si="3"/>
        <v>47343</v>
      </c>
      <c r="H22" s="374">
        <f t="shared" si="3"/>
        <v>47343</v>
      </c>
      <c r="I22" s="375">
        <f t="shared" si="3"/>
        <v>47343</v>
      </c>
      <c r="J22" s="371">
        <f t="shared" si="3"/>
        <v>47343</v>
      </c>
      <c r="K22" s="372">
        <f t="shared" si="3"/>
        <v>47343</v>
      </c>
    </row>
    <row r="23" spans="1:11" ht="12.75">
      <c r="A23" s="178" t="s">
        <v>248</v>
      </c>
      <c r="B23" s="120"/>
      <c r="C23" s="366"/>
      <c r="D23" s="366"/>
      <c r="E23" s="367"/>
      <c r="F23" s="368">
        <v>47414</v>
      </c>
      <c r="G23" s="366"/>
      <c r="H23" s="369"/>
      <c r="I23" s="370"/>
      <c r="J23" s="366"/>
      <c r="K23" s="367"/>
    </row>
    <row r="24" spans="1:11" ht="12.75">
      <c r="A24" s="178" t="s">
        <v>249</v>
      </c>
      <c r="B24" s="120"/>
      <c r="C24" s="366">
        <v>2451</v>
      </c>
      <c r="D24" s="366">
        <v>2451</v>
      </c>
      <c r="E24" s="367">
        <v>2451</v>
      </c>
      <c r="F24" s="368">
        <v>570</v>
      </c>
      <c r="G24" s="366">
        <v>2451</v>
      </c>
      <c r="H24" s="369">
        <v>2451</v>
      </c>
      <c r="I24" s="370">
        <v>2451</v>
      </c>
      <c r="J24" s="366">
        <v>2451</v>
      </c>
      <c r="K24" s="367">
        <v>2451</v>
      </c>
    </row>
    <row r="25" spans="1:11" ht="12.75">
      <c r="A25" s="178" t="s">
        <v>250</v>
      </c>
      <c r="B25" s="120"/>
      <c r="C25" s="366">
        <v>1295</v>
      </c>
      <c r="D25" s="366">
        <v>1295</v>
      </c>
      <c r="E25" s="367">
        <v>1295</v>
      </c>
      <c r="F25" s="368"/>
      <c r="G25" s="366">
        <v>1295</v>
      </c>
      <c r="H25" s="369">
        <v>1295</v>
      </c>
      <c r="I25" s="370">
        <v>1295</v>
      </c>
      <c r="J25" s="366">
        <v>1295</v>
      </c>
      <c r="K25" s="367">
        <v>1295</v>
      </c>
    </row>
    <row r="26" spans="1:11" ht="12.75">
      <c r="A26" s="349" t="s">
        <v>241</v>
      </c>
      <c r="B26" s="120"/>
      <c r="C26" s="376">
        <f aca="true" t="shared" si="4" ref="C26:K26">SUM(C23:C25)</f>
        <v>3746</v>
      </c>
      <c r="D26" s="376">
        <f t="shared" si="4"/>
        <v>3746</v>
      </c>
      <c r="E26" s="377">
        <f t="shared" si="4"/>
        <v>3746</v>
      </c>
      <c r="F26" s="378">
        <f t="shared" si="4"/>
        <v>47984</v>
      </c>
      <c r="G26" s="376">
        <f t="shared" si="4"/>
        <v>3746</v>
      </c>
      <c r="H26" s="379">
        <f t="shared" si="4"/>
        <v>3746</v>
      </c>
      <c r="I26" s="380">
        <f t="shared" si="4"/>
        <v>3746</v>
      </c>
      <c r="J26" s="376">
        <f t="shared" si="4"/>
        <v>3746</v>
      </c>
      <c r="K26" s="377">
        <f t="shared" si="4"/>
        <v>3746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51089</v>
      </c>
      <c r="D27" s="381">
        <f t="shared" si="5"/>
        <v>51089</v>
      </c>
      <c r="E27" s="382">
        <f t="shared" si="5"/>
        <v>51089</v>
      </c>
      <c r="F27" s="383">
        <f t="shared" si="5"/>
        <v>95252</v>
      </c>
      <c r="G27" s="381">
        <f t="shared" si="5"/>
        <v>51089</v>
      </c>
      <c r="H27" s="384">
        <f t="shared" si="5"/>
        <v>51089</v>
      </c>
      <c r="I27" s="385">
        <f t="shared" si="5"/>
        <v>51089</v>
      </c>
      <c r="J27" s="381">
        <f t="shared" si="5"/>
        <v>51089</v>
      </c>
      <c r="K27" s="382">
        <f t="shared" si="5"/>
        <v>51089</v>
      </c>
    </row>
    <row r="28" spans="1:11" ht="12.75">
      <c r="A28" s="348" t="s">
        <v>66</v>
      </c>
      <c r="B28" s="120"/>
      <c r="C28" s="366"/>
      <c r="D28" s="366"/>
      <c r="E28" s="367"/>
      <c r="F28" s="368">
        <v>50464</v>
      </c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/>
      <c r="D29" s="366"/>
      <c r="E29" s="367"/>
      <c r="F29" s="368"/>
      <c r="G29" s="366">
        <v>38509</v>
      </c>
      <c r="H29" s="369">
        <v>38509</v>
      </c>
      <c r="I29" s="370">
        <v>40781</v>
      </c>
      <c r="J29" s="366">
        <v>40781</v>
      </c>
      <c r="K29" s="367">
        <v>40781</v>
      </c>
    </row>
    <row r="30" spans="1:11" ht="12.75">
      <c r="A30" s="178" t="s">
        <v>252</v>
      </c>
      <c r="B30" s="120"/>
      <c r="C30" s="366"/>
      <c r="D30" s="366"/>
      <c r="E30" s="367">
        <v>36261</v>
      </c>
      <c r="F30" s="368">
        <v>38509</v>
      </c>
      <c r="G30" s="366"/>
      <c r="H30" s="369"/>
      <c r="I30" s="370"/>
      <c r="J30" s="366"/>
      <c r="K30" s="367"/>
    </row>
    <row r="31" spans="1:11" ht="12.75">
      <c r="A31" s="349" t="s">
        <v>237</v>
      </c>
      <c r="B31" s="120"/>
      <c r="C31" s="371">
        <f aca="true" t="shared" si="6" ref="C31:K31">SUM(C29:C30)</f>
        <v>0</v>
      </c>
      <c r="D31" s="371">
        <f t="shared" si="6"/>
        <v>0</v>
      </c>
      <c r="E31" s="372">
        <f t="shared" si="6"/>
        <v>36261</v>
      </c>
      <c r="F31" s="373">
        <f t="shared" si="6"/>
        <v>38509</v>
      </c>
      <c r="G31" s="371">
        <f t="shared" si="6"/>
        <v>38509</v>
      </c>
      <c r="H31" s="374">
        <f t="shared" si="6"/>
        <v>38509</v>
      </c>
      <c r="I31" s="375">
        <f t="shared" si="6"/>
        <v>40781</v>
      </c>
      <c r="J31" s="371">
        <f t="shared" si="6"/>
        <v>40781</v>
      </c>
      <c r="K31" s="372">
        <f t="shared" si="6"/>
        <v>40781</v>
      </c>
    </row>
    <row r="32" spans="1:11" ht="12.75">
      <c r="A32" s="178" t="s">
        <v>253</v>
      </c>
      <c r="B32" s="120"/>
      <c r="C32" s="366"/>
      <c r="D32" s="366"/>
      <c r="E32" s="367">
        <v>57952</v>
      </c>
      <c r="F32" s="368">
        <v>61545</v>
      </c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/>
      <c r="D34" s="366"/>
      <c r="E34" s="367"/>
      <c r="F34" s="368"/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0</v>
      </c>
      <c r="D35" s="376">
        <f t="shared" si="7"/>
        <v>0</v>
      </c>
      <c r="E35" s="377">
        <f t="shared" si="7"/>
        <v>57952</v>
      </c>
      <c r="F35" s="378">
        <f t="shared" si="7"/>
        <v>61545</v>
      </c>
      <c r="G35" s="376">
        <f t="shared" si="7"/>
        <v>0</v>
      </c>
      <c r="H35" s="379">
        <f t="shared" si="7"/>
        <v>0</v>
      </c>
      <c r="I35" s="380">
        <f t="shared" si="7"/>
        <v>0</v>
      </c>
      <c r="J35" s="376">
        <f t="shared" si="7"/>
        <v>0</v>
      </c>
      <c r="K35" s="377">
        <f t="shared" si="7"/>
        <v>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0</v>
      </c>
      <c r="D36" s="371">
        <f t="shared" si="8"/>
        <v>0</v>
      </c>
      <c r="E36" s="372">
        <f t="shared" si="8"/>
        <v>94213</v>
      </c>
      <c r="F36" s="373">
        <f t="shared" si="8"/>
        <v>100054</v>
      </c>
      <c r="G36" s="371">
        <f t="shared" si="8"/>
        <v>38509</v>
      </c>
      <c r="H36" s="374">
        <f t="shared" si="8"/>
        <v>38509</v>
      </c>
      <c r="I36" s="375">
        <f t="shared" si="8"/>
        <v>40781</v>
      </c>
      <c r="J36" s="371">
        <f t="shared" si="8"/>
        <v>40781</v>
      </c>
      <c r="K36" s="372">
        <f t="shared" si="8"/>
        <v>40781</v>
      </c>
    </row>
    <row r="37" spans="1:11" ht="12.75">
      <c r="A37" s="348" t="s">
        <v>67</v>
      </c>
      <c r="B37" s="120"/>
      <c r="C37" s="366"/>
      <c r="D37" s="366"/>
      <c r="E37" s="367"/>
      <c r="F37" s="368">
        <v>72443</v>
      </c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>
        <v>31814</v>
      </c>
      <c r="D38" s="386">
        <v>31814</v>
      </c>
      <c r="E38" s="387">
        <v>31814</v>
      </c>
      <c r="F38" s="388"/>
      <c r="G38" s="386">
        <v>31814</v>
      </c>
      <c r="H38" s="389">
        <v>31814</v>
      </c>
      <c r="I38" s="390">
        <v>36555</v>
      </c>
      <c r="J38" s="386">
        <v>36555</v>
      </c>
      <c r="K38" s="387">
        <v>36555</v>
      </c>
    </row>
    <row r="39" spans="1:11" ht="12.75">
      <c r="A39" s="349" t="s">
        <v>237</v>
      </c>
      <c r="B39" s="120"/>
      <c r="C39" s="366">
        <f aca="true" t="shared" si="9" ref="C39:K39">+C38</f>
        <v>31814</v>
      </c>
      <c r="D39" s="366">
        <f t="shared" si="9"/>
        <v>31814</v>
      </c>
      <c r="E39" s="367">
        <f t="shared" si="9"/>
        <v>31814</v>
      </c>
      <c r="F39" s="368">
        <f t="shared" si="9"/>
        <v>0</v>
      </c>
      <c r="G39" s="366">
        <f t="shared" si="9"/>
        <v>31814</v>
      </c>
      <c r="H39" s="369">
        <f t="shared" si="9"/>
        <v>31814</v>
      </c>
      <c r="I39" s="370">
        <f t="shared" si="9"/>
        <v>36555</v>
      </c>
      <c r="J39" s="366">
        <f t="shared" si="9"/>
        <v>36555</v>
      </c>
      <c r="K39" s="367">
        <f t="shared" si="9"/>
        <v>36555</v>
      </c>
    </row>
    <row r="40" spans="1:11" ht="12.75">
      <c r="A40" s="178" t="s">
        <v>257</v>
      </c>
      <c r="B40" s="120"/>
      <c r="C40" s="366">
        <v>809</v>
      </c>
      <c r="D40" s="366">
        <v>809</v>
      </c>
      <c r="E40" s="367">
        <v>809</v>
      </c>
      <c r="F40" s="368">
        <v>34518</v>
      </c>
      <c r="G40" s="366">
        <v>809</v>
      </c>
      <c r="H40" s="369">
        <v>809</v>
      </c>
      <c r="I40" s="370">
        <v>960</v>
      </c>
      <c r="J40" s="366">
        <v>960</v>
      </c>
      <c r="K40" s="367">
        <v>960</v>
      </c>
    </row>
    <row r="41" spans="1:11" ht="12.75">
      <c r="A41" s="178" t="s">
        <v>258</v>
      </c>
      <c r="B41" s="120"/>
      <c r="C41" s="366">
        <v>4524</v>
      </c>
      <c r="D41" s="366">
        <v>4524</v>
      </c>
      <c r="E41" s="367">
        <v>4524</v>
      </c>
      <c r="F41" s="368"/>
      <c r="G41" s="366">
        <v>4524</v>
      </c>
      <c r="H41" s="369">
        <v>4524</v>
      </c>
      <c r="I41" s="370">
        <v>5368</v>
      </c>
      <c r="J41" s="366">
        <v>5368</v>
      </c>
      <c r="K41" s="367">
        <v>5368</v>
      </c>
    </row>
    <row r="42" spans="1:11" ht="12.75">
      <c r="A42" s="178" t="s">
        <v>259</v>
      </c>
      <c r="B42" s="120"/>
      <c r="C42" s="366">
        <v>6974</v>
      </c>
      <c r="D42" s="366">
        <v>6974</v>
      </c>
      <c r="E42" s="367">
        <v>6974</v>
      </c>
      <c r="F42" s="368">
        <v>374</v>
      </c>
      <c r="G42" s="366">
        <v>6974</v>
      </c>
      <c r="H42" s="369">
        <v>6974</v>
      </c>
      <c r="I42" s="370">
        <v>8276</v>
      </c>
      <c r="J42" s="366">
        <v>8276</v>
      </c>
      <c r="K42" s="367">
        <v>8276</v>
      </c>
    </row>
    <row r="43" spans="1:11" ht="12.75">
      <c r="A43" s="178" t="s">
        <v>260</v>
      </c>
      <c r="B43" s="120"/>
      <c r="C43" s="366">
        <v>3176</v>
      </c>
      <c r="D43" s="366">
        <v>3176</v>
      </c>
      <c r="E43" s="367">
        <v>3176</v>
      </c>
      <c r="F43" s="368">
        <v>12372</v>
      </c>
      <c r="G43" s="366">
        <v>3176</v>
      </c>
      <c r="H43" s="369">
        <v>3176</v>
      </c>
      <c r="I43" s="370">
        <v>3769</v>
      </c>
      <c r="J43" s="366">
        <v>3769</v>
      </c>
      <c r="K43" s="367">
        <v>3769</v>
      </c>
    </row>
    <row r="44" spans="1:11" ht="12.75">
      <c r="A44" s="178" t="s">
        <v>261</v>
      </c>
      <c r="B44" s="120"/>
      <c r="C44" s="366">
        <v>3792</v>
      </c>
      <c r="D44" s="366">
        <v>3792</v>
      </c>
      <c r="E44" s="367">
        <v>3792</v>
      </c>
      <c r="F44" s="368"/>
      <c r="G44" s="366">
        <v>3792</v>
      </c>
      <c r="H44" s="369">
        <v>3792</v>
      </c>
      <c r="I44" s="370">
        <v>4500</v>
      </c>
      <c r="J44" s="366">
        <v>4500</v>
      </c>
      <c r="K44" s="367">
        <v>4500</v>
      </c>
    </row>
    <row r="45" spans="1:11" ht="12.75">
      <c r="A45" s="349" t="s">
        <v>241</v>
      </c>
      <c r="B45" s="120"/>
      <c r="C45" s="376">
        <f aca="true" t="shared" si="10" ref="C45:K45">SUM(C40:C44)</f>
        <v>19275</v>
      </c>
      <c r="D45" s="376">
        <f t="shared" si="10"/>
        <v>19275</v>
      </c>
      <c r="E45" s="377">
        <f t="shared" si="10"/>
        <v>19275</v>
      </c>
      <c r="F45" s="378">
        <f t="shared" si="10"/>
        <v>47264</v>
      </c>
      <c r="G45" s="376">
        <f t="shared" si="10"/>
        <v>19275</v>
      </c>
      <c r="H45" s="379">
        <f t="shared" si="10"/>
        <v>19275</v>
      </c>
      <c r="I45" s="380">
        <f t="shared" si="10"/>
        <v>22873</v>
      </c>
      <c r="J45" s="376">
        <f t="shared" si="10"/>
        <v>22873</v>
      </c>
      <c r="K45" s="377">
        <f t="shared" si="10"/>
        <v>22873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51089</v>
      </c>
      <c r="D46" s="381">
        <f t="shared" si="11"/>
        <v>51089</v>
      </c>
      <c r="E46" s="382">
        <f t="shared" si="11"/>
        <v>51089</v>
      </c>
      <c r="F46" s="383">
        <f t="shared" si="11"/>
        <v>47264</v>
      </c>
      <c r="G46" s="381">
        <f t="shared" si="11"/>
        <v>51089</v>
      </c>
      <c r="H46" s="384">
        <f t="shared" si="11"/>
        <v>51089</v>
      </c>
      <c r="I46" s="385">
        <f t="shared" si="11"/>
        <v>59428</v>
      </c>
      <c r="J46" s="381">
        <f t="shared" si="11"/>
        <v>59428</v>
      </c>
      <c r="K46" s="382">
        <f t="shared" si="11"/>
        <v>59428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>
        <v>11500</v>
      </c>
      <c r="J49" s="366">
        <v>11750</v>
      </c>
      <c r="K49" s="392">
        <v>12000</v>
      </c>
    </row>
    <row r="50" spans="1:11" ht="12.75">
      <c r="A50" s="178" t="s">
        <v>264</v>
      </c>
      <c r="B50" s="120"/>
      <c r="C50" s="366"/>
      <c r="D50" s="366"/>
      <c r="E50" s="392"/>
      <c r="F50" s="370">
        <v>12000</v>
      </c>
      <c r="G50" s="366"/>
      <c r="H50" s="392"/>
      <c r="I50" s="370">
        <v>11243</v>
      </c>
      <c r="J50" s="366">
        <v>11493</v>
      </c>
      <c r="K50" s="392">
        <v>11743</v>
      </c>
    </row>
    <row r="51" spans="1:11" ht="12.75">
      <c r="A51" s="178" t="s">
        <v>265</v>
      </c>
      <c r="B51" s="120"/>
      <c r="C51" s="366"/>
      <c r="D51" s="366"/>
      <c r="E51" s="392"/>
      <c r="F51" s="370">
        <v>12000</v>
      </c>
      <c r="G51" s="366"/>
      <c r="H51" s="392"/>
      <c r="I51" s="370">
        <v>5476</v>
      </c>
      <c r="J51" s="366">
        <v>5726</v>
      </c>
      <c r="K51" s="392">
        <v>5976</v>
      </c>
    </row>
    <row r="52" spans="1:11" ht="12.75">
      <c r="A52" s="352" t="s">
        <v>266</v>
      </c>
      <c r="B52" s="351"/>
      <c r="C52" s="386"/>
      <c r="D52" s="386"/>
      <c r="E52" s="393"/>
      <c r="F52" s="390">
        <v>12000</v>
      </c>
      <c r="G52" s="386"/>
      <c r="H52" s="393"/>
      <c r="I52" s="390">
        <v>11243</v>
      </c>
      <c r="J52" s="386">
        <v>11493</v>
      </c>
      <c r="K52" s="393">
        <v>11743</v>
      </c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/>
      <c r="G55" s="7">
        <v>6450924</v>
      </c>
      <c r="H55" s="33">
        <v>6450924</v>
      </c>
      <c r="I55" s="31">
        <v>6573864</v>
      </c>
      <c r="J55" s="7">
        <v>6928853</v>
      </c>
      <c r="K55" s="91">
        <v>7303011</v>
      </c>
    </row>
    <row r="56" spans="1:11" ht="12.75">
      <c r="A56" s="178" t="s">
        <v>269</v>
      </c>
      <c r="B56" s="120"/>
      <c r="C56" s="7"/>
      <c r="D56" s="7"/>
      <c r="E56" s="91"/>
      <c r="F56" s="90"/>
      <c r="G56" s="7">
        <v>11468934</v>
      </c>
      <c r="H56" s="33">
        <v>11468934</v>
      </c>
      <c r="I56" s="31">
        <v>11711851</v>
      </c>
      <c r="J56" s="7">
        <v>12344291</v>
      </c>
      <c r="K56" s="91">
        <v>13010883</v>
      </c>
    </row>
    <row r="57" spans="1:11" ht="12.75">
      <c r="A57" s="178" t="s">
        <v>270</v>
      </c>
      <c r="B57" s="120"/>
      <c r="C57" s="7"/>
      <c r="D57" s="7"/>
      <c r="E57" s="91"/>
      <c r="F57" s="90"/>
      <c r="G57" s="7">
        <v>2348030</v>
      </c>
      <c r="H57" s="33">
        <v>2348030</v>
      </c>
      <c r="I57" s="31">
        <v>2728655</v>
      </c>
      <c r="J57" s="7">
        <v>2876002</v>
      </c>
      <c r="K57" s="91">
        <v>3031306</v>
      </c>
    </row>
    <row r="58" spans="1:11" ht="12.75">
      <c r="A58" s="178" t="s">
        <v>271</v>
      </c>
      <c r="B58" s="120"/>
      <c r="C58" s="7"/>
      <c r="D58" s="7"/>
      <c r="E58" s="91"/>
      <c r="F58" s="90"/>
      <c r="G58" s="7">
        <v>11625816</v>
      </c>
      <c r="H58" s="33">
        <v>11625816</v>
      </c>
      <c r="I58" s="31">
        <v>12506540</v>
      </c>
      <c r="J58" s="7">
        <v>13181893</v>
      </c>
      <c r="K58" s="91">
        <v>13893715</v>
      </c>
    </row>
    <row r="59" spans="1:11" ht="12.75">
      <c r="A59" s="305" t="s">
        <v>272</v>
      </c>
      <c r="B59" s="355"/>
      <c r="C59" s="12"/>
      <c r="D59" s="12"/>
      <c r="E59" s="136"/>
      <c r="F59" s="137"/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0</v>
      </c>
      <c r="F60" s="149">
        <f t="shared" si="12"/>
        <v>0</v>
      </c>
      <c r="G60" s="43">
        <f t="shared" si="12"/>
        <v>31893704</v>
      </c>
      <c r="H60" s="46">
        <f t="shared" si="12"/>
        <v>31893704</v>
      </c>
      <c r="I60" s="42">
        <f t="shared" si="12"/>
        <v>33520910</v>
      </c>
      <c r="J60" s="43">
        <f t="shared" si="12"/>
        <v>35331039</v>
      </c>
      <c r="K60" s="148">
        <f t="shared" si="12"/>
        <v>37238915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>
        <v>15000</v>
      </c>
      <c r="D63" s="366">
        <v>15000</v>
      </c>
      <c r="E63" s="367">
        <v>15000</v>
      </c>
      <c r="F63" s="394"/>
      <c r="G63" s="366">
        <v>15000</v>
      </c>
      <c r="H63" s="369">
        <v>15000</v>
      </c>
      <c r="I63" s="370">
        <v>15000</v>
      </c>
      <c r="J63" s="366">
        <v>15000</v>
      </c>
      <c r="K63" s="367">
        <v>15000</v>
      </c>
    </row>
    <row r="64" spans="1:11" ht="12.75">
      <c r="A64" s="178" t="s">
        <v>276</v>
      </c>
      <c r="B64" s="120"/>
      <c r="C64" s="366">
        <v>6</v>
      </c>
      <c r="D64" s="395">
        <v>6</v>
      </c>
      <c r="E64" s="396">
        <v>6</v>
      </c>
      <c r="F64" s="394">
        <v>18865</v>
      </c>
      <c r="G64" s="395">
        <v>6</v>
      </c>
      <c r="H64" s="397">
        <v>6</v>
      </c>
      <c r="I64" s="398">
        <v>6</v>
      </c>
      <c r="J64" s="366">
        <v>6</v>
      </c>
      <c r="K64" s="367">
        <v>6</v>
      </c>
    </row>
    <row r="65" spans="1:11" ht="12.75">
      <c r="A65" s="178" t="s">
        <v>277</v>
      </c>
      <c r="B65" s="120"/>
      <c r="C65" s="366"/>
      <c r="D65" s="366"/>
      <c r="E65" s="367"/>
      <c r="F65" s="394">
        <v>6000</v>
      </c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>
        <v>6000</v>
      </c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>
        <v>50</v>
      </c>
      <c r="D67" s="395">
        <v>50</v>
      </c>
      <c r="E67" s="396">
        <v>50</v>
      </c>
      <c r="F67" s="394">
        <v>79</v>
      </c>
      <c r="G67" s="395">
        <v>50</v>
      </c>
      <c r="H67" s="397">
        <v>50</v>
      </c>
      <c r="I67" s="398">
        <v>50</v>
      </c>
      <c r="J67" s="366">
        <v>50</v>
      </c>
      <c r="K67" s="367">
        <v>50</v>
      </c>
    </row>
    <row r="68" spans="1:11" ht="12.75">
      <c r="A68" s="358" t="s">
        <v>280</v>
      </c>
      <c r="B68" s="351"/>
      <c r="C68" s="386"/>
      <c r="D68" s="386"/>
      <c r="E68" s="387"/>
      <c r="F68" s="399">
        <v>62</v>
      </c>
      <c r="G68" s="400"/>
      <c r="H68" s="401"/>
      <c r="I68" s="390"/>
      <c r="J68" s="386"/>
      <c r="K68" s="387"/>
    </row>
    <row r="69" spans="1:11" ht="12.75">
      <c r="A69" s="347" t="s">
        <v>281</v>
      </c>
      <c r="B69" s="120" t="s">
        <v>282</v>
      </c>
      <c r="C69" s="7"/>
      <c r="D69" s="7"/>
      <c r="E69" s="91"/>
      <c r="F69" s="90">
        <v>106</v>
      </c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/>
      <c r="D71" s="7"/>
      <c r="E71" s="91"/>
      <c r="F71" s="90">
        <v>1283852</v>
      </c>
      <c r="G71" s="7">
        <v>1310800</v>
      </c>
      <c r="H71" s="33">
        <v>1310800</v>
      </c>
      <c r="I71" s="31">
        <v>1394763</v>
      </c>
      <c r="J71" s="7">
        <v>1470080</v>
      </c>
      <c r="K71" s="91">
        <v>1549465</v>
      </c>
    </row>
    <row r="72" spans="1:11" ht="12.75">
      <c r="A72" s="178" t="s">
        <v>285</v>
      </c>
      <c r="B72" s="120"/>
      <c r="C72" s="7"/>
      <c r="D72" s="7"/>
      <c r="E72" s="91"/>
      <c r="F72" s="90">
        <v>7624989</v>
      </c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>
        <v>11468934</v>
      </c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>
        <v>1523061</v>
      </c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>
        <v>8837726</v>
      </c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0</v>
      </c>
      <c r="D79" s="219">
        <f t="shared" si="13"/>
        <v>0</v>
      </c>
      <c r="E79" s="271">
        <f t="shared" si="13"/>
        <v>0</v>
      </c>
      <c r="F79" s="272">
        <f t="shared" si="13"/>
        <v>30738562</v>
      </c>
      <c r="G79" s="219">
        <f t="shared" si="13"/>
        <v>1310800</v>
      </c>
      <c r="H79" s="222">
        <f t="shared" si="13"/>
        <v>1310800</v>
      </c>
      <c r="I79" s="273">
        <f t="shared" si="13"/>
        <v>1394763</v>
      </c>
      <c r="J79" s="219">
        <f t="shared" si="13"/>
        <v>1470080</v>
      </c>
      <c r="K79" s="271">
        <f t="shared" si="13"/>
        <v>1549465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29958706</v>
      </c>
      <c r="E5" s="157">
        <f t="shared" si="0"/>
        <v>19263551</v>
      </c>
      <c r="F5" s="158">
        <f t="shared" si="0"/>
        <v>2176319</v>
      </c>
      <c r="G5" s="114">
        <f t="shared" si="0"/>
        <v>-150497459</v>
      </c>
      <c r="H5" s="157">
        <f t="shared" si="0"/>
        <v>-111740666</v>
      </c>
      <c r="I5" s="158">
        <f t="shared" si="0"/>
        <v>-111740666</v>
      </c>
      <c r="J5" s="115">
        <f t="shared" si="0"/>
        <v>28238345</v>
      </c>
      <c r="K5" s="116">
        <f t="shared" si="0"/>
        <v>-104823193</v>
      </c>
      <c r="L5" s="157">
        <f t="shared" si="0"/>
        <v>-207837798</v>
      </c>
      <c r="M5" s="158">
        <f t="shared" si="0"/>
        <v>-306841963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-309353260.9762612</v>
      </c>
      <c r="E6" s="157">
        <f t="shared" si="1"/>
        <v>-419157899.02877194</v>
      </c>
      <c r="F6" s="158">
        <f t="shared" si="1"/>
        <v>-621853256.4420102</v>
      </c>
      <c r="G6" s="114">
        <f t="shared" si="1"/>
        <v>-17302129.353639573</v>
      </c>
      <c r="H6" s="157">
        <f t="shared" si="1"/>
        <v>-533989305.4880298</v>
      </c>
      <c r="I6" s="158">
        <f t="shared" si="1"/>
        <v>-533989305.4880298</v>
      </c>
      <c r="J6" s="115">
        <f t="shared" si="1"/>
        <v>-908731124</v>
      </c>
      <c r="K6" s="116">
        <f t="shared" si="1"/>
        <v>-559028110.2058295</v>
      </c>
      <c r="L6" s="157">
        <f t="shared" si="1"/>
        <v>-552589281.1780344</v>
      </c>
      <c r="M6" s="158">
        <f t="shared" si="1"/>
        <v>-545805434.5193387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0.6842721999672072</v>
      </c>
      <c r="E7" s="416">
        <f t="shared" si="2"/>
        <v>0.3844091470149339</v>
      </c>
      <c r="F7" s="417">
        <f t="shared" si="2"/>
        <v>0.03613393372985326</v>
      </c>
      <c r="G7" s="418">
        <f t="shared" si="2"/>
        <v>-2.785764722194895</v>
      </c>
      <c r="H7" s="416">
        <f t="shared" si="2"/>
        <v>-2.112423971724762</v>
      </c>
      <c r="I7" s="417">
        <f t="shared" si="2"/>
        <v>-2.112423971724762</v>
      </c>
      <c r="J7" s="419">
        <f t="shared" si="2"/>
        <v>0</v>
      </c>
      <c r="K7" s="420">
        <f t="shared" si="2"/>
        <v>-1.8325707069860377</v>
      </c>
      <c r="L7" s="416">
        <f t="shared" si="2"/>
        <v>-3.4474905771352344</v>
      </c>
      <c r="M7" s="417">
        <f t="shared" si="2"/>
        <v>-4.828929313528458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-139601331</v>
      </c>
      <c r="E8" s="157">
        <f t="shared" si="3"/>
        <v>-157040462</v>
      </c>
      <c r="F8" s="158">
        <f t="shared" si="3"/>
        <v>-281529624</v>
      </c>
      <c r="G8" s="114">
        <f t="shared" si="3"/>
        <v>-67974096</v>
      </c>
      <c r="H8" s="157">
        <f t="shared" si="3"/>
        <v>598869881</v>
      </c>
      <c r="I8" s="158">
        <f t="shared" si="3"/>
        <v>598869881</v>
      </c>
      <c r="J8" s="115">
        <f t="shared" si="3"/>
        <v>0</v>
      </c>
      <c r="K8" s="116">
        <f t="shared" si="3"/>
        <v>141538222</v>
      </c>
      <c r="L8" s="157">
        <f t="shared" si="3"/>
        <v>101890736</v>
      </c>
      <c r="M8" s="158">
        <f t="shared" si="3"/>
        <v>107064611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0.07165930883270227</v>
      </c>
      <c r="F9" s="424">
        <f t="shared" si="4"/>
        <v>-0.003634730615369619</v>
      </c>
      <c r="G9" s="425">
        <f t="shared" si="4"/>
        <v>0.07002896347545834</v>
      </c>
      <c r="H9" s="426">
        <f t="shared" si="4"/>
        <v>-0.10951433291341867</v>
      </c>
      <c r="I9" s="424">
        <f t="shared" si="4"/>
        <v>-0.06</v>
      </c>
      <c r="J9" s="427">
        <f t="shared" si="4"/>
        <v>-1.06</v>
      </c>
      <c r="K9" s="428">
        <f t="shared" si="4"/>
        <v>0.02674748646693087</v>
      </c>
      <c r="L9" s="426">
        <f t="shared" si="4"/>
        <v>-0.0059999993708749755</v>
      </c>
      <c r="M9" s="424">
        <f t="shared" si="4"/>
        <v>-0.005999993208936016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0.8579311472579432</v>
      </c>
      <c r="E10" s="426">
        <f t="shared" si="5"/>
        <v>0.7390777050569972</v>
      </c>
      <c r="F10" s="424">
        <f t="shared" si="5"/>
        <v>0.8734473262196656</v>
      </c>
      <c r="G10" s="425">
        <f t="shared" si="5"/>
        <v>0.8211745273280057</v>
      </c>
      <c r="H10" s="426">
        <f t="shared" si="5"/>
        <v>0.7555163559077451</v>
      </c>
      <c r="I10" s="424">
        <f t="shared" si="5"/>
        <v>0.7555163559077451</v>
      </c>
      <c r="J10" s="430">
        <f t="shared" si="5"/>
        <v>0</v>
      </c>
      <c r="K10" s="428">
        <f t="shared" si="5"/>
        <v>0.7812253628611705</v>
      </c>
      <c r="L10" s="426">
        <f>IF(ISERROR(L53/L54),0,(L53/L54))</f>
        <v>0.7811879215815292</v>
      </c>
      <c r="M10" s="424">
        <f>IF(ISERROR(M53/M54),0,(M53/M54))</f>
        <v>0.7811879240603242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0.13232846595365239</v>
      </c>
      <c r="E11" s="426">
        <f t="shared" si="6"/>
        <v>0.17108951606272998</v>
      </c>
      <c r="F11" s="424">
        <f t="shared" si="6"/>
        <v>0.21172420534128095</v>
      </c>
      <c r="G11" s="427">
        <f t="shared" si="6"/>
        <v>0.17209131575498257</v>
      </c>
      <c r="H11" s="426">
        <f t="shared" si="6"/>
        <v>0.18061202493940146</v>
      </c>
      <c r="I11" s="424">
        <f t="shared" si="6"/>
        <v>0.18061202493940146</v>
      </c>
      <c r="J11" s="427">
        <f t="shared" si="6"/>
        <v>0</v>
      </c>
      <c r="K11" s="428">
        <f t="shared" si="6"/>
        <v>0.184105855985943</v>
      </c>
      <c r="L11" s="426">
        <f t="shared" si="6"/>
        <v>0.184158998827092</v>
      </c>
      <c r="M11" s="424">
        <f t="shared" si="6"/>
        <v>0.18415899519119766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0.6228428605625221</v>
      </c>
      <c r="E12" s="429">
        <f t="shared" si="7"/>
        <v>0.9223603682730979</v>
      </c>
      <c r="F12" s="424">
        <f t="shared" si="7"/>
        <v>1.004743546727833</v>
      </c>
      <c r="G12" s="431">
        <f t="shared" si="7"/>
        <v>0.9999969894467967</v>
      </c>
      <c r="H12" s="429">
        <f t="shared" si="7"/>
        <v>0.9863485778136574</v>
      </c>
      <c r="I12" s="426">
        <f t="shared" si="7"/>
        <v>0.9863485778136574</v>
      </c>
      <c r="J12" s="432">
        <f t="shared" si="7"/>
        <v>0</v>
      </c>
      <c r="K12" s="431">
        <f t="shared" si="7"/>
        <v>0.9575747931736697</v>
      </c>
      <c r="L12" s="429">
        <f t="shared" si="7"/>
        <v>0.9444539584951233</v>
      </c>
      <c r="M12" s="424">
        <f t="shared" si="7"/>
        <v>0.863286659617516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0.09836395401661296</v>
      </c>
      <c r="F15" s="424">
        <f t="shared" si="9"/>
        <v>0.16981583838155873</v>
      </c>
      <c r="G15" s="425">
        <f t="shared" si="9"/>
        <v>-0.1421744659209323</v>
      </c>
      <c r="H15" s="426">
        <f t="shared" si="9"/>
        <v>0.16573820698117359</v>
      </c>
      <c r="I15" s="424">
        <f t="shared" si="9"/>
        <v>0</v>
      </c>
      <c r="J15" s="427">
        <f t="shared" si="9"/>
        <v>1.1915429426881796</v>
      </c>
      <c r="K15" s="428">
        <f t="shared" si="9"/>
        <v>-0.5195165994111122</v>
      </c>
      <c r="L15" s="426">
        <f t="shared" si="9"/>
        <v>0.05454190865210457</v>
      </c>
      <c r="M15" s="424">
        <f t="shared" si="9"/>
        <v>0.054457856651005374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0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0.016380385660941063</v>
      </c>
      <c r="E17" s="426">
        <f t="shared" si="11"/>
        <v>0.016662613510150498</v>
      </c>
      <c r="F17" s="424">
        <f t="shared" si="11"/>
        <v>0.01575740779882691</v>
      </c>
      <c r="G17" s="425">
        <f t="shared" si="11"/>
        <v>0.0203677609710212</v>
      </c>
      <c r="H17" s="426">
        <f t="shared" si="11"/>
        <v>0.018089128939885134</v>
      </c>
      <c r="I17" s="424">
        <f t="shared" si="11"/>
        <v>0.018089128939885134</v>
      </c>
      <c r="J17" s="427">
        <f t="shared" si="11"/>
        <v>0</v>
      </c>
      <c r="K17" s="428">
        <f t="shared" si="11"/>
        <v>0.027580164644517326</v>
      </c>
      <c r="L17" s="426">
        <f t="shared" si="11"/>
        <v>0.027580164540503185</v>
      </c>
      <c r="M17" s="424">
        <f t="shared" si="11"/>
        <v>0.027554022062777184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0.3530977081894115</v>
      </c>
      <c r="E18" s="426">
        <f t="shared" si="12"/>
        <v>0.26588420342488833</v>
      </c>
      <c r="F18" s="424">
        <f t="shared" si="12"/>
        <v>0</v>
      </c>
      <c r="G18" s="425">
        <f t="shared" si="12"/>
        <v>0.08854568245054173</v>
      </c>
      <c r="H18" s="426">
        <f t="shared" si="12"/>
        <v>0.0006750704020796272</v>
      </c>
      <c r="I18" s="424">
        <f t="shared" si="12"/>
        <v>0.0006750704020796272</v>
      </c>
      <c r="J18" s="427">
        <f t="shared" si="12"/>
        <v>0</v>
      </c>
      <c r="K18" s="428">
        <f t="shared" si="12"/>
        <v>0.0010606301706582583</v>
      </c>
      <c r="L18" s="426">
        <f t="shared" si="12"/>
        <v>0.0010090320069392341</v>
      </c>
      <c r="M18" s="424">
        <f t="shared" si="12"/>
        <v>0.0009598168085960579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0.13165930883270227</v>
      </c>
      <c r="F36" s="432">
        <f t="shared" si="13"/>
        <v>0.05636526938463038</v>
      </c>
      <c r="G36" s="458">
        <f t="shared" si="13"/>
        <v>0.13002896347545834</v>
      </c>
      <c r="H36" s="458">
        <f t="shared" si="13"/>
        <v>-0.04951433291341867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0.08674748646693087</v>
      </c>
      <c r="L36" s="432">
        <f aca="true" t="shared" si="15" ref="L36:M42">IF(ISERROR((L44/K44)-1),0,((L44/K44)-1))</f>
        <v>0.05400000062912502</v>
      </c>
      <c r="M36" s="461">
        <f t="shared" si="15"/>
        <v>0.05400000679106398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0.20885090910890525</v>
      </c>
      <c r="F37" s="462">
        <f t="shared" si="13"/>
        <v>0.1541060964947667</v>
      </c>
      <c r="G37" s="457">
        <f t="shared" si="13"/>
        <v>0.0721193006732288</v>
      </c>
      <c r="H37" s="457">
        <f t="shared" si="13"/>
        <v>0.025806472766251254</v>
      </c>
      <c r="I37" s="458">
        <f t="shared" si="13"/>
        <v>0</v>
      </c>
      <c r="J37" s="459">
        <f t="shared" si="13"/>
        <v>-1</v>
      </c>
      <c r="K37" s="460">
        <f t="shared" si="14"/>
        <v>0.05908034881194313</v>
      </c>
      <c r="L37" s="462">
        <f t="shared" si="15"/>
        <v>0.052765733527196046</v>
      </c>
      <c r="M37" s="463">
        <f t="shared" si="15"/>
        <v>0.05399997030465231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0.08623329371954336</v>
      </c>
      <c r="F38" s="462">
        <f t="shared" si="13"/>
        <v>0.027682538394489642</v>
      </c>
      <c r="G38" s="457">
        <f t="shared" si="13"/>
        <v>0.18081767859643572</v>
      </c>
      <c r="H38" s="457">
        <f t="shared" si="13"/>
        <v>-0.049676212433923395</v>
      </c>
      <c r="I38" s="458">
        <f t="shared" si="13"/>
        <v>0</v>
      </c>
      <c r="J38" s="459">
        <f t="shared" si="13"/>
        <v>-1</v>
      </c>
      <c r="K38" s="460">
        <f t="shared" si="14"/>
        <v>0.06433655266195304</v>
      </c>
      <c r="L38" s="462">
        <f t="shared" si="15"/>
        <v>0.054000003447506995</v>
      </c>
      <c r="M38" s="463">
        <f t="shared" si="15"/>
        <v>0.05400000710272779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0.3100442374935286</v>
      </c>
      <c r="F39" s="462">
        <f t="shared" si="13"/>
        <v>0.02857265328822134</v>
      </c>
      <c r="G39" s="457">
        <f t="shared" si="13"/>
        <v>0.0005937967617857254</v>
      </c>
      <c r="H39" s="457">
        <f t="shared" si="13"/>
        <v>-0.06885776266768862</v>
      </c>
      <c r="I39" s="458">
        <f t="shared" si="13"/>
        <v>0</v>
      </c>
      <c r="J39" s="459">
        <f t="shared" si="13"/>
        <v>-1</v>
      </c>
      <c r="K39" s="460">
        <f t="shared" si="14"/>
        <v>0.13912967891181083</v>
      </c>
      <c r="L39" s="462">
        <f t="shared" si="15"/>
        <v>0.05399999332638705</v>
      </c>
      <c r="M39" s="463">
        <f t="shared" si="15"/>
        <v>0.054000008154463375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0.11383784221960802</v>
      </c>
      <c r="F40" s="462">
        <f t="shared" si="13"/>
        <v>0.12477948234244307</v>
      </c>
      <c r="G40" s="457">
        <f t="shared" si="13"/>
        <v>0.11329464755616625</v>
      </c>
      <c r="H40" s="457">
        <f t="shared" si="13"/>
        <v>0.03246550726824893</v>
      </c>
      <c r="I40" s="458">
        <f t="shared" si="13"/>
        <v>0</v>
      </c>
      <c r="J40" s="459">
        <f t="shared" si="13"/>
        <v>-1</v>
      </c>
      <c r="K40" s="460">
        <f t="shared" si="14"/>
        <v>0.132748098849244</v>
      </c>
      <c r="L40" s="462">
        <f t="shared" si="15"/>
        <v>0.05399998231085967</v>
      </c>
      <c r="M40" s="463">
        <f t="shared" si="15"/>
        <v>0.054000017990266214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0.1590303288331385</v>
      </c>
      <c r="F41" s="462">
        <f t="shared" si="13"/>
        <v>0.1390402965427504</v>
      </c>
      <c r="G41" s="457">
        <f t="shared" si="13"/>
        <v>0.24635208482047322</v>
      </c>
      <c r="H41" s="457">
        <f t="shared" si="13"/>
        <v>-0.09115541399712912</v>
      </c>
      <c r="I41" s="458">
        <f t="shared" si="13"/>
        <v>0</v>
      </c>
      <c r="J41" s="459">
        <f t="shared" si="13"/>
        <v>-1</v>
      </c>
      <c r="K41" s="460">
        <f t="shared" si="14"/>
        <v>0.11314444810932467</v>
      </c>
      <c r="L41" s="462">
        <f t="shared" si="15"/>
        <v>0.05400001541556865</v>
      </c>
      <c r="M41" s="463">
        <f t="shared" si="15"/>
        <v>0.05399998775181292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-0.999454188990337</v>
      </c>
      <c r="H42" s="457">
        <f t="shared" si="13"/>
        <v>-1</v>
      </c>
      <c r="I42" s="458">
        <f t="shared" si="13"/>
        <v>0</v>
      </c>
      <c r="J42" s="459">
        <f t="shared" si="13"/>
        <v>0</v>
      </c>
      <c r="K42" s="460">
        <f t="shared" si="14"/>
        <v>0</v>
      </c>
      <c r="L42" s="462">
        <f t="shared" si="15"/>
        <v>0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310679140</v>
      </c>
      <c r="E43" s="464">
        <f t="shared" si="16"/>
        <v>356456406</v>
      </c>
      <c r="F43" s="464">
        <f t="shared" si="16"/>
        <v>384429432</v>
      </c>
      <c r="G43" s="464">
        <f t="shared" si="16"/>
        <v>429004524</v>
      </c>
      <c r="H43" s="464">
        <f t="shared" si="16"/>
        <v>414980769</v>
      </c>
      <c r="I43" s="465">
        <f t="shared" si="16"/>
        <v>414980769</v>
      </c>
      <c r="J43" s="466">
        <f t="shared" si="16"/>
        <v>0</v>
      </c>
      <c r="K43" s="467">
        <f t="shared" si="16"/>
        <v>448123019</v>
      </c>
      <c r="L43" s="464">
        <f t="shared" si="16"/>
        <v>472185370</v>
      </c>
      <c r="M43" s="468">
        <f t="shared" si="16"/>
        <v>497683379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241493399</v>
      </c>
      <c r="E44" s="464">
        <f t="shared" si="17"/>
        <v>273288253</v>
      </c>
      <c r="F44" s="464">
        <f t="shared" si="17"/>
        <v>288692219</v>
      </c>
      <c r="G44" s="464">
        <f t="shared" si="17"/>
        <v>326230569</v>
      </c>
      <c r="H44" s="464">
        <f t="shared" si="17"/>
        <v>310077480</v>
      </c>
      <c r="I44" s="465">
        <f t="shared" si="17"/>
        <v>310077480</v>
      </c>
      <c r="J44" s="466">
        <f t="shared" si="17"/>
        <v>0</v>
      </c>
      <c r="K44" s="467">
        <f t="shared" si="17"/>
        <v>336975922</v>
      </c>
      <c r="L44" s="464">
        <f t="shared" si="17"/>
        <v>355172622</v>
      </c>
      <c r="M44" s="468">
        <f t="shared" si="17"/>
        <v>374351946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67084702</v>
      </c>
      <c r="E45" s="464">
        <f t="shared" si="18"/>
        <v>81095403</v>
      </c>
      <c r="F45" s="464">
        <f t="shared" si="18"/>
        <v>93592699</v>
      </c>
      <c r="G45" s="464">
        <f t="shared" si="18"/>
        <v>100342539</v>
      </c>
      <c r="H45" s="464">
        <f t="shared" si="18"/>
        <v>102932026</v>
      </c>
      <c r="I45" s="465">
        <f t="shared" si="18"/>
        <v>102932026</v>
      </c>
      <c r="J45" s="466">
        <f t="shared" si="18"/>
        <v>0</v>
      </c>
      <c r="K45" s="467">
        <f t="shared" si="18"/>
        <v>109013286</v>
      </c>
      <c r="L45" s="464">
        <f t="shared" si="18"/>
        <v>114765452</v>
      </c>
      <c r="M45" s="468">
        <f t="shared" si="18"/>
        <v>120962783</v>
      </c>
    </row>
    <row r="46" spans="1:13" ht="12.75">
      <c r="A46" s="454" t="s">
        <v>102</v>
      </c>
      <c r="B46" s="455"/>
      <c r="C46" s="455"/>
      <c r="D46" s="464">
        <f t="shared" si="18"/>
        <v>164910586</v>
      </c>
      <c r="E46" s="464">
        <f t="shared" si="18"/>
        <v>179131369</v>
      </c>
      <c r="F46" s="464">
        <f t="shared" si="18"/>
        <v>184090180</v>
      </c>
      <c r="G46" s="464">
        <f t="shared" si="18"/>
        <v>217376939</v>
      </c>
      <c r="H46" s="464">
        <f t="shared" si="18"/>
        <v>206578476</v>
      </c>
      <c r="I46" s="465">
        <f t="shared" si="18"/>
        <v>206578476</v>
      </c>
      <c r="J46" s="466">
        <f t="shared" si="18"/>
        <v>0</v>
      </c>
      <c r="K46" s="467">
        <f t="shared" si="18"/>
        <v>219869023</v>
      </c>
      <c r="L46" s="464">
        <f t="shared" si="18"/>
        <v>231741951</v>
      </c>
      <c r="M46" s="468">
        <f t="shared" si="18"/>
        <v>244256018</v>
      </c>
    </row>
    <row r="47" spans="1:13" ht="12.75">
      <c r="A47" s="454" t="s">
        <v>103</v>
      </c>
      <c r="B47" s="455"/>
      <c r="C47" s="455"/>
      <c r="D47" s="464">
        <f t="shared" si="18"/>
        <v>41492179</v>
      </c>
      <c r="E47" s="464">
        <f t="shared" si="18"/>
        <v>54356590</v>
      </c>
      <c r="F47" s="464">
        <f t="shared" si="18"/>
        <v>55909702</v>
      </c>
      <c r="G47" s="464">
        <f t="shared" si="18"/>
        <v>55942901</v>
      </c>
      <c r="H47" s="464">
        <f t="shared" si="18"/>
        <v>52090798</v>
      </c>
      <c r="I47" s="465">
        <f t="shared" si="18"/>
        <v>52090798</v>
      </c>
      <c r="J47" s="466">
        <f t="shared" si="18"/>
        <v>0</v>
      </c>
      <c r="K47" s="467">
        <f t="shared" si="18"/>
        <v>59338174</v>
      </c>
      <c r="L47" s="464">
        <f t="shared" si="18"/>
        <v>62542435</v>
      </c>
      <c r="M47" s="468">
        <f t="shared" si="18"/>
        <v>65919727</v>
      </c>
    </row>
    <row r="48" spans="1:13" ht="12.75">
      <c r="A48" s="454" t="s">
        <v>104</v>
      </c>
      <c r="B48" s="455"/>
      <c r="C48" s="455"/>
      <c r="D48" s="464">
        <f t="shared" si="18"/>
        <v>19269023</v>
      </c>
      <c r="E48" s="464">
        <f t="shared" si="18"/>
        <v>21462567</v>
      </c>
      <c r="F48" s="464">
        <f t="shared" si="18"/>
        <v>24140655</v>
      </c>
      <c r="G48" s="464">
        <f t="shared" si="18"/>
        <v>26875662</v>
      </c>
      <c r="H48" s="464">
        <f t="shared" si="18"/>
        <v>27748194</v>
      </c>
      <c r="I48" s="465">
        <f t="shared" si="18"/>
        <v>27748194</v>
      </c>
      <c r="J48" s="466">
        <f t="shared" si="18"/>
        <v>0</v>
      </c>
      <c r="K48" s="467">
        <f t="shared" si="18"/>
        <v>31431714</v>
      </c>
      <c r="L48" s="464">
        <f t="shared" si="18"/>
        <v>33129026</v>
      </c>
      <c r="M48" s="468">
        <f t="shared" si="18"/>
        <v>34917994</v>
      </c>
    </row>
    <row r="49" spans="1:13" ht="12.75">
      <c r="A49" s="454" t="s">
        <v>480</v>
      </c>
      <c r="B49" s="455"/>
      <c r="C49" s="455"/>
      <c r="D49" s="464">
        <f t="shared" si="18"/>
        <v>15821611</v>
      </c>
      <c r="E49" s="464">
        <f t="shared" si="18"/>
        <v>18337727</v>
      </c>
      <c r="F49" s="464">
        <f t="shared" si="18"/>
        <v>20887410</v>
      </c>
      <c r="G49" s="464">
        <f t="shared" si="18"/>
        <v>26033067</v>
      </c>
      <c r="H49" s="464">
        <f t="shared" si="18"/>
        <v>23660012</v>
      </c>
      <c r="I49" s="465">
        <f t="shared" si="18"/>
        <v>23660012</v>
      </c>
      <c r="J49" s="466">
        <f t="shared" si="18"/>
        <v>0</v>
      </c>
      <c r="K49" s="467">
        <f t="shared" si="18"/>
        <v>26337011</v>
      </c>
      <c r="L49" s="464">
        <f t="shared" si="18"/>
        <v>27759210</v>
      </c>
      <c r="M49" s="468">
        <f t="shared" si="18"/>
        <v>29258207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3664272</v>
      </c>
      <c r="G50" s="464">
        <f t="shared" si="18"/>
        <v>2000</v>
      </c>
      <c r="H50" s="464">
        <f t="shared" si="18"/>
        <v>0</v>
      </c>
      <c r="I50" s="465">
        <f t="shared" si="18"/>
        <v>0</v>
      </c>
      <c r="J50" s="466">
        <f t="shared" si="18"/>
        <v>0</v>
      </c>
      <c r="K50" s="467">
        <f t="shared" si="18"/>
        <v>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2101039</v>
      </c>
      <c r="E51" s="464">
        <f t="shared" si="18"/>
        <v>2072750</v>
      </c>
      <c r="F51" s="464">
        <f t="shared" si="18"/>
        <v>2144514</v>
      </c>
      <c r="G51" s="464">
        <f t="shared" si="18"/>
        <v>2431416</v>
      </c>
      <c r="H51" s="464">
        <f t="shared" si="18"/>
        <v>1971263</v>
      </c>
      <c r="I51" s="465">
        <f t="shared" si="18"/>
        <v>1971263</v>
      </c>
      <c r="J51" s="466">
        <f t="shared" si="18"/>
        <v>0</v>
      </c>
      <c r="K51" s="467">
        <f t="shared" si="18"/>
        <v>2133811</v>
      </c>
      <c r="L51" s="464">
        <f t="shared" si="18"/>
        <v>2247296</v>
      </c>
      <c r="M51" s="468">
        <f t="shared" si="18"/>
        <v>2368650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0</v>
      </c>
      <c r="E52" s="464">
        <f t="shared" si="19"/>
        <v>0</v>
      </c>
      <c r="F52" s="464">
        <f t="shared" si="19"/>
        <v>58156</v>
      </c>
      <c r="G52" s="464">
        <f t="shared" si="19"/>
        <v>7000000</v>
      </c>
      <c r="H52" s="464">
        <f t="shared" si="19"/>
        <v>2863115</v>
      </c>
      <c r="I52" s="465">
        <f t="shared" si="19"/>
        <v>2863115</v>
      </c>
      <c r="J52" s="466">
        <f t="shared" si="19"/>
        <v>0</v>
      </c>
      <c r="K52" s="467">
        <f t="shared" si="19"/>
        <v>5000000</v>
      </c>
      <c r="L52" s="464">
        <f t="shared" si="19"/>
        <v>5000000</v>
      </c>
      <c r="M52" s="468">
        <f t="shared" si="19"/>
        <v>5000000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311013386</v>
      </c>
      <c r="E53" s="469">
        <f t="shared" si="20"/>
        <v>306913945</v>
      </c>
      <c r="F53" s="469">
        <f t="shared" si="20"/>
        <v>380462152</v>
      </c>
      <c r="G53" s="469">
        <f t="shared" si="20"/>
        <v>405952057</v>
      </c>
      <c r="H53" s="469">
        <f t="shared" si="20"/>
        <v>351866059</v>
      </c>
      <c r="I53" s="469">
        <f t="shared" si="20"/>
        <v>351866059</v>
      </c>
      <c r="J53" s="470">
        <f t="shared" si="20"/>
        <v>483195806</v>
      </c>
      <c r="K53" s="471">
        <f t="shared" si="20"/>
        <v>390406352</v>
      </c>
      <c r="L53" s="469">
        <f t="shared" si="20"/>
        <v>411467213</v>
      </c>
      <c r="M53" s="468">
        <f t="shared" si="20"/>
        <v>433686444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362515555</v>
      </c>
      <c r="E54" s="469">
        <f t="shared" si="21"/>
        <v>415266139</v>
      </c>
      <c r="F54" s="469">
        <f t="shared" si="21"/>
        <v>435586830</v>
      </c>
      <c r="G54" s="469">
        <f t="shared" si="21"/>
        <v>494355394</v>
      </c>
      <c r="H54" s="469">
        <f t="shared" si="21"/>
        <v>465729241</v>
      </c>
      <c r="I54" s="469">
        <f t="shared" si="21"/>
        <v>465729241</v>
      </c>
      <c r="J54" s="470">
        <f t="shared" si="21"/>
        <v>0</v>
      </c>
      <c r="K54" s="471">
        <f t="shared" si="21"/>
        <v>499735890</v>
      </c>
      <c r="L54" s="469">
        <f t="shared" si="21"/>
        <v>526719886</v>
      </c>
      <c r="M54" s="473">
        <f t="shared" si="21"/>
        <v>555162760</v>
      </c>
    </row>
    <row r="55" spans="1:13" ht="12.75">
      <c r="A55" s="472" t="s">
        <v>484</v>
      </c>
      <c r="B55" s="455"/>
      <c r="C55" s="455"/>
      <c r="D55" s="469">
        <f>+D84</f>
        <v>13517132.166666668</v>
      </c>
      <c r="E55" s="469">
        <f aca="true" t="shared" si="22" ref="E55:M55">+(E121+E126+E127+E128)-(D121+D126+D127+D128)</f>
        <v>7615573</v>
      </c>
      <c r="F55" s="469">
        <f t="shared" si="22"/>
        <v>14440794</v>
      </c>
      <c r="G55" s="469">
        <f>+(G121+G126+G127+G128)-(F121+F126+F127+F128)</f>
        <v>-14143340</v>
      </c>
      <c r="H55" s="469">
        <f>+(H121+H126+H127+H128)-(F121+F126+F127+F128)</f>
        <v>0</v>
      </c>
      <c r="I55" s="469">
        <f>+(I121+I126+I127+I128)-(F121+F126+F127+F128)</f>
        <v>0</v>
      </c>
      <c r="J55" s="470">
        <f>+(J121+J126+J127+J128)-(F121+F126+F127+F128)</f>
        <v>118371333</v>
      </c>
      <c r="K55" s="471">
        <f>+(K121+K126+K127+K128)-(G121+G126+G127+G128)</f>
        <v>19415715</v>
      </c>
      <c r="L55" s="469">
        <f t="shared" si="22"/>
        <v>5713327</v>
      </c>
      <c r="M55" s="473">
        <f t="shared" si="22"/>
        <v>6015658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154771389</v>
      </c>
      <c r="E56" s="469">
        <f t="shared" si="23"/>
        <v>166717540</v>
      </c>
      <c r="F56" s="469">
        <f t="shared" si="23"/>
        <v>175206725</v>
      </c>
      <c r="G56" s="469">
        <f t="shared" si="23"/>
        <v>213267000</v>
      </c>
      <c r="H56" s="469">
        <f t="shared" si="23"/>
        <v>213316806</v>
      </c>
      <c r="I56" s="469">
        <f t="shared" si="23"/>
        <v>213316806</v>
      </c>
      <c r="J56" s="470">
        <f t="shared" si="23"/>
        <v>0</v>
      </c>
      <c r="K56" s="471">
        <f t="shared" si="23"/>
        <v>250603000</v>
      </c>
      <c r="L56" s="469">
        <f t="shared" si="23"/>
        <v>269240200</v>
      </c>
      <c r="M56" s="473">
        <f t="shared" si="23"/>
        <v>284288275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33766883</v>
      </c>
      <c r="E57" s="469">
        <f t="shared" si="24"/>
        <v>46288692</v>
      </c>
      <c r="F57" s="469">
        <f t="shared" si="24"/>
        <v>46899928</v>
      </c>
      <c r="G57" s="469">
        <f t="shared" si="24"/>
        <v>79055238</v>
      </c>
      <c r="H57" s="469">
        <f t="shared" si="24"/>
        <v>74066349</v>
      </c>
      <c r="I57" s="469">
        <f t="shared" si="24"/>
        <v>74066349</v>
      </c>
      <c r="J57" s="470">
        <f t="shared" si="24"/>
        <v>0</v>
      </c>
      <c r="K57" s="471">
        <f t="shared" si="24"/>
        <v>94283571</v>
      </c>
      <c r="L57" s="469">
        <f t="shared" si="24"/>
        <v>99104884</v>
      </c>
      <c r="M57" s="473">
        <f t="shared" si="24"/>
        <v>104186548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11923009</v>
      </c>
      <c r="E58" s="475">
        <f t="shared" si="25"/>
        <v>12307432</v>
      </c>
      <c r="F58" s="475">
        <f t="shared" si="25"/>
        <v>0</v>
      </c>
      <c r="G58" s="475">
        <f t="shared" si="25"/>
        <v>7000000</v>
      </c>
      <c r="H58" s="475">
        <f t="shared" si="25"/>
        <v>50000</v>
      </c>
      <c r="I58" s="475">
        <f t="shared" si="25"/>
        <v>50000</v>
      </c>
      <c r="J58" s="473">
        <f t="shared" si="25"/>
        <v>0</v>
      </c>
      <c r="K58" s="475">
        <f t="shared" si="25"/>
        <v>100000</v>
      </c>
      <c r="L58" s="475">
        <f t="shared" si="25"/>
        <v>100000</v>
      </c>
      <c r="M58" s="473">
        <f t="shared" si="25"/>
        <v>100000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13517132.166666668</v>
      </c>
      <c r="E84" s="497">
        <f aca="true" t="shared" si="27" ref="E84:M84">+E55</f>
        <v>7615573</v>
      </c>
      <c r="F84" s="497">
        <f t="shared" si="27"/>
        <v>14440794</v>
      </c>
      <c r="G84" s="497">
        <f t="shared" si="27"/>
        <v>-14143340</v>
      </c>
      <c r="H84" s="497">
        <f t="shared" si="27"/>
        <v>0</v>
      </c>
      <c r="I84" s="497">
        <f t="shared" si="27"/>
        <v>0</v>
      </c>
      <c r="J84" s="497">
        <f t="shared" si="27"/>
        <v>118371333</v>
      </c>
      <c r="K84" s="497">
        <f t="shared" si="27"/>
        <v>19415715</v>
      </c>
      <c r="L84" s="497">
        <f t="shared" si="27"/>
        <v>5713327</v>
      </c>
      <c r="M84" s="497">
        <f t="shared" si="27"/>
        <v>6015658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339311966.9762612</v>
      </c>
      <c r="E98" s="402">
        <f t="shared" si="28"/>
        <v>438421450.02877194</v>
      </c>
      <c r="F98" s="402">
        <f t="shared" si="28"/>
        <v>624029573.4420102</v>
      </c>
      <c r="G98" s="402">
        <f t="shared" si="28"/>
        <v>20334699.353639573</v>
      </c>
      <c r="H98" s="402">
        <f t="shared" si="28"/>
        <v>535021875.4880298</v>
      </c>
      <c r="I98" s="402">
        <f t="shared" si="28"/>
        <v>535021875.4880298</v>
      </c>
      <c r="J98" s="402">
        <f t="shared" si="28"/>
        <v>921538783</v>
      </c>
      <c r="K98" s="402">
        <f t="shared" si="28"/>
        <v>560060680.2058295</v>
      </c>
      <c r="L98" s="402">
        <f t="shared" si="28"/>
        <v>553621851.1780344</v>
      </c>
      <c r="M98" s="402">
        <f t="shared" si="28"/>
        <v>546838004.5193387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29958706</v>
      </c>
      <c r="E99" s="402">
        <f t="shared" si="29"/>
        <v>19263551</v>
      </c>
      <c r="F99" s="402">
        <f t="shared" si="29"/>
        <v>2176317</v>
      </c>
      <c r="G99" s="402">
        <f t="shared" si="29"/>
        <v>3032570</v>
      </c>
      <c r="H99" s="402">
        <f t="shared" si="29"/>
        <v>1032570</v>
      </c>
      <c r="I99" s="402">
        <f t="shared" si="29"/>
        <v>1032570</v>
      </c>
      <c r="J99" s="402">
        <f t="shared" si="29"/>
        <v>12807659</v>
      </c>
      <c r="K99" s="402">
        <f t="shared" si="29"/>
        <v>1032570</v>
      </c>
      <c r="L99" s="402">
        <f t="shared" si="29"/>
        <v>1032570</v>
      </c>
      <c r="M99" s="402">
        <f t="shared" si="29"/>
        <v>1032570</v>
      </c>
    </row>
    <row r="100" spans="1:13" ht="12.75">
      <c r="A100" s="6"/>
      <c r="B100" s="6"/>
      <c r="C100" s="6"/>
      <c r="D100" s="402">
        <f aca="true" t="shared" si="30" ref="D100:M100">+D99-D98</f>
        <v>-309353260.9762612</v>
      </c>
      <c r="E100" s="402">
        <f t="shared" si="30"/>
        <v>-419157899.02877194</v>
      </c>
      <c r="F100" s="402">
        <f t="shared" si="30"/>
        <v>-621853256.4420102</v>
      </c>
      <c r="G100" s="402">
        <f t="shared" si="30"/>
        <v>-17302129.353639573</v>
      </c>
      <c r="H100" s="402">
        <f t="shared" si="30"/>
        <v>-533989305.4880298</v>
      </c>
      <c r="I100" s="402">
        <f t="shared" si="30"/>
        <v>-533989305.4880298</v>
      </c>
      <c r="J100" s="402">
        <f t="shared" si="30"/>
        <v>-908731124</v>
      </c>
      <c r="K100" s="402">
        <f t="shared" si="30"/>
        <v>-559028110.2058295</v>
      </c>
      <c r="L100" s="402">
        <f t="shared" si="30"/>
        <v>-552589281.1780344</v>
      </c>
      <c r="M100" s="402">
        <f t="shared" si="30"/>
        <v>-545805434.5193387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67084702</v>
      </c>
      <c r="E104" s="402">
        <v>81095403</v>
      </c>
      <c r="F104" s="402">
        <v>93592699</v>
      </c>
      <c r="G104" s="402">
        <v>100342539</v>
      </c>
      <c r="H104" s="402">
        <v>102932026</v>
      </c>
      <c r="I104" s="402">
        <v>102932026</v>
      </c>
      <c r="J104" s="402"/>
      <c r="K104" s="402">
        <v>109013286</v>
      </c>
      <c r="L104" s="402">
        <v>114765452</v>
      </c>
      <c r="M104" s="402">
        <v>120962783</v>
      </c>
    </row>
    <row r="105" spans="1:13" ht="12.75">
      <c r="A105" s="404" t="s">
        <v>296</v>
      </c>
      <c r="B105" s="405"/>
      <c r="C105" s="405"/>
      <c r="D105" s="402">
        <v>164910586</v>
      </c>
      <c r="E105" s="402">
        <v>179131369</v>
      </c>
      <c r="F105" s="402">
        <v>184090180</v>
      </c>
      <c r="G105" s="402">
        <v>217376939</v>
      </c>
      <c r="H105" s="402">
        <v>206578476</v>
      </c>
      <c r="I105" s="402">
        <v>206578476</v>
      </c>
      <c r="J105" s="402"/>
      <c r="K105" s="402">
        <v>219869023</v>
      </c>
      <c r="L105" s="402">
        <v>231741951</v>
      </c>
      <c r="M105" s="402">
        <v>244256018</v>
      </c>
    </row>
    <row r="106" spans="1:13" ht="12.75">
      <c r="A106" s="404" t="s">
        <v>297</v>
      </c>
      <c r="B106" s="405"/>
      <c r="C106" s="405"/>
      <c r="D106" s="402">
        <v>41492179</v>
      </c>
      <c r="E106" s="402">
        <v>54356590</v>
      </c>
      <c r="F106" s="402">
        <v>55909702</v>
      </c>
      <c r="G106" s="402">
        <v>55942901</v>
      </c>
      <c r="H106" s="402">
        <v>52090798</v>
      </c>
      <c r="I106" s="402">
        <v>52090798</v>
      </c>
      <c r="J106" s="402"/>
      <c r="K106" s="402">
        <v>59338174</v>
      </c>
      <c r="L106" s="402">
        <v>62542435</v>
      </c>
      <c r="M106" s="402">
        <v>65919727</v>
      </c>
    </row>
    <row r="107" spans="1:13" ht="12.75">
      <c r="A107" s="404" t="s">
        <v>298</v>
      </c>
      <c r="B107" s="405"/>
      <c r="C107" s="405"/>
      <c r="D107" s="402">
        <v>19269023</v>
      </c>
      <c r="E107" s="402">
        <v>21462567</v>
      </c>
      <c r="F107" s="402">
        <v>24140655</v>
      </c>
      <c r="G107" s="402">
        <v>26875662</v>
      </c>
      <c r="H107" s="402">
        <v>27748194</v>
      </c>
      <c r="I107" s="402">
        <v>27748194</v>
      </c>
      <c r="J107" s="402"/>
      <c r="K107" s="402">
        <v>31431714</v>
      </c>
      <c r="L107" s="402">
        <v>33129026</v>
      </c>
      <c r="M107" s="402">
        <v>34917994</v>
      </c>
    </row>
    <row r="108" spans="1:13" ht="12.75">
      <c r="A108" s="404" t="s">
        <v>299</v>
      </c>
      <c r="B108" s="405"/>
      <c r="C108" s="405"/>
      <c r="D108" s="402">
        <v>15821611</v>
      </c>
      <c r="E108" s="402">
        <v>18337727</v>
      </c>
      <c r="F108" s="402">
        <v>20887410</v>
      </c>
      <c r="G108" s="402">
        <v>26033067</v>
      </c>
      <c r="H108" s="402">
        <v>23660012</v>
      </c>
      <c r="I108" s="402">
        <v>23660012</v>
      </c>
      <c r="J108" s="402"/>
      <c r="K108" s="402">
        <v>26337011</v>
      </c>
      <c r="L108" s="402">
        <v>27759210</v>
      </c>
      <c r="M108" s="402">
        <v>29258207</v>
      </c>
    </row>
    <row r="109" spans="1:13" ht="12.75">
      <c r="A109" s="404" t="s">
        <v>300</v>
      </c>
      <c r="B109" s="405"/>
      <c r="C109" s="405"/>
      <c r="D109" s="402"/>
      <c r="E109" s="402"/>
      <c r="F109" s="402">
        <v>3664272</v>
      </c>
      <c r="G109" s="402">
        <v>2000</v>
      </c>
      <c r="H109" s="402"/>
      <c r="I109" s="402"/>
      <c r="J109" s="402"/>
      <c r="K109" s="402"/>
      <c r="L109" s="402"/>
      <c r="M109" s="402"/>
    </row>
    <row r="110" spans="1:13" ht="12.75">
      <c r="A110" s="404" t="s">
        <v>301</v>
      </c>
      <c r="B110" s="405"/>
      <c r="C110" s="405"/>
      <c r="D110" s="402">
        <v>2101039</v>
      </c>
      <c r="E110" s="402">
        <v>2072750</v>
      </c>
      <c r="F110" s="402">
        <v>2144514</v>
      </c>
      <c r="G110" s="402">
        <v>2431416</v>
      </c>
      <c r="H110" s="402">
        <v>1971263</v>
      </c>
      <c r="I110" s="402">
        <v>1971263</v>
      </c>
      <c r="J110" s="402"/>
      <c r="K110" s="402">
        <v>2133811</v>
      </c>
      <c r="L110" s="402">
        <v>2247296</v>
      </c>
      <c r="M110" s="402">
        <v>2368650</v>
      </c>
    </row>
    <row r="111" spans="1:13" ht="12.75">
      <c r="A111" s="404" t="s">
        <v>302</v>
      </c>
      <c r="B111" s="405"/>
      <c r="C111" s="405"/>
      <c r="D111" s="402">
        <v>51836415</v>
      </c>
      <c r="E111" s="402">
        <v>58809733</v>
      </c>
      <c r="F111" s="402">
        <v>51157398</v>
      </c>
      <c r="G111" s="402">
        <v>65350870</v>
      </c>
      <c r="H111" s="402">
        <v>50748472</v>
      </c>
      <c r="I111" s="402">
        <v>50748472</v>
      </c>
      <c r="J111" s="402"/>
      <c r="K111" s="402">
        <v>51612871</v>
      </c>
      <c r="L111" s="402">
        <v>54534516</v>
      </c>
      <c r="M111" s="402">
        <v>57479381</v>
      </c>
    </row>
    <row r="112" spans="1:13" ht="12.75">
      <c r="A112" s="404" t="s">
        <v>303</v>
      </c>
      <c r="B112" s="405"/>
      <c r="C112" s="405"/>
      <c r="D112" s="402">
        <v>154771389</v>
      </c>
      <c r="E112" s="402">
        <v>166717540</v>
      </c>
      <c r="F112" s="402">
        <v>175206725</v>
      </c>
      <c r="G112" s="402">
        <v>213267000</v>
      </c>
      <c r="H112" s="402">
        <v>213316806</v>
      </c>
      <c r="I112" s="402">
        <v>213316806</v>
      </c>
      <c r="J112" s="402"/>
      <c r="K112" s="402">
        <v>250603000</v>
      </c>
      <c r="L112" s="402">
        <v>269240200</v>
      </c>
      <c r="M112" s="402">
        <v>284288275</v>
      </c>
    </row>
    <row r="113" spans="1:13" ht="12.75">
      <c r="A113" s="404" t="s">
        <v>304</v>
      </c>
      <c r="B113" s="405"/>
      <c r="C113" s="405"/>
      <c r="D113" s="402">
        <v>452899277</v>
      </c>
      <c r="E113" s="402">
        <v>511795590</v>
      </c>
      <c r="F113" s="402">
        <v>582118315</v>
      </c>
      <c r="G113" s="402">
        <v>536935802</v>
      </c>
      <c r="H113" s="402">
        <v>524119201</v>
      </c>
      <c r="I113" s="402">
        <v>524119201</v>
      </c>
      <c r="J113" s="402"/>
      <c r="K113" s="402">
        <v>558270428</v>
      </c>
      <c r="L113" s="402">
        <v>588428671</v>
      </c>
      <c r="M113" s="402">
        <v>620208188</v>
      </c>
    </row>
    <row r="114" spans="1:13" ht="12.75">
      <c r="A114" s="404" t="s">
        <v>305</v>
      </c>
      <c r="B114" s="405"/>
      <c r="C114" s="405"/>
      <c r="D114" s="402">
        <v>78428212</v>
      </c>
      <c r="E114" s="402">
        <v>71409248</v>
      </c>
      <c r="F114" s="402">
        <v>148098568</v>
      </c>
      <c r="G114" s="402">
        <v>93803135</v>
      </c>
      <c r="H114" s="402">
        <v>89232512</v>
      </c>
      <c r="I114" s="402">
        <v>89232512</v>
      </c>
      <c r="J114" s="402"/>
      <c r="K114" s="402">
        <v>114071182</v>
      </c>
      <c r="L114" s="402">
        <v>120136080</v>
      </c>
      <c r="M114" s="402">
        <v>126620626</v>
      </c>
    </row>
    <row r="115" spans="1:13" ht="12.75">
      <c r="A115" s="404" t="s">
        <v>306</v>
      </c>
      <c r="B115" s="405"/>
      <c r="C115" s="405"/>
      <c r="D115" s="402">
        <v>41111694</v>
      </c>
      <c r="E115" s="402">
        <v>60985954</v>
      </c>
      <c r="F115" s="402">
        <v>81393016</v>
      </c>
      <c r="G115" s="402">
        <v>73827953</v>
      </c>
      <c r="H115" s="402">
        <v>74950517</v>
      </c>
      <c r="I115" s="402">
        <v>74950517</v>
      </c>
      <c r="J115" s="402"/>
      <c r="K115" s="402">
        <v>82502072</v>
      </c>
      <c r="L115" s="402">
        <v>86957185</v>
      </c>
      <c r="M115" s="402">
        <v>91652871</v>
      </c>
    </row>
    <row r="116" spans="1:13" ht="12.75">
      <c r="A116" s="404" t="s">
        <v>307</v>
      </c>
      <c r="B116" s="405"/>
      <c r="C116" s="405"/>
      <c r="D116" s="402">
        <v>-139601331</v>
      </c>
      <c r="E116" s="402">
        <v>-157040462</v>
      </c>
      <c r="F116" s="402">
        <v>-281529624</v>
      </c>
      <c r="G116" s="402">
        <v>-67974096</v>
      </c>
      <c r="H116" s="402">
        <v>-47481130</v>
      </c>
      <c r="I116" s="402">
        <v>-47481130</v>
      </c>
      <c r="J116" s="402"/>
      <c r="K116" s="402">
        <v>-82485130</v>
      </c>
      <c r="L116" s="402">
        <v>-81751386</v>
      </c>
      <c r="M116" s="402">
        <v>-85658421</v>
      </c>
    </row>
    <row r="117" spans="1:13" ht="12.75">
      <c r="A117" s="404" t="s">
        <v>308</v>
      </c>
      <c r="B117" s="405"/>
      <c r="C117" s="405"/>
      <c r="D117" s="402">
        <v>33766883</v>
      </c>
      <c r="E117" s="402">
        <v>46288692</v>
      </c>
      <c r="F117" s="402">
        <v>46899928</v>
      </c>
      <c r="G117" s="402">
        <v>79055238</v>
      </c>
      <c r="H117" s="402">
        <v>74066349</v>
      </c>
      <c r="I117" s="402">
        <v>74066349</v>
      </c>
      <c r="J117" s="402"/>
      <c r="K117" s="402">
        <v>94283571</v>
      </c>
      <c r="L117" s="402">
        <v>99104884</v>
      </c>
      <c r="M117" s="402">
        <v>104186548</v>
      </c>
    </row>
    <row r="118" spans="1:13" ht="12.75">
      <c r="A118" s="404" t="s">
        <v>309</v>
      </c>
      <c r="B118" s="405"/>
      <c r="C118" s="405"/>
      <c r="D118" s="402">
        <v>33766883</v>
      </c>
      <c r="E118" s="402">
        <v>46288692</v>
      </c>
      <c r="F118" s="402">
        <v>46841772</v>
      </c>
      <c r="G118" s="402">
        <v>72055238</v>
      </c>
      <c r="H118" s="402">
        <v>71203234</v>
      </c>
      <c r="I118" s="402">
        <v>71203234</v>
      </c>
      <c r="J118" s="402"/>
      <c r="K118" s="402">
        <v>89283571</v>
      </c>
      <c r="L118" s="402">
        <v>94104884</v>
      </c>
      <c r="M118" s="402">
        <v>99186548</v>
      </c>
    </row>
    <row r="119" spans="1:13" ht="12.75">
      <c r="A119" s="404" t="s">
        <v>310</v>
      </c>
      <c r="B119" s="405"/>
      <c r="C119" s="405"/>
      <c r="D119" s="402">
        <v>11923009</v>
      </c>
      <c r="E119" s="402">
        <v>12307432</v>
      </c>
      <c r="F119" s="402"/>
      <c r="G119" s="402">
        <v>7000000</v>
      </c>
      <c r="H119" s="402">
        <v>50000</v>
      </c>
      <c r="I119" s="402">
        <v>50000</v>
      </c>
      <c r="J119" s="402"/>
      <c r="K119" s="402">
        <v>100000</v>
      </c>
      <c r="L119" s="402">
        <v>100000</v>
      </c>
      <c r="M119" s="402">
        <v>100000</v>
      </c>
    </row>
    <row r="120" spans="1:13" ht="12.75">
      <c r="A120" s="404" t="s">
        <v>311</v>
      </c>
      <c r="B120" s="405"/>
      <c r="C120" s="405"/>
      <c r="D120" s="402">
        <v>30376000</v>
      </c>
      <c r="E120" s="402">
        <v>30194288</v>
      </c>
      <c r="F120" s="402">
        <v>27950568</v>
      </c>
      <c r="G120" s="402">
        <v>40404057</v>
      </c>
      <c r="H120" s="402">
        <v>33390003</v>
      </c>
      <c r="I120" s="402">
        <v>33390003</v>
      </c>
      <c r="J120" s="402"/>
      <c r="K120" s="402">
        <v>52645448</v>
      </c>
      <c r="L120" s="402">
        <v>55488302</v>
      </c>
      <c r="M120" s="402">
        <v>58484670</v>
      </c>
    </row>
    <row r="121" spans="1:13" ht="12.75">
      <c r="A121" s="404" t="s">
        <v>312</v>
      </c>
      <c r="B121" s="405"/>
      <c r="C121" s="405"/>
      <c r="D121" s="402"/>
      <c r="E121" s="402"/>
      <c r="F121" s="402"/>
      <c r="G121" s="402"/>
      <c r="H121" s="402"/>
      <c r="I121" s="402"/>
      <c r="J121" s="402">
        <v>-161885</v>
      </c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1854412993</v>
      </c>
      <c r="E122" s="402">
        <v>1812097963</v>
      </c>
      <c r="F122" s="402">
        <v>1773804953</v>
      </c>
      <c r="G122" s="402">
        <v>1983726000</v>
      </c>
      <c r="H122" s="402">
        <v>1845860191</v>
      </c>
      <c r="I122" s="402">
        <v>1845860191</v>
      </c>
      <c r="J122" s="402">
        <v>1785896335</v>
      </c>
      <c r="K122" s="402">
        <v>1908815581</v>
      </c>
      <c r="L122" s="402">
        <v>2011891623</v>
      </c>
      <c r="M122" s="402">
        <v>2122545662</v>
      </c>
    </row>
    <row r="123" spans="1:13" ht="12.75">
      <c r="A123" s="404" t="s">
        <v>314</v>
      </c>
      <c r="B123" s="405"/>
      <c r="C123" s="405"/>
      <c r="D123" s="402">
        <v>29958706</v>
      </c>
      <c r="E123" s="402">
        <v>19263551</v>
      </c>
      <c r="F123" s="402">
        <v>2176317</v>
      </c>
      <c r="G123" s="402">
        <v>3032570</v>
      </c>
      <c r="H123" s="402">
        <v>1032570</v>
      </c>
      <c r="I123" s="402">
        <v>1032570</v>
      </c>
      <c r="J123" s="402">
        <v>12807659</v>
      </c>
      <c r="K123" s="402">
        <v>1032570</v>
      </c>
      <c r="L123" s="402">
        <v>1032570</v>
      </c>
      <c r="M123" s="402">
        <v>1032570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405735052</v>
      </c>
      <c r="E125" s="402">
        <v>501271117</v>
      </c>
      <c r="F125" s="402">
        <v>710919033</v>
      </c>
      <c r="G125" s="402">
        <v>90409975</v>
      </c>
      <c r="H125" s="402">
        <v>610179708</v>
      </c>
      <c r="I125" s="402">
        <v>610179708</v>
      </c>
      <c r="J125" s="402">
        <v>921538783</v>
      </c>
      <c r="K125" s="402">
        <v>641894926</v>
      </c>
      <c r="L125" s="402">
        <v>639915357</v>
      </c>
      <c r="M125" s="402">
        <v>637830870</v>
      </c>
    </row>
    <row r="126" spans="1:13" ht="12.75">
      <c r="A126" s="404" t="s">
        <v>317</v>
      </c>
      <c r="B126" s="405"/>
      <c r="C126" s="405"/>
      <c r="D126" s="402">
        <v>42687200</v>
      </c>
      <c r="E126" s="402">
        <v>50487013</v>
      </c>
      <c r="F126" s="402">
        <v>56277832</v>
      </c>
      <c r="G126" s="402">
        <v>53186908</v>
      </c>
      <c r="H126" s="402">
        <v>45570331</v>
      </c>
      <c r="I126" s="402">
        <v>45570331</v>
      </c>
      <c r="J126" s="402">
        <v>55023154</v>
      </c>
      <c r="K126" s="402">
        <v>47985559</v>
      </c>
      <c r="L126" s="402">
        <v>50576779</v>
      </c>
      <c r="M126" s="402">
        <v>53358502</v>
      </c>
    </row>
    <row r="127" spans="1:13" ht="12.75">
      <c r="A127" s="404" t="s">
        <v>318</v>
      </c>
      <c r="B127" s="405"/>
      <c r="C127" s="405"/>
      <c r="D127" s="402">
        <v>34735196</v>
      </c>
      <c r="E127" s="402">
        <v>34550956</v>
      </c>
      <c r="F127" s="402">
        <v>43200931</v>
      </c>
      <c r="G127" s="402">
        <v>32148515</v>
      </c>
      <c r="H127" s="402">
        <v>53908432</v>
      </c>
      <c r="I127" s="402">
        <v>53908432</v>
      </c>
      <c r="J127" s="402">
        <v>162988827</v>
      </c>
      <c r="K127" s="402">
        <v>56765579</v>
      </c>
      <c r="L127" s="402">
        <v>59887686</v>
      </c>
      <c r="M127" s="402">
        <v>63121621</v>
      </c>
    </row>
    <row r="128" spans="1:13" ht="12.75">
      <c r="A128" s="404" t="s">
        <v>319</v>
      </c>
      <c r="B128" s="405"/>
      <c r="C128" s="405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</row>
    <row r="129" spans="1:13" ht="12.75">
      <c r="A129" s="404" t="s">
        <v>320</v>
      </c>
      <c r="B129" s="405"/>
      <c r="C129" s="405"/>
      <c r="D129" s="402">
        <v>29958706</v>
      </c>
      <c r="E129" s="402">
        <v>19263551</v>
      </c>
      <c r="F129" s="402">
        <v>2176319</v>
      </c>
      <c r="G129" s="402">
        <v>-150497459</v>
      </c>
      <c r="H129" s="402">
        <v>-111740666</v>
      </c>
      <c r="I129" s="402">
        <v>-111740666</v>
      </c>
      <c r="J129" s="402">
        <v>28238345</v>
      </c>
      <c r="K129" s="402">
        <v>-104823193</v>
      </c>
      <c r="L129" s="402">
        <v>-207837798</v>
      </c>
      <c r="M129" s="402">
        <v>-306841963</v>
      </c>
    </row>
    <row r="130" spans="1:13" ht="12.75">
      <c r="A130" s="404" t="s">
        <v>321</v>
      </c>
      <c r="B130" s="405"/>
      <c r="C130" s="405"/>
      <c r="D130" s="402">
        <v>311013386</v>
      </c>
      <c r="E130" s="402">
        <v>306913945</v>
      </c>
      <c r="F130" s="402">
        <v>380462152</v>
      </c>
      <c r="G130" s="402">
        <v>405952057</v>
      </c>
      <c r="H130" s="402">
        <v>351866059</v>
      </c>
      <c r="I130" s="402">
        <v>351866059</v>
      </c>
      <c r="J130" s="402">
        <v>483195806</v>
      </c>
      <c r="K130" s="402">
        <v>390406352</v>
      </c>
      <c r="L130" s="402">
        <v>411467213</v>
      </c>
      <c r="M130" s="402">
        <v>433686444</v>
      </c>
    </row>
    <row r="131" spans="1:13" ht="12.75">
      <c r="A131" s="404" t="s">
        <v>322</v>
      </c>
      <c r="B131" s="405"/>
      <c r="C131" s="405"/>
      <c r="D131" s="402">
        <v>21031462</v>
      </c>
      <c r="E131" s="402">
        <v>42694855</v>
      </c>
      <c r="F131" s="402">
        <v>47122400</v>
      </c>
      <c r="G131" s="402">
        <v>79055000</v>
      </c>
      <c r="H131" s="402">
        <v>73055238</v>
      </c>
      <c r="I131" s="402">
        <v>73055238</v>
      </c>
      <c r="J131" s="402">
        <v>72111036</v>
      </c>
      <c r="K131" s="402">
        <v>90283571</v>
      </c>
      <c r="L131" s="402">
        <v>93600000</v>
      </c>
      <c r="M131" s="402">
        <v>89942857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/>
      <c r="E133" s="402"/>
      <c r="F133" s="402"/>
      <c r="G133" s="402"/>
      <c r="H133" s="402"/>
      <c r="I133" s="402"/>
      <c r="J133" s="402"/>
      <c r="K133" s="402"/>
      <c r="L133" s="402"/>
      <c r="M133" s="402"/>
    </row>
    <row r="134" spans="1:13" ht="12.75">
      <c r="A134" s="404" t="s">
        <v>325</v>
      </c>
      <c r="B134" s="405"/>
      <c r="C134" s="405"/>
      <c r="D134" s="406"/>
      <c r="E134" s="406">
        <v>9089034</v>
      </c>
      <c r="F134" s="406">
        <v>9118877</v>
      </c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>
        <v>646351011</v>
      </c>
      <c r="I136" s="402">
        <v>646351011</v>
      </c>
      <c r="J136" s="402"/>
      <c r="K136" s="402">
        <v>224023352</v>
      </c>
      <c r="L136" s="402">
        <v>183642122</v>
      </c>
      <c r="M136" s="402">
        <v>192723032</v>
      </c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2018-08-02T07:10:47Z</dcterms:created>
  <dcterms:modified xsi:type="dcterms:W3CDTF">2018-08-02T07:10:53Z</dcterms:modified>
  <cp:category/>
  <cp:version/>
  <cp:contentType/>
  <cp:contentStatus/>
</cp:coreProperties>
</file>