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<sst xmlns="http://schemas.openxmlformats.org/spreadsheetml/2006/main" count="1178" uniqueCount="517">
  <si>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Mpumalanga: Dr J.S. Moroka(MP316)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</si>
  <si>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</si>
  <si>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</si>
  <si>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</si>
  <si>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</si>
  <si>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</si>
  <si>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</si>
  <si>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</si>
  <si>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</si>
  <si>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</si>
  <si>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</si>
  <si>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</si>
  <si>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</si>
  <si>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</si>
  <si>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</si>
  <si>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</si>
  <si>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</si>
  <si>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</si>
  <si>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</si>
  <si>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</si>
  <si>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</si>
  <si>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</si>
  <si>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</si>
  <si>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</si>
  <si>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</si>
  <si>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</si>
  <si>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</si>
  <si>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</si>
  <si>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</si>
  <si>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</si>
  <si>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</si>
  <si>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</si>
  <si>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</si>
  <si>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</si>
  <si>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</si>
  <si>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</si>
  <si>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</si>
  <si>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</si>
  <si>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</si>
  <si>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</si>
  <si>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</si>
  <si>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</si>
  <si>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</si>
  <si>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</si>
  <si>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</si>
  <si>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</si>
  <si>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</si>
  <si>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</si>
  <si>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</si>
  <si>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</si>
  <si>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</si>
  <si>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</si>
  <si>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</si>
  <si>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</si>
  <si>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</si>
  <si>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</si>
  <si>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</si>
  <si>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</si>
  <si>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</si>
  <si>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</si>
  <si>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</si>
  <si>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</si>
  <si>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</si>
  <si>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</si>
  <si>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</si>
  <si>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</si>
  <si>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</si>
  <si>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</si>
  <si>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Mpumalanga: Dr J.S. Moroka(MP316)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</si>
  <si>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</si>
  <si>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</si>
  <si>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</si>
  <si>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</si>
  <si>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</si>
  <si>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</si>
  <si>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</si>
  <si>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</si>
  <si>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</si>
  <si>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</si>
  <si>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</si>
  <si>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</si>
  <si>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</si>
  <si>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</si>
  <si>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</si>
  <si>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</si>
  <si>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</si>
  <si>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</si>
  <si>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</si>
  <si>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</si>
  <si>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</si>
  <si>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</si>
  <si>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</si>
  <si>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</si>
  <si>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</si>
  <si>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</si>
  <si>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</si>
  <si>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</si>
  <si>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</si>
  <si>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</si>
  <si>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Dr J.S. Moroka(MP316)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</si>
  <si>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</si>
  <si>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</si>
  <si>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</si>
  <si>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</si>
  <si>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</si>
  <si>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</si>
  <si>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</si>
  <si>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</si>
  <si>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</si>
  <si>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</si>
  <si>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</si>
  <si>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</si>
  <si>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</si>
  <si>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</si>
  <si>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</si>
  <si>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</si>
  <si>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</si>
  <si>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</si>
  <si>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</si>
  <si>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</si>
  <si>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</si>
  <si>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</si>
  <si>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</si>
  <si>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</si>
  <si>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</si>
  <si>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</si>
  <si>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</si>
  <si>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</si>
  <si>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</si>
  <si>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</si>
  <si>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</si>
  <si>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</si>
  <si>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Dr J.S. Moroka(MP316)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</si>
  <si>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</si>
  <si>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</si>
  <si>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</si>
  <si>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</si>
  <si>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</si>
  <si>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</si>
  <si>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</si>
  <si>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</si>
  <si>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</si>
  <si>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Dr J.S. Moroka(MP316)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</si>
  <si>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</si>
  <si>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</si>
  <si>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</si>
  <si>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</si>
  <si>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</si>
  <si>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</si>
  <si>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</si>
  <si>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</si>
  <si>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</si>
  <si>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</si>
  <si>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</si>
  <si>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</si>
  <si>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</si>
  <si>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</si>
  <si>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</si>
  <si>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</si>
  <si>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</si>
  <si>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</si>
  <si>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</si>
  <si>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</si>
  <si>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</si>
  <si>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</si>
  <si>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</si>
  <si>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</si>
  <si>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</si>
  <si>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</si>
  <si>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</si>
  <si>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</si>
  <si>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</si>
  <si>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</si>
  <si>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</si>
  <si>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</si>
  <si>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</si>
  <si>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Dr J.S. Moroka(MP316)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</si>
  <si>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</si>
  <si>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</si>
  <si>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</si>
  <si>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</si>
  <si>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</si>
  <si>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</si>
  <si>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</si>
  <si>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</si>
  <si>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</si>
  <si>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</si>
  <si>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</si>
  <si>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</si>
  <si>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</si>
  <si>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</si>
  <si>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</si>
  <si>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</si>
  <si>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</si>
  <si>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</si>
  <si>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</si>
  <si>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</si>
  <si>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</si>
  <si>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</si>
  <si>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</si>
  <si>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</si>
  <si>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</si>
  <si>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</si>
  <si>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Dr J.S. Moroka(MP316)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</si>
  <si>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</si>
  <si>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</si>
  <si>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</si>
  <si>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</si>
  <si>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</si>
  <si>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</si>
  <si>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</si>
  <si>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</si>
  <si>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</si>
  <si>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</si>
  <si>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</si>
  <si>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</si>
  <si>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</si>
  <si>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</si>
  <si>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</si>
  <si>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</si>
  <si>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</si>
  <si>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</si>
  <si>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</si>
  <si>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</si>
  <si>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</si>
  <si>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</si>
  <si>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</si>
  <si>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</si>
  <si>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</si>
  <si>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</si>
  <si>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</si>
  <si>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Mpumalanga: Dr J.S. Moroka(MP316)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</si>
  <si>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</si>
  <si>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</si>
  <si>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</si>
  <si>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</si>
  <si>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</si>
  <si>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</si>
  <si>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</si>
  <si>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</si>
  <si>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</si>
  <si>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</si>
  <si>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</si>
  <si>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</si>
  <si>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</si>
  <si>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</si>
  <si>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</si>
  <si>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</si>
  <si>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</si>
  <si>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</si>
  <si>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</si>
  <si>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</si>
  <si>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</si>
  <si>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</si>
  <si>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</si>
  <si>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</si>
  <si>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</si>
  <si>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</si>
  <si>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</si>
  <si>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</si>
  <si>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</si>
  <si>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</si>
  <si>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</si>
  <si>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</si>
  <si>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</si>
  <si>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</si>
  <si>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</si>
  <si>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</si>
  <si>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</si>
  <si>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</si>
  <si>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</si>
  <si>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</si>
  <si>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</si>
  <si>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</si>
  <si>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</si>
  <si>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</si>
  <si>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</si>
  <si>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</si>
  <si>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</si>
  <si>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</si>
  <si>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</si>
  <si>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</si>
  <si>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</si>
  <si>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</si>
  <si>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</si>
  <si>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</si>
  <si>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</si>
  <si>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</si>
  <si>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</si>
  <si>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</si>
  <si>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</si>
  <si>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</si>
  <si>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Mpumalanga: Dr J.S. Moroka(MP316)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</si>
  <si>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</si>
  <si>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</si>
  <si>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</si>
  <si>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</si>
  <si>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</si>
  <si>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</si>
  <si>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</si>
  <si>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</si>
  <si>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</si>
  <si>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</si>
  <si>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</si>
  <si>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</si>
  <si>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</si>
  <si>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</si>
  <si>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</si>
  <si>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</si>
  <si>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</si>
  <si>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</si>
  <si>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</si>
  <si>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</si>
  <si>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</si>
  <si>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</si>
  <si>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</si>
  <si>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</si>
  <si>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</si>
  <si>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</si>
  <si>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</si>
  <si>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</si>
  <si>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</si>
  <si>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</si>
  <si>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</si>
  <si>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</si>
  <si>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</si>
  <si>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</si>
  <si>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</si>
  <si>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</si>
  <si>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Mpumalanga: Dr J.S. Moroka(MP316)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</si>
  <si>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</si>
  <si>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</si>
  <si>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</si>
  <si>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</si>
  <si>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</si>
  <si>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</si>
  <si>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</si>
  <si>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</si>
  <si>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</si>
  <si>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</si>
  <si>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</si>
  <si>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</si>
  <si>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</si>
  <si>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</si>
  <si>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</si>
  <si>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</si>
  <si>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</si>
  <si>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</si>
  <si>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</si>
  <si>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</si>
  <si>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</si>
  <si>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</si>
  <si>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</si>
  <si>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</si>
  <si>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</si>
  <si>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</si>
  <si>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</si>
  <si>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</si>
  <si>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</si>
  <si>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</si>
  <si>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</si>
  <si>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</si>
  <si>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</si>
  <si>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</si>
  <si>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</si>
  <si>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</si>
  <si>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Dr J.S. Moroka(MP316)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</si>
  <si>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</si>
  <si>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</si>
  <si>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Mpumalanga: Dr J.S. Moroka(MP316)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</si>
  <si>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</si>
  <si>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</si>
  <si>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Mpumalanga: Dr J.S. Moroka(MP316)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</si>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</sst>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12616944</v>
      </c>
      <c r="C5" s="7">
        <v>19638513</v>
      </c>
      <c r="D5" s="30">
        <v>57693651</v>
      </c>
      <c r="E5" s="31">
        <v>18500000</v>
      </c>
      <c r="F5" s="7">
        <v>13500000</v>
      </c>
      <c r="G5" s="32">
        <v>13500000</v>
      </c>
      <c r="H5" s="33">
        <v>0</v>
      </c>
      <c r="I5" s="31">
        <v>13250000</v>
      </c>
      <c r="J5" s="7">
        <v>14244000</v>
      </c>
      <c r="K5" s="32">
        <v>15774000</v>
      </c>
    </row>
    <row r="6" spans="1:11" ht="12.75">
      <c r="A6" s="29" t="s">
        <v>18</v>
      </c>
      <c r="B6" s="7">
        <v>54339000</v>
      </c>
      <c r="C6" s="7">
        <v>42532586</v>
      </c>
      <c r="D6" s="30">
        <v>65432360</v>
      </c>
      <c r="E6" s="31">
        <v>40000000</v>
      </c>
      <c r="F6" s="7">
        <v>58004754</v>
      </c>
      <c r="G6" s="32">
        <v>58004754</v>
      </c>
      <c r="H6" s="33">
        <v>0</v>
      </c>
      <c r="I6" s="31">
        <v>45650000</v>
      </c>
      <c r="J6" s="7">
        <v>49074000</v>
      </c>
      <c r="K6" s="32">
        <v>54350000</v>
      </c>
    </row>
    <row r="7" spans="1:11" ht="12.75">
      <c r="A7" s="29" t="s">
        <v>19</v>
      </c>
      <c r="B7" s="7">
        <v>6938705</v>
      </c>
      <c r="C7" s="7">
        <v>5959833</v>
      </c>
      <c r="D7" s="30">
        <v>3940080</v>
      </c>
      <c r="E7" s="31">
        <v>5500000</v>
      </c>
      <c r="F7" s="7">
        <v>9750000</v>
      </c>
      <c r="G7" s="32">
        <v>9750000</v>
      </c>
      <c r="H7" s="33">
        <v>0</v>
      </c>
      <c r="I7" s="31">
        <v>3750000</v>
      </c>
      <c r="J7" s="7">
        <v>4031250</v>
      </c>
      <c r="K7" s="32">
        <v>4464609</v>
      </c>
    </row>
    <row r="8" spans="1:11" ht="12.75">
      <c r="A8" s="29" t="s">
        <v>20</v>
      </c>
      <c r="B8" s="7">
        <v>281065020</v>
      </c>
      <c r="C8" s="7">
        <v>338595580</v>
      </c>
      <c r="D8" s="30">
        <v>427702802</v>
      </c>
      <c r="E8" s="31">
        <v>465845000</v>
      </c>
      <c r="F8" s="7">
        <v>335974000</v>
      </c>
      <c r="G8" s="32">
        <v>335974000</v>
      </c>
      <c r="H8" s="33">
        <v>0</v>
      </c>
      <c r="I8" s="31">
        <v>351967000</v>
      </c>
      <c r="J8" s="7">
        <v>369930000</v>
      </c>
      <c r="K8" s="32">
        <v>383298000</v>
      </c>
    </row>
    <row r="9" spans="1:11" ht="12.75">
      <c r="A9" s="29" t="s">
        <v>21</v>
      </c>
      <c r="B9" s="7">
        <v>58310175</v>
      </c>
      <c r="C9" s="7">
        <v>57110243</v>
      </c>
      <c r="D9" s="30">
        <v>67096788</v>
      </c>
      <c r="E9" s="31">
        <v>20500000</v>
      </c>
      <c r="F9" s="7">
        <v>16505000</v>
      </c>
      <c r="G9" s="32">
        <v>16505000</v>
      </c>
      <c r="H9" s="33">
        <v>0</v>
      </c>
      <c r="I9" s="31">
        <v>59450000</v>
      </c>
      <c r="J9" s="7">
        <v>63748000</v>
      </c>
      <c r="K9" s="32">
        <v>70600207</v>
      </c>
    </row>
    <row r="10" spans="1:11" ht="22.5">
      <c r="A10" s="34" t="s">
        <v>375</v>
      </c>
      <c r="B10" s="35">
        <f>SUM(B5:B9)</f>
        <v>413269844</v>
      </c>
      <c r="C10" s="36">
        <f aca="true" t="shared" si="0" ref="C10:K10">SUM(C5:C9)</f>
        <v>463836755</v>
      </c>
      <c r="D10" s="37">
        <f t="shared" si="0"/>
        <v>621865681</v>
      </c>
      <c r="E10" s="35">
        <f t="shared" si="0"/>
        <v>550345000</v>
      </c>
      <c r="F10" s="36">
        <f t="shared" si="0"/>
        <v>433733754</v>
      </c>
      <c r="G10" s="38">
        <f t="shared" si="0"/>
        <v>433733754</v>
      </c>
      <c r="H10" s="39">
        <f t="shared" si="0"/>
        <v>0</v>
      </c>
      <c r="I10" s="35">
        <f t="shared" si="0"/>
        <v>474067000</v>
      </c>
      <c r="J10" s="36">
        <f t="shared" si="0"/>
        <v>501027250</v>
      </c>
      <c r="K10" s="38">
        <f t="shared" si="0"/>
        <v>528486816</v>
      </c>
    </row>
    <row r="11" spans="1:11" ht="12.75">
      <c r="A11" s="29" t="s">
        <v>23</v>
      </c>
      <c r="B11" s="7">
        <v>138994040</v>
      </c>
      <c r="C11" s="7">
        <v>161644700</v>
      </c>
      <c r="D11" s="30">
        <v>165426349</v>
      </c>
      <c r="E11" s="31">
        <v>179997413</v>
      </c>
      <c r="F11" s="7">
        <v>184709607</v>
      </c>
      <c r="G11" s="32">
        <v>184709607</v>
      </c>
      <c r="H11" s="33">
        <v>0</v>
      </c>
      <c r="I11" s="31">
        <v>197639280</v>
      </c>
      <c r="J11" s="7">
        <v>209499000</v>
      </c>
      <c r="K11" s="32">
        <v>222068000</v>
      </c>
    </row>
    <row r="12" spans="1:11" ht="12.75">
      <c r="A12" s="29" t="s">
        <v>24</v>
      </c>
      <c r="B12" s="7">
        <v>21019089</v>
      </c>
      <c r="C12" s="7">
        <v>20856106</v>
      </c>
      <c r="D12" s="30">
        <v>21204997</v>
      </c>
      <c r="E12" s="31">
        <v>20000000</v>
      </c>
      <c r="F12" s="7">
        <v>21200000</v>
      </c>
      <c r="G12" s="32">
        <v>21200000</v>
      </c>
      <c r="H12" s="33">
        <v>0</v>
      </c>
      <c r="I12" s="31">
        <v>22200000</v>
      </c>
      <c r="J12" s="7">
        <v>23532000</v>
      </c>
      <c r="K12" s="32">
        <v>24943920</v>
      </c>
    </row>
    <row r="13" spans="1:11" ht="12.75">
      <c r="A13" s="29" t="s">
        <v>376</v>
      </c>
      <c r="B13" s="7">
        <v>56309447</v>
      </c>
      <c r="C13" s="7">
        <v>35294416</v>
      </c>
      <c r="D13" s="30">
        <v>54392876</v>
      </c>
      <c r="E13" s="31">
        <v>150000000</v>
      </c>
      <c r="F13" s="7">
        <v>150000000</v>
      </c>
      <c r="G13" s="32">
        <v>150000000</v>
      </c>
      <c r="H13" s="33">
        <v>0</v>
      </c>
      <c r="I13" s="31">
        <v>150000000</v>
      </c>
      <c r="J13" s="7">
        <v>150000000</v>
      </c>
      <c r="K13" s="32">
        <v>150000000</v>
      </c>
    </row>
    <row r="14" spans="1:11" ht="12.75">
      <c r="A14" s="29" t="s">
        <v>26</v>
      </c>
      <c r="B14" s="7">
        <v>1691356</v>
      </c>
      <c r="C14" s="7">
        <v>1567545</v>
      </c>
      <c r="D14" s="30">
        <v>1602837</v>
      </c>
      <c r="E14" s="31">
        <v>0</v>
      </c>
      <c r="F14" s="7">
        <v>0</v>
      </c>
      <c r="G14" s="32">
        <v>0</v>
      </c>
      <c r="H14" s="33">
        <v>0</v>
      </c>
      <c r="I14" s="31">
        <v>300000</v>
      </c>
      <c r="J14" s="7">
        <v>318000</v>
      </c>
      <c r="K14" s="32">
        <v>338000</v>
      </c>
    </row>
    <row r="15" spans="1:11" ht="12.75">
      <c r="A15" s="29" t="s">
        <v>27</v>
      </c>
      <c r="B15" s="7">
        <v>40982235</v>
      </c>
      <c r="C15" s="7">
        <v>41354630</v>
      </c>
      <c r="D15" s="30">
        <v>60258540</v>
      </c>
      <c r="E15" s="31">
        <v>52210000</v>
      </c>
      <c r="F15" s="7">
        <v>43320000</v>
      </c>
      <c r="G15" s="32">
        <v>43320000</v>
      </c>
      <c r="H15" s="33">
        <v>0</v>
      </c>
      <c r="I15" s="31">
        <v>45410000</v>
      </c>
      <c r="J15" s="7">
        <v>50255000</v>
      </c>
      <c r="K15" s="32">
        <v>53270076</v>
      </c>
    </row>
    <row r="16" spans="1:11" ht="12.75">
      <c r="A16" s="40" t="s">
        <v>28</v>
      </c>
      <c r="B16" s="7">
        <v>1062606</v>
      </c>
      <c r="C16" s="7">
        <v>2149030</v>
      </c>
      <c r="D16" s="30">
        <v>1961057</v>
      </c>
      <c r="E16" s="31">
        <v>0</v>
      </c>
      <c r="F16" s="7">
        <v>9980550</v>
      </c>
      <c r="G16" s="32">
        <v>9980550</v>
      </c>
      <c r="H16" s="33">
        <v>0</v>
      </c>
      <c r="I16" s="31">
        <v>15000000</v>
      </c>
      <c r="J16" s="7">
        <v>15900000</v>
      </c>
      <c r="K16" s="32">
        <v>16854000</v>
      </c>
    </row>
    <row r="17" spans="1:11" ht="12.75">
      <c r="A17" s="29" t="s">
        <v>29</v>
      </c>
      <c r="B17" s="7">
        <v>202940529</v>
      </c>
      <c r="C17" s="7">
        <v>357197746</v>
      </c>
      <c r="D17" s="30">
        <v>251567136</v>
      </c>
      <c r="E17" s="31">
        <v>216096000</v>
      </c>
      <c r="F17" s="7">
        <v>220387147</v>
      </c>
      <c r="G17" s="32">
        <v>220387147</v>
      </c>
      <c r="H17" s="33">
        <v>0</v>
      </c>
      <c r="I17" s="31">
        <v>233067720</v>
      </c>
      <c r="J17" s="7">
        <v>246801000</v>
      </c>
      <c r="K17" s="32">
        <v>259240004</v>
      </c>
    </row>
    <row r="18" spans="1:11" ht="12.75">
      <c r="A18" s="41" t="s">
        <v>30</v>
      </c>
      <c r="B18" s="42">
        <f>SUM(B11:B17)</f>
        <v>462999302</v>
      </c>
      <c r="C18" s="43">
        <f aca="true" t="shared" si="1" ref="C18:K18">SUM(C11:C17)</f>
        <v>620064173</v>
      </c>
      <c r="D18" s="44">
        <f t="shared" si="1"/>
        <v>556413792</v>
      </c>
      <c r="E18" s="42">
        <f t="shared" si="1"/>
        <v>618303413</v>
      </c>
      <c r="F18" s="43">
        <f t="shared" si="1"/>
        <v>629597304</v>
      </c>
      <c r="G18" s="45">
        <f t="shared" si="1"/>
        <v>629597304</v>
      </c>
      <c r="H18" s="46">
        <f t="shared" si="1"/>
        <v>0</v>
      </c>
      <c r="I18" s="42">
        <f t="shared" si="1"/>
        <v>663617000</v>
      </c>
      <c r="J18" s="43">
        <f t="shared" si="1"/>
        <v>696305000</v>
      </c>
      <c r="K18" s="45">
        <f t="shared" si="1"/>
        <v>726714000</v>
      </c>
    </row>
    <row r="19" spans="1:11" ht="12.75">
      <c r="A19" s="41" t="s">
        <v>31</v>
      </c>
      <c r="B19" s="47">
        <f>+B10-B18</f>
        <v>-49729458</v>
      </c>
      <c r="C19" s="48">
        <f aca="true" t="shared" si="2" ref="C19:K19">+C10-C18</f>
        <v>-156227418</v>
      </c>
      <c r="D19" s="49">
        <f t="shared" si="2"/>
        <v>65451889</v>
      </c>
      <c r="E19" s="47">
        <f t="shared" si="2"/>
        <v>-67958413</v>
      </c>
      <c r="F19" s="48">
        <f t="shared" si="2"/>
        <v>-195863550</v>
      </c>
      <c r="G19" s="50">
        <f t="shared" si="2"/>
        <v>-195863550</v>
      </c>
      <c r="H19" s="51">
        <f t="shared" si="2"/>
        <v>0</v>
      </c>
      <c r="I19" s="47">
        <f t="shared" si="2"/>
        <v>-189550000</v>
      </c>
      <c r="J19" s="48">
        <f t="shared" si="2"/>
        <v>-195277750</v>
      </c>
      <c r="K19" s="50">
        <f t="shared" si="2"/>
        <v>-198227184</v>
      </c>
    </row>
    <row r="20" spans="1:11" ht="12.75">
      <c r="A20" s="29" t="s">
        <v>32</v>
      </c>
      <c r="B20" s="31">
        <v>146875000</v>
      </c>
      <c r="C20" s="7">
        <v>131371598</v>
      </c>
      <c r="D20" s="30">
        <v>0</v>
      </c>
      <c r="E20" s="31">
        <v>121002000</v>
      </c>
      <c r="F20" s="7">
        <v>127371000</v>
      </c>
      <c r="G20" s="32">
        <v>127371000</v>
      </c>
      <c r="H20" s="33">
        <v>0</v>
      </c>
      <c r="I20" s="31">
        <v>122491000</v>
      </c>
      <c r="J20" s="7">
        <v>125111000</v>
      </c>
      <c r="K20" s="32">
        <v>132361000</v>
      </c>
    </row>
    <row r="21" spans="1:11" ht="12.75">
      <c r="A21" s="29" t="s">
        <v>377</v>
      </c>
      <c r="B21" s="52">
        <v>0</v>
      </c>
      <c r="C21" s="53">
        <v>0</v>
      </c>
      <c r="D21" s="54">
        <v>170000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97145542</v>
      </c>
      <c r="C22" s="59">
        <f aca="true" t="shared" si="3" ref="C22:K22">SUM(C19:C21)</f>
        <v>-24855820</v>
      </c>
      <c r="D22" s="60">
        <f t="shared" si="3"/>
        <v>65621889</v>
      </c>
      <c r="E22" s="58">
        <f t="shared" si="3"/>
        <v>53043587</v>
      </c>
      <c r="F22" s="59">
        <f t="shared" si="3"/>
        <v>-68492550</v>
      </c>
      <c r="G22" s="61">
        <f t="shared" si="3"/>
        <v>-68492550</v>
      </c>
      <c r="H22" s="62">
        <f t="shared" si="3"/>
        <v>0</v>
      </c>
      <c r="I22" s="58">
        <f t="shared" si="3"/>
        <v>-67059000</v>
      </c>
      <c r="J22" s="59">
        <f t="shared" si="3"/>
        <v>-70166750</v>
      </c>
      <c r="K22" s="61">
        <f t="shared" si="3"/>
        <v>-65866184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97145542</v>
      </c>
      <c r="C24" s="48">
        <f aca="true" t="shared" si="4" ref="C24:K24">SUM(C22:C23)</f>
        <v>-24855820</v>
      </c>
      <c r="D24" s="49">
        <f t="shared" si="4"/>
        <v>65621889</v>
      </c>
      <c r="E24" s="47">
        <f t="shared" si="4"/>
        <v>53043587</v>
      </c>
      <c r="F24" s="48">
        <f t="shared" si="4"/>
        <v>-68492550</v>
      </c>
      <c r="G24" s="50">
        <f t="shared" si="4"/>
        <v>-68492550</v>
      </c>
      <c r="H24" s="51">
        <f t="shared" si="4"/>
        <v>0</v>
      </c>
      <c r="I24" s="47">
        <f t="shared" si="4"/>
        <v>-67059000</v>
      </c>
      <c r="J24" s="48">
        <f t="shared" si="4"/>
        <v>-70166750</v>
      </c>
      <c r="K24" s="50">
        <f t="shared" si="4"/>
        <v>-65866184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156818213</v>
      </c>
      <c r="C27" s="12">
        <v>143909967</v>
      </c>
      <c r="D27" s="71">
        <v>115457756</v>
      </c>
      <c r="E27" s="72">
        <v>121003000</v>
      </c>
      <c r="F27" s="12">
        <v>121002450</v>
      </c>
      <c r="G27" s="73">
        <v>121002450</v>
      </c>
      <c r="H27" s="74">
        <v>0</v>
      </c>
      <c r="I27" s="72">
        <v>126091000</v>
      </c>
      <c r="J27" s="12">
        <v>124723896</v>
      </c>
      <c r="K27" s="73">
        <v>131667048</v>
      </c>
    </row>
    <row r="28" spans="1:11" ht="12.75">
      <c r="A28" s="75" t="s">
        <v>32</v>
      </c>
      <c r="B28" s="7">
        <v>140254402</v>
      </c>
      <c r="C28" s="7">
        <v>131971598</v>
      </c>
      <c r="D28" s="30">
        <v>115031866</v>
      </c>
      <c r="E28" s="31">
        <v>121003000</v>
      </c>
      <c r="F28" s="7">
        <v>121002450</v>
      </c>
      <c r="G28" s="32">
        <v>121002450</v>
      </c>
      <c r="H28" s="33">
        <v>0</v>
      </c>
      <c r="I28" s="31">
        <v>118391000</v>
      </c>
      <c r="J28" s="7">
        <v>120723896</v>
      </c>
      <c r="K28" s="32">
        <v>127667048</v>
      </c>
    </row>
    <row r="29" spans="1:11" ht="12.75">
      <c r="A29" s="29" t="s">
        <v>380</v>
      </c>
      <c r="B29" s="7">
        <v>0</v>
      </c>
      <c r="C29" s="7">
        <v>0</v>
      </c>
      <c r="D29" s="30">
        <v>425890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16563811</v>
      </c>
      <c r="C31" s="7">
        <v>11938369</v>
      </c>
      <c r="D31" s="30">
        <v>0</v>
      </c>
      <c r="E31" s="31">
        <v>0</v>
      </c>
      <c r="F31" s="7">
        <v>0</v>
      </c>
      <c r="G31" s="32">
        <v>0</v>
      </c>
      <c r="H31" s="33">
        <v>0</v>
      </c>
      <c r="I31" s="31">
        <v>7700000</v>
      </c>
      <c r="J31" s="7">
        <v>4000000</v>
      </c>
      <c r="K31" s="32">
        <v>4000000</v>
      </c>
    </row>
    <row r="32" spans="1:11" ht="12.75">
      <c r="A32" s="41" t="s">
        <v>40</v>
      </c>
      <c r="B32" s="12">
        <f>SUM(B28:B31)</f>
        <v>156818213</v>
      </c>
      <c r="C32" s="12">
        <f aca="true" t="shared" si="5" ref="C32:K32">SUM(C28:C31)</f>
        <v>143909967</v>
      </c>
      <c r="D32" s="71">
        <f t="shared" si="5"/>
        <v>115457756</v>
      </c>
      <c r="E32" s="72">
        <f t="shared" si="5"/>
        <v>121003000</v>
      </c>
      <c r="F32" s="12">
        <f t="shared" si="5"/>
        <v>121002450</v>
      </c>
      <c r="G32" s="73">
        <f t="shared" si="5"/>
        <v>121002450</v>
      </c>
      <c r="H32" s="74">
        <f t="shared" si="5"/>
        <v>0</v>
      </c>
      <c r="I32" s="72">
        <f t="shared" si="5"/>
        <v>126091000</v>
      </c>
      <c r="J32" s="12">
        <f t="shared" si="5"/>
        <v>124723896</v>
      </c>
      <c r="K32" s="73">
        <f t="shared" si="5"/>
        <v>131667048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132675428</v>
      </c>
      <c r="C35" s="7">
        <v>64965852</v>
      </c>
      <c r="D35" s="30">
        <v>101810391</v>
      </c>
      <c r="E35" s="31">
        <v>47106937</v>
      </c>
      <c r="F35" s="7">
        <v>112978168</v>
      </c>
      <c r="G35" s="32">
        <v>112978168</v>
      </c>
      <c r="H35" s="33">
        <v>15828559</v>
      </c>
      <c r="I35" s="31">
        <v>61500000</v>
      </c>
      <c r="J35" s="7">
        <v>26875000</v>
      </c>
      <c r="K35" s="32">
        <v>28890000</v>
      </c>
    </row>
    <row r="36" spans="1:11" ht="12.75">
      <c r="A36" s="29" t="s">
        <v>43</v>
      </c>
      <c r="B36" s="12">
        <v>1455995960</v>
      </c>
      <c r="C36" s="7">
        <v>1822992483</v>
      </c>
      <c r="D36" s="30">
        <v>1884057363</v>
      </c>
      <c r="E36" s="31">
        <v>1910377090</v>
      </c>
      <c r="F36" s="7">
        <v>1910377582</v>
      </c>
      <c r="G36" s="32">
        <v>1910377582</v>
      </c>
      <c r="H36" s="33">
        <v>1044818073</v>
      </c>
      <c r="I36" s="31">
        <v>2000654170</v>
      </c>
      <c r="J36" s="7">
        <v>2150692170</v>
      </c>
      <c r="K36" s="32">
        <v>2311982170</v>
      </c>
    </row>
    <row r="37" spans="1:11" ht="12.75">
      <c r="A37" s="29" t="s">
        <v>44</v>
      </c>
      <c r="B37" s="12">
        <v>85188034</v>
      </c>
      <c r="C37" s="7">
        <v>89859511</v>
      </c>
      <c r="D37" s="30">
        <v>120966420</v>
      </c>
      <c r="E37" s="31">
        <v>84951681</v>
      </c>
      <c r="F37" s="7">
        <v>84951918</v>
      </c>
      <c r="G37" s="32">
        <v>84951918</v>
      </c>
      <c r="H37" s="33">
        <v>37784000</v>
      </c>
      <c r="I37" s="31">
        <v>3500000</v>
      </c>
      <c r="J37" s="7">
        <v>3763000</v>
      </c>
      <c r="K37" s="32">
        <v>4045000</v>
      </c>
    </row>
    <row r="38" spans="1:11" ht="12.75">
      <c r="A38" s="29" t="s">
        <v>45</v>
      </c>
      <c r="B38" s="12">
        <v>25879084</v>
      </c>
      <c r="C38" s="7">
        <v>26763933</v>
      </c>
      <c r="D38" s="30">
        <v>28284551</v>
      </c>
      <c r="E38" s="31">
        <v>43437140</v>
      </c>
      <c r="F38" s="7">
        <v>43437000</v>
      </c>
      <c r="G38" s="32">
        <v>43437000</v>
      </c>
      <c r="H38" s="33">
        <v>0</v>
      </c>
      <c r="I38" s="31">
        <v>20000000</v>
      </c>
      <c r="J38" s="7">
        <v>21500000</v>
      </c>
      <c r="K38" s="32">
        <v>23113000</v>
      </c>
    </row>
    <row r="39" spans="1:11" ht="12.75">
      <c r="A39" s="29" t="s">
        <v>46</v>
      </c>
      <c r="B39" s="12">
        <v>1477604270</v>
      </c>
      <c r="C39" s="7">
        <v>1771334891</v>
      </c>
      <c r="D39" s="30">
        <v>1836616783</v>
      </c>
      <c r="E39" s="31">
        <v>1829095206</v>
      </c>
      <c r="F39" s="7">
        <v>1894966832</v>
      </c>
      <c r="G39" s="32">
        <v>1894966832</v>
      </c>
      <c r="H39" s="33">
        <v>1022862632</v>
      </c>
      <c r="I39" s="31">
        <v>2038654170</v>
      </c>
      <c r="J39" s="7">
        <v>2152304170</v>
      </c>
      <c r="K39" s="32">
        <v>2313714170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88056322</v>
      </c>
      <c r="C42" s="7">
        <v>136079748</v>
      </c>
      <c r="D42" s="30">
        <v>104164829</v>
      </c>
      <c r="E42" s="31">
        <v>121536993</v>
      </c>
      <c r="F42" s="7">
        <v>128007012</v>
      </c>
      <c r="G42" s="32">
        <v>128007012</v>
      </c>
      <c r="H42" s="33">
        <v>39990421</v>
      </c>
      <c r="I42" s="31">
        <v>122436020</v>
      </c>
      <c r="J42" s="7">
        <v>-41312375</v>
      </c>
      <c r="K42" s="32">
        <v>47746391</v>
      </c>
    </row>
    <row r="43" spans="1:11" ht="12.75">
      <c r="A43" s="29" t="s">
        <v>49</v>
      </c>
      <c r="B43" s="12">
        <v>-122468228</v>
      </c>
      <c r="C43" s="7">
        <v>-144130317</v>
      </c>
      <c r="D43" s="30">
        <v>-100603976</v>
      </c>
      <c r="E43" s="31">
        <v>-121002000</v>
      </c>
      <c r="F43" s="7">
        <v>-121002000</v>
      </c>
      <c r="G43" s="32">
        <v>-121002000</v>
      </c>
      <c r="H43" s="33">
        <v>-117035629</v>
      </c>
      <c r="I43" s="31">
        <v>-126090996</v>
      </c>
      <c r="J43" s="7">
        <v>-125111000</v>
      </c>
      <c r="K43" s="32">
        <v>-132361000</v>
      </c>
    </row>
    <row r="44" spans="1:11" ht="12.75">
      <c r="A44" s="29" t="s">
        <v>50</v>
      </c>
      <c r="B44" s="12">
        <v>-2655035</v>
      </c>
      <c r="C44" s="7">
        <v>-4571733</v>
      </c>
      <c r="D44" s="30">
        <v>-3942143</v>
      </c>
      <c r="E44" s="31">
        <v>0</v>
      </c>
      <c r="F44" s="7">
        <v>0</v>
      </c>
      <c r="G44" s="32">
        <v>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15510280</v>
      </c>
      <c r="C45" s="12">
        <v>2887978</v>
      </c>
      <c r="D45" s="71">
        <v>2506658</v>
      </c>
      <c r="E45" s="72">
        <v>3534993</v>
      </c>
      <c r="F45" s="12">
        <v>13540012</v>
      </c>
      <c r="G45" s="73">
        <v>13540012</v>
      </c>
      <c r="H45" s="74">
        <v>-74484653</v>
      </c>
      <c r="I45" s="72">
        <v>22107024</v>
      </c>
      <c r="J45" s="12">
        <v>-144316351</v>
      </c>
      <c r="K45" s="73">
        <v>-228930960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16849434</v>
      </c>
      <c r="C48" s="7">
        <v>2887948</v>
      </c>
      <c r="D48" s="30">
        <v>4217413</v>
      </c>
      <c r="E48" s="31">
        <v>5000000</v>
      </c>
      <c r="F48" s="7">
        <v>70871231</v>
      </c>
      <c r="G48" s="32">
        <v>70871231</v>
      </c>
      <c r="H48" s="33">
        <v>15828559</v>
      </c>
      <c r="I48" s="31">
        <v>6654170</v>
      </c>
      <c r="J48" s="7">
        <v>5529170</v>
      </c>
      <c r="K48" s="32">
        <v>5932170</v>
      </c>
    </row>
    <row r="49" spans="1:11" ht="12.75">
      <c r="A49" s="29" t="s">
        <v>54</v>
      </c>
      <c r="B49" s="12">
        <f>+SA10!D98</f>
        <v>19403262.5434717</v>
      </c>
      <c r="C49" s="7">
        <f>+SA10!E98</f>
        <v>57478039.23337637</v>
      </c>
      <c r="D49" s="30">
        <f>+SA10!F98</f>
        <v>84034634.61731842</v>
      </c>
      <c r="E49" s="31">
        <f>+SA10!G98</f>
        <v>55774703.95893797</v>
      </c>
      <c r="F49" s="7">
        <f>+SA10!H98</f>
        <v>40619489.7704699</v>
      </c>
      <c r="G49" s="32">
        <f>+SA10!I98</f>
        <v>40619489.7704699</v>
      </c>
      <c r="H49" s="33">
        <f>+SA10!J98</f>
        <v>37784000</v>
      </c>
      <c r="I49" s="31">
        <f>+SA10!K98</f>
        <v>-45775254.75285171</v>
      </c>
      <c r="J49" s="7">
        <f>+SA10!L98</f>
        <v>-10251997.362591093</v>
      </c>
      <c r="K49" s="32">
        <f>+SA10!M98</f>
        <v>-22824366.8087467</v>
      </c>
    </row>
    <row r="50" spans="1:11" ht="12.75">
      <c r="A50" s="41" t="s">
        <v>55</v>
      </c>
      <c r="B50" s="12">
        <f>+B48-B49</f>
        <v>-2553828.5434717014</v>
      </c>
      <c r="C50" s="12">
        <f aca="true" t="shared" si="6" ref="C50:K50">+C48-C49</f>
        <v>-54590091.23337637</v>
      </c>
      <c r="D50" s="71">
        <f t="shared" si="6"/>
        <v>-79817221.61731842</v>
      </c>
      <c r="E50" s="72">
        <f t="shared" si="6"/>
        <v>-50774703.95893797</v>
      </c>
      <c r="F50" s="12">
        <f t="shared" si="6"/>
        <v>30251741.229530104</v>
      </c>
      <c r="G50" s="73">
        <f t="shared" si="6"/>
        <v>30251741.229530104</v>
      </c>
      <c r="H50" s="74">
        <f t="shared" si="6"/>
        <v>-21955441</v>
      </c>
      <c r="I50" s="72">
        <f t="shared" si="6"/>
        <v>52429424.75285171</v>
      </c>
      <c r="J50" s="12">
        <f t="shared" si="6"/>
        <v>15781167.362591093</v>
      </c>
      <c r="K50" s="73">
        <f t="shared" si="6"/>
        <v>28756536.8087467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1454979370</v>
      </c>
      <c r="C53" s="7">
        <v>143909968</v>
      </c>
      <c r="D53" s="30">
        <v>1999515159</v>
      </c>
      <c r="E53" s="31">
        <v>251005450</v>
      </c>
      <c r="F53" s="7">
        <v>251004900</v>
      </c>
      <c r="G53" s="32">
        <v>251004900</v>
      </c>
      <c r="H53" s="33">
        <v>256119698</v>
      </c>
      <c r="I53" s="31">
        <v>364957000</v>
      </c>
      <c r="J53" s="7">
        <v>475780976</v>
      </c>
      <c r="K53" s="32">
        <v>597648048</v>
      </c>
    </row>
    <row r="54" spans="1:11" ht="12.75">
      <c r="A54" s="29" t="s">
        <v>376</v>
      </c>
      <c r="B54" s="12">
        <v>56309447</v>
      </c>
      <c r="C54" s="7">
        <v>35294416</v>
      </c>
      <c r="D54" s="30">
        <v>54392876</v>
      </c>
      <c r="E54" s="31">
        <v>150000000</v>
      </c>
      <c r="F54" s="7">
        <v>150000000</v>
      </c>
      <c r="G54" s="32">
        <v>150000000</v>
      </c>
      <c r="H54" s="33">
        <v>0</v>
      </c>
      <c r="I54" s="31">
        <v>150000000</v>
      </c>
      <c r="J54" s="7">
        <v>150000000</v>
      </c>
      <c r="K54" s="32">
        <v>150000000</v>
      </c>
    </row>
    <row r="55" spans="1:11" ht="12.75">
      <c r="A55" s="29" t="s">
        <v>58</v>
      </c>
      <c r="B55" s="12">
        <v>0</v>
      </c>
      <c r="C55" s="7">
        <v>781769</v>
      </c>
      <c r="D55" s="30">
        <v>0</v>
      </c>
      <c r="E55" s="31">
        <v>121003000</v>
      </c>
      <c r="F55" s="7">
        <v>87025956</v>
      </c>
      <c r="G55" s="32">
        <v>87025956</v>
      </c>
      <c r="H55" s="33">
        <v>0</v>
      </c>
      <c r="I55" s="31">
        <v>104091000</v>
      </c>
      <c r="J55" s="7">
        <v>80903896</v>
      </c>
      <c r="K55" s="32">
        <v>96218048</v>
      </c>
    </row>
    <row r="56" spans="1:11" ht="12.75">
      <c r="A56" s="29" t="s">
        <v>59</v>
      </c>
      <c r="B56" s="12">
        <v>0</v>
      </c>
      <c r="C56" s="7">
        <v>0</v>
      </c>
      <c r="D56" s="30">
        <v>0</v>
      </c>
      <c r="E56" s="31">
        <v>42750000</v>
      </c>
      <c r="F56" s="7">
        <v>0</v>
      </c>
      <c r="G56" s="32">
        <v>0</v>
      </c>
      <c r="H56" s="33">
        <v>0</v>
      </c>
      <c r="I56" s="31">
        <v>45410000</v>
      </c>
      <c r="J56" s="7">
        <v>50254800</v>
      </c>
      <c r="K56" s="32">
        <v>53269028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0</v>
      </c>
      <c r="F59" s="7">
        <v>0</v>
      </c>
      <c r="G59" s="32">
        <v>0</v>
      </c>
      <c r="H59" s="33">
        <v>0</v>
      </c>
      <c r="I59" s="31">
        <v>0</v>
      </c>
      <c r="J59" s="7">
        <v>0</v>
      </c>
      <c r="K59" s="32">
        <v>0</v>
      </c>
    </row>
    <row r="60" spans="1:11" ht="12.75">
      <c r="A60" s="40" t="s">
        <v>62</v>
      </c>
      <c r="B60" s="12">
        <v>1697012</v>
      </c>
      <c r="C60" s="7">
        <v>0</v>
      </c>
      <c r="D60" s="30">
        <v>0</v>
      </c>
      <c r="E60" s="31">
        <v>0</v>
      </c>
      <c r="F60" s="7">
        <v>0</v>
      </c>
      <c r="G60" s="32">
        <v>0</v>
      </c>
      <c r="H60" s="33">
        <v>0</v>
      </c>
      <c r="I60" s="31">
        <v>20000000</v>
      </c>
      <c r="J60" s="7">
        <v>21500000</v>
      </c>
      <c r="K60" s="32">
        <v>23811250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13864</v>
      </c>
      <c r="C62" s="99">
        <v>13864</v>
      </c>
      <c r="D62" s="100">
        <v>13864</v>
      </c>
      <c r="E62" s="98">
        <v>13864</v>
      </c>
      <c r="F62" s="99">
        <v>13864</v>
      </c>
      <c r="G62" s="100">
        <v>13864</v>
      </c>
      <c r="H62" s="101">
        <v>13864</v>
      </c>
      <c r="I62" s="98">
        <v>13864</v>
      </c>
      <c r="J62" s="99">
        <v>13864</v>
      </c>
      <c r="K62" s="100">
        <v>13864</v>
      </c>
    </row>
    <row r="63" spans="1:11" ht="12.75">
      <c r="A63" s="97" t="s">
        <v>65</v>
      </c>
      <c r="B63" s="98">
        <v>374</v>
      </c>
      <c r="C63" s="99">
        <v>374</v>
      </c>
      <c r="D63" s="100">
        <v>374</v>
      </c>
      <c r="E63" s="98">
        <v>374</v>
      </c>
      <c r="F63" s="99">
        <v>374</v>
      </c>
      <c r="G63" s="100">
        <v>374</v>
      </c>
      <c r="H63" s="101">
        <v>374</v>
      </c>
      <c r="I63" s="98">
        <v>374</v>
      </c>
      <c r="J63" s="99">
        <v>374</v>
      </c>
      <c r="K63" s="100">
        <v>374</v>
      </c>
    </row>
    <row r="64" spans="1:11" ht="12.75">
      <c r="A64" s="97" t="s">
        <v>66</v>
      </c>
      <c r="B64" s="98">
        <v>1939</v>
      </c>
      <c r="C64" s="99">
        <v>0</v>
      </c>
      <c r="D64" s="100">
        <v>0</v>
      </c>
      <c r="E64" s="98">
        <v>0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86</v>
      </c>
      <c r="C65" s="99">
        <v>86</v>
      </c>
      <c r="D65" s="100">
        <v>0</v>
      </c>
      <c r="E65" s="98">
        <v>13571</v>
      </c>
      <c r="F65" s="99">
        <v>13571</v>
      </c>
      <c r="G65" s="100">
        <v>13571</v>
      </c>
      <c r="H65" s="101">
        <v>13571</v>
      </c>
      <c r="I65" s="98">
        <v>13571</v>
      </c>
      <c r="J65" s="99">
        <v>13571</v>
      </c>
      <c r="K65" s="100">
        <v>13571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125266119</v>
      </c>
      <c r="C77" s="2">
        <v>119281342</v>
      </c>
      <c r="D77" s="2">
        <v>190222799</v>
      </c>
      <c r="E77" s="2">
        <v>79000000</v>
      </c>
      <c r="F77" s="2">
        <v>88009754</v>
      </c>
      <c r="G77" s="2">
        <v>88009754</v>
      </c>
      <c r="H77" s="1"/>
      <c r="I77" s="2">
        <v>118350000</v>
      </c>
      <c r="J77" s="2">
        <v>127066000</v>
      </c>
      <c r="K77" s="2">
        <v>140724207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79267600</v>
      </c>
      <c r="C79" s="2">
        <v>82961532</v>
      </c>
      <c r="D79" s="2">
        <v>118223975</v>
      </c>
      <c r="E79" s="2">
        <v>79770000</v>
      </c>
      <c r="F79" s="2">
        <v>79769918</v>
      </c>
      <c r="G79" s="2">
        <v>79769918</v>
      </c>
      <c r="H79" s="2">
        <v>37784000</v>
      </c>
      <c r="I79" s="1"/>
      <c r="J79" s="1"/>
      <c r="K79" s="1"/>
    </row>
    <row r="80" spans="1:11" ht="12.75">
      <c r="A80" s="1"/>
      <c r="B80" s="2">
        <v>65583184</v>
      </c>
      <c r="C80" s="2">
        <v>55951660</v>
      </c>
      <c r="D80" s="2">
        <v>79502003</v>
      </c>
      <c r="E80" s="2">
        <v>37243900</v>
      </c>
      <c r="F80" s="2">
        <v>37243900</v>
      </c>
      <c r="G80" s="2">
        <v>37243900</v>
      </c>
      <c r="H80" s="1"/>
      <c r="I80" s="2">
        <v>35000000</v>
      </c>
      <c r="J80" s="1"/>
      <c r="K80" s="1"/>
    </row>
    <row r="81" spans="1:11" ht="12.75">
      <c r="A81" s="1"/>
      <c r="B81" s="2">
        <v>23698375</v>
      </c>
      <c r="C81" s="2">
        <v>1542422</v>
      </c>
      <c r="D81" s="2">
        <v>14120163</v>
      </c>
      <c r="E81" s="1"/>
      <c r="F81" s="1"/>
      <c r="G81" s="1"/>
      <c r="H81" s="1"/>
      <c r="I81" s="2">
        <v>15000000</v>
      </c>
      <c r="J81" s="2">
        <v>16125000</v>
      </c>
      <c r="K81" s="2">
        <v>17334000</v>
      </c>
    </row>
    <row r="82" spans="1:11" ht="12.75">
      <c r="A82" s="1"/>
      <c r="B82" s="2">
        <v>21681398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83992409</v>
      </c>
      <c r="C83" s="2">
        <v>52869880</v>
      </c>
      <c r="D83" s="2">
        <v>69466370</v>
      </c>
      <c r="E83" s="2">
        <v>76500001</v>
      </c>
      <c r="F83" s="2">
        <v>92515004</v>
      </c>
      <c r="G83" s="2">
        <v>92515004</v>
      </c>
      <c r="H83" s="2">
        <v>59636690</v>
      </c>
      <c r="I83" s="2">
        <v>108350028</v>
      </c>
      <c r="J83" s="2">
        <v>80786375</v>
      </c>
      <c r="K83" s="2">
        <v>185297157</v>
      </c>
    </row>
    <row r="84" spans="1:11" ht="12.75">
      <c r="A84" s="1"/>
      <c r="B84" s="1"/>
      <c r="C84" s="1"/>
      <c r="D84" s="1"/>
      <c r="E84" s="2">
        <v>12070000</v>
      </c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142569982</v>
      </c>
      <c r="D5" s="529">
        <f t="shared" si="0"/>
        <v>123998673</v>
      </c>
      <c r="E5" s="530">
        <f t="shared" si="0"/>
        <v>112561418</v>
      </c>
      <c r="F5" s="531">
        <f t="shared" si="0"/>
        <v>0</v>
      </c>
      <c r="G5" s="529">
        <f t="shared" si="0"/>
        <v>31654696</v>
      </c>
      <c r="H5" s="532">
        <f t="shared" si="0"/>
        <v>31654696</v>
      </c>
      <c r="I5" s="533">
        <f t="shared" si="0"/>
        <v>22000000</v>
      </c>
      <c r="J5" s="529">
        <f t="shared" si="0"/>
        <v>27820000</v>
      </c>
      <c r="K5" s="530">
        <f t="shared" si="0"/>
        <v>35449000</v>
      </c>
    </row>
    <row r="6" spans="1:11" ht="12.75">
      <c r="A6" s="534" t="s">
        <v>206</v>
      </c>
      <c r="B6" s="120"/>
      <c r="C6" s="7">
        <f aca="true" t="shared" si="1" ref="C6:K6">+C7</f>
        <v>16563811</v>
      </c>
      <c r="D6" s="7">
        <f t="shared" si="1"/>
        <v>11746909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16563811</v>
      </c>
      <c r="D7" s="7">
        <v>11746909</v>
      </c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1178358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>
        <v>1178358</v>
      </c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126006171</v>
      </c>
      <c r="D11" s="535">
        <f t="shared" si="3"/>
        <v>85711072</v>
      </c>
      <c r="E11" s="536">
        <f t="shared" si="3"/>
        <v>14293056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6000000</v>
      </c>
      <c r="J11" s="535">
        <f t="shared" si="3"/>
        <v>10700000</v>
      </c>
      <c r="K11" s="536">
        <f t="shared" si="3"/>
        <v>11449000</v>
      </c>
    </row>
    <row r="12" spans="1:11" ht="12.75">
      <c r="A12" s="287" t="s">
        <v>334</v>
      </c>
      <c r="B12" s="111"/>
      <c r="C12" s="7">
        <v>126006171</v>
      </c>
      <c r="D12" s="7">
        <v>85711072</v>
      </c>
      <c r="E12" s="91">
        <v>14293056</v>
      </c>
      <c r="F12" s="90"/>
      <c r="G12" s="7"/>
      <c r="H12" s="33"/>
      <c r="I12" s="31">
        <v>6000000</v>
      </c>
      <c r="J12" s="7">
        <v>10700000</v>
      </c>
      <c r="K12" s="91">
        <v>11449000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5071260</v>
      </c>
      <c r="E13" s="132">
        <f t="shared" si="4"/>
        <v>0</v>
      </c>
      <c r="F13" s="133">
        <f t="shared" si="4"/>
        <v>0</v>
      </c>
      <c r="G13" s="131">
        <f t="shared" si="4"/>
        <v>23320294</v>
      </c>
      <c r="H13" s="134">
        <f t="shared" si="4"/>
        <v>23320294</v>
      </c>
      <c r="I13" s="135">
        <f t="shared" si="4"/>
        <v>16000000</v>
      </c>
      <c r="J13" s="131">
        <f t="shared" si="4"/>
        <v>17120000</v>
      </c>
      <c r="K13" s="132">
        <f t="shared" si="4"/>
        <v>24000000</v>
      </c>
    </row>
    <row r="14" spans="1:11" ht="12.75">
      <c r="A14" s="287" t="s">
        <v>335</v>
      </c>
      <c r="B14" s="111"/>
      <c r="C14" s="7"/>
      <c r="D14" s="7">
        <v>5071260</v>
      </c>
      <c r="E14" s="91"/>
      <c r="F14" s="90"/>
      <c r="G14" s="7">
        <v>23320294</v>
      </c>
      <c r="H14" s="33">
        <v>23320294</v>
      </c>
      <c r="I14" s="31">
        <v>16000000</v>
      </c>
      <c r="J14" s="7">
        <v>17120000</v>
      </c>
      <c r="K14" s="91">
        <v>24000000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20291074</v>
      </c>
      <c r="E15" s="91">
        <f t="shared" si="5"/>
        <v>98268362</v>
      </c>
      <c r="F15" s="90">
        <f t="shared" si="5"/>
        <v>0</v>
      </c>
      <c r="G15" s="7">
        <f t="shared" si="5"/>
        <v>8334402</v>
      </c>
      <c r="H15" s="33">
        <f t="shared" si="5"/>
        <v>8334402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>
        <v>8334402</v>
      </c>
      <c r="H17" s="33">
        <v>8334402</v>
      </c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20291074</v>
      </c>
      <c r="E20" s="91">
        <v>98268362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642887</v>
      </c>
      <c r="F22" s="519">
        <f t="shared" si="6"/>
        <v>0</v>
      </c>
      <c r="G22" s="517">
        <f t="shared" si="6"/>
        <v>1321798</v>
      </c>
      <c r="H22" s="520">
        <f t="shared" si="6"/>
        <v>1321798</v>
      </c>
      <c r="I22" s="521">
        <f t="shared" si="6"/>
        <v>0</v>
      </c>
      <c r="J22" s="517">
        <f t="shared" si="6"/>
        <v>16000000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>
        <v>16000000</v>
      </c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>
        <v>1321798</v>
      </c>
      <c r="H28" s="134">
        <v>1321798</v>
      </c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>
        <v>642887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14248231</v>
      </c>
      <c r="D40" s="517">
        <f t="shared" si="9"/>
        <v>19129525</v>
      </c>
      <c r="E40" s="518">
        <f t="shared" si="9"/>
        <v>1827561</v>
      </c>
      <c r="F40" s="519">
        <f t="shared" si="9"/>
        <v>0</v>
      </c>
      <c r="G40" s="517">
        <f t="shared" si="9"/>
        <v>1000000</v>
      </c>
      <c r="H40" s="520">
        <f t="shared" si="9"/>
        <v>1000000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>
        <v>130298</v>
      </c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192141</v>
      </c>
      <c r="D43" s="131">
        <v>2254106</v>
      </c>
      <c r="E43" s="295">
        <v>879336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>
        <v>2448682</v>
      </c>
      <c r="E44" s="27">
        <v>29865</v>
      </c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>
        <v>12334388</v>
      </c>
      <c r="E46" s="27"/>
      <c r="F46" s="25"/>
      <c r="G46" s="26">
        <v>1000000</v>
      </c>
      <c r="H46" s="28">
        <v>1000000</v>
      </c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13925792</v>
      </c>
      <c r="D48" s="7">
        <v>2092349</v>
      </c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>
        <v>918360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425890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>
        <v>425890</v>
      </c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156818213</v>
      </c>
      <c r="D60" s="219">
        <f t="shared" si="14"/>
        <v>143128198</v>
      </c>
      <c r="E60" s="271">
        <f t="shared" si="14"/>
        <v>115457756</v>
      </c>
      <c r="F60" s="272">
        <f t="shared" si="14"/>
        <v>0</v>
      </c>
      <c r="G60" s="219">
        <f t="shared" si="14"/>
        <v>33976494</v>
      </c>
      <c r="H60" s="222">
        <f t="shared" si="14"/>
        <v>33976494</v>
      </c>
      <c r="I60" s="273">
        <f t="shared" si="14"/>
        <v>22000000</v>
      </c>
      <c r="J60" s="219">
        <f t="shared" si="14"/>
        <v>43820000</v>
      </c>
      <c r="K60" s="271">
        <f t="shared" si="14"/>
        <v>35449000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119703000</v>
      </c>
      <c r="G5" s="529">
        <f t="shared" si="0"/>
        <v>87025956</v>
      </c>
      <c r="H5" s="532">
        <f t="shared" si="0"/>
        <v>87025956</v>
      </c>
      <c r="I5" s="533">
        <f t="shared" si="0"/>
        <v>93391000</v>
      </c>
      <c r="J5" s="529">
        <f t="shared" si="0"/>
        <v>80903896</v>
      </c>
      <c r="K5" s="530">
        <f t="shared" si="0"/>
        <v>92218048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47079000</v>
      </c>
      <c r="G6" s="7">
        <f t="shared" si="1"/>
        <v>39088758</v>
      </c>
      <c r="H6" s="33">
        <f t="shared" si="1"/>
        <v>39088758</v>
      </c>
      <c r="I6" s="31">
        <f t="shared" si="1"/>
        <v>48974080</v>
      </c>
      <c r="J6" s="7">
        <f t="shared" si="1"/>
        <v>47287896</v>
      </c>
      <c r="K6" s="91">
        <f t="shared" si="1"/>
        <v>50598048</v>
      </c>
    </row>
    <row r="7" spans="1:11" ht="12.75">
      <c r="A7" s="287" t="s">
        <v>331</v>
      </c>
      <c r="B7" s="120"/>
      <c r="C7" s="7"/>
      <c r="D7" s="7"/>
      <c r="E7" s="91"/>
      <c r="F7" s="90">
        <v>47079000</v>
      </c>
      <c r="G7" s="7">
        <v>39088758</v>
      </c>
      <c r="H7" s="33">
        <v>39088758</v>
      </c>
      <c r="I7" s="31">
        <v>48974080</v>
      </c>
      <c r="J7" s="7">
        <v>47287896</v>
      </c>
      <c r="K7" s="91">
        <v>50598048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56624000</v>
      </c>
      <c r="G11" s="535">
        <f t="shared" si="3"/>
        <v>0</v>
      </c>
      <c r="H11" s="538">
        <f t="shared" si="3"/>
        <v>0</v>
      </c>
      <c r="I11" s="539">
        <f t="shared" si="3"/>
        <v>44416920</v>
      </c>
      <c r="J11" s="535">
        <f t="shared" si="3"/>
        <v>33616000</v>
      </c>
      <c r="K11" s="536">
        <f t="shared" si="3"/>
        <v>41620000</v>
      </c>
    </row>
    <row r="12" spans="1:11" ht="12.75">
      <c r="A12" s="287" t="s">
        <v>334</v>
      </c>
      <c r="B12" s="111"/>
      <c r="C12" s="7"/>
      <c r="D12" s="7"/>
      <c r="E12" s="91"/>
      <c r="F12" s="90">
        <v>56624000</v>
      </c>
      <c r="G12" s="7"/>
      <c r="H12" s="33"/>
      <c r="I12" s="31">
        <v>44416920</v>
      </c>
      <c r="J12" s="7">
        <v>33616000</v>
      </c>
      <c r="K12" s="91">
        <v>41620000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16000000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>
        <v>16000000</v>
      </c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47937198</v>
      </c>
      <c r="H15" s="33">
        <f t="shared" si="5"/>
        <v>47937198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>
        <v>47937198</v>
      </c>
      <c r="H17" s="33">
        <v>47937198</v>
      </c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617269</v>
      </c>
      <c r="E22" s="518">
        <f t="shared" si="6"/>
        <v>0</v>
      </c>
      <c r="F22" s="519">
        <f t="shared" si="6"/>
        <v>1200000</v>
      </c>
      <c r="G22" s="517">
        <f t="shared" si="6"/>
        <v>0</v>
      </c>
      <c r="H22" s="520">
        <f t="shared" si="6"/>
        <v>0</v>
      </c>
      <c r="I22" s="521">
        <f t="shared" si="6"/>
        <v>4000000</v>
      </c>
      <c r="J22" s="517">
        <f t="shared" si="6"/>
        <v>0</v>
      </c>
      <c r="K22" s="518">
        <f t="shared" si="6"/>
        <v>4000000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>
        <v>617269</v>
      </c>
      <c r="E24" s="91"/>
      <c r="F24" s="90"/>
      <c r="G24" s="7"/>
      <c r="H24" s="33"/>
      <c r="I24" s="31">
        <v>4000000</v>
      </c>
      <c r="J24" s="7"/>
      <c r="K24" s="91">
        <v>4000000</v>
      </c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>
        <v>1200000</v>
      </c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164500</v>
      </c>
      <c r="E40" s="518">
        <f t="shared" si="9"/>
        <v>0</v>
      </c>
      <c r="F40" s="519">
        <f t="shared" si="9"/>
        <v>100000</v>
      </c>
      <c r="G40" s="517">
        <f t="shared" si="9"/>
        <v>0</v>
      </c>
      <c r="H40" s="520">
        <f t="shared" si="9"/>
        <v>0</v>
      </c>
      <c r="I40" s="521">
        <f t="shared" si="9"/>
        <v>6700000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>
        <v>100000</v>
      </c>
      <c r="G46" s="26"/>
      <c r="H46" s="28"/>
      <c r="I46" s="294">
        <v>6700000</v>
      </c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>
        <v>164500</v>
      </c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781769</v>
      </c>
      <c r="E60" s="271">
        <f t="shared" si="14"/>
        <v>0</v>
      </c>
      <c r="F60" s="272">
        <f t="shared" si="14"/>
        <v>121003000</v>
      </c>
      <c r="G60" s="219">
        <f t="shared" si="14"/>
        <v>87025956</v>
      </c>
      <c r="H60" s="222">
        <f t="shared" si="14"/>
        <v>87025956</v>
      </c>
      <c r="I60" s="273">
        <f t="shared" si="14"/>
        <v>104091000</v>
      </c>
      <c r="J60" s="219">
        <f t="shared" si="14"/>
        <v>80903896</v>
      </c>
      <c r="K60" s="271">
        <f t="shared" si="14"/>
        <v>96218048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35850000</v>
      </c>
      <c r="G5" s="529">
        <f t="shared" si="0"/>
        <v>0</v>
      </c>
      <c r="H5" s="532">
        <f t="shared" si="0"/>
        <v>0</v>
      </c>
      <c r="I5" s="533">
        <f t="shared" si="0"/>
        <v>34090000</v>
      </c>
      <c r="J5" s="529">
        <f t="shared" si="0"/>
        <v>37831600</v>
      </c>
      <c r="K5" s="530">
        <f t="shared" si="0"/>
        <v>40100676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10800000</v>
      </c>
      <c r="G6" s="7">
        <f t="shared" si="1"/>
        <v>0</v>
      </c>
      <c r="H6" s="33">
        <f t="shared" si="1"/>
        <v>0</v>
      </c>
      <c r="I6" s="31">
        <f t="shared" si="1"/>
        <v>12500000</v>
      </c>
      <c r="J6" s="7">
        <f t="shared" si="1"/>
        <v>15370000</v>
      </c>
      <c r="K6" s="91">
        <f t="shared" si="1"/>
        <v>16292200</v>
      </c>
    </row>
    <row r="7" spans="1:11" ht="12.75">
      <c r="A7" s="287" t="s">
        <v>331</v>
      </c>
      <c r="B7" s="120"/>
      <c r="C7" s="7"/>
      <c r="D7" s="7"/>
      <c r="E7" s="91"/>
      <c r="F7" s="90">
        <v>10800000</v>
      </c>
      <c r="G7" s="7"/>
      <c r="H7" s="33"/>
      <c r="I7" s="31">
        <v>12500000</v>
      </c>
      <c r="J7" s="7">
        <v>15370000</v>
      </c>
      <c r="K7" s="91">
        <v>16292200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1680000</v>
      </c>
      <c r="J8" s="7">
        <f t="shared" si="2"/>
        <v>509000</v>
      </c>
      <c r="K8" s="91">
        <f t="shared" si="2"/>
        <v>539000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>
        <v>1680000</v>
      </c>
      <c r="J9" s="7">
        <v>509000</v>
      </c>
      <c r="K9" s="91">
        <v>539000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20700000</v>
      </c>
      <c r="G11" s="535">
        <f t="shared" si="3"/>
        <v>0</v>
      </c>
      <c r="H11" s="538">
        <f t="shared" si="3"/>
        <v>0</v>
      </c>
      <c r="I11" s="539">
        <f t="shared" si="3"/>
        <v>16500000</v>
      </c>
      <c r="J11" s="535">
        <f t="shared" si="3"/>
        <v>18338000</v>
      </c>
      <c r="K11" s="536">
        <f t="shared" si="3"/>
        <v>19438000</v>
      </c>
    </row>
    <row r="12" spans="1:11" ht="12.75">
      <c r="A12" s="287" t="s">
        <v>334</v>
      </c>
      <c r="B12" s="111"/>
      <c r="C12" s="7"/>
      <c r="D12" s="7"/>
      <c r="E12" s="91"/>
      <c r="F12" s="90">
        <v>20700000</v>
      </c>
      <c r="G12" s="7"/>
      <c r="H12" s="33"/>
      <c r="I12" s="31">
        <v>16500000</v>
      </c>
      <c r="J12" s="7">
        <v>18338000</v>
      </c>
      <c r="K12" s="91">
        <v>19438000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4350000</v>
      </c>
      <c r="G13" s="131">
        <f t="shared" si="4"/>
        <v>0</v>
      </c>
      <c r="H13" s="134">
        <f t="shared" si="4"/>
        <v>0</v>
      </c>
      <c r="I13" s="135">
        <f t="shared" si="4"/>
        <v>3410000</v>
      </c>
      <c r="J13" s="131">
        <f t="shared" si="4"/>
        <v>3614600</v>
      </c>
      <c r="K13" s="132">
        <f t="shared" si="4"/>
        <v>3831476</v>
      </c>
    </row>
    <row r="14" spans="1:11" ht="12.75">
      <c r="A14" s="287" t="s">
        <v>335</v>
      </c>
      <c r="B14" s="111"/>
      <c r="C14" s="7"/>
      <c r="D14" s="7"/>
      <c r="E14" s="91"/>
      <c r="F14" s="90">
        <v>4350000</v>
      </c>
      <c r="G14" s="7"/>
      <c r="H14" s="33"/>
      <c r="I14" s="31">
        <v>3410000</v>
      </c>
      <c r="J14" s="7">
        <v>3614600</v>
      </c>
      <c r="K14" s="91">
        <v>3831476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6900000</v>
      </c>
      <c r="G40" s="517">
        <f t="shared" si="9"/>
        <v>0</v>
      </c>
      <c r="H40" s="520">
        <f t="shared" si="9"/>
        <v>0</v>
      </c>
      <c r="I40" s="521">
        <f t="shared" si="9"/>
        <v>11320000</v>
      </c>
      <c r="J40" s="517">
        <f t="shared" si="9"/>
        <v>12423200</v>
      </c>
      <c r="K40" s="518">
        <f t="shared" si="9"/>
        <v>13168352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>
        <v>6900000</v>
      </c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>
        <v>820000</v>
      </c>
      <c r="J44" s="26">
        <v>869200</v>
      </c>
      <c r="K44" s="27">
        <v>921352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>
        <v>10500000</v>
      </c>
      <c r="J48" s="26">
        <v>11554000</v>
      </c>
      <c r="K48" s="27">
        <v>12247000</v>
      </c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0</v>
      </c>
      <c r="F60" s="272">
        <f t="shared" si="14"/>
        <v>42750000</v>
      </c>
      <c r="G60" s="219">
        <f t="shared" si="14"/>
        <v>0</v>
      </c>
      <c r="H60" s="222">
        <f t="shared" si="14"/>
        <v>0</v>
      </c>
      <c r="I60" s="273">
        <f t="shared" si="14"/>
        <v>45410000</v>
      </c>
      <c r="J60" s="219">
        <f t="shared" si="14"/>
        <v>50254800</v>
      </c>
      <c r="K60" s="271">
        <f t="shared" si="14"/>
        <v>53269028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-39538445</v>
      </c>
      <c r="D5" s="529">
        <f t="shared" si="0"/>
        <v>0</v>
      </c>
      <c r="E5" s="530">
        <f t="shared" si="0"/>
        <v>-133466675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-39538445</v>
      </c>
      <c r="D15" s="7">
        <f t="shared" si="5"/>
        <v>0</v>
      </c>
      <c r="E15" s="91">
        <f t="shared" si="5"/>
        <v>-133466675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-39538445</v>
      </c>
      <c r="D20" s="7"/>
      <c r="E20" s="91">
        <v>-133466675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-5980961</v>
      </c>
      <c r="D22" s="517">
        <f t="shared" si="6"/>
        <v>0</v>
      </c>
      <c r="E22" s="518">
        <f t="shared" si="6"/>
        <v>-93669039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-5980961</v>
      </c>
      <c r="D32" s="7"/>
      <c r="E32" s="91">
        <v>-93669039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-10547371</v>
      </c>
      <c r="D40" s="517">
        <f t="shared" si="9"/>
        <v>0</v>
      </c>
      <c r="E40" s="518">
        <f t="shared" si="9"/>
        <v>-139272328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>
        <v>-1046226</v>
      </c>
      <c r="D41" s="535"/>
      <c r="E41" s="536">
        <v>-25223191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-1689584</v>
      </c>
      <c r="D43" s="131"/>
      <c r="E43" s="295">
        <v>-9364030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-128596</v>
      </c>
      <c r="D44" s="7"/>
      <c r="E44" s="27">
        <v>-11715039</v>
      </c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-5218478</v>
      </c>
      <c r="D48" s="7"/>
      <c r="E48" s="27">
        <v>-86373741</v>
      </c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-2464487</v>
      </c>
      <c r="D49" s="26"/>
      <c r="E49" s="27">
        <v>-6596327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-242670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>
        <v>-242670</v>
      </c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-56309447</v>
      </c>
      <c r="D60" s="219">
        <f t="shared" si="14"/>
        <v>0</v>
      </c>
      <c r="E60" s="271">
        <f t="shared" si="14"/>
        <v>-366408042</v>
      </c>
      <c r="F60" s="272">
        <f t="shared" si="14"/>
        <v>0</v>
      </c>
      <c r="G60" s="219">
        <f t="shared" si="14"/>
        <v>0</v>
      </c>
      <c r="H60" s="222">
        <f t="shared" si="14"/>
        <v>0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495549797</v>
      </c>
      <c r="D5" s="12">
        <f t="shared" si="0"/>
        <v>587877148</v>
      </c>
      <c r="E5" s="71">
        <f t="shared" si="0"/>
        <v>550672688</v>
      </c>
      <c r="F5" s="72">
        <f t="shared" si="0"/>
        <v>625597000</v>
      </c>
      <c r="G5" s="12">
        <f t="shared" si="0"/>
        <v>497350000</v>
      </c>
      <c r="H5" s="73">
        <f t="shared" si="0"/>
        <v>497350000</v>
      </c>
      <c r="I5" s="130">
        <f t="shared" si="0"/>
        <v>547583000</v>
      </c>
      <c r="J5" s="12">
        <f t="shared" si="0"/>
        <v>573493750</v>
      </c>
      <c r="K5" s="73">
        <f t="shared" si="0"/>
        <v>602561646</v>
      </c>
    </row>
    <row r="6" spans="1:11" ht="12.75">
      <c r="A6" s="113" t="s">
        <v>74</v>
      </c>
      <c r="B6" s="111"/>
      <c r="C6" s="7">
        <v>458991386</v>
      </c>
      <c r="D6" s="7">
        <v>17048883</v>
      </c>
      <c r="E6" s="91"/>
      <c r="F6" s="90"/>
      <c r="G6" s="7"/>
      <c r="H6" s="33"/>
      <c r="I6" s="31"/>
      <c r="J6" s="7"/>
      <c r="K6" s="91"/>
    </row>
    <row r="7" spans="1:11" ht="12.75">
      <c r="A7" s="113" t="s">
        <v>75</v>
      </c>
      <c r="B7" s="111"/>
      <c r="C7" s="131">
        <v>35887459</v>
      </c>
      <c r="D7" s="131">
        <v>570828265</v>
      </c>
      <c r="E7" s="132">
        <v>550672688</v>
      </c>
      <c r="F7" s="133">
        <v>625597000</v>
      </c>
      <c r="G7" s="131">
        <v>497350000</v>
      </c>
      <c r="H7" s="134">
        <v>497350000</v>
      </c>
      <c r="I7" s="135">
        <v>547583000</v>
      </c>
      <c r="J7" s="131">
        <v>573493750</v>
      </c>
      <c r="K7" s="132">
        <v>602561646</v>
      </c>
    </row>
    <row r="8" spans="1:11" ht="12.75">
      <c r="A8" s="113" t="s">
        <v>76</v>
      </c>
      <c r="B8" s="111"/>
      <c r="C8" s="7">
        <v>670952</v>
      </c>
      <c r="D8" s="7"/>
      <c r="E8" s="91"/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0</v>
      </c>
      <c r="D9" s="12">
        <f t="shared" si="1"/>
        <v>235110</v>
      </c>
      <c r="E9" s="136">
        <f t="shared" si="1"/>
        <v>2950072</v>
      </c>
      <c r="F9" s="137">
        <f t="shared" si="1"/>
        <v>1250000</v>
      </c>
      <c r="G9" s="12">
        <f t="shared" si="1"/>
        <v>1250000</v>
      </c>
      <c r="H9" s="74">
        <f t="shared" si="1"/>
        <v>1250000</v>
      </c>
      <c r="I9" s="72">
        <f t="shared" si="1"/>
        <v>800000</v>
      </c>
      <c r="J9" s="12">
        <f t="shared" si="1"/>
        <v>855500</v>
      </c>
      <c r="K9" s="136">
        <f t="shared" si="1"/>
        <v>931170</v>
      </c>
    </row>
    <row r="10" spans="1:11" ht="12.75">
      <c r="A10" s="113" t="s">
        <v>78</v>
      </c>
      <c r="B10" s="111"/>
      <c r="C10" s="7"/>
      <c r="D10" s="7">
        <v>235110</v>
      </c>
      <c r="E10" s="91">
        <v>667602</v>
      </c>
      <c r="F10" s="90">
        <v>1000000</v>
      </c>
      <c r="G10" s="7">
        <v>1000000</v>
      </c>
      <c r="H10" s="33">
        <v>1000000</v>
      </c>
      <c r="I10" s="31">
        <v>800000</v>
      </c>
      <c r="J10" s="7">
        <v>855500</v>
      </c>
      <c r="K10" s="91">
        <v>931170</v>
      </c>
    </row>
    <row r="11" spans="1:11" ht="12.75">
      <c r="A11" s="113" t="s">
        <v>79</v>
      </c>
      <c r="B11" s="111"/>
      <c r="C11" s="7"/>
      <c r="D11" s="7"/>
      <c r="E11" s="91"/>
      <c r="F11" s="90"/>
      <c r="G11" s="7"/>
      <c r="H11" s="33"/>
      <c r="I11" s="31"/>
      <c r="J11" s="7"/>
      <c r="K11" s="91"/>
    </row>
    <row r="12" spans="1:11" ht="12.75">
      <c r="A12" s="113" t="s">
        <v>80</v>
      </c>
      <c r="B12" s="111"/>
      <c r="C12" s="7"/>
      <c r="D12" s="7"/>
      <c r="E12" s="91">
        <v>2282470</v>
      </c>
      <c r="F12" s="90">
        <v>250000</v>
      </c>
      <c r="G12" s="7">
        <v>250000</v>
      </c>
      <c r="H12" s="33">
        <v>250000</v>
      </c>
      <c r="I12" s="31"/>
      <c r="J12" s="7"/>
      <c r="K12" s="91"/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10256047</v>
      </c>
      <c r="D15" s="12">
        <f t="shared" si="2"/>
        <v>7096095</v>
      </c>
      <c r="E15" s="136">
        <f t="shared" si="2"/>
        <v>3314362</v>
      </c>
      <c r="F15" s="137">
        <f t="shared" si="2"/>
        <v>5000000</v>
      </c>
      <c r="G15" s="12">
        <f t="shared" si="2"/>
        <v>5000000</v>
      </c>
      <c r="H15" s="74">
        <f t="shared" si="2"/>
        <v>5000000</v>
      </c>
      <c r="I15" s="72">
        <f t="shared" si="2"/>
        <v>500000</v>
      </c>
      <c r="J15" s="12">
        <f t="shared" si="2"/>
        <v>538000</v>
      </c>
      <c r="K15" s="136">
        <f t="shared" si="2"/>
        <v>595000</v>
      </c>
    </row>
    <row r="16" spans="1:11" ht="12.75">
      <c r="A16" s="113" t="s">
        <v>84</v>
      </c>
      <c r="B16" s="111"/>
      <c r="C16" s="7">
        <v>2739865</v>
      </c>
      <c r="D16" s="7">
        <v>4725445</v>
      </c>
      <c r="E16" s="91"/>
      <c r="F16" s="90"/>
      <c r="G16" s="7"/>
      <c r="H16" s="33"/>
      <c r="I16" s="31"/>
      <c r="J16" s="7"/>
      <c r="K16" s="91"/>
    </row>
    <row r="17" spans="1:11" ht="12.75">
      <c r="A17" s="113" t="s">
        <v>85</v>
      </c>
      <c r="B17" s="111"/>
      <c r="C17" s="7">
        <v>7516182</v>
      </c>
      <c r="D17" s="7">
        <v>2370650</v>
      </c>
      <c r="E17" s="91">
        <v>3314362</v>
      </c>
      <c r="F17" s="90">
        <v>5000000</v>
      </c>
      <c r="G17" s="7">
        <v>5000000</v>
      </c>
      <c r="H17" s="33">
        <v>5000000</v>
      </c>
      <c r="I17" s="31">
        <v>500000</v>
      </c>
      <c r="J17" s="7">
        <v>538000</v>
      </c>
      <c r="K17" s="91">
        <v>595000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54339000</v>
      </c>
      <c r="D19" s="12">
        <f t="shared" si="3"/>
        <v>0</v>
      </c>
      <c r="E19" s="136">
        <f t="shared" si="3"/>
        <v>65098559</v>
      </c>
      <c r="F19" s="137">
        <f t="shared" si="3"/>
        <v>39500000</v>
      </c>
      <c r="G19" s="12">
        <f t="shared" si="3"/>
        <v>57504754</v>
      </c>
      <c r="H19" s="74">
        <f t="shared" si="3"/>
        <v>57504754</v>
      </c>
      <c r="I19" s="72">
        <f t="shared" si="3"/>
        <v>47675000</v>
      </c>
      <c r="J19" s="12">
        <f t="shared" si="3"/>
        <v>51251000</v>
      </c>
      <c r="K19" s="136">
        <f t="shared" si="3"/>
        <v>56760000</v>
      </c>
    </row>
    <row r="20" spans="1:11" ht="12.75">
      <c r="A20" s="113" t="s">
        <v>88</v>
      </c>
      <c r="B20" s="111"/>
      <c r="C20" s="7"/>
      <c r="D20" s="7"/>
      <c r="E20" s="91"/>
      <c r="F20" s="90"/>
      <c r="G20" s="7"/>
      <c r="H20" s="33"/>
      <c r="I20" s="31">
        <v>2500000</v>
      </c>
      <c r="J20" s="7">
        <v>2688000</v>
      </c>
      <c r="K20" s="91">
        <v>2976000</v>
      </c>
    </row>
    <row r="21" spans="1:11" ht="12.75">
      <c r="A21" s="113" t="s">
        <v>89</v>
      </c>
      <c r="B21" s="111"/>
      <c r="C21" s="7">
        <v>47632000</v>
      </c>
      <c r="D21" s="7"/>
      <c r="E21" s="91">
        <v>51931229</v>
      </c>
      <c r="F21" s="90">
        <v>27000000</v>
      </c>
      <c r="G21" s="7">
        <v>54254754</v>
      </c>
      <c r="H21" s="33">
        <v>54254754</v>
      </c>
      <c r="I21" s="31">
        <v>34150000</v>
      </c>
      <c r="J21" s="7">
        <v>36711000</v>
      </c>
      <c r="K21" s="91">
        <v>40658000</v>
      </c>
    </row>
    <row r="22" spans="1:11" ht="12.75">
      <c r="A22" s="113" t="s">
        <v>90</v>
      </c>
      <c r="B22" s="111"/>
      <c r="C22" s="131">
        <v>3136000</v>
      </c>
      <c r="D22" s="131"/>
      <c r="E22" s="132">
        <v>6702626</v>
      </c>
      <c r="F22" s="133">
        <v>10000000</v>
      </c>
      <c r="G22" s="131">
        <v>2500000</v>
      </c>
      <c r="H22" s="134">
        <v>2500000</v>
      </c>
      <c r="I22" s="135">
        <v>9200000</v>
      </c>
      <c r="J22" s="131">
        <v>9890000</v>
      </c>
      <c r="K22" s="132">
        <v>10953000</v>
      </c>
    </row>
    <row r="23" spans="1:11" ht="12.75">
      <c r="A23" s="113" t="s">
        <v>91</v>
      </c>
      <c r="B23" s="111"/>
      <c r="C23" s="7">
        <v>3571000</v>
      </c>
      <c r="D23" s="7"/>
      <c r="E23" s="91">
        <v>6464704</v>
      </c>
      <c r="F23" s="90">
        <v>2500000</v>
      </c>
      <c r="G23" s="7">
        <v>750000</v>
      </c>
      <c r="H23" s="33">
        <v>750000</v>
      </c>
      <c r="I23" s="31">
        <v>1825000</v>
      </c>
      <c r="J23" s="7">
        <v>1962000</v>
      </c>
      <c r="K23" s="91">
        <v>2173000</v>
      </c>
    </row>
    <row r="24" spans="1:11" ht="12.75">
      <c r="A24" s="110" t="s">
        <v>92</v>
      </c>
      <c r="B24" s="120" t="s">
        <v>93</v>
      </c>
      <c r="C24" s="12"/>
      <c r="D24" s="12"/>
      <c r="E24" s="136"/>
      <c r="F24" s="137"/>
      <c r="G24" s="12"/>
      <c r="H24" s="74"/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560144844</v>
      </c>
      <c r="D25" s="43">
        <f t="shared" si="4"/>
        <v>595208353</v>
      </c>
      <c r="E25" s="148">
        <f t="shared" si="4"/>
        <v>622035681</v>
      </c>
      <c r="F25" s="149">
        <f t="shared" si="4"/>
        <v>671347000</v>
      </c>
      <c r="G25" s="43">
        <f t="shared" si="4"/>
        <v>561104754</v>
      </c>
      <c r="H25" s="46">
        <f t="shared" si="4"/>
        <v>561104754</v>
      </c>
      <c r="I25" s="42">
        <f t="shared" si="4"/>
        <v>596558000</v>
      </c>
      <c r="J25" s="43">
        <f t="shared" si="4"/>
        <v>626138250</v>
      </c>
      <c r="K25" s="148">
        <f t="shared" si="4"/>
        <v>660847816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248123711</v>
      </c>
      <c r="D28" s="12">
        <f t="shared" si="5"/>
        <v>620064173</v>
      </c>
      <c r="E28" s="71">
        <f t="shared" si="5"/>
        <v>310310748</v>
      </c>
      <c r="F28" s="72">
        <f t="shared" si="5"/>
        <v>364520169</v>
      </c>
      <c r="G28" s="12">
        <f t="shared" si="5"/>
        <v>366158999</v>
      </c>
      <c r="H28" s="73">
        <f t="shared" si="5"/>
        <v>366158999</v>
      </c>
      <c r="I28" s="130">
        <f t="shared" si="5"/>
        <v>391430824</v>
      </c>
      <c r="J28" s="12">
        <f t="shared" si="5"/>
        <v>406886452</v>
      </c>
      <c r="K28" s="73">
        <f t="shared" si="5"/>
        <v>419930800</v>
      </c>
    </row>
    <row r="29" spans="1:11" ht="12.75">
      <c r="A29" s="113" t="s">
        <v>74</v>
      </c>
      <c r="B29" s="111"/>
      <c r="C29" s="7">
        <v>106888223</v>
      </c>
      <c r="D29" s="7">
        <v>334461263</v>
      </c>
      <c r="E29" s="91">
        <v>86181281</v>
      </c>
      <c r="F29" s="90">
        <v>48933529</v>
      </c>
      <c r="G29" s="7">
        <v>44734274</v>
      </c>
      <c r="H29" s="33">
        <v>44734274</v>
      </c>
      <c r="I29" s="31">
        <v>51650209</v>
      </c>
      <c r="J29" s="7">
        <v>54749221</v>
      </c>
      <c r="K29" s="91">
        <v>58034175</v>
      </c>
    </row>
    <row r="30" spans="1:11" ht="12.75">
      <c r="A30" s="113" t="s">
        <v>75</v>
      </c>
      <c r="B30" s="111"/>
      <c r="C30" s="131">
        <v>115447587</v>
      </c>
      <c r="D30" s="131">
        <v>285602910</v>
      </c>
      <c r="E30" s="132">
        <v>177261775</v>
      </c>
      <c r="F30" s="133">
        <v>263292573</v>
      </c>
      <c r="G30" s="131">
        <v>263910607</v>
      </c>
      <c r="H30" s="134">
        <v>263910607</v>
      </c>
      <c r="I30" s="135">
        <v>339780615</v>
      </c>
      <c r="J30" s="131">
        <v>352137231</v>
      </c>
      <c r="K30" s="132">
        <v>361896625</v>
      </c>
    </row>
    <row r="31" spans="1:11" ht="12.75">
      <c r="A31" s="113" t="s">
        <v>76</v>
      </c>
      <c r="B31" s="111"/>
      <c r="C31" s="7">
        <v>25787901</v>
      </c>
      <c r="D31" s="7"/>
      <c r="E31" s="91">
        <v>46867692</v>
      </c>
      <c r="F31" s="90">
        <v>52294067</v>
      </c>
      <c r="G31" s="7">
        <v>57514118</v>
      </c>
      <c r="H31" s="33">
        <v>57514118</v>
      </c>
      <c r="I31" s="31"/>
      <c r="J31" s="7"/>
      <c r="K31" s="91"/>
    </row>
    <row r="32" spans="1:11" ht="12.75">
      <c r="A32" s="110" t="s">
        <v>77</v>
      </c>
      <c r="B32" s="111"/>
      <c r="C32" s="12">
        <f aca="true" t="shared" si="6" ref="C32:K32">SUM(C33:C37)</f>
        <v>88632132</v>
      </c>
      <c r="D32" s="12">
        <f t="shared" si="6"/>
        <v>0</v>
      </c>
      <c r="E32" s="136">
        <f t="shared" si="6"/>
        <v>131502027</v>
      </c>
      <c r="F32" s="137">
        <f t="shared" si="6"/>
        <v>112261624</v>
      </c>
      <c r="G32" s="12">
        <f t="shared" si="6"/>
        <v>129323175</v>
      </c>
      <c r="H32" s="74">
        <f t="shared" si="6"/>
        <v>129323175</v>
      </c>
      <c r="I32" s="72">
        <f t="shared" si="6"/>
        <v>82367006</v>
      </c>
      <c r="J32" s="12">
        <f t="shared" si="6"/>
        <v>87309228</v>
      </c>
      <c r="K32" s="136">
        <f t="shared" si="6"/>
        <v>92547320</v>
      </c>
    </row>
    <row r="33" spans="1:11" ht="12.75">
      <c r="A33" s="113" t="s">
        <v>78</v>
      </c>
      <c r="B33" s="111"/>
      <c r="C33" s="7">
        <v>26790210</v>
      </c>
      <c r="D33" s="7"/>
      <c r="E33" s="91">
        <v>27990305</v>
      </c>
      <c r="F33" s="90">
        <v>27479116</v>
      </c>
      <c r="G33" s="7">
        <v>30181667</v>
      </c>
      <c r="H33" s="33">
        <v>30181667</v>
      </c>
      <c r="I33" s="31">
        <v>36252606</v>
      </c>
      <c r="J33" s="7">
        <v>38427764</v>
      </c>
      <c r="K33" s="91">
        <v>40733428</v>
      </c>
    </row>
    <row r="34" spans="1:11" ht="12.75">
      <c r="A34" s="113" t="s">
        <v>79</v>
      </c>
      <c r="B34" s="111"/>
      <c r="C34" s="7">
        <v>1563621</v>
      </c>
      <c r="D34" s="7"/>
      <c r="E34" s="91">
        <v>220131</v>
      </c>
      <c r="F34" s="90"/>
      <c r="G34" s="7"/>
      <c r="H34" s="33"/>
      <c r="I34" s="31"/>
      <c r="J34" s="7"/>
      <c r="K34" s="91"/>
    </row>
    <row r="35" spans="1:11" ht="12.75">
      <c r="A35" s="113" t="s">
        <v>80</v>
      </c>
      <c r="B35" s="111"/>
      <c r="C35" s="7">
        <v>60145492</v>
      </c>
      <c r="D35" s="7"/>
      <c r="E35" s="91">
        <v>102496171</v>
      </c>
      <c r="F35" s="90">
        <v>83732508</v>
      </c>
      <c r="G35" s="7">
        <v>99141508</v>
      </c>
      <c r="H35" s="33">
        <v>99141508</v>
      </c>
      <c r="I35" s="31">
        <v>46114400</v>
      </c>
      <c r="J35" s="7">
        <v>48881464</v>
      </c>
      <c r="K35" s="91">
        <v>51813892</v>
      </c>
    </row>
    <row r="36" spans="1:11" ht="12.75">
      <c r="A36" s="113" t="s">
        <v>81</v>
      </c>
      <c r="B36" s="111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113" t="s">
        <v>82</v>
      </c>
      <c r="B37" s="111"/>
      <c r="C37" s="131">
        <v>132809</v>
      </c>
      <c r="D37" s="131"/>
      <c r="E37" s="132">
        <v>795420</v>
      </c>
      <c r="F37" s="133">
        <v>1050000</v>
      </c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26779102</v>
      </c>
      <c r="D38" s="12">
        <f t="shared" si="7"/>
        <v>0</v>
      </c>
      <c r="E38" s="136">
        <f t="shared" si="7"/>
        <v>29349471</v>
      </c>
      <c r="F38" s="137">
        <f t="shared" si="7"/>
        <v>27171477</v>
      </c>
      <c r="G38" s="12">
        <f t="shared" si="7"/>
        <v>28021477</v>
      </c>
      <c r="H38" s="74">
        <f t="shared" si="7"/>
        <v>28021477</v>
      </c>
      <c r="I38" s="72">
        <f t="shared" si="7"/>
        <v>32751477</v>
      </c>
      <c r="J38" s="12">
        <f t="shared" si="7"/>
        <v>34716565</v>
      </c>
      <c r="K38" s="136">
        <f t="shared" si="7"/>
        <v>36799560</v>
      </c>
    </row>
    <row r="39" spans="1:11" ht="12.75">
      <c r="A39" s="113" t="s">
        <v>84</v>
      </c>
      <c r="B39" s="111"/>
      <c r="C39" s="7">
        <v>20318265</v>
      </c>
      <c r="D39" s="7"/>
      <c r="E39" s="91">
        <v>22208972</v>
      </c>
      <c r="F39" s="90">
        <v>19186405</v>
      </c>
      <c r="G39" s="7">
        <v>19536405</v>
      </c>
      <c r="H39" s="33">
        <v>19536405</v>
      </c>
      <c r="I39" s="31">
        <v>23656405</v>
      </c>
      <c r="J39" s="7">
        <v>25075789</v>
      </c>
      <c r="K39" s="91">
        <v>26580337</v>
      </c>
    </row>
    <row r="40" spans="1:11" ht="12.75">
      <c r="A40" s="113" t="s">
        <v>85</v>
      </c>
      <c r="B40" s="111"/>
      <c r="C40" s="7">
        <v>6460837</v>
      </c>
      <c r="D40" s="7"/>
      <c r="E40" s="91">
        <v>7140499</v>
      </c>
      <c r="F40" s="90">
        <v>7985072</v>
      </c>
      <c r="G40" s="7">
        <v>8485072</v>
      </c>
      <c r="H40" s="33">
        <v>8485072</v>
      </c>
      <c r="I40" s="31">
        <v>9095072</v>
      </c>
      <c r="J40" s="7">
        <v>9640776</v>
      </c>
      <c r="K40" s="91">
        <v>10219223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99464357</v>
      </c>
      <c r="D42" s="12">
        <f t="shared" si="8"/>
        <v>0</v>
      </c>
      <c r="E42" s="136">
        <f t="shared" si="8"/>
        <v>85251546</v>
      </c>
      <c r="F42" s="137">
        <f t="shared" si="8"/>
        <v>114350143</v>
      </c>
      <c r="G42" s="12">
        <f t="shared" si="8"/>
        <v>106093653</v>
      </c>
      <c r="H42" s="74">
        <f t="shared" si="8"/>
        <v>106093653</v>
      </c>
      <c r="I42" s="72">
        <f t="shared" si="8"/>
        <v>157067693</v>
      </c>
      <c r="J42" s="12">
        <f t="shared" si="8"/>
        <v>167392755</v>
      </c>
      <c r="K42" s="136">
        <f t="shared" si="8"/>
        <v>177436320</v>
      </c>
    </row>
    <row r="43" spans="1:11" ht="12.75">
      <c r="A43" s="113" t="s">
        <v>88</v>
      </c>
      <c r="B43" s="111"/>
      <c r="C43" s="7"/>
      <c r="D43" s="7"/>
      <c r="E43" s="91"/>
      <c r="F43" s="90"/>
      <c r="G43" s="7"/>
      <c r="H43" s="33"/>
      <c r="I43" s="31">
        <v>45149108</v>
      </c>
      <c r="J43" s="7">
        <v>48759055</v>
      </c>
      <c r="K43" s="91">
        <v>51684598</v>
      </c>
    </row>
    <row r="44" spans="1:11" ht="12.75">
      <c r="A44" s="113" t="s">
        <v>89</v>
      </c>
      <c r="B44" s="111"/>
      <c r="C44" s="7">
        <v>70331890</v>
      </c>
      <c r="D44" s="7"/>
      <c r="E44" s="91">
        <v>47036454</v>
      </c>
      <c r="F44" s="90">
        <v>70319710</v>
      </c>
      <c r="G44" s="7">
        <v>65803465</v>
      </c>
      <c r="H44" s="33">
        <v>65803465</v>
      </c>
      <c r="I44" s="31">
        <v>65989400</v>
      </c>
      <c r="J44" s="7">
        <v>69948764</v>
      </c>
      <c r="K44" s="91">
        <v>74145690</v>
      </c>
    </row>
    <row r="45" spans="1:11" ht="12.75">
      <c r="A45" s="113" t="s">
        <v>90</v>
      </c>
      <c r="B45" s="111"/>
      <c r="C45" s="131">
        <v>19026025</v>
      </c>
      <c r="D45" s="131"/>
      <c r="E45" s="132">
        <v>26830097</v>
      </c>
      <c r="F45" s="133">
        <v>29942433</v>
      </c>
      <c r="G45" s="131">
        <v>24802433</v>
      </c>
      <c r="H45" s="134">
        <v>24802433</v>
      </c>
      <c r="I45" s="135">
        <v>29872430</v>
      </c>
      <c r="J45" s="131">
        <v>31664776</v>
      </c>
      <c r="K45" s="132">
        <v>33564662</v>
      </c>
    </row>
    <row r="46" spans="1:11" ht="12.75">
      <c r="A46" s="113" t="s">
        <v>91</v>
      </c>
      <c r="B46" s="111"/>
      <c r="C46" s="7">
        <v>10106442</v>
      </c>
      <c r="D46" s="7"/>
      <c r="E46" s="91">
        <v>11384995</v>
      </c>
      <c r="F46" s="90">
        <v>14088000</v>
      </c>
      <c r="G46" s="7">
        <v>15487755</v>
      </c>
      <c r="H46" s="33">
        <v>15487755</v>
      </c>
      <c r="I46" s="31">
        <v>16056755</v>
      </c>
      <c r="J46" s="7">
        <v>17020160</v>
      </c>
      <c r="K46" s="91">
        <v>18041370</v>
      </c>
    </row>
    <row r="47" spans="1:11" ht="12.75">
      <c r="A47" s="110" t="s">
        <v>92</v>
      </c>
      <c r="B47" s="120" t="s">
        <v>93</v>
      </c>
      <c r="C47" s="12"/>
      <c r="D47" s="12"/>
      <c r="E47" s="136"/>
      <c r="F47" s="137"/>
      <c r="G47" s="12"/>
      <c r="H47" s="74"/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462999302</v>
      </c>
      <c r="D48" s="43">
        <f t="shared" si="9"/>
        <v>620064173</v>
      </c>
      <c r="E48" s="148">
        <f t="shared" si="9"/>
        <v>556413792</v>
      </c>
      <c r="F48" s="149">
        <f t="shared" si="9"/>
        <v>618303413</v>
      </c>
      <c r="G48" s="43">
        <f t="shared" si="9"/>
        <v>629597304</v>
      </c>
      <c r="H48" s="46">
        <f t="shared" si="9"/>
        <v>629597304</v>
      </c>
      <c r="I48" s="42">
        <f t="shared" si="9"/>
        <v>663617000</v>
      </c>
      <c r="J48" s="43">
        <f t="shared" si="9"/>
        <v>696305000</v>
      </c>
      <c r="K48" s="148">
        <f t="shared" si="9"/>
        <v>726714000</v>
      </c>
    </row>
    <row r="49" spans="1:11" ht="12.75">
      <c r="A49" s="126" t="s">
        <v>35</v>
      </c>
      <c r="B49" s="127"/>
      <c r="C49" s="150">
        <f aca="true" t="shared" si="10" ref="C49:K49">+C25-C48</f>
        <v>97145542</v>
      </c>
      <c r="D49" s="150">
        <f t="shared" si="10"/>
        <v>-24855820</v>
      </c>
      <c r="E49" s="151">
        <f t="shared" si="10"/>
        <v>65621889</v>
      </c>
      <c r="F49" s="152">
        <f t="shared" si="10"/>
        <v>53043587</v>
      </c>
      <c r="G49" s="150">
        <f t="shared" si="10"/>
        <v>-68492550</v>
      </c>
      <c r="H49" s="153">
        <f t="shared" si="10"/>
        <v>-68492550</v>
      </c>
      <c r="I49" s="154">
        <f t="shared" si="10"/>
        <v>-67059000</v>
      </c>
      <c r="J49" s="150">
        <f t="shared" si="10"/>
        <v>-70166750</v>
      </c>
      <c r="K49" s="151">
        <f t="shared" si="10"/>
        <v>-65866184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12616944</v>
      </c>
      <c r="D5" s="7">
        <v>19638513</v>
      </c>
      <c r="E5" s="30">
        <v>57693651</v>
      </c>
      <c r="F5" s="31">
        <v>18500000</v>
      </c>
      <c r="G5" s="7">
        <v>13500000</v>
      </c>
      <c r="H5" s="32">
        <v>13500000</v>
      </c>
      <c r="I5" s="33">
        <v>0</v>
      </c>
      <c r="J5" s="31">
        <v>13250000</v>
      </c>
      <c r="K5" s="7">
        <v>14244000</v>
      </c>
      <c r="L5" s="32">
        <v>15774000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0</v>
      </c>
      <c r="D7" s="7">
        <v>0</v>
      </c>
      <c r="E7" s="32">
        <v>0</v>
      </c>
      <c r="F7" s="164">
        <v>0</v>
      </c>
      <c r="G7" s="7">
        <v>0</v>
      </c>
      <c r="H7" s="32">
        <v>0</v>
      </c>
      <c r="I7" s="91">
        <v>0</v>
      </c>
      <c r="J7" s="164">
        <v>0</v>
      </c>
      <c r="K7" s="7">
        <v>0</v>
      </c>
      <c r="L7" s="32">
        <v>0</v>
      </c>
    </row>
    <row r="8" spans="1:12" ht="12.75">
      <c r="A8" s="178" t="s">
        <v>103</v>
      </c>
      <c r="B8" s="177" t="s">
        <v>95</v>
      </c>
      <c r="C8" s="7">
        <v>47632000</v>
      </c>
      <c r="D8" s="7">
        <v>0</v>
      </c>
      <c r="E8" s="32">
        <v>51931229</v>
      </c>
      <c r="F8" s="164">
        <v>27000000</v>
      </c>
      <c r="G8" s="7">
        <v>54254754</v>
      </c>
      <c r="H8" s="32">
        <v>54254754</v>
      </c>
      <c r="I8" s="165">
        <v>0</v>
      </c>
      <c r="J8" s="164">
        <v>34150000</v>
      </c>
      <c r="K8" s="7">
        <v>36711000</v>
      </c>
      <c r="L8" s="32">
        <v>40658000</v>
      </c>
    </row>
    <row r="9" spans="1:12" ht="12.75">
      <c r="A9" s="178" t="s">
        <v>104</v>
      </c>
      <c r="B9" s="177" t="s">
        <v>95</v>
      </c>
      <c r="C9" s="7">
        <v>3136000</v>
      </c>
      <c r="D9" s="7">
        <v>0</v>
      </c>
      <c r="E9" s="32">
        <v>6702626</v>
      </c>
      <c r="F9" s="164">
        <v>10000000</v>
      </c>
      <c r="G9" s="7">
        <v>2500000</v>
      </c>
      <c r="H9" s="32">
        <v>2500000</v>
      </c>
      <c r="I9" s="165">
        <v>0</v>
      </c>
      <c r="J9" s="164">
        <v>9200000</v>
      </c>
      <c r="K9" s="7">
        <v>9890000</v>
      </c>
      <c r="L9" s="32">
        <v>10953000</v>
      </c>
    </row>
    <row r="10" spans="1:12" ht="12.75">
      <c r="A10" s="178" t="s">
        <v>105</v>
      </c>
      <c r="B10" s="177" t="s">
        <v>95</v>
      </c>
      <c r="C10" s="7">
        <v>3571000</v>
      </c>
      <c r="D10" s="7">
        <v>0</v>
      </c>
      <c r="E10" s="179">
        <v>6464704</v>
      </c>
      <c r="F10" s="28">
        <v>2500000</v>
      </c>
      <c r="G10" s="26">
        <v>750000</v>
      </c>
      <c r="H10" s="179">
        <v>750000</v>
      </c>
      <c r="I10" s="180">
        <v>0</v>
      </c>
      <c r="J10" s="181">
        <v>1825000</v>
      </c>
      <c r="K10" s="26">
        <v>1962000</v>
      </c>
      <c r="L10" s="179">
        <v>2173000</v>
      </c>
    </row>
    <row r="11" spans="1:12" ht="12.75">
      <c r="A11" s="178" t="s">
        <v>106</v>
      </c>
      <c r="B11" s="182"/>
      <c r="C11" s="7">
        <v>0</v>
      </c>
      <c r="D11" s="7">
        <v>42532586</v>
      </c>
      <c r="E11" s="32">
        <v>333801</v>
      </c>
      <c r="F11" s="164">
        <v>500000</v>
      </c>
      <c r="G11" s="7">
        <v>500000</v>
      </c>
      <c r="H11" s="32">
        <v>500000</v>
      </c>
      <c r="I11" s="165">
        <v>0</v>
      </c>
      <c r="J11" s="164">
        <v>475000</v>
      </c>
      <c r="K11" s="7">
        <v>511000</v>
      </c>
      <c r="L11" s="32">
        <v>566000</v>
      </c>
    </row>
    <row r="12" spans="1:12" ht="12.75">
      <c r="A12" s="178" t="s">
        <v>107</v>
      </c>
      <c r="B12" s="182"/>
      <c r="C12" s="7">
        <v>670952</v>
      </c>
      <c r="D12" s="7">
        <v>235110</v>
      </c>
      <c r="E12" s="32">
        <v>333801</v>
      </c>
      <c r="F12" s="164">
        <v>500000</v>
      </c>
      <c r="G12" s="7">
        <v>500000</v>
      </c>
      <c r="H12" s="32">
        <v>500000</v>
      </c>
      <c r="I12" s="165">
        <v>0</v>
      </c>
      <c r="J12" s="164">
        <v>325000</v>
      </c>
      <c r="K12" s="7">
        <v>344500</v>
      </c>
      <c r="L12" s="32">
        <v>365170</v>
      </c>
    </row>
    <row r="13" spans="1:12" ht="12.75">
      <c r="A13" s="176" t="s">
        <v>108</v>
      </c>
      <c r="B13" s="182"/>
      <c r="C13" s="7">
        <v>6938705</v>
      </c>
      <c r="D13" s="7">
        <v>5959833</v>
      </c>
      <c r="E13" s="32">
        <v>3940080</v>
      </c>
      <c r="F13" s="164">
        <v>5500000</v>
      </c>
      <c r="G13" s="7">
        <v>9750000</v>
      </c>
      <c r="H13" s="32">
        <v>9750000</v>
      </c>
      <c r="I13" s="165">
        <v>0</v>
      </c>
      <c r="J13" s="164">
        <v>3750000</v>
      </c>
      <c r="K13" s="7">
        <v>4031250</v>
      </c>
      <c r="L13" s="32">
        <v>4464609</v>
      </c>
    </row>
    <row r="14" spans="1:12" ht="12.75">
      <c r="A14" s="176" t="s">
        <v>109</v>
      </c>
      <c r="B14" s="182"/>
      <c r="C14" s="7">
        <v>16331810</v>
      </c>
      <c r="D14" s="7">
        <v>9357339</v>
      </c>
      <c r="E14" s="32">
        <v>20846457</v>
      </c>
      <c r="F14" s="164">
        <v>2500000</v>
      </c>
      <c r="G14" s="7">
        <v>2500000</v>
      </c>
      <c r="H14" s="32">
        <v>2500000</v>
      </c>
      <c r="I14" s="165">
        <v>0</v>
      </c>
      <c r="J14" s="164">
        <v>10000000</v>
      </c>
      <c r="K14" s="7">
        <v>10750000</v>
      </c>
      <c r="L14" s="32">
        <v>11905625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1700950</v>
      </c>
      <c r="D16" s="7">
        <v>2370650</v>
      </c>
      <c r="E16" s="32">
        <v>2282470</v>
      </c>
      <c r="F16" s="164">
        <v>250000</v>
      </c>
      <c r="G16" s="7">
        <v>250000</v>
      </c>
      <c r="H16" s="32">
        <v>250000</v>
      </c>
      <c r="I16" s="165">
        <v>0</v>
      </c>
      <c r="J16" s="164">
        <v>500000</v>
      </c>
      <c r="K16" s="7">
        <v>538000</v>
      </c>
      <c r="L16" s="32">
        <v>595000</v>
      </c>
    </row>
    <row r="17" spans="1:12" ht="12.75">
      <c r="A17" s="176" t="s">
        <v>112</v>
      </c>
      <c r="B17" s="182"/>
      <c r="C17" s="7">
        <v>5815232</v>
      </c>
      <c r="D17" s="7">
        <v>3509884</v>
      </c>
      <c r="E17" s="32">
        <v>3314362</v>
      </c>
      <c r="F17" s="164">
        <v>5000000</v>
      </c>
      <c r="G17" s="7">
        <v>5000000</v>
      </c>
      <c r="H17" s="32">
        <v>5000000</v>
      </c>
      <c r="I17" s="165">
        <v>0</v>
      </c>
      <c r="J17" s="164">
        <v>2500000</v>
      </c>
      <c r="K17" s="7">
        <v>2688000</v>
      </c>
      <c r="L17" s="32">
        <v>2976000</v>
      </c>
    </row>
    <row r="18" spans="1:12" ht="12.75">
      <c r="A18" s="178" t="s">
        <v>113</v>
      </c>
      <c r="B18" s="177"/>
      <c r="C18" s="7">
        <v>0</v>
      </c>
      <c r="D18" s="7">
        <v>0</v>
      </c>
      <c r="E18" s="32">
        <v>0</v>
      </c>
      <c r="F18" s="164">
        <v>0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281065020</v>
      </c>
      <c r="D19" s="7">
        <v>338595580</v>
      </c>
      <c r="E19" s="32">
        <v>427702802</v>
      </c>
      <c r="F19" s="164">
        <v>465845000</v>
      </c>
      <c r="G19" s="7">
        <v>335974000</v>
      </c>
      <c r="H19" s="32">
        <v>335974000</v>
      </c>
      <c r="I19" s="165">
        <v>0</v>
      </c>
      <c r="J19" s="164">
        <v>351967000</v>
      </c>
      <c r="K19" s="7">
        <v>369930000</v>
      </c>
      <c r="L19" s="32">
        <v>383298000</v>
      </c>
    </row>
    <row r="20" spans="1:12" ht="12.75">
      <c r="A20" s="176" t="s">
        <v>21</v>
      </c>
      <c r="B20" s="182" t="s">
        <v>95</v>
      </c>
      <c r="C20" s="7">
        <v>33791231</v>
      </c>
      <c r="D20" s="7">
        <v>41637260</v>
      </c>
      <c r="E20" s="179">
        <v>40319698</v>
      </c>
      <c r="F20" s="28">
        <v>12250000</v>
      </c>
      <c r="G20" s="26">
        <v>8255000</v>
      </c>
      <c r="H20" s="179">
        <v>8255000</v>
      </c>
      <c r="I20" s="180">
        <v>0</v>
      </c>
      <c r="J20" s="181">
        <v>46125000</v>
      </c>
      <c r="K20" s="26">
        <v>49427500</v>
      </c>
      <c r="L20" s="179">
        <v>54758412</v>
      </c>
    </row>
    <row r="21" spans="1:12" ht="12.75">
      <c r="A21" s="176" t="s">
        <v>114</v>
      </c>
      <c r="B21" s="182"/>
      <c r="C21" s="7">
        <v>0</v>
      </c>
      <c r="D21" s="7">
        <v>0</v>
      </c>
      <c r="E21" s="32">
        <v>0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413269844</v>
      </c>
      <c r="D22" s="185">
        <f t="shared" si="0"/>
        <v>463836755</v>
      </c>
      <c r="E22" s="186">
        <f t="shared" si="0"/>
        <v>621865681</v>
      </c>
      <c r="F22" s="187">
        <f t="shared" si="0"/>
        <v>550345000</v>
      </c>
      <c r="G22" s="185">
        <f t="shared" si="0"/>
        <v>433733754</v>
      </c>
      <c r="H22" s="188">
        <f t="shared" si="0"/>
        <v>433733754</v>
      </c>
      <c r="I22" s="189">
        <f t="shared" si="0"/>
        <v>0</v>
      </c>
      <c r="J22" s="190">
        <f t="shared" si="0"/>
        <v>474067000</v>
      </c>
      <c r="K22" s="185">
        <f t="shared" si="0"/>
        <v>501027250</v>
      </c>
      <c r="L22" s="186">
        <f t="shared" si="0"/>
        <v>528486816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138994040</v>
      </c>
      <c r="D25" s="7">
        <v>161644700</v>
      </c>
      <c r="E25" s="32">
        <v>165426349</v>
      </c>
      <c r="F25" s="33">
        <v>179997413</v>
      </c>
      <c r="G25" s="7">
        <v>184709607</v>
      </c>
      <c r="H25" s="91">
        <v>184709607</v>
      </c>
      <c r="I25" s="165">
        <v>0</v>
      </c>
      <c r="J25" s="164">
        <v>197639280</v>
      </c>
      <c r="K25" s="7">
        <v>209499000</v>
      </c>
      <c r="L25" s="32">
        <v>222068000</v>
      </c>
    </row>
    <row r="26" spans="1:12" ht="12.75">
      <c r="A26" s="178" t="s">
        <v>24</v>
      </c>
      <c r="B26" s="177"/>
      <c r="C26" s="7">
        <v>21019089</v>
      </c>
      <c r="D26" s="7">
        <v>20856106</v>
      </c>
      <c r="E26" s="32">
        <v>21204997</v>
      </c>
      <c r="F26" s="164">
        <v>20000000</v>
      </c>
      <c r="G26" s="7">
        <v>21200000</v>
      </c>
      <c r="H26" s="32">
        <v>21200000</v>
      </c>
      <c r="I26" s="165">
        <v>0</v>
      </c>
      <c r="J26" s="164">
        <v>22200000</v>
      </c>
      <c r="K26" s="7">
        <v>23532000</v>
      </c>
      <c r="L26" s="32">
        <v>24943920</v>
      </c>
    </row>
    <row r="27" spans="1:12" ht="12.75">
      <c r="A27" s="178" t="s">
        <v>117</v>
      </c>
      <c r="B27" s="177" t="s">
        <v>98</v>
      </c>
      <c r="C27" s="7">
        <v>46111502</v>
      </c>
      <c r="D27" s="7">
        <v>59738495</v>
      </c>
      <c r="E27" s="32">
        <v>0</v>
      </c>
      <c r="F27" s="164">
        <v>39495000</v>
      </c>
      <c r="G27" s="7">
        <v>39495000</v>
      </c>
      <c r="H27" s="32">
        <v>39495000</v>
      </c>
      <c r="I27" s="165">
        <v>0</v>
      </c>
      <c r="J27" s="164">
        <v>39495000</v>
      </c>
      <c r="K27" s="7">
        <v>39495000</v>
      </c>
      <c r="L27" s="32">
        <v>39495000</v>
      </c>
    </row>
    <row r="28" spans="1:12" ht="12.75">
      <c r="A28" s="178" t="s">
        <v>25</v>
      </c>
      <c r="B28" s="177" t="s">
        <v>95</v>
      </c>
      <c r="C28" s="7">
        <v>56309447</v>
      </c>
      <c r="D28" s="7">
        <v>35294416</v>
      </c>
      <c r="E28" s="32">
        <v>54392876</v>
      </c>
      <c r="F28" s="33">
        <v>150000000</v>
      </c>
      <c r="G28" s="7">
        <v>150000000</v>
      </c>
      <c r="H28" s="91">
        <v>150000000</v>
      </c>
      <c r="I28" s="165">
        <v>0</v>
      </c>
      <c r="J28" s="164">
        <v>150000000</v>
      </c>
      <c r="K28" s="7">
        <v>150000000</v>
      </c>
      <c r="L28" s="32">
        <v>150000000</v>
      </c>
    </row>
    <row r="29" spans="1:12" ht="12.75">
      <c r="A29" s="178" t="s">
        <v>26</v>
      </c>
      <c r="B29" s="177"/>
      <c r="C29" s="7">
        <v>1691356</v>
      </c>
      <c r="D29" s="7">
        <v>1567545</v>
      </c>
      <c r="E29" s="32">
        <v>1602837</v>
      </c>
      <c r="F29" s="164">
        <v>0</v>
      </c>
      <c r="G29" s="7">
        <v>0</v>
      </c>
      <c r="H29" s="32">
        <v>0</v>
      </c>
      <c r="I29" s="165">
        <v>0</v>
      </c>
      <c r="J29" s="164">
        <v>300000</v>
      </c>
      <c r="K29" s="7">
        <v>318000</v>
      </c>
      <c r="L29" s="32">
        <v>338000</v>
      </c>
    </row>
    <row r="30" spans="1:12" ht="12.75">
      <c r="A30" s="178" t="s">
        <v>118</v>
      </c>
      <c r="B30" s="177" t="s">
        <v>95</v>
      </c>
      <c r="C30" s="7">
        <v>0</v>
      </c>
      <c r="D30" s="7">
        <v>0</v>
      </c>
      <c r="E30" s="32">
        <v>0</v>
      </c>
      <c r="F30" s="33">
        <v>0</v>
      </c>
      <c r="G30" s="7">
        <v>0</v>
      </c>
      <c r="H30" s="91">
        <v>0</v>
      </c>
      <c r="I30" s="165">
        <v>0</v>
      </c>
      <c r="J30" s="164">
        <v>0</v>
      </c>
      <c r="K30" s="7">
        <v>0</v>
      </c>
      <c r="L30" s="32">
        <v>0</v>
      </c>
    </row>
    <row r="31" spans="1:12" ht="12.75">
      <c r="A31" s="178" t="s">
        <v>119</v>
      </c>
      <c r="B31" s="177" t="s">
        <v>120</v>
      </c>
      <c r="C31" s="7">
        <v>40982235</v>
      </c>
      <c r="D31" s="7">
        <v>41354630</v>
      </c>
      <c r="E31" s="32">
        <v>60258540</v>
      </c>
      <c r="F31" s="164">
        <v>52210000</v>
      </c>
      <c r="G31" s="7">
        <v>43320000</v>
      </c>
      <c r="H31" s="32">
        <v>43320000</v>
      </c>
      <c r="I31" s="165">
        <v>0</v>
      </c>
      <c r="J31" s="164">
        <v>45410000</v>
      </c>
      <c r="K31" s="7">
        <v>50255000</v>
      </c>
      <c r="L31" s="32">
        <v>53270076</v>
      </c>
    </row>
    <row r="32" spans="1:12" ht="12.75">
      <c r="A32" s="178" t="s">
        <v>121</v>
      </c>
      <c r="B32" s="177"/>
      <c r="C32" s="7">
        <v>24220000</v>
      </c>
      <c r="D32" s="7">
        <v>606368</v>
      </c>
      <c r="E32" s="32">
        <v>76168167</v>
      </c>
      <c r="F32" s="33">
        <v>45750000</v>
      </c>
      <c r="G32" s="7">
        <v>57800000</v>
      </c>
      <c r="H32" s="91">
        <v>57800000</v>
      </c>
      <c r="I32" s="165">
        <v>0</v>
      </c>
      <c r="J32" s="164">
        <v>53921000</v>
      </c>
      <c r="K32" s="7">
        <v>57156000</v>
      </c>
      <c r="L32" s="32">
        <v>60585200</v>
      </c>
    </row>
    <row r="33" spans="1:12" ht="12.75">
      <c r="A33" s="178" t="s">
        <v>28</v>
      </c>
      <c r="B33" s="177"/>
      <c r="C33" s="7">
        <v>1062606</v>
      </c>
      <c r="D33" s="7">
        <v>2149030</v>
      </c>
      <c r="E33" s="32">
        <v>1961057</v>
      </c>
      <c r="F33" s="164">
        <v>0</v>
      </c>
      <c r="G33" s="7">
        <v>9980550</v>
      </c>
      <c r="H33" s="32">
        <v>9980550</v>
      </c>
      <c r="I33" s="165">
        <v>0</v>
      </c>
      <c r="J33" s="164">
        <v>15000000</v>
      </c>
      <c r="K33" s="7">
        <v>15900000</v>
      </c>
      <c r="L33" s="32">
        <v>16854000</v>
      </c>
    </row>
    <row r="34" spans="1:12" ht="12.75">
      <c r="A34" s="178" t="s">
        <v>29</v>
      </c>
      <c r="B34" s="177" t="s">
        <v>122</v>
      </c>
      <c r="C34" s="7">
        <v>128156804</v>
      </c>
      <c r="D34" s="7">
        <v>229640440</v>
      </c>
      <c r="E34" s="32">
        <v>175398969</v>
      </c>
      <c r="F34" s="33">
        <v>130851000</v>
      </c>
      <c r="G34" s="7">
        <v>123092147</v>
      </c>
      <c r="H34" s="32">
        <v>123092147</v>
      </c>
      <c r="I34" s="165">
        <v>0</v>
      </c>
      <c r="J34" s="164">
        <v>139651720</v>
      </c>
      <c r="K34" s="7">
        <v>150150000</v>
      </c>
      <c r="L34" s="32">
        <v>159159804</v>
      </c>
    </row>
    <row r="35" spans="1:12" ht="12.75">
      <c r="A35" s="176" t="s">
        <v>123</v>
      </c>
      <c r="B35" s="182"/>
      <c r="C35" s="7">
        <v>4452223</v>
      </c>
      <c r="D35" s="7">
        <v>67212443</v>
      </c>
      <c r="E35" s="32">
        <v>0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462999302</v>
      </c>
      <c r="D36" s="185">
        <f t="shared" si="1"/>
        <v>620064173</v>
      </c>
      <c r="E36" s="186">
        <f t="shared" si="1"/>
        <v>556413792</v>
      </c>
      <c r="F36" s="187">
        <f t="shared" si="1"/>
        <v>618303413</v>
      </c>
      <c r="G36" s="185">
        <f t="shared" si="1"/>
        <v>629597304</v>
      </c>
      <c r="H36" s="186">
        <f t="shared" si="1"/>
        <v>629597304</v>
      </c>
      <c r="I36" s="189">
        <f t="shared" si="1"/>
        <v>0</v>
      </c>
      <c r="J36" s="190">
        <f t="shared" si="1"/>
        <v>663617000</v>
      </c>
      <c r="K36" s="185">
        <f t="shared" si="1"/>
        <v>696305000</v>
      </c>
      <c r="L36" s="186">
        <f t="shared" si="1"/>
        <v>726714000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-49729458</v>
      </c>
      <c r="D38" s="77">
        <f t="shared" si="2"/>
        <v>-156227418</v>
      </c>
      <c r="E38" s="199">
        <f t="shared" si="2"/>
        <v>65451889</v>
      </c>
      <c r="F38" s="79">
        <f t="shared" si="2"/>
        <v>-67958413</v>
      </c>
      <c r="G38" s="77">
        <f t="shared" si="2"/>
        <v>-195863550</v>
      </c>
      <c r="H38" s="199">
        <f t="shared" si="2"/>
        <v>-195863550</v>
      </c>
      <c r="I38" s="200">
        <f t="shared" si="2"/>
        <v>0</v>
      </c>
      <c r="J38" s="201">
        <f t="shared" si="2"/>
        <v>-189550000</v>
      </c>
      <c r="K38" s="77">
        <f t="shared" si="2"/>
        <v>-195277750</v>
      </c>
      <c r="L38" s="199">
        <f t="shared" si="2"/>
        <v>-198227184</v>
      </c>
    </row>
    <row r="39" spans="1:12" ht="12.75">
      <c r="A39" s="176" t="s">
        <v>32</v>
      </c>
      <c r="B39" s="182"/>
      <c r="C39" s="7">
        <v>146875000</v>
      </c>
      <c r="D39" s="7">
        <v>131371598</v>
      </c>
      <c r="E39" s="32">
        <v>0</v>
      </c>
      <c r="F39" s="164">
        <v>121002000</v>
      </c>
      <c r="G39" s="7">
        <v>127371000</v>
      </c>
      <c r="H39" s="32">
        <v>127371000</v>
      </c>
      <c r="I39" s="165">
        <v>0</v>
      </c>
      <c r="J39" s="164">
        <v>122491000</v>
      </c>
      <c r="K39" s="7">
        <v>125111000</v>
      </c>
      <c r="L39" s="32">
        <v>132361000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170000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97145542</v>
      </c>
      <c r="D42" s="59">
        <f t="shared" si="3"/>
        <v>-24855820</v>
      </c>
      <c r="E42" s="61">
        <f t="shared" si="3"/>
        <v>65621889</v>
      </c>
      <c r="F42" s="62">
        <f t="shared" si="3"/>
        <v>53043587</v>
      </c>
      <c r="G42" s="59">
        <f t="shared" si="3"/>
        <v>-68492550</v>
      </c>
      <c r="H42" s="61">
        <f t="shared" si="3"/>
        <v>-68492550</v>
      </c>
      <c r="I42" s="207">
        <f t="shared" si="3"/>
        <v>0</v>
      </c>
      <c r="J42" s="208">
        <f t="shared" si="3"/>
        <v>-67059000</v>
      </c>
      <c r="K42" s="59">
        <f t="shared" si="3"/>
        <v>-70166750</v>
      </c>
      <c r="L42" s="61">
        <f t="shared" si="3"/>
        <v>-65866184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97145542</v>
      </c>
      <c r="D44" s="48">
        <f t="shared" si="4"/>
        <v>-24855820</v>
      </c>
      <c r="E44" s="50">
        <f t="shared" si="4"/>
        <v>65621889</v>
      </c>
      <c r="F44" s="51">
        <f t="shared" si="4"/>
        <v>53043587</v>
      </c>
      <c r="G44" s="48">
        <f t="shared" si="4"/>
        <v>-68492550</v>
      </c>
      <c r="H44" s="50">
        <f t="shared" si="4"/>
        <v>-68492550</v>
      </c>
      <c r="I44" s="213">
        <f t="shared" si="4"/>
        <v>0</v>
      </c>
      <c r="J44" s="214">
        <f t="shared" si="4"/>
        <v>-67059000</v>
      </c>
      <c r="K44" s="48">
        <f t="shared" si="4"/>
        <v>-70166750</v>
      </c>
      <c r="L44" s="50">
        <f t="shared" si="4"/>
        <v>-65866184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97145542</v>
      </c>
      <c r="D46" s="59">
        <f t="shared" si="5"/>
        <v>-24855820</v>
      </c>
      <c r="E46" s="61">
        <f t="shared" si="5"/>
        <v>65621889</v>
      </c>
      <c r="F46" s="62">
        <f t="shared" si="5"/>
        <v>53043587</v>
      </c>
      <c r="G46" s="59">
        <f t="shared" si="5"/>
        <v>-68492550</v>
      </c>
      <c r="H46" s="61">
        <f t="shared" si="5"/>
        <v>-68492550</v>
      </c>
      <c r="I46" s="207">
        <f t="shared" si="5"/>
        <v>0</v>
      </c>
      <c r="J46" s="208">
        <f t="shared" si="5"/>
        <v>-67059000</v>
      </c>
      <c r="K46" s="59">
        <f t="shared" si="5"/>
        <v>-70166750</v>
      </c>
      <c r="L46" s="61">
        <f t="shared" si="5"/>
        <v>-65866184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97145542</v>
      </c>
      <c r="D48" s="220">
        <f t="shared" si="6"/>
        <v>-24855820</v>
      </c>
      <c r="E48" s="221">
        <f t="shared" si="6"/>
        <v>65621889</v>
      </c>
      <c r="F48" s="222">
        <f t="shared" si="6"/>
        <v>53043587</v>
      </c>
      <c r="G48" s="220">
        <f t="shared" si="6"/>
        <v>-68492550</v>
      </c>
      <c r="H48" s="223">
        <f t="shared" si="6"/>
        <v>-68492550</v>
      </c>
      <c r="I48" s="224">
        <f t="shared" si="6"/>
        <v>0</v>
      </c>
      <c r="J48" s="225">
        <f t="shared" si="6"/>
        <v>-67059000</v>
      </c>
      <c r="K48" s="220">
        <f t="shared" si="6"/>
        <v>-70166750</v>
      </c>
      <c r="L48" s="226">
        <f t="shared" si="6"/>
        <v>-65866184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14248231</v>
      </c>
      <c r="D43" s="12">
        <f t="shared" si="0"/>
        <v>24993862</v>
      </c>
      <c r="E43" s="71">
        <f t="shared" si="0"/>
        <v>115457756</v>
      </c>
      <c r="F43" s="72">
        <f t="shared" si="0"/>
        <v>0</v>
      </c>
      <c r="G43" s="12">
        <f t="shared" si="0"/>
        <v>0</v>
      </c>
      <c r="H43" s="73">
        <f t="shared" si="0"/>
        <v>0</v>
      </c>
      <c r="I43" s="136">
        <f t="shared" si="0"/>
        <v>0</v>
      </c>
      <c r="J43" s="130">
        <f t="shared" si="0"/>
        <v>0</v>
      </c>
      <c r="K43" s="12">
        <f t="shared" si="0"/>
        <v>0</v>
      </c>
      <c r="L43" s="73">
        <f t="shared" si="0"/>
        <v>0</v>
      </c>
    </row>
    <row r="44" spans="1:12" ht="12.75">
      <c r="A44" s="113" t="s">
        <v>74</v>
      </c>
      <c r="B44" s="111"/>
      <c r="C44" s="7">
        <v>14248231</v>
      </c>
      <c r="D44" s="7">
        <v>24993862</v>
      </c>
      <c r="E44" s="91">
        <v>115457756</v>
      </c>
      <c r="F44" s="90"/>
      <c r="G44" s="7"/>
      <c r="H44" s="32"/>
      <c r="I44" s="33"/>
      <c r="J44" s="31"/>
      <c r="K44" s="7"/>
      <c r="L44" s="91"/>
    </row>
    <row r="45" spans="1:12" ht="12.75">
      <c r="A45" s="113" t="s">
        <v>75</v>
      </c>
      <c r="B45" s="111"/>
      <c r="C45" s="131"/>
      <c r="D45" s="131"/>
      <c r="E45" s="132"/>
      <c r="F45" s="133"/>
      <c r="G45" s="131"/>
      <c r="H45" s="209"/>
      <c r="I45" s="134"/>
      <c r="J45" s="135"/>
      <c r="K45" s="131"/>
      <c r="L45" s="132"/>
    </row>
    <row r="46" spans="1:12" ht="12.75">
      <c r="A46" s="113" t="s">
        <v>76</v>
      </c>
      <c r="B46" s="111"/>
      <c r="C46" s="7"/>
      <c r="D46" s="7"/>
      <c r="E46" s="91"/>
      <c r="F46" s="90"/>
      <c r="G46" s="7"/>
      <c r="H46" s="32"/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0</v>
      </c>
      <c r="D47" s="12">
        <f t="shared" si="1"/>
        <v>16386864</v>
      </c>
      <c r="E47" s="136">
        <f t="shared" si="1"/>
        <v>0</v>
      </c>
      <c r="F47" s="137">
        <f t="shared" si="1"/>
        <v>1300000</v>
      </c>
      <c r="G47" s="12">
        <f t="shared" si="1"/>
        <v>2321798</v>
      </c>
      <c r="H47" s="73">
        <f t="shared" si="1"/>
        <v>2321798</v>
      </c>
      <c r="I47" s="74">
        <f t="shared" si="1"/>
        <v>0</v>
      </c>
      <c r="J47" s="72">
        <f t="shared" si="1"/>
        <v>10700000</v>
      </c>
      <c r="K47" s="12">
        <f t="shared" si="1"/>
        <v>16000000</v>
      </c>
      <c r="L47" s="136">
        <f t="shared" si="1"/>
        <v>4000000</v>
      </c>
    </row>
    <row r="48" spans="1:12" ht="12.75">
      <c r="A48" s="113" t="s">
        <v>78</v>
      </c>
      <c r="B48" s="111"/>
      <c r="C48" s="7"/>
      <c r="D48" s="7">
        <v>15208506</v>
      </c>
      <c r="E48" s="91"/>
      <c r="F48" s="90">
        <v>1300000</v>
      </c>
      <c r="G48" s="7">
        <v>2321798</v>
      </c>
      <c r="H48" s="32">
        <v>2321798</v>
      </c>
      <c r="I48" s="33"/>
      <c r="J48" s="31">
        <v>10700000</v>
      </c>
      <c r="K48" s="7">
        <v>16000000</v>
      </c>
      <c r="L48" s="91">
        <v>4000000</v>
      </c>
    </row>
    <row r="49" spans="1:12" ht="12.75">
      <c r="A49" s="113" t="s">
        <v>79</v>
      </c>
      <c r="B49" s="111"/>
      <c r="C49" s="7"/>
      <c r="D49" s="7"/>
      <c r="E49" s="91"/>
      <c r="F49" s="90"/>
      <c r="G49" s="7"/>
      <c r="H49" s="32"/>
      <c r="I49" s="33"/>
      <c r="J49" s="31"/>
      <c r="K49" s="7"/>
      <c r="L49" s="91"/>
    </row>
    <row r="50" spans="1:12" ht="12.75">
      <c r="A50" s="113" t="s">
        <v>80</v>
      </c>
      <c r="B50" s="111"/>
      <c r="C50" s="7"/>
      <c r="D50" s="7">
        <v>1178358</v>
      </c>
      <c r="E50" s="91"/>
      <c r="F50" s="90"/>
      <c r="G50" s="7"/>
      <c r="H50" s="32"/>
      <c r="I50" s="33"/>
      <c r="J50" s="31"/>
      <c r="K50" s="7"/>
      <c r="L50" s="91"/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0</v>
      </c>
      <c r="D53" s="12">
        <f t="shared" si="2"/>
        <v>0</v>
      </c>
      <c r="E53" s="136">
        <f t="shared" si="2"/>
        <v>0</v>
      </c>
      <c r="F53" s="137">
        <f t="shared" si="2"/>
        <v>47079000</v>
      </c>
      <c r="G53" s="12">
        <f t="shared" si="2"/>
        <v>39088758</v>
      </c>
      <c r="H53" s="73">
        <f t="shared" si="2"/>
        <v>39088758</v>
      </c>
      <c r="I53" s="74">
        <f t="shared" si="2"/>
        <v>0</v>
      </c>
      <c r="J53" s="72">
        <f t="shared" si="2"/>
        <v>0</v>
      </c>
      <c r="K53" s="12">
        <f t="shared" si="2"/>
        <v>0</v>
      </c>
      <c r="L53" s="136">
        <f t="shared" si="2"/>
        <v>0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/>
      <c r="D55" s="7"/>
      <c r="E55" s="91"/>
      <c r="F55" s="90">
        <v>47079000</v>
      </c>
      <c r="G55" s="7">
        <v>39088758</v>
      </c>
      <c r="H55" s="32">
        <v>39088758</v>
      </c>
      <c r="I55" s="33"/>
      <c r="J55" s="31"/>
      <c r="K55" s="7"/>
      <c r="L55" s="91"/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142569982</v>
      </c>
      <c r="D57" s="12">
        <f t="shared" si="3"/>
        <v>102529241</v>
      </c>
      <c r="E57" s="136">
        <f t="shared" si="3"/>
        <v>0</v>
      </c>
      <c r="F57" s="137">
        <f t="shared" si="3"/>
        <v>72624000</v>
      </c>
      <c r="G57" s="12">
        <f t="shared" si="3"/>
        <v>79591894</v>
      </c>
      <c r="H57" s="73">
        <f t="shared" si="3"/>
        <v>79591894</v>
      </c>
      <c r="I57" s="74">
        <f t="shared" si="3"/>
        <v>0</v>
      </c>
      <c r="J57" s="72">
        <f t="shared" si="3"/>
        <v>115391000</v>
      </c>
      <c r="K57" s="12">
        <f t="shared" si="3"/>
        <v>108723896</v>
      </c>
      <c r="L57" s="136">
        <f t="shared" si="3"/>
        <v>127667048</v>
      </c>
    </row>
    <row r="58" spans="1:12" ht="12.75">
      <c r="A58" s="113" t="s">
        <v>88</v>
      </c>
      <c r="B58" s="111"/>
      <c r="C58" s="7"/>
      <c r="D58" s="7"/>
      <c r="E58" s="91"/>
      <c r="F58" s="90"/>
      <c r="G58" s="7"/>
      <c r="H58" s="32"/>
      <c r="I58" s="33"/>
      <c r="J58" s="31"/>
      <c r="K58" s="7"/>
      <c r="L58" s="91"/>
    </row>
    <row r="59" spans="1:12" ht="12.75">
      <c r="A59" s="113" t="s">
        <v>89</v>
      </c>
      <c r="B59" s="111"/>
      <c r="C59" s="7">
        <v>19187091</v>
      </c>
      <c r="D59" s="7">
        <v>85711072</v>
      </c>
      <c r="E59" s="91"/>
      <c r="F59" s="90">
        <v>56624000</v>
      </c>
      <c r="G59" s="7">
        <v>56271600</v>
      </c>
      <c r="H59" s="32">
        <v>56271600</v>
      </c>
      <c r="I59" s="33"/>
      <c r="J59" s="31">
        <v>50416920</v>
      </c>
      <c r="K59" s="7">
        <v>44316000</v>
      </c>
      <c r="L59" s="91">
        <v>53069000</v>
      </c>
    </row>
    <row r="60" spans="1:12" ht="12.75">
      <c r="A60" s="113" t="s">
        <v>90</v>
      </c>
      <c r="B60" s="111"/>
      <c r="C60" s="131">
        <v>123382891</v>
      </c>
      <c r="D60" s="131">
        <v>16818169</v>
      </c>
      <c r="E60" s="132"/>
      <c r="F60" s="133">
        <v>16000000</v>
      </c>
      <c r="G60" s="131">
        <v>23320294</v>
      </c>
      <c r="H60" s="209">
        <v>23320294</v>
      </c>
      <c r="I60" s="134"/>
      <c r="J60" s="135">
        <v>64974080</v>
      </c>
      <c r="K60" s="131">
        <v>64407896</v>
      </c>
      <c r="L60" s="132">
        <v>74598048</v>
      </c>
    </row>
    <row r="61" spans="1:12" ht="12.75">
      <c r="A61" s="113" t="s">
        <v>91</v>
      </c>
      <c r="B61" s="111"/>
      <c r="C61" s="7"/>
      <c r="D61" s="7"/>
      <c r="E61" s="91"/>
      <c r="F61" s="90"/>
      <c r="G61" s="7"/>
      <c r="H61" s="32"/>
      <c r="I61" s="33"/>
      <c r="J61" s="31"/>
      <c r="K61" s="7"/>
      <c r="L61" s="91"/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156818213</v>
      </c>
      <c r="D63" s="166">
        <f t="shared" si="4"/>
        <v>143909967</v>
      </c>
      <c r="E63" s="234">
        <f t="shared" si="4"/>
        <v>115457756</v>
      </c>
      <c r="F63" s="235">
        <f t="shared" si="4"/>
        <v>121003000</v>
      </c>
      <c r="G63" s="166">
        <f t="shared" si="4"/>
        <v>121002450</v>
      </c>
      <c r="H63" s="168">
        <f t="shared" si="4"/>
        <v>121002450</v>
      </c>
      <c r="I63" s="169">
        <f t="shared" si="4"/>
        <v>0</v>
      </c>
      <c r="J63" s="236">
        <f t="shared" si="4"/>
        <v>126091000</v>
      </c>
      <c r="K63" s="166">
        <f t="shared" si="4"/>
        <v>124723896</v>
      </c>
      <c r="L63" s="234">
        <f t="shared" si="4"/>
        <v>131667048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140254402</v>
      </c>
      <c r="D66" s="7">
        <v>131971598</v>
      </c>
      <c r="E66" s="30">
        <v>100740537</v>
      </c>
      <c r="F66" s="31">
        <v>121003000</v>
      </c>
      <c r="G66" s="7">
        <v>121002450</v>
      </c>
      <c r="H66" s="32">
        <v>121002450</v>
      </c>
      <c r="I66" s="91"/>
      <c r="J66" s="164">
        <v>118391000</v>
      </c>
      <c r="K66" s="7">
        <v>120723896</v>
      </c>
      <c r="L66" s="32">
        <v>127667048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>
        <v>14291329</v>
      </c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140254402</v>
      </c>
      <c r="D70" s="48">
        <f t="shared" si="5"/>
        <v>131971598</v>
      </c>
      <c r="E70" s="237">
        <f t="shared" si="5"/>
        <v>115031866</v>
      </c>
      <c r="F70" s="238">
        <f t="shared" si="5"/>
        <v>121003000</v>
      </c>
      <c r="G70" s="48">
        <f t="shared" si="5"/>
        <v>121002450</v>
      </c>
      <c r="H70" s="50">
        <f t="shared" si="5"/>
        <v>121002450</v>
      </c>
      <c r="I70" s="51">
        <f t="shared" si="5"/>
        <v>0</v>
      </c>
      <c r="J70" s="47">
        <f t="shared" si="5"/>
        <v>118391000</v>
      </c>
      <c r="K70" s="48">
        <f t="shared" si="5"/>
        <v>120723896</v>
      </c>
      <c r="L70" s="237">
        <f t="shared" si="5"/>
        <v>127667048</v>
      </c>
    </row>
    <row r="71" spans="1:12" ht="12.75">
      <c r="A71" s="232" t="s">
        <v>37</v>
      </c>
      <c r="B71" s="111" t="s">
        <v>140</v>
      </c>
      <c r="C71" s="7"/>
      <c r="D71" s="7"/>
      <c r="E71" s="91">
        <v>425890</v>
      </c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16563811</v>
      </c>
      <c r="D73" s="7">
        <v>11938369</v>
      </c>
      <c r="E73" s="91"/>
      <c r="F73" s="90"/>
      <c r="G73" s="7"/>
      <c r="H73" s="32"/>
      <c r="I73" s="33"/>
      <c r="J73" s="31">
        <v>7700000</v>
      </c>
      <c r="K73" s="7">
        <v>4000000</v>
      </c>
      <c r="L73" s="91">
        <v>4000000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156818213</v>
      </c>
      <c r="D74" s="167">
        <f t="shared" si="6"/>
        <v>143909967</v>
      </c>
      <c r="E74" s="170">
        <f t="shared" si="6"/>
        <v>115457756</v>
      </c>
      <c r="F74" s="171">
        <f t="shared" si="6"/>
        <v>121003000</v>
      </c>
      <c r="G74" s="167">
        <f t="shared" si="6"/>
        <v>121002450</v>
      </c>
      <c r="H74" s="173">
        <f t="shared" si="6"/>
        <v>121002450</v>
      </c>
      <c r="I74" s="239">
        <f t="shared" si="6"/>
        <v>0</v>
      </c>
      <c r="J74" s="172">
        <f t="shared" si="6"/>
        <v>126091000</v>
      </c>
      <c r="K74" s="167">
        <f t="shared" si="6"/>
        <v>124723896</v>
      </c>
      <c r="L74" s="170">
        <f t="shared" si="6"/>
        <v>131667048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15510280</v>
      </c>
      <c r="D6" s="7">
        <v>2887948</v>
      </c>
      <c r="E6" s="91">
        <v>2506658</v>
      </c>
      <c r="F6" s="90"/>
      <c r="G6" s="7">
        <v>1871231</v>
      </c>
      <c r="H6" s="91">
        <v>1871231</v>
      </c>
      <c r="I6" s="33">
        <v>828559</v>
      </c>
      <c r="J6" s="31">
        <v>5000000</v>
      </c>
      <c r="K6" s="7">
        <v>5375000</v>
      </c>
      <c r="L6" s="91">
        <v>5778000</v>
      </c>
    </row>
    <row r="7" spans="1:12" ht="12.75">
      <c r="A7" s="256" t="s">
        <v>146</v>
      </c>
      <c r="B7" s="177" t="s">
        <v>71</v>
      </c>
      <c r="C7" s="7">
        <v>1339154</v>
      </c>
      <c r="D7" s="7"/>
      <c r="E7" s="91">
        <v>1556585</v>
      </c>
      <c r="F7" s="90">
        <v>5000000</v>
      </c>
      <c r="G7" s="7">
        <v>69000000</v>
      </c>
      <c r="H7" s="91">
        <v>69000000</v>
      </c>
      <c r="I7" s="33">
        <v>15000000</v>
      </c>
      <c r="J7" s="31">
        <v>1500000</v>
      </c>
      <c r="K7" s="7"/>
      <c r="L7" s="91"/>
    </row>
    <row r="8" spans="1:12" ht="12.75">
      <c r="A8" s="256" t="s">
        <v>147</v>
      </c>
      <c r="B8" s="177" t="s">
        <v>71</v>
      </c>
      <c r="C8" s="7">
        <v>65583184</v>
      </c>
      <c r="D8" s="7">
        <v>55951660</v>
      </c>
      <c r="E8" s="91">
        <v>79502003</v>
      </c>
      <c r="F8" s="90">
        <v>37243900</v>
      </c>
      <c r="G8" s="7">
        <v>37243900</v>
      </c>
      <c r="H8" s="91">
        <v>37243900</v>
      </c>
      <c r="I8" s="33"/>
      <c r="J8" s="31">
        <v>35000000</v>
      </c>
      <c r="K8" s="7"/>
      <c r="L8" s="91"/>
    </row>
    <row r="9" spans="1:12" ht="12.75">
      <c r="A9" s="256" t="s">
        <v>148</v>
      </c>
      <c r="B9" s="177"/>
      <c r="C9" s="7">
        <v>23698375</v>
      </c>
      <c r="D9" s="7">
        <v>1542422</v>
      </c>
      <c r="E9" s="91">
        <v>14120163</v>
      </c>
      <c r="F9" s="90"/>
      <c r="G9" s="7"/>
      <c r="H9" s="91"/>
      <c r="I9" s="33"/>
      <c r="J9" s="31">
        <v>15000000</v>
      </c>
      <c r="K9" s="7">
        <v>16125000</v>
      </c>
      <c r="L9" s="91">
        <v>17334000</v>
      </c>
    </row>
    <row r="10" spans="1:12" ht="12.75">
      <c r="A10" s="256" t="s">
        <v>149</v>
      </c>
      <c r="B10" s="177"/>
      <c r="C10" s="7">
        <v>21681398</v>
      </c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4863037</v>
      </c>
      <c r="D11" s="7">
        <v>4583822</v>
      </c>
      <c r="E11" s="91">
        <v>4124982</v>
      </c>
      <c r="F11" s="90">
        <v>4863037</v>
      </c>
      <c r="G11" s="7">
        <v>4863037</v>
      </c>
      <c r="H11" s="91">
        <v>4863037</v>
      </c>
      <c r="I11" s="33"/>
      <c r="J11" s="31">
        <v>5000000</v>
      </c>
      <c r="K11" s="7">
        <v>5375000</v>
      </c>
      <c r="L11" s="91">
        <v>5778000</v>
      </c>
    </row>
    <row r="12" spans="1:12" ht="12.75">
      <c r="A12" s="257" t="s">
        <v>42</v>
      </c>
      <c r="B12" s="258"/>
      <c r="C12" s="43">
        <f aca="true" t="shared" si="0" ref="C12:L12">SUM(C6:C11)</f>
        <v>132675428</v>
      </c>
      <c r="D12" s="43">
        <f t="shared" si="0"/>
        <v>64965852</v>
      </c>
      <c r="E12" s="148">
        <f t="shared" si="0"/>
        <v>101810391</v>
      </c>
      <c r="F12" s="149">
        <f t="shared" si="0"/>
        <v>47106937</v>
      </c>
      <c r="G12" s="43">
        <f t="shared" si="0"/>
        <v>112978168</v>
      </c>
      <c r="H12" s="148">
        <f t="shared" si="0"/>
        <v>112978168</v>
      </c>
      <c r="I12" s="46">
        <f t="shared" si="0"/>
        <v>15828559</v>
      </c>
      <c r="J12" s="42">
        <f t="shared" si="0"/>
        <v>61500000</v>
      </c>
      <c r="K12" s="43">
        <f t="shared" si="0"/>
        <v>26875000</v>
      </c>
      <c r="L12" s="148">
        <f t="shared" si="0"/>
        <v>28890000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>
        <v>154170</v>
      </c>
      <c r="F16" s="133"/>
      <c r="G16" s="131"/>
      <c r="H16" s="132"/>
      <c r="I16" s="33"/>
      <c r="J16" s="135">
        <v>154170</v>
      </c>
      <c r="K16" s="131">
        <v>154170</v>
      </c>
      <c r="L16" s="132">
        <v>154170</v>
      </c>
    </row>
    <row r="17" spans="1:12" ht="12.75">
      <c r="A17" s="256" t="s">
        <v>154</v>
      </c>
      <c r="B17" s="177"/>
      <c r="C17" s="7">
        <v>154170</v>
      </c>
      <c r="D17" s="7">
        <v>154170</v>
      </c>
      <c r="E17" s="91"/>
      <c r="F17" s="90">
        <v>154170</v>
      </c>
      <c r="G17" s="7">
        <v>154170</v>
      </c>
      <c r="H17" s="91">
        <v>154170</v>
      </c>
      <c r="I17" s="33">
        <v>77085</v>
      </c>
      <c r="J17" s="31"/>
      <c r="K17" s="7"/>
      <c r="L17" s="91"/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1455067870</v>
      </c>
      <c r="D19" s="7">
        <v>1822394706</v>
      </c>
      <c r="E19" s="91">
        <v>1883411686</v>
      </c>
      <c r="F19" s="90">
        <v>1909449000</v>
      </c>
      <c r="G19" s="7">
        <v>1909449492</v>
      </c>
      <c r="H19" s="91">
        <v>1909449492</v>
      </c>
      <c r="I19" s="33">
        <v>1044082324</v>
      </c>
      <c r="J19" s="31">
        <v>2000000000</v>
      </c>
      <c r="K19" s="7">
        <v>2150000000</v>
      </c>
      <c r="L19" s="91">
        <v>2311250000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773920</v>
      </c>
      <c r="D22" s="7">
        <v>443607</v>
      </c>
      <c r="E22" s="91">
        <v>491507</v>
      </c>
      <c r="F22" s="90">
        <v>773920</v>
      </c>
      <c r="G22" s="7">
        <v>773920</v>
      </c>
      <c r="H22" s="91">
        <v>773920</v>
      </c>
      <c r="I22" s="33">
        <v>658664</v>
      </c>
      <c r="J22" s="31">
        <v>500000</v>
      </c>
      <c r="K22" s="7">
        <v>538000</v>
      </c>
      <c r="L22" s="91">
        <v>578000</v>
      </c>
    </row>
    <row r="23" spans="1:12" ht="12.75">
      <c r="A23" s="256" t="s">
        <v>160</v>
      </c>
      <c r="B23" s="177"/>
      <c r="C23" s="7"/>
      <c r="D23" s="7"/>
      <c r="E23" s="91"/>
      <c r="F23" s="133"/>
      <c r="G23" s="131"/>
      <c r="H23" s="132"/>
      <c r="I23" s="90"/>
      <c r="J23" s="135"/>
      <c r="K23" s="131"/>
      <c r="L23" s="132"/>
    </row>
    <row r="24" spans="1:12" ht="12.75">
      <c r="A24" s="257" t="s">
        <v>43</v>
      </c>
      <c r="B24" s="260"/>
      <c r="C24" s="43">
        <f aca="true" t="shared" si="1" ref="C24:L24">SUM(C15:C23)</f>
        <v>1455995960</v>
      </c>
      <c r="D24" s="48">
        <f t="shared" si="1"/>
        <v>1822992483</v>
      </c>
      <c r="E24" s="237">
        <f t="shared" si="1"/>
        <v>1884057363</v>
      </c>
      <c r="F24" s="238">
        <f t="shared" si="1"/>
        <v>1910377090</v>
      </c>
      <c r="G24" s="48">
        <f t="shared" si="1"/>
        <v>1910377582</v>
      </c>
      <c r="H24" s="237">
        <f t="shared" si="1"/>
        <v>1910377582</v>
      </c>
      <c r="I24" s="51">
        <f t="shared" si="1"/>
        <v>1044818073</v>
      </c>
      <c r="J24" s="47">
        <f t="shared" si="1"/>
        <v>2000654170</v>
      </c>
      <c r="K24" s="48">
        <f t="shared" si="1"/>
        <v>2150692170</v>
      </c>
      <c r="L24" s="237">
        <f t="shared" si="1"/>
        <v>2311982170</v>
      </c>
    </row>
    <row r="25" spans="1:12" ht="12.75">
      <c r="A25" s="257" t="s">
        <v>161</v>
      </c>
      <c r="B25" s="258"/>
      <c r="C25" s="43">
        <f aca="true" t="shared" si="2" ref="C25:L25">+C12+C24</f>
        <v>1588671388</v>
      </c>
      <c r="D25" s="43">
        <f t="shared" si="2"/>
        <v>1887958335</v>
      </c>
      <c r="E25" s="148">
        <f t="shared" si="2"/>
        <v>1985867754</v>
      </c>
      <c r="F25" s="149">
        <f t="shared" si="2"/>
        <v>1957484027</v>
      </c>
      <c r="G25" s="43">
        <f t="shared" si="2"/>
        <v>2023355750</v>
      </c>
      <c r="H25" s="148">
        <f t="shared" si="2"/>
        <v>2023355750</v>
      </c>
      <c r="I25" s="46">
        <f t="shared" si="2"/>
        <v>1060646632</v>
      </c>
      <c r="J25" s="42">
        <f t="shared" si="2"/>
        <v>2062154170</v>
      </c>
      <c r="K25" s="43">
        <f t="shared" si="2"/>
        <v>2177567170</v>
      </c>
      <c r="L25" s="148">
        <f t="shared" si="2"/>
        <v>2340872170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3781866</v>
      </c>
      <c r="D30" s="7">
        <v>4074750</v>
      </c>
      <c r="E30" s="91"/>
      <c r="F30" s="90">
        <v>5000000</v>
      </c>
      <c r="G30" s="7">
        <v>5000000</v>
      </c>
      <c r="H30" s="91">
        <v>5000000</v>
      </c>
      <c r="I30" s="33"/>
      <c r="J30" s="31"/>
      <c r="K30" s="7"/>
      <c r="L30" s="91"/>
    </row>
    <row r="31" spans="1:12" ht="12.75">
      <c r="A31" s="256" t="s">
        <v>165</v>
      </c>
      <c r="B31" s="177"/>
      <c r="C31" s="7"/>
      <c r="D31" s="7"/>
      <c r="E31" s="91"/>
      <c r="F31" s="90">
        <v>181681</v>
      </c>
      <c r="G31" s="7">
        <v>182000</v>
      </c>
      <c r="H31" s="91">
        <v>182000</v>
      </c>
      <c r="I31" s="33"/>
      <c r="J31" s="31">
        <v>500000</v>
      </c>
      <c r="K31" s="7">
        <v>538000</v>
      </c>
      <c r="L31" s="91">
        <v>578000</v>
      </c>
    </row>
    <row r="32" spans="1:12" ht="12.75">
      <c r="A32" s="256" t="s">
        <v>166</v>
      </c>
      <c r="B32" s="177" t="s">
        <v>93</v>
      </c>
      <c r="C32" s="7">
        <v>79267600</v>
      </c>
      <c r="D32" s="7">
        <v>82961532</v>
      </c>
      <c r="E32" s="91">
        <v>118223975</v>
      </c>
      <c r="F32" s="90">
        <v>79770000</v>
      </c>
      <c r="G32" s="7">
        <v>79769918</v>
      </c>
      <c r="H32" s="91">
        <v>79769918</v>
      </c>
      <c r="I32" s="33">
        <v>37784000</v>
      </c>
      <c r="J32" s="31"/>
      <c r="K32" s="7"/>
      <c r="L32" s="91"/>
    </row>
    <row r="33" spans="1:12" ht="12.75">
      <c r="A33" s="256" t="s">
        <v>167</v>
      </c>
      <c r="B33" s="177"/>
      <c r="C33" s="7">
        <v>2138568</v>
      </c>
      <c r="D33" s="7">
        <v>2823229</v>
      </c>
      <c r="E33" s="91">
        <v>2742445</v>
      </c>
      <c r="F33" s="90"/>
      <c r="G33" s="7"/>
      <c r="H33" s="91"/>
      <c r="I33" s="33"/>
      <c r="J33" s="31">
        <v>3000000</v>
      </c>
      <c r="K33" s="7">
        <v>3225000</v>
      </c>
      <c r="L33" s="91">
        <v>3467000</v>
      </c>
    </row>
    <row r="34" spans="1:12" ht="12.75">
      <c r="A34" s="257" t="s">
        <v>44</v>
      </c>
      <c r="B34" s="258"/>
      <c r="C34" s="43">
        <f aca="true" t="shared" si="3" ref="C34:L34">SUM(C29:C33)</f>
        <v>85188034</v>
      </c>
      <c r="D34" s="43">
        <f t="shared" si="3"/>
        <v>89859511</v>
      </c>
      <c r="E34" s="148">
        <f t="shared" si="3"/>
        <v>120966420</v>
      </c>
      <c r="F34" s="149">
        <f t="shared" si="3"/>
        <v>84951681</v>
      </c>
      <c r="G34" s="43">
        <f t="shared" si="3"/>
        <v>84951918</v>
      </c>
      <c r="H34" s="148">
        <f t="shared" si="3"/>
        <v>84951918</v>
      </c>
      <c r="I34" s="46">
        <f t="shared" si="3"/>
        <v>37784000</v>
      </c>
      <c r="J34" s="42">
        <f t="shared" si="3"/>
        <v>3500000</v>
      </c>
      <c r="K34" s="43">
        <f t="shared" si="3"/>
        <v>3763000</v>
      </c>
      <c r="L34" s="148">
        <f t="shared" si="3"/>
        <v>4045000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6461771</v>
      </c>
      <c r="D37" s="7">
        <v>2387022</v>
      </c>
      <c r="E37" s="91"/>
      <c r="F37" s="90">
        <v>4000000</v>
      </c>
      <c r="G37" s="7">
        <v>4000000</v>
      </c>
      <c r="H37" s="91">
        <v>4000000</v>
      </c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19417313</v>
      </c>
      <c r="D38" s="7">
        <v>24376911</v>
      </c>
      <c r="E38" s="91">
        <v>28284551</v>
      </c>
      <c r="F38" s="90">
        <v>39437140</v>
      </c>
      <c r="G38" s="7">
        <v>39437000</v>
      </c>
      <c r="H38" s="91">
        <v>39437000</v>
      </c>
      <c r="I38" s="33"/>
      <c r="J38" s="31">
        <v>20000000</v>
      </c>
      <c r="K38" s="7">
        <v>21500000</v>
      </c>
      <c r="L38" s="91">
        <v>23113000</v>
      </c>
    </row>
    <row r="39" spans="1:12" ht="12.75">
      <c r="A39" s="257" t="s">
        <v>45</v>
      </c>
      <c r="B39" s="260"/>
      <c r="C39" s="43">
        <f aca="true" t="shared" si="4" ref="C39:L39">SUM(C37:C38)</f>
        <v>25879084</v>
      </c>
      <c r="D39" s="48">
        <f t="shared" si="4"/>
        <v>26763933</v>
      </c>
      <c r="E39" s="237">
        <f t="shared" si="4"/>
        <v>28284551</v>
      </c>
      <c r="F39" s="238">
        <f t="shared" si="4"/>
        <v>43437140</v>
      </c>
      <c r="G39" s="48">
        <f t="shared" si="4"/>
        <v>43437000</v>
      </c>
      <c r="H39" s="237">
        <f t="shared" si="4"/>
        <v>43437000</v>
      </c>
      <c r="I39" s="238">
        <f t="shared" si="4"/>
        <v>0</v>
      </c>
      <c r="J39" s="47">
        <f t="shared" si="4"/>
        <v>20000000</v>
      </c>
      <c r="K39" s="48">
        <f t="shared" si="4"/>
        <v>21500000</v>
      </c>
      <c r="L39" s="237">
        <f t="shared" si="4"/>
        <v>23113000</v>
      </c>
    </row>
    <row r="40" spans="1:12" ht="12.75">
      <c r="A40" s="257" t="s">
        <v>169</v>
      </c>
      <c r="B40" s="258"/>
      <c r="C40" s="43">
        <f aca="true" t="shared" si="5" ref="C40:L40">+C34+C39</f>
        <v>111067118</v>
      </c>
      <c r="D40" s="43">
        <f t="shared" si="5"/>
        <v>116623444</v>
      </c>
      <c r="E40" s="148">
        <f t="shared" si="5"/>
        <v>149250971</v>
      </c>
      <c r="F40" s="149">
        <f t="shared" si="5"/>
        <v>128388821</v>
      </c>
      <c r="G40" s="43">
        <f t="shared" si="5"/>
        <v>128388918</v>
      </c>
      <c r="H40" s="148">
        <f t="shared" si="5"/>
        <v>128388918</v>
      </c>
      <c r="I40" s="46">
        <f t="shared" si="5"/>
        <v>37784000</v>
      </c>
      <c r="J40" s="42">
        <f t="shared" si="5"/>
        <v>23500000</v>
      </c>
      <c r="K40" s="43">
        <f t="shared" si="5"/>
        <v>25263000</v>
      </c>
      <c r="L40" s="148">
        <f t="shared" si="5"/>
        <v>27158000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1477604270</v>
      </c>
      <c r="D42" s="264">
        <f aca="true" t="shared" si="6" ref="D42:L42">+D25-D40</f>
        <v>1771334891</v>
      </c>
      <c r="E42" s="265">
        <f t="shared" si="6"/>
        <v>1836616783</v>
      </c>
      <c r="F42" s="266">
        <f t="shared" si="6"/>
        <v>1829095206</v>
      </c>
      <c r="G42" s="264">
        <f t="shared" si="6"/>
        <v>1894966832</v>
      </c>
      <c r="H42" s="265">
        <f t="shared" si="6"/>
        <v>1894966832</v>
      </c>
      <c r="I42" s="267">
        <f t="shared" si="6"/>
        <v>1022862632</v>
      </c>
      <c r="J42" s="268">
        <f t="shared" si="6"/>
        <v>2038654170</v>
      </c>
      <c r="K42" s="264">
        <f t="shared" si="6"/>
        <v>2152304170</v>
      </c>
      <c r="L42" s="265">
        <f t="shared" si="6"/>
        <v>2313714170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1477604270</v>
      </c>
      <c r="D45" s="7">
        <v>1771334891</v>
      </c>
      <c r="E45" s="91">
        <v>1836616783</v>
      </c>
      <c r="F45" s="90">
        <v>1829095206</v>
      </c>
      <c r="G45" s="7">
        <v>1894966832</v>
      </c>
      <c r="H45" s="91">
        <v>1894966832</v>
      </c>
      <c r="I45" s="33">
        <v>1022862632</v>
      </c>
      <c r="J45" s="31">
        <v>2038654170</v>
      </c>
      <c r="K45" s="7">
        <v>2152304170</v>
      </c>
      <c r="L45" s="91">
        <v>2313714170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1477604270</v>
      </c>
      <c r="D48" s="219">
        <f t="shared" si="7"/>
        <v>1771334891</v>
      </c>
      <c r="E48" s="271">
        <f t="shared" si="7"/>
        <v>1836616783</v>
      </c>
      <c r="F48" s="272">
        <f t="shared" si="7"/>
        <v>1829095206</v>
      </c>
      <c r="G48" s="219">
        <f t="shared" si="7"/>
        <v>1894966832</v>
      </c>
      <c r="H48" s="271">
        <f t="shared" si="7"/>
        <v>1894966832</v>
      </c>
      <c r="I48" s="222">
        <f t="shared" si="7"/>
        <v>1022862632</v>
      </c>
      <c r="J48" s="273">
        <f t="shared" si="7"/>
        <v>2038654170</v>
      </c>
      <c r="K48" s="219">
        <f t="shared" si="7"/>
        <v>2152304170</v>
      </c>
      <c r="L48" s="271">
        <f t="shared" si="7"/>
        <v>2313714170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29884646</v>
      </c>
      <c r="D4" s="251"/>
      <c r="E4" s="252"/>
      <c r="F4" s="253">
        <v>18500004</v>
      </c>
      <c r="G4" s="251">
        <v>13500000</v>
      </c>
      <c r="H4" s="252">
        <v>13500000</v>
      </c>
      <c r="I4" s="254">
        <v>11119635</v>
      </c>
      <c r="J4" s="255">
        <v>13250004</v>
      </c>
      <c r="K4" s="251">
        <v>14244000</v>
      </c>
      <c r="L4" s="252">
        <v>15774000</v>
      </c>
    </row>
    <row r="5" spans="1:12" ht="12.75">
      <c r="A5" s="249" t="s">
        <v>18</v>
      </c>
      <c r="B5" s="177"/>
      <c r="C5" s="7">
        <v>16157161</v>
      </c>
      <c r="D5" s="7">
        <v>44482038</v>
      </c>
      <c r="E5" s="91">
        <v>49529458</v>
      </c>
      <c r="F5" s="90">
        <v>39999996</v>
      </c>
      <c r="G5" s="7">
        <v>51510000</v>
      </c>
      <c r="H5" s="91">
        <v>51510000</v>
      </c>
      <c r="I5" s="33">
        <v>33893994</v>
      </c>
      <c r="J5" s="31">
        <v>62075016</v>
      </c>
      <c r="K5" s="7">
        <v>49073625</v>
      </c>
      <c r="L5" s="91">
        <v>150176517</v>
      </c>
    </row>
    <row r="6" spans="1:12" ht="12.75">
      <c r="A6" s="256" t="s">
        <v>178</v>
      </c>
      <c r="B6" s="177"/>
      <c r="C6" s="7">
        <v>14950602</v>
      </c>
      <c r="D6" s="7">
        <v>8387842</v>
      </c>
      <c r="E6" s="91">
        <v>19936912</v>
      </c>
      <c r="F6" s="90">
        <v>18000001</v>
      </c>
      <c r="G6" s="7">
        <v>27505004</v>
      </c>
      <c r="H6" s="91">
        <v>27505004</v>
      </c>
      <c r="I6" s="33">
        <v>14623061</v>
      </c>
      <c r="J6" s="31">
        <v>33025008</v>
      </c>
      <c r="K6" s="7">
        <v>17468750</v>
      </c>
      <c r="L6" s="91">
        <v>19346640</v>
      </c>
    </row>
    <row r="7" spans="1:12" ht="12.75">
      <c r="A7" s="256" t="s">
        <v>179</v>
      </c>
      <c r="B7" s="177" t="s">
        <v>71</v>
      </c>
      <c r="C7" s="7">
        <v>422390000</v>
      </c>
      <c r="D7" s="7">
        <v>459368054</v>
      </c>
      <c r="E7" s="91">
        <v>427408000</v>
      </c>
      <c r="F7" s="90">
        <v>338474000</v>
      </c>
      <c r="G7" s="7">
        <v>335974000</v>
      </c>
      <c r="H7" s="91">
        <v>335974000</v>
      </c>
      <c r="I7" s="33">
        <v>253812000</v>
      </c>
      <c r="J7" s="31">
        <v>351967000</v>
      </c>
      <c r="K7" s="7">
        <v>369930000</v>
      </c>
      <c r="L7" s="91">
        <v>383298000</v>
      </c>
    </row>
    <row r="8" spans="1:12" ht="12.75">
      <c r="A8" s="256" t="s">
        <v>180</v>
      </c>
      <c r="B8" s="177" t="s">
        <v>71</v>
      </c>
      <c r="C8" s="7"/>
      <c r="D8" s="7"/>
      <c r="E8" s="91"/>
      <c r="F8" s="90">
        <v>127371000</v>
      </c>
      <c r="G8" s="7">
        <v>127371000</v>
      </c>
      <c r="H8" s="91">
        <v>127371000</v>
      </c>
      <c r="I8" s="33">
        <v>132371000</v>
      </c>
      <c r="J8" s="31">
        <v>122491000</v>
      </c>
      <c r="K8" s="7"/>
      <c r="L8" s="91"/>
    </row>
    <row r="9" spans="1:12" ht="12.75">
      <c r="A9" s="256" t="s">
        <v>181</v>
      </c>
      <c r="B9" s="177"/>
      <c r="C9" s="7">
        <v>6938705</v>
      </c>
      <c r="D9" s="7">
        <v>5959833</v>
      </c>
      <c r="E9" s="91"/>
      <c r="F9" s="90">
        <v>7999992</v>
      </c>
      <c r="G9" s="7">
        <v>12250008</v>
      </c>
      <c r="H9" s="91">
        <v>12250008</v>
      </c>
      <c r="I9" s="33">
        <v>7681965</v>
      </c>
      <c r="J9" s="31">
        <v>13749996</v>
      </c>
      <c r="K9" s="7">
        <v>14781250</v>
      </c>
      <c r="L9" s="91">
        <v>16370234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>
        <v>34475</v>
      </c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-396706586</v>
      </c>
      <c r="D12" s="7">
        <v>-379969019</v>
      </c>
      <c r="E12" s="91">
        <v>-392709541</v>
      </c>
      <c r="F12" s="90">
        <v>-428808000</v>
      </c>
      <c r="G12" s="7">
        <v>-429872448</v>
      </c>
      <c r="H12" s="91">
        <v>-429872448</v>
      </c>
      <c r="I12" s="33">
        <v>-412674793</v>
      </c>
      <c r="J12" s="31">
        <v>-458822004</v>
      </c>
      <c r="K12" s="7">
        <v>-490592000</v>
      </c>
      <c r="L12" s="91">
        <v>-520027000</v>
      </c>
    </row>
    <row r="13" spans="1:12" ht="12.75">
      <c r="A13" s="249" t="s">
        <v>26</v>
      </c>
      <c r="B13" s="177"/>
      <c r="C13" s="7">
        <v>-463653</v>
      </c>
      <c r="D13" s="7"/>
      <c r="E13" s="91"/>
      <c r="F13" s="90"/>
      <c r="G13" s="7">
        <v>-249996</v>
      </c>
      <c r="H13" s="91">
        <v>-249996</v>
      </c>
      <c r="I13" s="33">
        <v>-99051</v>
      </c>
      <c r="J13" s="31">
        <v>-300000</v>
      </c>
      <c r="K13" s="7">
        <v>-318000</v>
      </c>
      <c r="L13" s="91">
        <v>-338000</v>
      </c>
    </row>
    <row r="14" spans="1:12" ht="12.75">
      <c r="A14" s="256" t="s">
        <v>28</v>
      </c>
      <c r="B14" s="177" t="s">
        <v>71</v>
      </c>
      <c r="C14" s="7">
        <v>-5094553</v>
      </c>
      <c r="D14" s="7">
        <v>-2149000</v>
      </c>
      <c r="E14" s="91"/>
      <c r="F14" s="90"/>
      <c r="G14" s="7">
        <v>-9980556</v>
      </c>
      <c r="H14" s="91">
        <v>-9980556</v>
      </c>
      <c r="I14" s="33">
        <v>-771865</v>
      </c>
      <c r="J14" s="31">
        <v>-15000000</v>
      </c>
      <c r="K14" s="7">
        <v>-15900000</v>
      </c>
      <c r="L14" s="91">
        <v>-16854000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42014515</v>
      </c>
      <c r="D17" s="43">
        <f t="shared" si="0"/>
        <v>91597710</v>
      </c>
      <c r="E17" s="148">
        <f t="shared" si="0"/>
        <v>54635371</v>
      </c>
      <c r="F17" s="149">
        <f t="shared" si="0"/>
        <v>63036993</v>
      </c>
      <c r="G17" s="43">
        <f t="shared" si="0"/>
        <v>62997012</v>
      </c>
      <c r="H17" s="46">
        <f t="shared" si="0"/>
        <v>62997012</v>
      </c>
      <c r="I17" s="149">
        <f t="shared" si="0"/>
        <v>-5023208</v>
      </c>
      <c r="J17" s="42">
        <f t="shared" si="0"/>
        <v>47111000</v>
      </c>
      <c r="K17" s="43">
        <f t="shared" si="0"/>
        <v>-104630000</v>
      </c>
      <c r="L17" s="148">
        <f t="shared" si="0"/>
        <v>-118204126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/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>
        <v>23000000</v>
      </c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-145468228</v>
      </c>
      <c r="D24" s="7">
        <v>-144130317</v>
      </c>
      <c r="E24" s="91">
        <v>-100603976</v>
      </c>
      <c r="F24" s="90">
        <v>-121002000</v>
      </c>
      <c r="G24" s="7">
        <v>-121002000</v>
      </c>
      <c r="H24" s="91">
        <v>-121002000</v>
      </c>
      <c r="I24" s="33">
        <v>-117035629</v>
      </c>
      <c r="J24" s="31">
        <v>-126090996</v>
      </c>
      <c r="K24" s="7">
        <v>-125111000</v>
      </c>
      <c r="L24" s="91">
        <v>-132361000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-145468228</v>
      </c>
      <c r="D27" s="43">
        <f t="shared" si="1"/>
        <v>-144130317</v>
      </c>
      <c r="E27" s="148">
        <f t="shared" si="1"/>
        <v>-100603976</v>
      </c>
      <c r="F27" s="149">
        <f t="shared" si="1"/>
        <v>-121002000</v>
      </c>
      <c r="G27" s="43">
        <f t="shared" si="1"/>
        <v>-121002000</v>
      </c>
      <c r="H27" s="148">
        <f t="shared" si="1"/>
        <v>-121002000</v>
      </c>
      <c r="I27" s="46">
        <f t="shared" si="1"/>
        <v>-117035629</v>
      </c>
      <c r="J27" s="42">
        <f t="shared" si="1"/>
        <v>-126090996</v>
      </c>
      <c r="K27" s="43">
        <f t="shared" si="1"/>
        <v>-125111000</v>
      </c>
      <c r="L27" s="148">
        <f t="shared" si="1"/>
        <v>-132361000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>
        <v>-2655035</v>
      </c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/>
      <c r="D33" s="7">
        <v>-4571733</v>
      </c>
      <c r="E33" s="91">
        <v>-3942143</v>
      </c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0</v>
      </c>
      <c r="D36" s="43">
        <f t="shared" si="2"/>
        <v>-4571733</v>
      </c>
      <c r="E36" s="148">
        <f t="shared" si="2"/>
        <v>-3942143</v>
      </c>
      <c r="F36" s="149">
        <f t="shared" si="2"/>
        <v>0</v>
      </c>
      <c r="G36" s="43">
        <f t="shared" si="2"/>
        <v>0</v>
      </c>
      <c r="H36" s="148">
        <f t="shared" si="2"/>
        <v>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52577221</v>
      </c>
      <c r="D37" s="7">
        <v>15510280</v>
      </c>
      <c r="E37" s="91">
        <v>2887948</v>
      </c>
      <c r="F37" s="90">
        <v>3000000</v>
      </c>
      <c r="G37" s="7">
        <v>6535000</v>
      </c>
      <c r="H37" s="91">
        <v>6535000</v>
      </c>
      <c r="I37" s="33">
        <v>2560555</v>
      </c>
      <c r="J37" s="31">
        <v>25762000</v>
      </c>
      <c r="K37" s="7">
        <v>22107024</v>
      </c>
      <c r="L37" s="91">
        <v>-144316351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-103453713</v>
      </c>
      <c r="D38" s="12">
        <f t="shared" si="3"/>
        <v>-57104340</v>
      </c>
      <c r="E38" s="136">
        <f t="shared" si="3"/>
        <v>-49910748</v>
      </c>
      <c r="F38" s="137">
        <f t="shared" si="3"/>
        <v>-57965007</v>
      </c>
      <c r="G38" s="12">
        <f t="shared" si="3"/>
        <v>-58004988</v>
      </c>
      <c r="H38" s="136">
        <f t="shared" si="3"/>
        <v>-58004988</v>
      </c>
      <c r="I38" s="74">
        <f t="shared" si="3"/>
        <v>-122058837</v>
      </c>
      <c r="J38" s="72">
        <f t="shared" si="3"/>
        <v>-78979996</v>
      </c>
      <c r="K38" s="12">
        <f t="shared" si="3"/>
        <v>-229741000</v>
      </c>
      <c r="L38" s="136">
        <f t="shared" si="3"/>
        <v>-250565126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156818213</v>
      </c>
      <c r="D5" s="77">
        <f t="shared" si="0"/>
        <v>143128198</v>
      </c>
      <c r="E5" s="78">
        <f t="shared" si="0"/>
        <v>115457756</v>
      </c>
      <c r="F5" s="76">
        <f t="shared" si="0"/>
        <v>0</v>
      </c>
      <c r="G5" s="77">
        <f t="shared" si="0"/>
        <v>33976494</v>
      </c>
      <c r="H5" s="79">
        <f t="shared" si="0"/>
        <v>33976494</v>
      </c>
      <c r="I5" s="285">
        <f t="shared" si="0"/>
        <v>22000000</v>
      </c>
      <c r="J5" s="77">
        <f t="shared" si="0"/>
        <v>43820000</v>
      </c>
      <c r="K5" s="78">
        <f t="shared" si="0"/>
        <v>35449000</v>
      </c>
    </row>
    <row r="6" spans="1:11" ht="12.75">
      <c r="A6" s="287" t="s">
        <v>206</v>
      </c>
      <c r="B6" s="120"/>
      <c r="C6" s="7">
        <v>16563811</v>
      </c>
      <c r="D6" s="7">
        <v>11746909</v>
      </c>
      <c r="E6" s="91"/>
      <c r="F6" s="90"/>
      <c r="G6" s="7"/>
      <c r="H6" s="33"/>
      <c r="I6" s="31"/>
      <c r="J6" s="7"/>
      <c r="K6" s="91"/>
    </row>
    <row r="7" spans="1:11" ht="12.75">
      <c r="A7" s="287" t="s">
        <v>207</v>
      </c>
      <c r="B7" s="120"/>
      <c r="C7" s="7"/>
      <c r="D7" s="7">
        <v>1178358</v>
      </c>
      <c r="E7" s="91"/>
      <c r="F7" s="90"/>
      <c r="G7" s="7"/>
      <c r="H7" s="33"/>
      <c r="I7" s="31"/>
      <c r="J7" s="7"/>
      <c r="K7" s="91"/>
    </row>
    <row r="8" spans="1:11" ht="12.75">
      <c r="A8" s="287" t="s">
        <v>208</v>
      </c>
      <c r="B8" s="120"/>
      <c r="C8" s="7">
        <v>126006171</v>
      </c>
      <c r="D8" s="7">
        <v>85711072</v>
      </c>
      <c r="E8" s="91">
        <v>14293056</v>
      </c>
      <c r="F8" s="90"/>
      <c r="G8" s="7"/>
      <c r="H8" s="33"/>
      <c r="I8" s="31">
        <v>6000000</v>
      </c>
      <c r="J8" s="7">
        <v>10700000</v>
      </c>
      <c r="K8" s="91">
        <v>11449000</v>
      </c>
    </row>
    <row r="9" spans="1:11" ht="12.75">
      <c r="A9" s="287" t="s">
        <v>209</v>
      </c>
      <c r="B9" s="120"/>
      <c r="C9" s="7"/>
      <c r="D9" s="7">
        <v>5071260</v>
      </c>
      <c r="E9" s="91"/>
      <c r="F9" s="90"/>
      <c r="G9" s="7">
        <v>23320294</v>
      </c>
      <c r="H9" s="33">
        <v>23320294</v>
      </c>
      <c r="I9" s="31">
        <v>16000000</v>
      </c>
      <c r="J9" s="7">
        <v>17120000</v>
      </c>
      <c r="K9" s="91">
        <v>24000000</v>
      </c>
    </row>
    <row r="10" spans="1:11" ht="12.75">
      <c r="A10" s="287" t="s">
        <v>210</v>
      </c>
      <c r="B10" s="120"/>
      <c r="C10" s="7"/>
      <c r="D10" s="7">
        <v>20291074</v>
      </c>
      <c r="E10" s="91">
        <v>98268362</v>
      </c>
      <c r="F10" s="90"/>
      <c r="G10" s="7">
        <v>8334402</v>
      </c>
      <c r="H10" s="33">
        <v>8334402</v>
      </c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142569982</v>
      </c>
      <c r="D11" s="279">
        <f t="shared" si="1"/>
        <v>123998673</v>
      </c>
      <c r="E11" s="280">
        <f t="shared" si="1"/>
        <v>112561418</v>
      </c>
      <c r="F11" s="281">
        <f t="shared" si="1"/>
        <v>0</v>
      </c>
      <c r="G11" s="279">
        <f t="shared" si="1"/>
        <v>31654696</v>
      </c>
      <c r="H11" s="282">
        <f t="shared" si="1"/>
        <v>31654696</v>
      </c>
      <c r="I11" s="283">
        <f t="shared" si="1"/>
        <v>22000000</v>
      </c>
      <c r="J11" s="279">
        <f t="shared" si="1"/>
        <v>27820000</v>
      </c>
      <c r="K11" s="280">
        <f t="shared" si="1"/>
        <v>35449000</v>
      </c>
    </row>
    <row r="12" spans="1:11" ht="12.75">
      <c r="A12" s="289" t="s">
        <v>212</v>
      </c>
      <c r="B12" s="111"/>
      <c r="C12" s="7"/>
      <c r="D12" s="7"/>
      <c r="E12" s="91">
        <v>642887</v>
      </c>
      <c r="F12" s="90"/>
      <c r="G12" s="7">
        <v>1321798</v>
      </c>
      <c r="H12" s="33">
        <v>1321798</v>
      </c>
      <c r="I12" s="31"/>
      <c r="J12" s="7">
        <v>16000000</v>
      </c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14248231</v>
      </c>
      <c r="D15" s="7">
        <v>19129525</v>
      </c>
      <c r="E15" s="91">
        <v>1827561</v>
      </c>
      <c r="F15" s="90"/>
      <c r="G15" s="7">
        <v>1000000</v>
      </c>
      <c r="H15" s="33">
        <v>1000000</v>
      </c>
      <c r="I15" s="31"/>
      <c r="J15" s="7"/>
      <c r="K15" s="91"/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>
        <v>425890</v>
      </c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0</v>
      </c>
      <c r="D20" s="12">
        <f t="shared" si="2"/>
        <v>781769</v>
      </c>
      <c r="E20" s="136">
        <f t="shared" si="2"/>
        <v>0</v>
      </c>
      <c r="F20" s="137">
        <f t="shared" si="2"/>
        <v>121003000</v>
      </c>
      <c r="G20" s="12">
        <f t="shared" si="2"/>
        <v>87025956</v>
      </c>
      <c r="H20" s="74">
        <f t="shared" si="2"/>
        <v>87025956</v>
      </c>
      <c r="I20" s="72">
        <f t="shared" si="2"/>
        <v>104091000</v>
      </c>
      <c r="J20" s="12">
        <f t="shared" si="2"/>
        <v>80903896</v>
      </c>
      <c r="K20" s="136">
        <f t="shared" si="2"/>
        <v>96218048</v>
      </c>
    </row>
    <row r="21" spans="1:11" ht="12.75">
      <c r="A21" s="287" t="s">
        <v>206</v>
      </c>
      <c r="B21" s="120"/>
      <c r="C21" s="7"/>
      <c r="D21" s="7"/>
      <c r="E21" s="91"/>
      <c r="F21" s="90">
        <v>47079000</v>
      </c>
      <c r="G21" s="7">
        <v>39088758</v>
      </c>
      <c r="H21" s="33">
        <v>39088758</v>
      </c>
      <c r="I21" s="31">
        <v>48974080</v>
      </c>
      <c r="J21" s="7">
        <v>47287896</v>
      </c>
      <c r="K21" s="91">
        <v>50598048</v>
      </c>
    </row>
    <row r="22" spans="1:11" ht="12.75">
      <c r="A22" s="287" t="s">
        <v>207</v>
      </c>
      <c r="B22" s="120"/>
      <c r="C22" s="7"/>
      <c r="D22" s="7"/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/>
      <c r="D23" s="7"/>
      <c r="E23" s="91"/>
      <c r="F23" s="90">
        <v>56624000</v>
      </c>
      <c r="G23" s="7"/>
      <c r="H23" s="33"/>
      <c r="I23" s="31">
        <v>44416920</v>
      </c>
      <c r="J23" s="7">
        <v>33616000</v>
      </c>
      <c r="K23" s="91">
        <v>41620000</v>
      </c>
    </row>
    <row r="24" spans="1:11" ht="12.75">
      <c r="A24" s="287" t="s">
        <v>209</v>
      </c>
      <c r="B24" s="120"/>
      <c r="C24" s="7"/>
      <c r="D24" s="7"/>
      <c r="E24" s="91"/>
      <c r="F24" s="90">
        <v>16000000</v>
      </c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/>
      <c r="F25" s="90"/>
      <c r="G25" s="7">
        <v>47937198</v>
      </c>
      <c r="H25" s="33">
        <v>47937198</v>
      </c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0</v>
      </c>
      <c r="D26" s="279">
        <f t="shared" si="3"/>
        <v>0</v>
      </c>
      <c r="E26" s="280">
        <f t="shared" si="3"/>
        <v>0</v>
      </c>
      <c r="F26" s="281">
        <f t="shared" si="3"/>
        <v>119703000</v>
      </c>
      <c r="G26" s="279">
        <f t="shared" si="3"/>
        <v>87025956</v>
      </c>
      <c r="H26" s="282">
        <f t="shared" si="3"/>
        <v>87025956</v>
      </c>
      <c r="I26" s="283">
        <f t="shared" si="3"/>
        <v>93391000</v>
      </c>
      <c r="J26" s="279">
        <f t="shared" si="3"/>
        <v>80903896</v>
      </c>
      <c r="K26" s="280">
        <f t="shared" si="3"/>
        <v>92218048</v>
      </c>
    </row>
    <row r="27" spans="1:11" ht="12.75">
      <c r="A27" s="289" t="s">
        <v>212</v>
      </c>
      <c r="B27" s="125"/>
      <c r="C27" s="7"/>
      <c r="D27" s="7">
        <v>617269</v>
      </c>
      <c r="E27" s="91"/>
      <c r="F27" s="90">
        <v>1200000</v>
      </c>
      <c r="G27" s="7"/>
      <c r="H27" s="33"/>
      <c r="I27" s="31">
        <v>4000000</v>
      </c>
      <c r="J27" s="7"/>
      <c r="K27" s="91">
        <v>4000000</v>
      </c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>
        <v>164500</v>
      </c>
      <c r="E30" s="91"/>
      <c r="F30" s="90">
        <v>100000</v>
      </c>
      <c r="G30" s="7"/>
      <c r="H30" s="33"/>
      <c r="I30" s="31">
        <v>6700000</v>
      </c>
      <c r="J30" s="7"/>
      <c r="K30" s="91"/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16563811</v>
      </c>
      <c r="D36" s="7">
        <f t="shared" si="4"/>
        <v>11746909</v>
      </c>
      <c r="E36" s="91">
        <f t="shared" si="4"/>
        <v>0</v>
      </c>
      <c r="F36" s="90">
        <f t="shared" si="4"/>
        <v>47079000</v>
      </c>
      <c r="G36" s="7">
        <f t="shared" si="4"/>
        <v>39088758</v>
      </c>
      <c r="H36" s="33">
        <f t="shared" si="4"/>
        <v>39088758</v>
      </c>
      <c r="I36" s="31">
        <f t="shared" si="4"/>
        <v>48974080</v>
      </c>
      <c r="J36" s="7">
        <f t="shared" si="4"/>
        <v>47287896</v>
      </c>
      <c r="K36" s="91">
        <f t="shared" si="4"/>
        <v>50598048</v>
      </c>
    </row>
    <row r="37" spans="1:11" ht="12.75">
      <c r="A37" s="287" t="s">
        <v>207</v>
      </c>
      <c r="B37" s="120"/>
      <c r="C37" s="7">
        <f t="shared" si="4"/>
        <v>0</v>
      </c>
      <c r="D37" s="7">
        <f t="shared" si="4"/>
        <v>1178358</v>
      </c>
      <c r="E37" s="91">
        <f t="shared" si="4"/>
        <v>0</v>
      </c>
      <c r="F37" s="90">
        <f t="shared" si="4"/>
        <v>0</v>
      </c>
      <c r="G37" s="7">
        <f t="shared" si="4"/>
        <v>0</v>
      </c>
      <c r="H37" s="33">
        <f t="shared" si="4"/>
        <v>0</v>
      </c>
      <c r="I37" s="31">
        <f t="shared" si="4"/>
        <v>0</v>
      </c>
      <c r="J37" s="7">
        <f t="shared" si="4"/>
        <v>0</v>
      </c>
      <c r="K37" s="91">
        <f t="shared" si="4"/>
        <v>0</v>
      </c>
    </row>
    <row r="38" spans="1:11" ht="12.75">
      <c r="A38" s="287" t="s">
        <v>208</v>
      </c>
      <c r="B38" s="120"/>
      <c r="C38" s="7">
        <f t="shared" si="4"/>
        <v>126006171</v>
      </c>
      <c r="D38" s="7">
        <f t="shared" si="4"/>
        <v>85711072</v>
      </c>
      <c r="E38" s="91">
        <f t="shared" si="4"/>
        <v>14293056</v>
      </c>
      <c r="F38" s="90">
        <f t="shared" si="4"/>
        <v>56624000</v>
      </c>
      <c r="G38" s="7">
        <f t="shared" si="4"/>
        <v>0</v>
      </c>
      <c r="H38" s="33">
        <f t="shared" si="4"/>
        <v>0</v>
      </c>
      <c r="I38" s="31">
        <f t="shared" si="4"/>
        <v>50416920</v>
      </c>
      <c r="J38" s="7">
        <f t="shared" si="4"/>
        <v>44316000</v>
      </c>
      <c r="K38" s="91">
        <f t="shared" si="4"/>
        <v>53069000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5071260</v>
      </c>
      <c r="E39" s="91">
        <f t="shared" si="4"/>
        <v>0</v>
      </c>
      <c r="F39" s="90">
        <f t="shared" si="4"/>
        <v>16000000</v>
      </c>
      <c r="G39" s="7">
        <f t="shared" si="4"/>
        <v>23320294</v>
      </c>
      <c r="H39" s="33">
        <f t="shared" si="4"/>
        <v>23320294</v>
      </c>
      <c r="I39" s="31">
        <f t="shared" si="4"/>
        <v>16000000</v>
      </c>
      <c r="J39" s="7">
        <f t="shared" si="4"/>
        <v>17120000</v>
      </c>
      <c r="K39" s="91">
        <f t="shared" si="4"/>
        <v>24000000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20291074</v>
      </c>
      <c r="E40" s="91">
        <f t="shared" si="4"/>
        <v>98268362</v>
      </c>
      <c r="F40" s="90">
        <f t="shared" si="4"/>
        <v>0</v>
      </c>
      <c r="G40" s="7">
        <f t="shared" si="4"/>
        <v>56271600</v>
      </c>
      <c r="H40" s="33">
        <f t="shared" si="4"/>
        <v>56271600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142569982</v>
      </c>
      <c r="D41" s="279">
        <f t="shared" si="5"/>
        <v>123998673</v>
      </c>
      <c r="E41" s="280">
        <f t="shared" si="5"/>
        <v>112561418</v>
      </c>
      <c r="F41" s="281">
        <f t="shared" si="5"/>
        <v>119703000</v>
      </c>
      <c r="G41" s="279">
        <f t="shared" si="5"/>
        <v>118680652</v>
      </c>
      <c r="H41" s="282">
        <f t="shared" si="5"/>
        <v>118680652</v>
      </c>
      <c r="I41" s="283">
        <f t="shared" si="5"/>
        <v>115391000</v>
      </c>
      <c r="J41" s="279">
        <f t="shared" si="5"/>
        <v>108723896</v>
      </c>
      <c r="K41" s="280">
        <f t="shared" si="5"/>
        <v>127667048</v>
      </c>
    </row>
    <row r="42" spans="1:11" ht="12.75">
      <c r="A42" s="289" t="s">
        <v>212</v>
      </c>
      <c r="B42" s="111"/>
      <c r="C42" s="7">
        <f aca="true" t="shared" si="6" ref="C42:K48">C12+C27</f>
        <v>0</v>
      </c>
      <c r="D42" s="7">
        <f t="shared" si="6"/>
        <v>617269</v>
      </c>
      <c r="E42" s="27">
        <f t="shared" si="6"/>
        <v>642887</v>
      </c>
      <c r="F42" s="25">
        <f t="shared" si="6"/>
        <v>1200000</v>
      </c>
      <c r="G42" s="26">
        <f t="shared" si="6"/>
        <v>1321798</v>
      </c>
      <c r="H42" s="28">
        <f t="shared" si="6"/>
        <v>1321798</v>
      </c>
      <c r="I42" s="294">
        <f t="shared" si="6"/>
        <v>4000000</v>
      </c>
      <c r="J42" s="26">
        <f t="shared" si="6"/>
        <v>16000000</v>
      </c>
      <c r="K42" s="27">
        <f t="shared" si="6"/>
        <v>4000000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14248231</v>
      </c>
      <c r="D45" s="7">
        <f t="shared" si="6"/>
        <v>19294025</v>
      </c>
      <c r="E45" s="27">
        <f t="shared" si="6"/>
        <v>1827561</v>
      </c>
      <c r="F45" s="25">
        <f t="shared" si="6"/>
        <v>100000</v>
      </c>
      <c r="G45" s="26">
        <f t="shared" si="6"/>
        <v>1000000</v>
      </c>
      <c r="H45" s="28">
        <f t="shared" si="6"/>
        <v>1000000</v>
      </c>
      <c r="I45" s="294">
        <f t="shared" si="6"/>
        <v>6700000</v>
      </c>
      <c r="J45" s="26">
        <f t="shared" si="6"/>
        <v>0</v>
      </c>
      <c r="K45" s="27">
        <f t="shared" si="6"/>
        <v>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425890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156818213</v>
      </c>
      <c r="D49" s="220">
        <f t="shared" si="7"/>
        <v>143909967</v>
      </c>
      <c r="E49" s="223">
        <f t="shared" si="7"/>
        <v>115457756</v>
      </c>
      <c r="F49" s="224">
        <f t="shared" si="7"/>
        <v>121003000</v>
      </c>
      <c r="G49" s="220">
        <f t="shared" si="7"/>
        <v>121002450</v>
      </c>
      <c r="H49" s="301">
        <f t="shared" si="7"/>
        <v>121002450</v>
      </c>
      <c r="I49" s="225">
        <f t="shared" si="7"/>
        <v>126091000</v>
      </c>
      <c r="J49" s="220">
        <f t="shared" si="7"/>
        <v>124723896</v>
      </c>
      <c r="K49" s="223">
        <f t="shared" si="7"/>
        <v>131667048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175051511</v>
      </c>
      <c r="D52" s="7">
        <v>11746909</v>
      </c>
      <c r="E52" s="91"/>
      <c r="F52" s="90">
        <v>94157807</v>
      </c>
      <c r="G52" s="7">
        <v>86167565</v>
      </c>
      <c r="H52" s="33">
        <v>86167565</v>
      </c>
      <c r="I52" s="31">
        <v>142592080</v>
      </c>
      <c r="J52" s="7">
        <v>188879976</v>
      </c>
      <c r="K52" s="91">
        <v>239478128</v>
      </c>
    </row>
    <row r="53" spans="1:11" ht="12.75">
      <c r="A53" s="303" t="s">
        <v>207</v>
      </c>
      <c r="B53" s="120"/>
      <c r="C53" s="7"/>
      <c r="D53" s="7">
        <v>1178358</v>
      </c>
      <c r="E53" s="91"/>
      <c r="F53" s="90"/>
      <c r="G53" s="7"/>
      <c r="H53" s="33"/>
      <c r="I53" s="31"/>
      <c r="J53" s="7"/>
      <c r="K53" s="91"/>
    </row>
    <row r="54" spans="1:11" ht="12.75">
      <c r="A54" s="303" t="s">
        <v>208</v>
      </c>
      <c r="B54" s="120"/>
      <c r="C54" s="7">
        <v>126006171</v>
      </c>
      <c r="D54" s="7">
        <v>85711072</v>
      </c>
      <c r="E54" s="91">
        <v>14293056</v>
      </c>
      <c r="F54" s="90">
        <v>113247643</v>
      </c>
      <c r="G54" s="7">
        <v>56623643</v>
      </c>
      <c r="H54" s="33">
        <v>56623643</v>
      </c>
      <c r="I54" s="31">
        <v>163664920</v>
      </c>
      <c r="J54" s="7">
        <v>211981000</v>
      </c>
      <c r="K54" s="91">
        <v>265049920</v>
      </c>
    </row>
    <row r="55" spans="1:11" ht="12.75">
      <c r="A55" s="303" t="s">
        <v>209</v>
      </c>
      <c r="B55" s="120"/>
      <c r="C55" s="7"/>
      <c r="D55" s="7">
        <v>5071260</v>
      </c>
      <c r="E55" s="91"/>
      <c r="F55" s="90">
        <v>32000000</v>
      </c>
      <c r="G55" s="7">
        <v>39320294</v>
      </c>
      <c r="H55" s="33">
        <v>39320294</v>
      </c>
      <c r="I55" s="31">
        <v>48000000</v>
      </c>
      <c r="J55" s="7">
        <v>65120000</v>
      </c>
      <c r="K55" s="91">
        <v>89120000</v>
      </c>
    </row>
    <row r="56" spans="1:11" ht="12.75">
      <c r="A56" s="303" t="s">
        <v>210</v>
      </c>
      <c r="B56" s="120"/>
      <c r="C56" s="7">
        <v>872620236</v>
      </c>
      <c r="D56" s="7">
        <v>20291075</v>
      </c>
      <c r="E56" s="91">
        <v>1211660631</v>
      </c>
      <c r="F56" s="90"/>
      <c r="G56" s="7">
        <v>56271600</v>
      </c>
      <c r="H56" s="33">
        <v>56271600</v>
      </c>
      <c r="I56" s="31"/>
      <c r="J56" s="7"/>
      <c r="K56" s="91"/>
    </row>
    <row r="57" spans="1:11" ht="12.75">
      <c r="A57" s="178" t="s">
        <v>211</v>
      </c>
      <c r="B57" s="120"/>
      <c r="C57" s="279">
        <f aca="true" t="shared" si="8" ref="C57:K57">SUM(C52:C56)</f>
        <v>1173677918</v>
      </c>
      <c r="D57" s="279">
        <f t="shared" si="8"/>
        <v>123998674</v>
      </c>
      <c r="E57" s="280">
        <f t="shared" si="8"/>
        <v>1225953687</v>
      </c>
      <c r="F57" s="281">
        <f t="shared" si="8"/>
        <v>239405450</v>
      </c>
      <c r="G57" s="279">
        <f t="shared" si="8"/>
        <v>238383102</v>
      </c>
      <c r="H57" s="282">
        <f t="shared" si="8"/>
        <v>238383102</v>
      </c>
      <c r="I57" s="283">
        <f t="shared" si="8"/>
        <v>354257000</v>
      </c>
      <c r="J57" s="279">
        <f t="shared" si="8"/>
        <v>465980976</v>
      </c>
      <c r="K57" s="280">
        <f t="shared" si="8"/>
        <v>593648048</v>
      </c>
    </row>
    <row r="58" spans="1:11" ht="12.75">
      <c r="A58" s="176" t="s">
        <v>212</v>
      </c>
      <c r="B58" s="111"/>
      <c r="C58" s="7">
        <v>76680413</v>
      </c>
      <c r="D58" s="7">
        <v>617269</v>
      </c>
      <c r="E58" s="91">
        <v>91023799</v>
      </c>
      <c r="F58" s="90">
        <v>2500000</v>
      </c>
      <c r="G58" s="7">
        <v>2621798</v>
      </c>
      <c r="H58" s="33">
        <v>2621798</v>
      </c>
      <c r="I58" s="31">
        <v>4000000</v>
      </c>
      <c r="J58" s="7">
        <v>16000000</v>
      </c>
      <c r="K58" s="91">
        <v>4000000</v>
      </c>
    </row>
    <row r="59" spans="1:11" ht="12.75">
      <c r="A59" s="176" t="s">
        <v>213</v>
      </c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176" t="s">
        <v>214</v>
      </c>
      <c r="B60" s="111"/>
      <c r="C60" s="7">
        <v>154170</v>
      </c>
      <c r="D60" s="7"/>
      <c r="E60" s="91">
        <v>154170</v>
      </c>
      <c r="F60" s="90"/>
      <c r="G60" s="7"/>
      <c r="H60" s="33"/>
      <c r="I60" s="31"/>
      <c r="J60" s="7"/>
      <c r="K60" s="91"/>
    </row>
    <row r="61" spans="1:11" ht="12.75">
      <c r="A61" s="176" t="s">
        <v>215</v>
      </c>
      <c r="B61" s="111" t="s">
        <v>125</v>
      </c>
      <c r="C61" s="7">
        <v>204709539</v>
      </c>
      <c r="D61" s="7">
        <v>19294025</v>
      </c>
      <c r="E61" s="91">
        <v>681466106</v>
      </c>
      <c r="F61" s="90">
        <v>9100000</v>
      </c>
      <c r="G61" s="7">
        <v>10000000</v>
      </c>
      <c r="H61" s="33">
        <v>10000000</v>
      </c>
      <c r="I61" s="31">
        <v>6700000</v>
      </c>
      <c r="J61" s="7">
        <v>-6200000</v>
      </c>
      <c r="K61" s="91"/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-242670</v>
      </c>
      <c r="D64" s="7"/>
      <c r="E64" s="91">
        <v>917397</v>
      </c>
      <c r="F64" s="90"/>
      <c r="G64" s="7"/>
      <c r="H64" s="33"/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1454979370</v>
      </c>
      <c r="D65" s="220">
        <f t="shared" si="9"/>
        <v>143909968</v>
      </c>
      <c r="E65" s="223">
        <f t="shared" si="9"/>
        <v>1999515159</v>
      </c>
      <c r="F65" s="224">
        <f t="shared" si="9"/>
        <v>251005450</v>
      </c>
      <c r="G65" s="220">
        <f t="shared" si="9"/>
        <v>251004900</v>
      </c>
      <c r="H65" s="301">
        <f t="shared" si="9"/>
        <v>251004900</v>
      </c>
      <c r="I65" s="273">
        <f t="shared" si="9"/>
        <v>364957000</v>
      </c>
      <c r="J65" s="220">
        <f t="shared" si="9"/>
        <v>475780976</v>
      </c>
      <c r="K65" s="223">
        <f t="shared" si="9"/>
        <v>597648048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56309447</v>
      </c>
      <c r="D68" s="26">
        <v>35294416</v>
      </c>
      <c r="E68" s="27">
        <v>54392876</v>
      </c>
      <c r="F68" s="25">
        <v>150000000</v>
      </c>
      <c r="G68" s="26">
        <v>150000000</v>
      </c>
      <c r="H68" s="28">
        <v>150000000</v>
      </c>
      <c r="I68" s="294">
        <v>150000000</v>
      </c>
      <c r="J68" s="26">
        <v>150000000</v>
      </c>
      <c r="K68" s="27">
        <v>150000000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0</v>
      </c>
      <c r="D69" s="26">
        <f t="shared" si="10"/>
        <v>0</v>
      </c>
      <c r="E69" s="27">
        <f t="shared" si="10"/>
        <v>0</v>
      </c>
      <c r="F69" s="25">
        <f t="shared" si="10"/>
        <v>42750000</v>
      </c>
      <c r="G69" s="26">
        <f t="shared" si="10"/>
        <v>0</v>
      </c>
      <c r="H69" s="28">
        <f t="shared" si="10"/>
        <v>0</v>
      </c>
      <c r="I69" s="294">
        <f t="shared" si="10"/>
        <v>45410000</v>
      </c>
      <c r="J69" s="26">
        <f t="shared" si="10"/>
        <v>50254800</v>
      </c>
      <c r="K69" s="27">
        <f t="shared" si="10"/>
        <v>53269028</v>
      </c>
    </row>
    <row r="70" spans="1:11" ht="12.75">
      <c r="A70" s="303" t="s">
        <v>206</v>
      </c>
      <c r="B70" s="120"/>
      <c r="C70" s="7"/>
      <c r="D70" s="7"/>
      <c r="E70" s="91"/>
      <c r="F70" s="90">
        <v>10800000</v>
      </c>
      <c r="G70" s="7"/>
      <c r="H70" s="33"/>
      <c r="I70" s="31">
        <v>12500000</v>
      </c>
      <c r="J70" s="7">
        <v>15370000</v>
      </c>
      <c r="K70" s="91">
        <v>16292200</v>
      </c>
    </row>
    <row r="71" spans="1:11" ht="12.75">
      <c r="A71" s="303" t="s">
        <v>207</v>
      </c>
      <c r="B71" s="120"/>
      <c r="C71" s="7"/>
      <c r="D71" s="7"/>
      <c r="E71" s="91"/>
      <c r="F71" s="90"/>
      <c r="G71" s="7"/>
      <c r="H71" s="33"/>
      <c r="I71" s="31">
        <v>1680000</v>
      </c>
      <c r="J71" s="7">
        <v>509000</v>
      </c>
      <c r="K71" s="91">
        <v>539000</v>
      </c>
    </row>
    <row r="72" spans="1:11" ht="12.75">
      <c r="A72" s="303" t="s">
        <v>208</v>
      </c>
      <c r="B72" s="120"/>
      <c r="C72" s="7"/>
      <c r="D72" s="7"/>
      <c r="E72" s="91"/>
      <c r="F72" s="90">
        <v>20700000</v>
      </c>
      <c r="G72" s="7"/>
      <c r="H72" s="33"/>
      <c r="I72" s="31">
        <v>16500000</v>
      </c>
      <c r="J72" s="7">
        <v>18338000</v>
      </c>
      <c r="K72" s="91">
        <v>19438000</v>
      </c>
    </row>
    <row r="73" spans="1:11" ht="12.75">
      <c r="A73" s="303" t="s">
        <v>209</v>
      </c>
      <c r="B73" s="120"/>
      <c r="C73" s="7"/>
      <c r="D73" s="7"/>
      <c r="E73" s="91"/>
      <c r="F73" s="90">
        <v>4350000</v>
      </c>
      <c r="G73" s="7"/>
      <c r="H73" s="33"/>
      <c r="I73" s="31">
        <v>3410000</v>
      </c>
      <c r="J73" s="7">
        <v>3614600</v>
      </c>
      <c r="K73" s="91">
        <v>3831476</v>
      </c>
    </row>
    <row r="74" spans="1:11" ht="12.75">
      <c r="A74" s="303" t="s">
        <v>210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0</v>
      </c>
      <c r="D75" s="279">
        <f t="shared" si="11"/>
        <v>0</v>
      </c>
      <c r="E75" s="280">
        <f t="shared" si="11"/>
        <v>0</v>
      </c>
      <c r="F75" s="281">
        <f t="shared" si="11"/>
        <v>35850000</v>
      </c>
      <c r="G75" s="279">
        <f t="shared" si="11"/>
        <v>0</v>
      </c>
      <c r="H75" s="282">
        <f t="shared" si="11"/>
        <v>0</v>
      </c>
      <c r="I75" s="283">
        <f t="shared" si="11"/>
        <v>34090000</v>
      </c>
      <c r="J75" s="279">
        <f t="shared" si="11"/>
        <v>37831600</v>
      </c>
      <c r="K75" s="280">
        <f t="shared" si="11"/>
        <v>40100676</v>
      </c>
    </row>
    <row r="76" spans="1:11" ht="12.75">
      <c r="A76" s="307" t="s">
        <v>212</v>
      </c>
      <c r="B76" s="111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/>
      <c r="D79" s="7"/>
      <c r="E79" s="91"/>
      <c r="F79" s="90">
        <v>6900000</v>
      </c>
      <c r="G79" s="7"/>
      <c r="H79" s="33"/>
      <c r="I79" s="31">
        <v>11320000</v>
      </c>
      <c r="J79" s="7">
        <v>12423200</v>
      </c>
      <c r="K79" s="91">
        <v>13168352</v>
      </c>
    </row>
    <row r="80" spans="1:11" ht="12.75">
      <c r="A80" s="308" t="s">
        <v>227</v>
      </c>
      <c r="B80" s="127"/>
      <c r="C80" s="193">
        <f aca="true" t="shared" si="12" ref="C80:K80">SUM(C68:C69)</f>
        <v>56309447</v>
      </c>
      <c r="D80" s="193">
        <f t="shared" si="12"/>
        <v>35294416</v>
      </c>
      <c r="E80" s="309">
        <f t="shared" si="12"/>
        <v>54392876</v>
      </c>
      <c r="F80" s="310">
        <f t="shared" si="12"/>
        <v>192750000</v>
      </c>
      <c r="G80" s="193">
        <f t="shared" si="12"/>
        <v>150000000</v>
      </c>
      <c r="H80" s="195">
        <f t="shared" si="12"/>
        <v>150000000</v>
      </c>
      <c r="I80" s="311">
        <f t="shared" si="12"/>
        <v>195410000</v>
      </c>
      <c r="J80" s="193">
        <f t="shared" si="12"/>
        <v>200254800</v>
      </c>
      <c r="K80" s="309">
        <f t="shared" si="12"/>
        <v>203269028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0.0054620194407813336</v>
      </c>
      <c r="E82" s="322">
        <f t="shared" si="13"/>
        <v>0</v>
      </c>
      <c r="F82" s="323">
        <f t="shared" si="13"/>
        <v>0</v>
      </c>
      <c r="G82" s="321">
        <f t="shared" si="13"/>
        <v>2.5613577433857655</v>
      </c>
      <c r="H82" s="324">
        <f t="shared" si="13"/>
        <v>2.5613577433857655</v>
      </c>
      <c r="I82" s="325">
        <f t="shared" si="13"/>
        <v>4.731409090909091</v>
      </c>
      <c r="J82" s="321">
        <f t="shared" si="13"/>
        <v>1.846277863989046</v>
      </c>
      <c r="K82" s="322">
        <f t="shared" si="13"/>
        <v>2.714266918671895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</v>
      </c>
      <c r="D83" s="321">
        <f t="shared" si="14"/>
        <v>0.022149934425887655</v>
      </c>
      <c r="E83" s="322">
        <f t="shared" si="14"/>
        <v>0</v>
      </c>
      <c r="F83" s="323">
        <f t="shared" si="14"/>
        <v>0.8066866666666667</v>
      </c>
      <c r="G83" s="321">
        <f t="shared" si="14"/>
        <v>0.58017304</v>
      </c>
      <c r="H83" s="324">
        <f t="shared" si="14"/>
        <v>0.58017304</v>
      </c>
      <c r="I83" s="325">
        <f t="shared" si="14"/>
        <v>0.69394</v>
      </c>
      <c r="J83" s="321">
        <f t="shared" si="14"/>
        <v>0.5393593066666666</v>
      </c>
      <c r="K83" s="322">
        <f t="shared" si="14"/>
        <v>0.6414536533333334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</v>
      </c>
      <c r="D84" s="321">
        <f t="shared" si="15"/>
        <v>0</v>
      </c>
      <c r="E84" s="322">
        <f t="shared" si="15"/>
        <v>0</v>
      </c>
      <c r="F84" s="323">
        <f t="shared" si="15"/>
        <v>0.17</v>
      </c>
      <c r="G84" s="321">
        <f t="shared" si="15"/>
        <v>0</v>
      </c>
      <c r="H84" s="324">
        <f t="shared" si="15"/>
        <v>0</v>
      </c>
      <c r="I84" s="325">
        <f t="shared" si="15"/>
        <v>0.124</v>
      </c>
      <c r="J84" s="321">
        <f t="shared" si="15"/>
        <v>0.106</v>
      </c>
      <c r="K84" s="322">
        <f t="shared" si="15"/>
        <v>0.089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</v>
      </c>
      <c r="D85" s="321">
        <f t="shared" si="16"/>
        <v>0.01</v>
      </c>
      <c r="E85" s="322">
        <f t="shared" si="16"/>
        <v>0</v>
      </c>
      <c r="F85" s="323">
        <f t="shared" si="16"/>
        <v>0.65</v>
      </c>
      <c r="G85" s="321">
        <f t="shared" si="16"/>
        <v>0.35</v>
      </c>
      <c r="H85" s="324">
        <f t="shared" si="16"/>
        <v>0.35</v>
      </c>
      <c r="I85" s="325">
        <f t="shared" si="16"/>
        <v>0.41</v>
      </c>
      <c r="J85" s="321">
        <f t="shared" si="16"/>
        <v>0.28</v>
      </c>
      <c r="K85" s="322">
        <f t="shared" si="16"/>
        <v>0.25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>
        <v>2539804</v>
      </c>
      <c r="D89" s="7"/>
      <c r="E89" s="91">
        <v>945564</v>
      </c>
      <c r="F89" s="90">
        <v>199996854</v>
      </c>
      <c r="G89" s="7">
        <v>5000000</v>
      </c>
      <c r="H89" s="33">
        <v>5000000</v>
      </c>
      <c r="I89" s="31">
        <v>5000000</v>
      </c>
      <c r="J89" s="7">
        <v>5300000</v>
      </c>
      <c r="K89" s="32">
        <v>5618000</v>
      </c>
    </row>
    <row r="90" spans="1:11" ht="12.75">
      <c r="A90" s="307" t="s">
        <v>229</v>
      </c>
      <c r="B90" s="320"/>
      <c r="C90" s="131"/>
      <c r="D90" s="131"/>
      <c r="E90" s="132"/>
      <c r="F90" s="133">
        <v>52210000</v>
      </c>
      <c r="G90" s="131">
        <v>500000</v>
      </c>
      <c r="H90" s="134">
        <v>500000</v>
      </c>
      <c r="I90" s="135">
        <v>700000</v>
      </c>
      <c r="J90" s="131">
        <v>742000</v>
      </c>
      <c r="K90" s="209">
        <v>786520</v>
      </c>
    </row>
    <row r="91" spans="1:11" ht="12.75">
      <c r="A91" s="307" t="s">
        <v>230</v>
      </c>
      <c r="B91" s="320"/>
      <c r="C91" s="7"/>
      <c r="D91" s="7"/>
      <c r="E91" s="91"/>
      <c r="F91" s="90">
        <v>45750000</v>
      </c>
      <c r="G91" s="7">
        <v>850000</v>
      </c>
      <c r="H91" s="33">
        <v>850000</v>
      </c>
      <c r="I91" s="31">
        <v>570000</v>
      </c>
      <c r="J91" s="7">
        <v>604000</v>
      </c>
      <c r="K91" s="32">
        <v>640452</v>
      </c>
    </row>
    <row r="92" spans="1:11" ht="12.75">
      <c r="A92" s="307" t="s">
        <v>29</v>
      </c>
      <c r="B92" s="320"/>
      <c r="C92" s="7">
        <v>128156740</v>
      </c>
      <c r="D92" s="7">
        <v>229640000</v>
      </c>
      <c r="E92" s="91">
        <v>175399466</v>
      </c>
      <c r="F92" s="90">
        <v>130851000</v>
      </c>
      <c r="G92" s="7">
        <v>123091676</v>
      </c>
      <c r="H92" s="33">
        <v>123091676</v>
      </c>
      <c r="I92" s="31">
        <v>139651000</v>
      </c>
      <c r="J92" s="7">
        <v>150149860</v>
      </c>
      <c r="K92" s="32">
        <v>159159064</v>
      </c>
    </row>
    <row r="93" spans="1:11" ht="12.75">
      <c r="A93" s="308" t="s">
        <v>371</v>
      </c>
      <c r="B93" s="127"/>
      <c r="C93" s="220">
        <f>SUM(C89:C92)</f>
        <v>130696544</v>
      </c>
      <c r="D93" s="220">
        <f aca="true" t="shared" si="17" ref="D93:K93">SUM(D89:D92)</f>
        <v>229640000</v>
      </c>
      <c r="E93" s="223">
        <f t="shared" si="17"/>
        <v>176345030</v>
      </c>
      <c r="F93" s="224">
        <f t="shared" si="17"/>
        <v>428807854</v>
      </c>
      <c r="G93" s="220">
        <f t="shared" si="17"/>
        <v>129441676</v>
      </c>
      <c r="H93" s="301">
        <f t="shared" si="17"/>
        <v>129441676</v>
      </c>
      <c r="I93" s="225">
        <f t="shared" si="17"/>
        <v>145921000</v>
      </c>
      <c r="J93" s="220">
        <f t="shared" si="17"/>
        <v>156795860</v>
      </c>
      <c r="K93" s="226">
        <f t="shared" si="17"/>
        <v>166204036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8827</v>
      </c>
      <c r="D6" s="366">
        <v>8827</v>
      </c>
      <c r="E6" s="367">
        <v>8827</v>
      </c>
      <c r="F6" s="368">
        <v>8827</v>
      </c>
      <c r="G6" s="366">
        <v>8827</v>
      </c>
      <c r="H6" s="369">
        <v>8827</v>
      </c>
      <c r="I6" s="370">
        <v>8827</v>
      </c>
      <c r="J6" s="366">
        <v>8827</v>
      </c>
      <c r="K6" s="367">
        <v>8827</v>
      </c>
    </row>
    <row r="7" spans="1:11" ht="12.75">
      <c r="A7" s="178" t="s">
        <v>234</v>
      </c>
      <c r="B7" s="120"/>
      <c r="C7" s="366">
        <v>34648</v>
      </c>
      <c r="D7" s="366">
        <v>34648</v>
      </c>
      <c r="E7" s="367">
        <v>34648</v>
      </c>
      <c r="F7" s="368">
        <v>34648</v>
      </c>
      <c r="G7" s="366">
        <v>34648</v>
      </c>
      <c r="H7" s="369">
        <v>34648</v>
      </c>
      <c r="I7" s="370">
        <v>34648</v>
      </c>
      <c r="J7" s="366">
        <v>34648</v>
      </c>
      <c r="K7" s="367">
        <v>34648</v>
      </c>
    </row>
    <row r="8" spans="1:11" ht="12.75">
      <c r="A8" s="178" t="s">
        <v>235</v>
      </c>
      <c r="B8" s="120" t="s">
        <v>95</v>
      </c>
      <c r="C8" s="366">
        <v>3744</v>
      </c>
      <c r="D8" s="366">
        <v>3744</v>
      </c>
      <c r="E8" s="367">
        <v>3744</v>
      </c>
      <c r="F8" s="368">
        <v>3744</v>
      </c>
      <c r="G8" s="366">
        <v>3744</v>
      </c>
      <c r="H8" s="369">
        <v>3744</v>
      </c>
      <c r="I8" s="370">
        <v>3744</v>
      </c>
      <c r="J8" s="366">
        <v>3744</v>
      </c>
      <c r="K8" s="367">
        <v>3744</v>
      </c>
    </row>
    <row r="9" spans="1:11" ht="12.75">
      <c r="A9" s="178" t="s">
        <v>236</v>
      </c>
      <c r="B9" s="120" t="s">
        <v>93</v>
      </c>
      <c r="C9" s="366">
        <v>1078</v>
      </c>
      <c r="D9" s="366">
        <v>1078</v>
      </c>
      <c r="E9" s="367">
        <v>1078</v>
      </c>
      <c r="F9" s="368">
        <v>1078</v>
      </c>
      <c r="G9" s="366">
        <v>1078</v>
      </c>
      <c r="H9" s="369">
        <v>1078</v>
      </c>
      <c r="I9" s="370">
        <v>1078</v>
      </c>
      <c r="J9" s="366">
        <v>1078</v>
      </c>
      <c r="K9" s="367">
        <v>1078</v>
      </c>
    </row>
    <row r="10" spans="1:11" ht="12.75">
      <c r="A10" s="349" t="s">
        <v>237</v>
      </c>
      <c r="B10" s="120"/>
      <c r="C10" s="371">
        <f aca="true" t="shared" si="0" ref="C10:K10">SUM(C6:C9)</f>
        <v>48297</v>
      </c>
      <c r="D10" s="371">
        <f t="shared" si="0"/>
        <v>48297</v>
      </c>
      <c r="E10" s="372">
        <f t="shared" si="0"/>
        <v>48297</v>
      </c>
      <c r="F10" s="373">
        <f t="shared" si="0"/>
        <v>48297</v>
      </c>
      <c r="G10" s="371">
        <f t="shared" si="0"/>
        <v>48297</v>
      </c>
      <c r="H10" s="374">
        <f t="shared" si="0"/>
        <v>48297</v>
      </c>
      <c r="I10" s="375">
        <f t="shared" si="0"/>
        <v>48297</v>
      </c>
      <c r="J10" s="371">
        <f t="shared" si="0"/>
        <v>48297</v>
      </c>
      <c r="K10" s="372">
        <f t="shared" si="0"/>
        <v>48297</v>
      </c>
    </row>
    <row r="11" spans="1:11" ht="12.75">
      <c r="A11" s="178" t="s">
        <v>238</v>
      </c>
      <c r="B11" s="120" t="s">
        <v>98</v>
      </c>
      <c r="C11" s="366">
        <v>114</v>
      </c>
      <c r="D11" s="366">
        <v>114</v>
      </c>
      <c r="E11" s="367">
        <v>114</v>
      </c>
      <c r="F11" s="368">
        <v>114</v>
      </c>
      <c r="G11" s="366">
        <v>114</v>
      </c>
      <c r="H11" s="369">
        <v>114</v>
      </c>
      <c r="I11" s="370">
        <v>114</v>
      </c>
      <c r="J11" s="366">
        <v>114</v>
      </c>
      <c r="K11" s="367">
        <v>114</v>
      </c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>
        <v>13750</v>
      </c>
      <c r="D13" s="366">
        <v>13750</v>
      </c>
      <c r="E13" s="367">
        <v>13750</v>
      </c>
      <c r="F13" s="368">
        <v>13750</v>
      </c>
      <c r="G13" s="366">
        <v>13750</v>
      </c>
      <c r="H13" s="369">
        <v>13750</v>
      </c>
      <c r="I13" s="370">
        <v>13750</v>
      </c>
      <c r="J13" s="366">
        <v>13750</v>
      </c>
      <c r="K13" s="367">
        <v>13750</v>
      </c>
    </row>
    <row r="14" spans="1:11" ht="12.75">
      <c r="A14" s="349" t="s">
        <v>241</v>
      </c>
      <c r="B14" s="120"/>
      <c r="C14" s="376">
        <f aca="true" t="shared" si="1" ref="C14:K14">SUM(C11:C13)</f>
        <v>13864</v>
      </c>
      <c r="D14" s="376">
        <f t="shared" si="1"/>
        <v>13864</v>
      </c>
      <c r="E14" s="377">
        <f t="shared" si="1"/>
        <v>13864</v>
      </c>
      <c r="F14" s="378">
        <f t="shared" si="1"/>
        <v>13864</v>
      </c>
      <c r="G14" s="376">
        <f t="shared" si="1"/>
        <v>13864</v>
      </c>
      <c r="H14" s="379">
        <f t="shared" si="1"/>
        <v>13864</v>
      </c>
      <c r="I14" s="380">
        <f t="shared" si="1"/>
        <v>13864</v>
      </c>
      <c r="J14" s="376">
        <f t="shared" si="1"/>
        <v>13864</v>
      </c>
      <c r="K14" s="377">
        <f t="shared" si="1"/>
        <v>13864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62161</v>
      </c>
      <c r="D15" s="381">
        <f t="shared" si="2"/>
        <v>62161</v>
      </c>
      <c r="E15" s="382">
        <f t="shared" si="2"/>
        <v>62161</v>
      </c>
      <c r="F15" s="383">
        <f t="shared" si="2"/>
        <v>62161</v>
      </c>
      <c r="G15" s="381">
        <f t="shared" si="2"/>
        <v>62161</v>
      </c>
      <c r="H15" s="384">
        <f t="shared" si="2"/>
        <v>62161</v>
      </c>
      <c r="I15" s="385">
        <f t="shared" si="2"/>
        <v>62161</v>
      </c>
      <c r="J15" s="381">
        <f t="shared" si="2"/>
        <v>62161</v>
      </c>
      <c r="K15" s="382">
        <f t="shared" si="2"/>
        <v>62161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8239</v>
      </c>
      <c r="D17" s="366">
        <v>8239</v>
      </c>
      <c r="E17" s="367">
        <v>8239</v>
      </c>
      <c r="F17" s="368">
        <v>8239</v>
      </c>
      <c r="G17" s="366">
        <v>8239</v>
      </c>
      <c r="H17" s="369">
        <v>8239</v>
      </c>
      <c r="I17" s="370">
        <v>8239</v>
      </c>
      <c r="J17" s="366">
        <v>8239</v>
      </c>
      <c r="K17" s="367">
        <v>8239</v>
      </c>
    </row>
    <row r="18" spans="1:11" ht="12.75">
      <c r="A18" s="178" t="s">
        <v>244</v>
      </c>
      <c r="B18" s="120"/>
      <c r="C18" s="366">
        <v>1107</v>
      </c>
      <c r="D18" s="366">
        <v>1107</v>
      </c>
      <c r="E18" s="367">
        <v>1107</v>
      </c>
      <c r="F18" s="368">
        <v>1107</v>
      </c>
      <c r="G18" s="366">
        <v>1107</v>
      </c>
      <c r="H18" s="369">
        <v>1107</v>
      </c>
      <c r="I18" s="370">
        <v>1107</v>
      </c>
      <c r="J18" s="366">
        <v>1107</v>
      </c>
      <c r="K18" s="367">
        <v>1107</v>
      </c>
    </row>
    <row r="19" spans="1:11" ht="12.75">
      <c r="A19" s="178" t="s">
        <v>245</v>
      </c>
      <c r="B19" s="120"/>
      <c r="C19" s="366">
        <v>366</v>
      </c>
      <c r="D19" s="366">
        <v>366</v>
      </c>
      <c r="E19" s="367">
        <v>366</v>
      </c>
      <c r="F19" s="368">
        <v>366</v>
      </c>
      <c r="G19" s="366">
        <v>366</v>
      </c>
      <c r="H19" s="369">
        <v>366</v>
      </c>
      <c r="I19" s="370">
        <v>366</v>
      </c>
      <c r="J19" s="366">
        <v>366</v>
      </c>
      <c r="K19" s="367">
        <v>366</v>
      </c>
    </row>
    <row r="20" spans="1:11" ht="12.75">
      <c r="A20" s="178" t="s">
        <v>246</v>
      </c>
      <c r="B20" s="120"/>
      <c r="C20" s="366">
        <v>15667</v>
      </c>
      <c r="D20" s="366">
        <v>15667</v>
      </c>
      <c r="E20" s="367">
        <v>15667</v>
      </c>
      <c r="F20" s="368">
        <v>15667</v>
      </c>
      <c r="G20" s="366">
        <v>15667</v>
      </c>
      <c r="H20" s="369">
        <v>15667</v>
      </c>
      <c r="I20" s="370">
        <v>15667</v>
      </c>
      <c r="J20" s="366">
        <v>15667</v>
      </c>
      <c r="K20" s="367">
        <v>15667</v>
      </c>
    </row>
    <row r="21" spans="1:11" ht="12.75">
      <c r="A21" s="178" t="s">
        <v>247</v>
      </c>
      <c r="B21" s="120"/>
      <c r="C21" s="366">
        <v>35194</v>
      </c>
      <c r="D21" s="366">
        <v>35194</v>
      </c>
      <c r="E21" s="367">
        <v>35194</v>
      </c>
      <c r="F21" s="368">
        <v>35194</v>
      </c>
      <c r="G21" s="366">
        <v>35194</v>
      </c>
      <c r="H21" s="369">
        <v>35194</v>
      </c>
      <c r="I21" s="370">
        <v>35194</v>
      </c>
      <c r="J21" s="366">
        <v>35194</v>
      </c>
      <c r="K21" s="367">
        <v>35194</v>
      </c>
    </row>
    <row r="22" spans="1:11" ht="12.75">
      <c r="A22" s="349" t="s">
        <v>237</v>
      </c>
      <c r="B22" s="120"/>
      <c r="C22" s="371">
        <f aca="true" t="shared" si="3" ref="C22:K22">SUM(C17:C21)</f>
        <v>60573</v>
      </c>
      <c r="D22" s="371">
        <f t="shared" si="3"/>
        <v>60573</v>
      </c>
      <c r="E22" s="372">
        <f t="shared" si="3"/>
        <v>60573</v>
      </c>
      <c r="F22" s="373">
        <f t="shared" si="3"/>
        <v>60573</v>
      </c>
      <c r="G22" s="371">
        <f t="shared" si="3"/>
        <v>60573</v>
      </c>
      <c r="H22" s="374">
        <f t="shared" si="3"/>
        <v>60573</v>
      </c>
      <c r="I22" s="375">
        <f t="shared" si="3"/>
        <v>60573</v>
      </c>
      <c r="J22" s="371">
        <f t="shared" si="3"/>
        <v>60573</v>
      </c>
      <c r="K22" s="372">
        <f t="shared" si="3"/>
        <v>60573</v>
      </c>
    </row>
    <row r="23" spans="1:11" ht="12.75">
      <c r="A23" s="178" t="s">
        <v>248</v>
      </c>
      <c r="B23" s="120"/>
      <c r="C23" s="366">
        <v>221</v>
      </c>
      <c r="D23" s="366">
        <v>221</v>
      </c>
      <c r="E23" s="367">
        <v>221</v>
      </c>
      <c r="F23" s="368">
        <v>221</v>
      </c>
      <c r="G23" s="366">
        <v>221</v>
      </c>
      <c r="H23" s="369">
        <v>221</v>
      </c>
      <c r="I23" s="370">
        <v>221</v>
      </c>
      <c r="J23" s="366">
        <v>221</v>
      </c>
      <c r="K23" s="367">
        <v>221</v>
      </c>
    </row>
    <row r="24" spans="1:11" ht="12.75">
      <c r="A24" s="178" t="s">
        <v>249</v>
      </c>
      <c r="B24" s="120"/>
      <c r="C24" s="366">
        <v>153</v>
      </c>
      <c r="D24" s="366">
        <v>153</v>
      </c>
      <c r="E24" s="367">
        <v>153</v>
      </c>
      <c r="F24" s="368">
        <v>153</v>
      </c>
      <c r="G24" s="366">
        <v>153</v>
      </c>
      <c r="H24" s="369">
        <v>153</v>
      </c>
      <c r="I24" s="370">
        <v>153</v>
      </c>
      <c r="J24" s="366">
        <v>153</v>
      </c>
      <c r="K24" s="367">
        <v>153</v>
      </c>
    </row>
    <row r="25" spans="1:11" ht="12.75">
      <c r="A25" s="178" t="s">
        <v>250</v>
      </c>
      <c r="B25" s="120"/>
      <c r="C25" s="366"/>
      <c r="D25" s="366"/>
      <c r="E25" s="367"/>
      <c r="F25" s="368"/>
      <c r="G25" s="366"/>
      <c r="H25" s="369"/>
      <c r="I25" s="370"/>
      <c r="J25" s="366"/>
      <c r="K25" s="367"/>
    </row>
    <row r="26" spans="1:11" ht="12.75">
      <c r="A26" s="349" t="s">
        <v>241</v>
      </c>
      <c r="B26" s="120"/>
      <c r="C26" s="376">
        <f aca="true" t="shared" si="4" ref="C26:K26">SUM(C23:C25)</f>
        <v>374</v>
      </c>
      <c r="D26" s="376">
        <f t="shared" si="4"/>
        <v>374</v>
      </c>
      <c r="E26" s="377">
        <f t="shared" si="4"/>
        <v>374</v>
      </c>
      <c r="F26" s="378">
        <f t="shared" si="4"/>
        <v>374</v>
      </c>
      <c r="G26" s="376">
        <f t="shared" si="4"/>
        <v>374</v>
      </c>
      <c r="H26" s="379">
        <f t="shared" si="4"/>
        <v>374</v>
      </c>
      <c r="I26" s="380">
        <f t="shared" si="4"/>
        <v>374</v>
      </c>
      <c r="J26" s="376">
        <f t="shared" si="4"/>
        <v>374</v>
      </c>
      <c r="K26" s="377">
        <f t="shared" si="4"/>
        <v>374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60947</v>
      </c>
      <c r="D27" s="381">
        <f t="shared" si="5"/>
        <v>60947</v>
      </c>
      <c r="E27" s="382">
        <f t="shared" si="5"/>
        <v>60947</v>
      </c>
      <c r="F27" s="383">
        <f t="shared" si="5"/>
        <v>60947</v>
      </c>
      <c r="G27" s="381">
        <f t="shared" si="5"/>
        <v>60947</v>
      </c>
      <c r="H27" s="384">
        <f t="shared" si="5"/>
        <v>60947</v>
      </c>
      <c r="I27" s="385">
        <f t="shared" si="5"/>
        <v>60947</v>
      </c>
      <c r="J27" s="381">
        <f t="shared" si="5"/>
        <v>60947</v>
      </c>
      <c r="K27" s="382">
        <f t="shared" si="5"/>
        <v>60947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>
        <v>60091</v>
      </c>
      <c r="D29" s="366">
        <v>60091</v>
      </c>
      <c r="E29" s="367">
        <v>60091</v>
      </c>
      <c r="F29" s="368">
        <v>60091</v>
      </c>
      <c r="G29" s="366">
        <v>60091</v>
      </c>
      <c r="H29" s="369">
        <v>60091</v>
      </c>
      <c r="I29" s="370">
        <v>60091</v>
      </c>
      <c r="J29" s="366">
        <v>60091</v>
      </c>
      <c r="K29" s="367">
        <v>60091</v>
      </c>
    </row>
    <row r="30" spans="1:11" ht="12.75">
      <c r="A30" s="178" t="s">
        <v>252</v>
      </c>
      <c r="B30" s="120"/>
      <c r="C30" s="366">
        <v>60091</v>
      </c>
      <c r="D30" s="366">
        <v>60091</v>
      </c>
      <c r="E30" s="367">
        <v>60091</v>
      </c>
      <c r="F30" s="368">
        <v>60091</v>
      </c>
      <c r="G30" s="366">
        <v>60091</v>
      </c>
      <c r="H30" s="369">
        <v>60091</v>
      </c>
      <c r="I30" s="370">
        <v>60091</v>
      </c>
      <c r="J30" s="366">
        <v>60091</v>
      </c>
      <c r="K30" s="367">
        <v>60091</v>
      </c>
    </row>
    <row r="31" spans="1:11" ht="12.75">
      <c r="A31" s="349" t="s">
        <v>237</v>
      </c>
      <c r="B31" s="120"/>
      <c r="C31" s="371">
        <f aca="true" t="shared" si="6" ref="C31:K31">SUM(C29:C30)</f>
        <v>120182</v>
      </c>
      <c r="D31" s="371">
        <f t="shared" si="6"/>
        <v>120182</v>
      </c>
      <c r="E31" s="372">
        <f t="shared" si="6"/>
        <v>120182</v>
      </c>
      <c r="F31" s="373">
        <f t="shared" si="6"/>
        <v>120182</v>
      </c>
      <c r="G31" s="371">
        <f t="shared" si="6"/>
        <v>120182</v>
      </c>
      <c r="H31" s="374">
        <f t="shared" si="6"/>
        <v>120182</v>
      </c>
      <c r="I31" s="375">
        <f t="shared" si="6"/>
        <v>120182</v>
      </c>
      <c r="J31" s="371">
        <f t="shared" si="6"/>
        <v>120182</v>
      </c>
      <c r="K31" s="372">
        <f t="shared" si="6"/>
        <v>120182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>
        <v>1939</v>
      </c>
      <c r="D34" s="366"/>
      <c r="E34" s="367"/>
      <c r="F34" s="368"/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1939</v>
      </c>
      <c r="D35" s="376">
        <f t="shared" si="7"/>
        <v>0</v>
      </c>
      <c r="E35" s="377">
        <f t="shared" si="7"/>
        <v>0</v>
      </c>
      <c r="F35" s="378">
        <f t="shared" si="7"/>
        <v>0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122121</v>
      </c>
      <c r="D36" s="371">
        <f t="shared" si="8"/>
        <v>120182</v>
      </c>
      <c r="E36" s="372">
        <f t="shared" si="8"/>
        <v>120182</v>
      </c>
      <c r="F36" s="373">
        <f t="shared" si="8"/>
        <v>120182</v>
      </c>
      <c r="G36" s="371">
        <f t="shared" si="8"/>
        <v>120182</v>
      </c>
      <c r="H36" s="374">
        <f t="shared" si="8"/>
        <v>120182</v>
      </c>
      <c r="I36" s="375">
        <f t="shared" si="8"/>
        <v>120182</v>
      </c>
      <c r="J36" s="371">
        <f t="shared" si="8"/>
        <v>120182</v>
      </c>
      <c r="K36" s="372">
        <f t="shared" si="8"/>
        <v>120182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/>
      <c r="D38" s="386"/>
      <c r="E38" s="387"/>
      <c r="F38" s="388"/>
      <c r="G38" s="386"/>
      <c r="H38" s="389"/>
      <c r="I38" s="390"/>
      <c r="J38" s="386"/>
      <c r="K38" s="387"/>
    </row>
    <row r="39" spans="1:11" ht="12.75">
      <c r="A39" s="349" t="s">
        <v>237</v>
      </c>
      <c r="B39" s="120"/>
      <c r="C39" s="366">
        <f aca="true" t="shared" si="9" ref="C39:K39">+C38</f>
        <v>0</v>
      </c>
      <c r="D39" s="366">
        <f t="shared" si="9"/>
        <v>0</v>
      </c>
      <c r="E39" s="367">
        <f t="shared" si="9"/>
        <v>0</v>
      </c>
      <c r="F39" s="368">
        <f t="shared" si="9"/>
        <v>0</v>
      </c>
      <c r="G39" s="366">
        <f t="shared" si="9"/>
        <v>0</v>
      </c>
      <c r="H39" s="369">
        <f t="shared" si="9"/>
        <v>0</v>
      </c>
      <c r="I39" s="370">
        <f t="shared" si="9"/>
        <v>0</v>
      </c>
      <c r="J39" s="366">
        <f t="shared" si="9"/>
        <v>0</v>
      </c>
      <c r="K39" s="367">
        <f t="shared" si="9"/>
        <v>0</v>
      </c>
    </row>
    <row r="40" spans="1:11" ht="12.75">
      <c r="A40" s="178" t="s">
        <v>257</v>
      </c>
      <c r="B40" s="120"/>
      <c r="C40" s="366">
        <v>2</v>
      </c>
      <c r="D40" s="366">
        <v>2</v>
      </c>
      <c r="E40" s="367"/>
      <c r="F40" s="368">
        <v>13561</v>
      </c>
      <c r="G40" s="366">
        <v>13561</v>
      </c>
      <c r="H40" s="369">
        <v>13561</v>
      </c>
      <c r="I40" s="370">
        <v>13561</v>
      </c>
      <c r="J40" s="366">
        <v>13561</v>
      </c>
      <c r="K40" s="367">
        <v>13561</v>
      </c>
    </row>
    <row r="41" spans="1:11" ht="12.75">
      <c r="A41" s="178" t="s">
        <v>258</v>
      </c>
      <c r="B41" s="120"/>
      <c r="C41" s="366">
        <v>2</v>
      </c>
      <c r="D41" s="366">
        <v>2</v>
      </c>
      <c r="E41" s="367"/>
      <c r="F41" s="368">
        <v>9</v>
      </c>
      <c r="G41" s="366">
        <v>9</v>
      </c>
      <c r="H41" s="369">
        <v>9</v>
      </c>
      <c r="I41" s="370">
        <v>9</v>
      </c>
      <c r="J41" s="366">
        <v>9</v>
      </c>
      <c r="K41" s="367">
        <v>9</v>
      </c>
    </row>
    <row r="42" spans="1:11" ht="12.75">
      <c r="A42" s="178" t="s">
        <v>259</v>
      </c>
      <c r="B42" s="120"/>
      <c r="C42" s="366">
        <v>75</v>
      </c>
      <c r="D42" s="366">
        <v>75</v>
      </c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>
        <v>1</v>
      </c>
      <c r="G43" s="366">
        <v>1</v>
      </c>
      <c r="H43" s="369">
        <v>1</v>
      </c>
      <c r="I43" s="370">
        <v>1</v>
      </c>
      <c r="J43" s="366">
        <v>1</v>
      </c>
      <c r="K43" s="367">
        <v>1</v>
      </c>
    </row>
    <row r="44" spans="1:11" ht="12.75">
      <c r="A44" s="178" t="s">
        <v>261</v>
      </c>
      <c r="B44" s="120"/>
      <c r="C44" s="366">
        <v>7</v>
      </c>
      <c r="D44" s="366">
        <v>7</v>
      </c>
      <c r="E44" s="367"/>
      <c r="F44" s="368"/>
      <c r="G44" s="366"/>
      <c r="H44" s="369"/>
      <c r="I44" s="370"/>
      <c r="J44" s="366"/>
      <c r="K44" s="367"/>
    </row>
    <row r="45" spans="1:11" ht="12.75">
      <c r="A45" s="349" t="s">
        <v>241</v>
      </c>
      <c r="B45" s="120"/>
      <c r="C45" s="376">
        <f aca="true" t="shared" si="10" ref="C45:K45">SUM(C40:C44)</f>
        <v>86</v>
      </c>
      <c r="D45" s="376">
        <f t="shared" si="10"/>
        <v>86</v>
      </c>
      <c r="E45" s="377">
        <f t="shared" si="10"/>
        <v>0</v>
      </c>
      <c r="F45" s="378">
        <f t="shared" si="10"/>
        <v>13571</v>
      </c>
      <c r="G45" s="376">
        <f t="shared" si="10"/>
        <v>13571</v>
      </c>
      <c r="H45" s="379">
        <f t="shared" si="10"/>
        <v>13571</v>
      </c>
      <c r="I45" s="380">
        <f t="shared" si="10"/>
        <v>13571</v>
      </c>
      <c r="J45" s="376">
        <f t="shared" si="10"/>
        <v>13571</v>
      </c>
      <c r="K45" s="377">
        <f t="shared" si="10"/>
        <v>13571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86</v>
      </c>
      <c r="D46" s="381">
        <f t="shared" si="11"/>
        <v>86</v>
      </c>
      <c r="E46" s="382">
        <f t="shared" si="11"/>
        <v>0</v>
      </c>
      <c r="F46" s="383">
        <f t="shared" si="11"/>
        <v>13571</v>
      </c>
      <c r="G46" s="381">
        <f t="shared" si="11"/>
        <v>13571</v>
      </c>
      <c r="H46" s="384">
        <f t="shared" si="11"/>
        <v>13571</v>
      </c>
      <c r="I46" s="385">
        <f t="shared" si="11"/>
        <v>13571</v>
      </c>
      <c r="J46" s="381">
        <f t="shared" si="11"/>
        <v>13571</v>
      </c>
      <c r="K46" s="382">
        <f t="shared" si="11"/>
        <v>13571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/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/>
      <c r="F51" s="370"/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/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/>
      <c r="F57" s="90"/>
      <c r="G57" s="7"/>
      <c r="H57" s="33"/>
      <c r="I57" s="31"/>
      <c r="J57" s="7"/>
      <c r="K57" s="91"/>
    </row>
    <row r="58" spans="1:11" ht="12.75">
      <c r="A58" s="178" t="s">
        <v>271</v>
      </c>
      <c r="B58" s="120"/>
      <c r="C58" s="7"/>
      <c r="D58" s="7"/>
      <c r="E58" s="91"/>
      <c r="F58" s="90"/>
      <c r="G58" s="7"/>
      <c r="H58" s="33"/>
      <c r="I58" s="31"/>
      <c r="J58" s="7"/>
      <c r="K58" s="91"/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0</v>
      </c>
      <c r="G60" s="43">
        <f t="shared" si="12"/>
        <v>0</v>
      </c>
      <c r="H60" s="46">
        <f t="shared" si="12"/>
        <v>0</v>
      </c>
      <c r="I60" s="42">
        <f t="shared" si="12"/>
        <v>0</v>
      </c>
      <c r="J60" s="43">
        <f t="shared" si="12"/>
        <v>0</v>
      </c>
      <c r="K60" s="148">
        <f t="shared" si="12"/>
        <v>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/>
      <c r="D63" s="366"/>
      <c r="E63" s="367"/>
      <c r="F63" s="394"/>
      <c r="G63" s="366"/>
      <c r="H63" s="369"/>
      <c r="I63" s="370"/>
      <c r="J63" s="366"/>
      <c r="K63" s="367"/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1377470</v>
      </c>
      <c r="D71" s="7"/>
      <c r="E71" s="91"/>
      <c r="F71" s="90"/>
      <c r="G71" s="7"/>
      <c r="H71" s="33"/>
      <c r="I71" s="31">
        <v>10000000</v>
      </c>
      <c r="J71" s="7">
        <v>10750000</v>
      </c>
      <c r="K71" s="91">
        <v>11905625</v>
      </c>
    </row>
    <row r="72" spans="1:11" ht="12.75">
      <c r="A72" s="178" t="s">
        <v>285</v>
      </c>
      <c r="B72" s="120"/>
      <c r="C72" s="7">
        <v>135671</v>
      </c>
      <c r="D72" s="7"/>
      <c r="E72" s="91"/>
      <c r="F72" s="90"/>
      <c r="G72" s="7"/>
      <c r="H72" s="33"/>
      <c r="I72" s="31">
        <v>10000000</v>
      </c>
      <c r="J72" s="7">
        <v>10750000</v>
      </c>
      <c r="K72" s="91">
        <v>11905625</v>
      </c>
    </row>
    <row r="73" spans="1:11" ht="12.75">
      <c r="A73" s="178" t="s">
        <v>286</v>
      </c>
      <c r="B73" s="120"/>
      <c r="C73" s="7">
        <v>92134</v>
      </c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>
        <v>91737</v>
      </c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1697012</v>
      </c>
      <c r="D79" s="219">
        <f t="shared" si="13"/>
        <v>0</v>
      </c>
      <c r="E79" s="271">
        <f t="shared" si="13"/>
        <v>0</v>
      </c>
      <c r="F79" s="272">
        <f t="shared" si="13"/>
        <v>0</v>
      </c>
      <c r="G79" s="219">
        <f t="shared" si="13"/>
        <v>0</v>
      </c>
      <c r="H79" s="222">
        <f t="shared" si="13"/>
        <v>0</v>
      </c>
      <c r="I79" s="273">
        <f t="shared" si="13"/>
        <v>20000000</v>
      </c>
      <c r="J79" s="219">
        <f t="shared" si="13"/>
        <v>21500000</v>
      </c>
      <c r="K79" s="271">
        <f t="shared" si="13"/>
        <v>23811250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15510280</v>
      </c>
      <c r="E5" s="157">
        <f t="shared" si="0"/>
        <v>2887978</v>
      </c>
      <c r="F5" s="158">
        <f t="shared" si="0"/>
        <v>2506658</v>
      </c>
      <c r="G5" s="114">
        <f t="shared" si="0"/>
        <v>3534993</v>
      </c>
      <c r="H5" s="157">
        <f t="shared" si="0"/>
        <v>13540012</v>
      </c>
      <c r="I5" s="158">
        <f t="shared" si="0"/>
        <v>13540012</v>
      </c>
      <c r="J5" s="115">
        <f t="shared" si="0"/>
        <v>-74484653</v>
      </c>
      <c r="K5" s="116">
        <f t="shared" si="0"/>
        <v>22107024</v>
      </c>
      <c r="L5" s="157">
        <f t="shared" si="0"/>
        <v>-144316351</v>
      </c>
      <c r="M5" s="158">
        <f t="shared" si="0"/>
        <v>-228930960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-2553828.5434717014</v>
      </c>
      <c r="E6" s="157">
        <f t="shared" si="1"/>
        <v>-54590091.23337637</v>
      </c>
      <c r="F6" s="158">
        <f t="shared" si="1"/>
        <v>-79817221.61731842</v>
      </c>
      <c r="G6" s="114">
        <f t="shared" si="1"/>
        <v>-50774703.95893797</v>
      </c>
      <c r="H6" s="157">
        <f t="shared" si="1"/>
        <v>30251741.229530104</v>
      </c>
      <c r="I6" s="158">
        <f t="shared" si="1"/>
        <v>30251741.229530104</v>
      </c>
      <c r="J6" s="115">
        <f t="shared" si="1"/>
        <v>-21955441</v>
      </c>
      <c r="K6" s="116">
        <f t="shared" si="1"/>
        <v>52429424.75285171</v>
      </c>
      <c r="L6" s="157">
        <f t="shared" si="1"/>
        <v>15781167.362591093</v>
      </c>
      <c r="M6" s="158">
        <f t="shared" si="1"/>
        <v>28756536.8087467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0.618855379834575</v>
      </c>
      <c r="E7" s="416">
        <f t="shared" si="2"/>
        <v>0.09763271761297275</v>
      </c>
      <c r="F7" s="417">
        <f t="shared" si="2"/>
        <v>0.08341013058348644</v>
      </c>
      <c r="G7" s="418">
        <f t="shared" si="2"/>
        <v>0.11833708020273552</v>
      </c>
      <c r="H7" s="416">
        <f t="shared" si="2"/>
        <v>0.42786079589150605</v>
      </c>
      <c r="I7" s="417">
        <f t="shared" si="2"/>
        <v>0.42786079589150605</v>
      </c>
      <c r="J7" s="419">
        <f t="shared" si="2"/>
        <v>0</v>
      </c>
      <c r="K7" s="420">
        <f t="shared" si="2"/>
        <v>0.6589604776360855</v>
      </c>
      <c r="L7" s="416">
        <f t="shared" si="2"/>
        <v>-4.064657754035798</v>
      </c>
      <c r="M7" s="417">
        <f t="shared" si="2"/>
        <v>-6.11493464689332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97145542</v>
      </c>
      <c r="E8" s="157">
        <f t="shared" si="3"/>
        <v>-24855820</v>
      </c>
      <c r="F8" s="158">
        <f t="shared" si="3"/>
        <v>65621889</v>
      </c>
      <c r="G8" s="114">
        <f t="shared" si="3"/>
        <v>53043587</v>
      </c>
      <c r="H8" s="157">
        <f t="shared" si="3"/>
        <v>-68492550</v>
      </c>
      <c r="I8" s="158">
        <f t="shared" si="3"/>
        <v>-68492550</v>
      </c>
      <c r="J8" s="115">
        <f t="shared" si="3"/>
        <v>0</v>
      </c>
      <c r="K8" s="116">
        <f t="shared" si="3"/>
        <v>-67059000</v>
      </c>
      <c r="L8" s="157">
        <f t="shared" si="3"/>
        <v>-70166750</v>
      </c>
      <c r="M8" s="158">
        <f t="shared" si="3"/>
        <v>-65866184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-0.2772733027843722</v>
      </c>
      <c r="F9" s="424">
        <f t="shared" si="4"/>
        <v>0.4784054005086829</v>
      </c>
      <c r="G9" s="425">
        <f t="shared" si="4"/>
        <v>-0.4486816859425519</v>
      </c>
      <c r="H9" s="426">
        <f t="shared" si="4"/>
        <v>0.39011884999999996</v>
      </c>
      <c r="I9" s="424">
        <f t="shared" si="4"/>
        <v>-0.06</v>
      </c>
      <c r="J9" s="427">
        <f t="shared" si="4"/>
        <v>-1.06</v>
      </c>
      <c r="K9" s="428">
        <f t="shared" si="4"/>
        <v>-0.2729955417102536</v>
      </c>
      <c r="L9" s="426">
        <f t="shared" si="4"/>
        <v>0.015005476451259547</v>
      </c>
      <c r="M9" s="424">
        <f t="shared" si="4"/>
        <v>0.04751110567714073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0.6705117845951626</v>
      </c>
      <c r="E10" s="426">
        <f t="shared" si="5"/>
        <v>0.44323679725199605</v>
      </c>
      <c r="F10" s="424">
        <f t="shared" si="5"/>
        <v>0.3651842490236935</v>
      </c>
      <c r="G10" s="425">
        <f t="shared" si="5"/>
        <v>0.9683544430379747</v>
      </c>
      <c r="H10" s="426">
        <f t="shared" si="5"/>
        <v>1.0511903487424814</v>
      </c>
      <c r="I10" s="424">
        <f t="shared" si="5"/>
        <v>1.0511903487424814</v>
      </c>
      <c r="J10" s="430">
        <f t="shared" si="5"/>
        <v>0</v>
      </c>
      <c r="K10" s="428">
        <f t="shared" si="5"/>
        <v>0.9155050950570343</v>
      </c>
      <c r="L10" s="426">
        <f>IF(ISERROR(L53/L54),0,(L53/L54))</f>
        <v>0.6357827821761919</v>
      </c>
      <c r="M10" s="424">
        <f>IF(ISERROR(M53/M54),0,(M53/M54))</f>
        <v>1.3167397489758106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0.6818515225066666</v>
      </c>
      <c r="E11" s="426">
        <f t="shared" si="6"/>
        <v>0.9572524265974881</v>
      </c>
      <c r="F11" s="424">
        <f t="shared" si="6"/>
        <v>0</v>
      </c>
      <c r="G11" s="427">
        <f t="shared" si="6"/>
        <v>0.6694067796610169</v>
      </c>
      <c r="H11" s="426">
        <f t="shared" si="6"/>
        <v>0.5485054500706995</v>
      </c>
      <c r="I11" s="424">
        <f t="shared" si="6"/>
        <v>0.5485054500706995</v>
      </c>
      <c r="J11" s="427">
        <f t="shared" si="6"/>
        <v>0</v>
      </c>
      <c r="K11" s="428">
        <f t="shared" si="6"/>
        <v>0.6668636555508654</v>
      </c>
      <c r="L11" s="426">
        <f t="shared" si="6"/>
        <v>0.620380914981347</v>
      </c>
      <c r="M11" s="424">
        <f t="shared" si="6"/>
        <v>0.5602988373958723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0.9276232984493963</v>
      </c>
      <c r="E12" s="429">
        <f t="shared" si="7"/>
        <v>1.0015311656627648</v>
      </c>
      <c r="F12" s="424">
        <f t="shared" si="7"/>
        <v>0.8713487901150616</v>
      </c>
      <c r="G12" s="431">
        <f t="shared" si="7"/>
        <v>0.999991735742089</v>
      </c>
      <c r="H12" s="429">
        <f t="shared" si="7"/>
        <v>0.9999962810670362</v>
      </c>
      <c r="I12" s="426">
        <f t="shared" si="7"/>
        <v>0.9999962810670362</v>
      </c>
      <c r="J12" s="432">
        <f t="shared" si="7"/>
        <v>0</v>
      </c>
      <c r="K12" s="431">
        <f t="shared" si="7"/>
        <v>0.9999999682768794</v>
      </c>
      <c r="L12" s="429">
        <f t="shared" si="7"/>
        <v>1.0031036875243218</v>
      </c>
      <c r="M12" s="424">
        <f t="shared" si="7"/>
        <v>1.0052705062545337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-0.48186238403866616</v>
      </c>
      <c r="F15" s="424">
        <f t="shared" si="9"/>
        <v>0.6283791782256825</v>
      </c>
      <c r="G15" s="425">
        <f t="shared" si="9"/>
        <v>-0.6021892935055572</v>
      </c>
      <c r="H15" s="426">
        <f t="shared" si="9"/>
        <v>0</v>
      </c>
      <c r="I15" s="424">
        <f t="shared" si="9"/>
        <v>0</v>
      </c>
      <c r="J15" s="427">
        <f t="shared" si="9"/>
        <v>-1</v>
      </c>
      <c r="K15" s="428">
        <f t="shared" si="9"/>
        <v>0</v>
      </c>
      <c r="L15" s="426">
        <f t="shared" si="9"/>
        <v>-0.6775</v>
      </c>
      <c r="M15" s="424">
        <f t="shared" si="9"/>
        <v>0.07497674418604651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</v>
      </c>
      <c r="E17" s="426">
        <f t="shared" si="11"/>
        <v>0</v>
      </c>
      <c r="F17" s="424">
        <f t="shared" si="11"/>
        <v>0</v>
      </c>
      <c r="G17" s="425">
        <f t="shared" si="11"/>
        <v>0.02238865767035412</v>
      </c>
      <c r="H17" s="426">
        <f t="shared" si="11"/>
        <v>0</v>
      </c>
      <c r="I17" s="424">
        <f t="shared" si="11"/>
        <v>0</v>
      </c>
      <c r="J17" s="427">
        <f t="shared" si="11"/>
        <v>0</v>
      </c>
      <c r="K17" s="428">
        <f t="shared" si="11"/>
        <v>0.022705</v>
      </c>
      <c r="L17" s="426">
        <f t="shared" si="11"/>
        <v>0.02337432558139535</v>
      </c>
      <c r="M17" s="424">
        <f t="shared" si="11"/>
        <v>0.023047713574905353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</v>
      </c>
      <c r="E18" s="426">
        <f t="shared" si="12"/>
        <v>0.005432347851208943</v>
      </c>
      <c r="F18" s="424">
        <f t="shared" si="12"/>
        <v>0</v>
      </c>
      <c r="G18" s="425">
        <f t="shared" si="12"/>
        <v>1</v>
      </c>
      <c r="H18" s="426">
        <f t="shared" si="12"/>
        <v>0.7192082143791303</v>
      </c>
      <c r="I18" s="424">
        <f t="shared" si="12"/>
        <v>0.7192082143791303</v>
      </c>
      <c r="J18" s="427">
        <f t="shared" si="12"/>
        <v>0</v>
      </c>
      <c r="K18" s="428">
        <f t="shared" si="12"/>
        <v>0.8255228366814443</v>
      </c>
      <c r="L18" s="426">
        <f t="shared" si="12"/>
        <v>0.6486639577070299</v>
      </c>
      <c r="M18" s="424">
        <f t="shared" si="12"/>
        <v>0.7307678683583761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-0.21727330278437218</v>
      </c>
      <c r="F36" s="432">
        <f t="shared" si="13"/>
        <v>0.5384054005086829</v>
      </c>
      <c r="G36" s="458">
        <f t="shared" si="13"/>
        <v>-0.3886816859425519</v>
      </c>
      <c r="H36" s="458">
        <f t="shared" si="13"/>
        <v>0.45011884999999996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-0.2129955417102536</v>
      </c>
      <c r="L36" s="432">
        <f aca="true" t="shared" si="15" ref="L36:M42">IF(ISERROR((L44/K44)-1),0,((L44/K44)-1))</f>
        <v>0.07500547645125955</v>
      </c>
      <c r="M36" s="461">
        <f t="shared" si="15"/>
        <v>0.10751110567714073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0.5565189954080798</v>
      </c>
      <c r="F37" s="462">
        <f t="shared" si="13"/>
        <v>1.9377810326066949</v>
      </c>
      <c r="G37" s="457">
        <f t="shared" si="13"/>
        <v>-0.6793407995621563</v>
      </c>
      <c r="H37" s="457">
        <f t="shared" si="13"/>
        <v>-0.2702702702702703</v>
      </c>
      <c r="I37" s="458">
        <f t="shared" si="13"/>
        <v>0</v>
      </c>
      <c r="J37" s="459">
        <f t="shared" si="13"/>
        <v>-1</v>
      </c>
      <c r="K37" s="460">
        <f t="shared" si="14"/>
        <v>-0.01851851851851849</v>
      </c>
      <c r="L37" s="462">
        <f t="shared" si="15"/>
        <v>0.07501886792452828</v>
      </c>
      <c r="M37" s="463">
        <f t="shared" si="15"/>
        <v>0.10741364785172713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</v>
      </c>
      <c r="F38" s="462">
        <f t="shared" si="13"/>
        <v>0</v>
      </c>
      <c r="G38" s="457">
        <f t="shared" si="13"/>
        <v>0</v>
      </c>
      <c r="H38" s="457">
        <f t="shared" si="13"/>
        <v>0</v>
      </c>
      <c r="I38" s="458">
        <f t="shared" si="13"/>
        <v>0</v>
      </c>
      <c r="J38" s="459">
        <f t="shared" si="13"/>
        <v>0</v>
      </c>
      <c r="K38" s="460">
        <f t="shared" si="14"/>
        <v>0</v>
      </c>
      <c r="L38" s="462">
        <f t="shared" si="15"/>
        <v>0</v>
      </c>
      <c r="M38" s="463">
        <f t="shared" si="15"/>
        <v>0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-1</v>
      </c>
      <c r="F39" s="462">
        <f t="shared" si="13"/>
        <v>0</v>
      </c>
      <c r="G39" s="457">
        <f t="shared" si="13"/>
        <v>-0.4800816287247891</v>
      </c>
      <c r="H39" s="457">
        <f t="shared" si="13"/>
        <v>1.0094353333333332</v>
      </c>
      <c r="I39" s="458">
        <f t="shared" si="13"/>
        <v>0</v>
      </c>
      <c r="J39" s="459">
        <f t="shared" si="13"/>
        <v>-1</v>
      </c>
      <c r="K39" s="460">
        <f t="shared" si="14"/>
        <v>-0.37056207092930515</v>
      </c>
      <c r="L39" s="462">
        <f t="shared" si="15"/>
        <v>0.07499267935578335</v>
      </c>
      <c r="M39" s="463">
        <f t="shared" si="15"/>
        <v>0.10751545858189648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-1</v>
      </c>
      <c r="F40" s="462">
        <f t="shared" si="13"/>
        <v>0</v>
      </c>
      <c r="G40" s="457">
        <f t="shared" si="13"/>
        <v>0.4919525571022463</v>
      </c>
      <c r="H40" s="457">
        <f t="shared" si="13"/>
        <v>-0.75</v>
      </c>
      <c r="I40" s="458">
        <f t="shared" si="13"/>
        <v>0</v>
      </c>
      <c r="J40" s="459">
        <f t="shared" si="13"/>
        <v>-1</v>
      </c>
      <c r="K40" s="460">
        <f t="shared" si="14"/>
        <v>2.68</v>
      </c>
      <c r="L40" s="462">
        <f t="shared" si="15"/>
        <v>0.07499999999999996</v>
      </c>
      <c r="M40" s="463">
        <f t="shared" si="15"/>
        <v>0.10748230535894843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-1</v>
      </c>
      <c r="F41" s="462">
        <f t="shared" si="13"/>
        <v>0</v>
      </c>
      <c r="G41" s="457">
        <f t="shared" si="13"/>
        <v>-0.6132846917662433</v>
      </c>
      <c r="H41" s="457">
        <f t="shared" si="13"/>
        <v>-0.7</v>
      </c>
      <c r="I41" s="458">
        <f t="shared" si="13"/>
        <v>0</v>
      </c>
      <c r="J41" s="459">
        <f t="shared" si="13"/>
        <v>-1</v>
      </c>
      <c r="K41" s="460">
        <f t="shared" si="14"/>
        <v>1.4333333333333331</v>
      </c>
      <c r="L41" s="462">
        <f t="shared" si="15"/>
        <v>0.07506849315068487</v>
      </c>
      <c r="M41" s="463">
        <f t="shared" si="15"/>
        <v>0.10754332313965342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-0.9921518762108658</v>
      </c>
      <c r="G42" s="457">
        <f t="shared" si="13"/>
        <v>0.497898448476787</v>
      </c>
      <c r="H42" s="457">
        <f t="shared" si="13"/>
        <v>0</v>
      </c>
      <c r="I42" s="458">
        <f t="shared" si="13"/>
        <v>0</v>
      </c>
      <c r="J42" s="459">
        <f t="shared" si="13"/>
        <v>-1</v>
      </c>
      <c r="K42" s="460">
        <f t="shared" si="14"/>
        <v>-0.050000000000000044</v>
      </c>
      <c r="L42" s="462">
        <f t="shared" si="15"/>
        <v>0.07578947368421063</v>
      </c>
      <c r="M42" s="463">
        <f t="shared" si="15"/>
        <v>0.10763209393346385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67626896</v>
      </c>
      <c r="E43" s="464">
        <f t="shared" si="16"/>
        <v>62406209</v>
      </c>
      <c r="F43" s="464">
        <f t="shared" si="16"/>
        <v>123459812</v>
      </c>
      <c r="G43" s="464">
        <f t="shared" si="16"/>
        <v>59000000</v>
      </c>
      <c r="H43" s="464">
        <f t="shared" si="16"/>
        <v>72004754</v>
      </c>
      <c r="I43" s="465">
        <f t="shared" si="16"/>
        <v>72004754</v>
      </c>
      <c r="J43" s="466">
        <f t="shared" si="16"/>
        <v>0</v>
      </c>
      <c r="K43" s="467">
        <f t="shared" si="16"/>
        <v>59225000</v>
      </c>
      <c r="L43" s="464">
        <f t="shared" si="16"/>
        <v>63662500</v>
      </c>
      <c r="M43" s="468">
        <f t="shared" si="16"/>
        <v>70489170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54339000</v>
      </c>
      <c r="E44" s="464">
        <f t="shared" si="17"/>
        <v>42532586</v>
      </c>
      <c r="F44" s="464">
        <f t="shared" si="17"/>
        <v>65432360</v>
      </c>
      <c r="G44" s="464">
        <f t="shared" si="17"/>
        <v>40000000</v>
      </c>
      <c r="H44" s="464">
        <f t="shared" si="17"/>
        <v>58004754</v>
      </c>
      <c r="I44" s="465">
        <f t="shared" si="17"/>
        <v>58004754</v>
      </c>
      <c r="J44" s="466">
        <f t="shared" si="17"/>
        <v>0</v>
      </c>
      <c r="K44" s="467">
        <f t="shared" si="17"/>
        <v>45650000</v>
      </c>
      <c r="L44" s="464">
        <f t="shared" si="17"/>
        <v>49074000</v>
      </c>
      <c r="M44" s="468">
        <f t="shared" si="17"/>
        <v>54350000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12616944</v>
      </c>
      <c r="E45" s="464">
        <f t="shared" si="18"/>
        <v>19638513</v>
      </c>
      <c r="F45" s="464">
        <f t="shared" si="18"/>
        <v>57693651</v>
      </c>
      <c r="G45" s="464">
        <f t="shared" si="18"/>
        <v>18500000</v>
      </c>
      <c r="H45" s="464">
        <f t="shared" si="18"/>
        <v>13500000</v>
      </c>
      <c r="I45" s="465">
        <f t="shared" si="18"/>
        <v>13500000</v>
      </c>
      <c r="J45" s="466">
        <f t="shared" si="18"/>
        <v>0</v>
      </c>
      <c r="K45" s="467">
        <f t="shared" si="18"/>
        <v>13250000</v>
      </c>
      <c r="L45" s="464">
        <f t="shared" si="18"/>
        <v>14244000</v>
      </c>
      <c r="M45" s="468">
        <f t="shared" si="18"/>
        <v>15774000</v>
      </c>
    </row>
    <row r="46" spans="1:13" ht="12.75">
      <c r="A46" s="454" t="s">
        <v>102</v>
      </c>
      <c r="B46" s="455"/>
      <c r="C46" s="455"/>
      <c r="D46" s="464">
        <f t="shared" si="18"/>
        <v>0</v>
      </c>
      <c r="E46" s="464">
        <f t="shared" si="18"/>
        <v>0</v>
      </c>
      <c r="F46" s="464">
        <f t="shared" si="18"/>
        <v>0</v>
      </c>
      <c r="G46" s="464">
        <f t="shared" si="18"/>
        <v>0</v>
      </c>
      <c r="H46" s="464">
        <f t="shared" si="18"/>
        <v>0</v>
      </c>
      <c r="I46" s="465">
        <f t="shared" si="18"/>
        <v>0</v>
      </c>
      <c r="J46" s="466">
        <f t="shared" si="18"/>
        <v>0</v>
      </c>
      <c r="K46" s="467">
        <f t="shared" si="18"/>
        <v>0</v>
      </c>
      <c r="L46" s="464">
        <f t="shared" si="18"/>
        <v>0</v>
      </c>
      <c r="M46" s="468">
        <f t="shared" si="18"/>
        <v>0</v>
      </c>
    </row>
    <row r="47" spans="1:13" ht="12.75">
      <c r="A47" s="454" t="s">
        <v>103</v>
      </c>
      <c r="B47" s="455"/>
      <c r="C47" s="455"/>
      <c r="D47" s="464">
        <f t="shared" si="18"/>
        <v>47632000</v>
      </c>
      <c r="E47" s="464">
        <f t="shared" si="18"/>
        <v>0</v>
      </c>
      <c r="F47" s="464">
        <f t="shared" si="18"/>
        <v>51931229</v>
      </c>
      <c r="G47" s="464">
        <f t="shared" si="18"/>
        <v>27000000</v>
      </c>
      <c r="H47" s="464">
        <f t="shared" si="18"/>
        <v>54254754</v>
      </c>
      <c r="I47" s="465">
        <f t="shared" si="18"/>
        <v>54254754</v>
      </c>
      <c r="J47" s="466">
        <f t="shared" si="18"/>
        <v>0</v>
      </c>
      <c r="K47" s="467">
        <f t="shared" si="18"/>
        <v>34150000</v>
      </c>
      <c r="L47" s="464">
        <f t="shared" si="18"/>
        <v>36711000</v>
      </c>
      <c r="M47" s="468">
        <f t="shared" si="18"/>
        <v>40658000</v>
      </c>
    </row>
    <row r="48" spans="1:13" ht="12.75">
      <c r="A48" s="454" t="s">
        <v>104</v>
      </c>
      <c r="B48" s="455"/>
      <c r="C48" s="455"/>
      <c r="D48" s="464">
        <f t="shared" si="18"/>
        <v>3136000</v>
      </c>
      <c r="E48" s="464">
        <f t="shared" si="18"/>
        <v>0</v>
      </c>
      <c r="F48" s="464">
        <f t="shared" si="18"/>
        <v>6702626</v>
      </c>
      <c r="G48" s="464">
        <f t="shared" si="18"/>
        <v>10000000</v>
      </c>
      <c r="H48" s="464">
        <f t="shared" si="18"/>
        <v>2500000</v>
      </c>
      <c r="I48" s="465">
        <f t="shared" si="18"/>
        <v>2500000</v>
      </c>
      <c r="J48" s="466">
        <f t="shared" si="18"/>
        <v>0</v>
      </c>
      <c r="K48" s="467">
        <f t="shared" si="18"/>
        <v>9200000</v>
      </c>
      <c r="L48" s="464">
        <f t="shared" si="18"/>
        <v>9890000</v>
      </c>
      <c r="M48" s="468">
        <f t="shared" si="18"/>
        <v>10953000</v>
      </c>
    </row>
    <row r="49" spans="1:13" ht="12.75">
      <c r="A49" s="454" t="s">
        <v>480</v>
      </c>
      <c r="B49" s="455"/>
      <c r="C49" s="455"/>
      <c r="D49" s="464">
        <f t="shared" si="18"/>
        <v>3571000</v>
      </c>
      <c r="E49" s="464">
        <f t="shared" si="18"/>
        <v>0</v>
      </c>
      <c r="F49" s="464">
        <f t="shared" si="18"/>
        <v>6464704</v>
      </c>
      <c r="G49" s="464">
        <f t="shared" si="18"/>
        <v>2500000</v>
      </c>
      <c r="H49" s="464">
        <f t="shared" si="18"/>
        <v>750000</v>
      </c>
      <c r="I49" s="465">
        <f t="shared" si="18"/>
        <v>750000</v>
      </c>
      <c r="J49" s="466">
        <f t="shared" si="18"/>
        <v>0</v>
      </c>
      <c r="K49" s="467">
        <f t="shared" si="18"/>
        <v>1825000</v>
      </c>
      <c r="L49" s="464">
        <f t="shared" si="18"/>
        <v>1962000</v>
      </c>
      <c r="M49" s="468">
        <f t="shared" si="18"/>
        <v>2173000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42532586</v>
      </c>
      <c r="F50" s="464">
        <f t="shared" si="18"/>
        <v>333801</v>
      </c>
      <c r="G50" s="464">
        <f t="shared" si="18"/>
        <v>500000</v>
      </c>
      <c r="H50" s="464">
        <f t="shared" si="18"/>
        <v>500000</v>
      </c>
      <c r="I50" s="465">
        <f t="shared" si="18"/>
        <v>500000</v>
      </c>
      <c r="J50" s="466">
        <f t="shared" si="18"/>
        <v>0</v>
      </c>
      <c r="K50" s="467">
        <f t="shared" si="18"/>
        <v>475000</v>
      </c>
      <c r="L50" s="464">
        <f t="shared" si="18"/>
        <v>511000</v>
      </c>
      <c r="M50" s="468">
        <f t="shared" si="18"/>
        <v>566000</v>
      </c>
    </row>
    <row r="51" spans="1:13" ht="12.75">
      <c r="A51" s="454" t="s">
        <v>107</v>
      </c>
      <c r="B51" s="455"/>
      <c r="C51" s="455"/>
      <c r="D51" s="464">
        <f t="shared" si="18"/>
        <v>670952</v>
      </c>
      <c r="E51" s="464">
        <f t="shared" si="18"/>
        <v>235110</v>
      </c>
      <c r="F51" s="464">
        <f t="shared" si="18"/>
        <v>333801</v>
      </c>
      <c r="G51" s="464">
        <f t="shared" si="18"/>
        <v>500000</v>
      </c>
      <c r="H51" s="464">
        <f t="shared" si="18"/>
        <v>500000</v>
      </c>
      <c r="I51" s="465">
        <f t="shared" si="18"/>
        <v>500000</v>
      </c>
      <c r="J51" s="466">
        <f t="shared" si="18"/>
        <v>0</v>
      </c>
      <c r="K51" s="467">
        <f t="shared" si="18"/>
        <v>325000</v>
      </c>
      <c r="L51" s="464">
        <f t="shared" si="18"/>
        <v>344500</v>
      </c>
      <c r="M51" s="468">
        <f t="shared" si="18"/>
        <v>365170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16563811</v>
      </c>
      <c r="E52" s="464">
        <f t="shared" si="19"/>
        <v>11938369</v>
      </c>
      <c r="F52" s="464">
        <f t="shared" si="19"/>
        <v>425890</v>
      </c>
      <c r="G52" s="464">
        <f t="shared" si="19"/>
        <v>0</v>
      </c>
      <c r="H52" s="464">
        <f t="shared" si="19"/>
        <v>0</v>
      </c>
      <c r="I52" s="465">
        <f t="shared" si="19"/>
        <v>0</v>
      </c>
      <c r="J52" s="466">
        <f t="shared" si="19"/>
        <v>0</v>
      </c>
      <c r="K52" s="467">
        <f t="shared" si="19"/>
        <v>7700000</v>
      </c>
      <c r="L52" s="464">
        <f t="shared" si="19"/>
        <v>4000000</v>
      </c>
      <c r="M52" s="468">
        <f t="shared" si="19"/>
        <v>4000000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83992409</v>
      </c>
      <c r="E53" s="469">
        <f t="shared" si="20"/>
        <v>52869880</v>
      </c>
      <c r="F53" s="469">
        <f t="shared" si="20"/>
        <v>69466370</v>
      </c>
      <c r="G53" s="469">
        <f t="shared" si="20"/>
        <v>76500001</v>
      </c>
      <c r="H53" s="469">
        <f t="shared" si="20"/>
        <v>92515004</v>
      </c>
      <c r="I53" s="469">
        <f t="shared" si="20"/>
        <v>92515004</v>
      </c>
      <c r="J53" s="470">
        <f t="shared" si="20"/>
        <v>59636690</v>
      </c>
      <c r="K53" s="471">
        <f t="shared" si="20"/>
        <v>108350028</v>
      </c>
      <c r="L53" s="469">
        <f t="shared" si="20"/>
        <v>80786375</v>
      </c>
      <c r="M53" s="468">
        <f t="shared" si="20"/>
        <v>185297157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125266119</v>
      </c>
      <c r="E54" s="469">
        <f t="shared" si="21"/>
        <v>119281342</v>
      </c>
      <c r="F54" s="469">
        <f t="shared" si="21"/>
        <v>190222799</v>
      </c>
      <c r="G54" s="469">
        <f t="shared" si="21"/>
        <v>79000000</v>
      </c>
      <c r="H54" s="469">
        <f t="shared" si="21"/>
        <v>88009754</v>
      </c>
      <c r="I54" s="469">
        <f t="shared" si="21"/>
        <v>88009754</v>
      </c>
      <c r="J54" s="470">
        <f t="shared" si="21"/>
        <v>0</v>
      </c>
      <c r="K54" s="471">
        <f t="shared" si="21"/>
        <v>118350000</v>
      </c>
      <c r="L54" s="469">
        <f t="shared" si="21"/>
        <v>127066000</v>
      </c>
      <c r="M54" s="473">
        <f t="shared" si="21"/>
        <v>140724207</v>
      </c>
    </row>
    <row r="55" spans="1:13" ht="12.75">
      <c r="A55" s="472" t="s">
        <v>484</v>
      </c>
      <c r="B55" s="455"/>
      <c r="C55" s="455"/>
      <c r="D55" s="469">
        <f>+D84</f>
        <v>-23118323.500000004</v>
      </c>
      <c r="E55" s="469">
        <f aca="true" t="shared" si="22" ref="E55:M55">+(E121+E126+E127+E128)-(D121+D126+D127+D128)</f>
        <v>-53468875</v>
      </c>
      <c r="F55" s="469">
        <f t="shared" si="22"/>
        <v>36128084</v>
      </c>
      <c r="G55" s="469">
        <f>+(G121+G126+G127+G128)-(F121+F126+F127+F128)</f>
        <v>-56378266</v>
      </c>
      <c r="H55" s="469">
        <f>+(H121+H126+H127+H128)-(F121+F126+F127+F128)</f>
        <v>-56378266</v>
      </c>
      <c r="I55" s="469">
        <f>+(I121+I126+I127+I128)-(F121+F126+F127+F128)</f>
        <v>-56378266</v>
      </c>
      <c r="J55" s="470">
        <f>+(J121+J126+J127+J128)-(F121+F126+F127+F128)</f>
        <v>-93622166</v>
      </c>
      <c r="K55" s="471">
        <f>+(K121+K126+K127+K128)-(G121+G126+G127+G128)</f>
        <v>12756100</v>
      </c>
      <c r="L55" s="469">
        <f t="shared" si="22"/>
        <v>-33875000</v>
      </c>
      <c r="M55" s="473">
        <f t="shared" si="22"/>
        <v>1209000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427940020</v>
      </c>
      <c r="E56" s="469">
        <f t="shared" si="23"/>
        <v>469967178</v>
      </c>
      <c r="F56" s="469">
        <f t="shared" si="23"/>
        <v>427702802</v>
      </c>
      <c r="G56" s="469">
        <f t="shared" si="23"/>
        <v>586847000</v>
      </c>
      <c r="H56" s="469">
        <f t="shared" si="23"/>
        <v>463345000</v>
      </c>
      <c r="I56" s="469">
        <f t="shared" si="23"/>
        <v>463345000</v>
      </c>
      <c r="J56" s="470">
        <f t="shared" si="23"/>
        <v>0</v>
      </c>
      <c r="K56" s="471">
        <f t="shared" si="23"/>
        <v>474458000</v>
      </c>
      <c r="L56" s="469">
        <f t="shared" si="23"/>
        <v>495041000</v>
      </c>
      <c r="M56" s="473">
        <f t="shared" si="23"/>
        <v>515659000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156818213</v>
      </c>
      <c r="E57" s="469">
        <f t="shared" si="24"/>
        <v>143909967</v>
      </c>
      <c r="F57" s="469">
        <f t="shared" si="24"/>
        <v>115457756</v>
      </c>
      <c r="G57" s="469">
        <f t="shared" si="24"/>
        <v>121003000</v>
      </c>
      <c r="H57" s="469">
        <f t="shared" si="24"/>
        <v>121002450</v>
      </c>
      <c r="I57" s="469">
        <f t="shared" si="24"/>
        <v>121002450</v>
      </c>
      <c r="J57" s="470">
        <f t="shared" si="24"/>
        <v>0</v>
      </c>
      <c r="K57" s="471">
        <f t="shared" si="24"/>
        <v>126091000</v>
      </c>
      <c r="L57" s="469">
        <f t="shared" si="24"/>
        <v>124723896</v>
      </c>
      <c r="M57" s="473">
        <f t="shared" si="24"/>
        <v>131667048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0</v>
      </c>
      <c r="E58" s="475">
        <f t="shared" si="25"/>
        <v>781769</v>
      </c>
      <c r="F58" s="475">
        <f t="shared" si="25"/>
        <v>0</v>
      </c>
      <c r="G58" s="475">
        <f t="shared" si="25"/>
        <v>121003000</v>
      </c>
      <c r="H58" s="475">
        <f t="shared" si="25"/>
        <v>87025956</v>
      </c>
      <c r="I58" s="475">
        <f t="shared" si="25"/>
        <v>87025956</v>
      </c>
      <c r="J58" s="473">
        <f t="shared" si="25"/>
        <v>0</v>
      </c>
      <c r="K58" s="475">
        <f t="shared" si="25"/>
        <v>104091000</v>
      </c>
      <c r="L58" s="475">
        <f t="shared" si="25"/>
        <v>80903896</v>
      </c>
      <c r="M58" s="473">
        <f t="shared" si="25"/>
        <v>96218048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-23118323.500000004</v>
      </c>
      <c r="E84" s="497">
        <f aca="true" t="shared" si="27" ref="E84:M84">+E55</f>
        <v>-53468875</v>
      </c>
      <c r="F84" s="497">
        <f t="shared" si="27"/>
        <v>36128084</v>
      </c>
      <c r="G84" s="497">
        <f t="shared" si="27"/>
        <v>-56378266</v>
      </c>
      <c r="H84" s="497">
        <f t="shared" si="27"/>
        <v>-56378266</v>
      </c>
      <c r="I84" s="497">
        <f t="shared" si="27"/>
        <v>-56378266</v>
      </c>
      <c r="J84" s="497">
        <f t="shared" si="27"/>
        <v>-93622166</v>
      </c>
      <c r="K84" s="497">
        <f t="shared" si="27"/>
        <v>12756100</v>
      </c>
      <c r="L84" s="497">
        <f t="shared" si="27"/>
        <v>-33875000</v>
      </c>
      <c r="M84" s="497">
        <f t="shared" si="27"/>
        <v>1209000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19403262.5434717</v>
      </c>
      <c r="E98" s="402">
        <f t="shared" si="28"/>
        <v>57478039.23337637</v>
      </c>
      <c r="F98" s="402">
        <f t="shared" si="28"/>
        <v>84034634.61731842</v>
      </c>
      <c r="G98" s="402">
        <f t="shared" si="28"/>
        <v>55774703.95893797</v>
      </c>
      <c r="H98" s="402">
        <f t="shared" si="28"/>
        <v>40619489.7704699</v>
      </c>
      <c r="I98" s="402">
        <f t="shared" si="28"/>
        <v>40619489.7704699</v>
      </c>
      <c r="J98" s="402">
        <f t="shared" si="28"/>
        <v>37784000</v>
      </c>
      <c r="K98" s="402">
        <f t="shared" si="28"/>
        <v>-45775254.75285171</v>
      </c>
      <c r="L98" s="402">
        <f t="shared" si="28"/>
        <v>-10251997.362591093</v>
      </c>
      <c r="M98" s="402">
        <f t="shared" si="28"/>
        <v>-22824366.8087467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16849434</v>
      </c>
      <c r="E99" s="402">
        <f t="shared" si="29"/>
        <v>2887948</v>
      </c>
      <c r="F99" s="402">
        <f t="shared" si="29"/>
        <v>4217413</v>
      </c>
      <c r="G99" s="402">
        <f t="shared" si="29"/>
        <v>5000000</v>
      </c>
      <c r="H99" s="402">
        <f t="shared" si="29"/>
        <v>70871231</v>
      </c>
      <c r="I99" s="402">
        <f t="shared" si="29"/>
        <v>70871231</v>
      </c>
      <c r="J99" s="402">
        <f t="shared" si="29"/>
        <v>15828559</v>
      </c>
      <c r="K99" s="402">
        <f t="shared" si="29"/>
        <v>6654170</v>
      </c>
      <c r="L99" s="402">
        <f t="shared" si="29"/>
        <v>5529170</v>
      </c>
      <c r="M99" s="402">
        <f t="shared" si="29"/>
        <v>5932170</v>
      </c>
    </row>
    <row r="100" spans="1:13" ht="12.75">
      <c r="A100" s="6"/>
      <c r="B100" s="6"/>
      <c r="C100" s="6"/>
      <c r="D100" s="402">
        <f aca="true" t="shared" si="30" ref="D100:M100">+D99-D98</f>
        <v>-2553828.5434717014</v>
      </c>
      <c r="E100" s="402">
        <f t="shared" si="30"/>
        <v>-54590091.23337637</v>
      </c>
      <c r="F100" s="402">
        <f t="shared" si="30"/>
        <v>-79817221.61731842</v>
      </c>
      <c r="G100" s="402">
        <f t="shared" si="30"/>
        <v>-50774703.95893797</v>
      </c>
      <c r="H100" s="402">
        <f t="shared" si="30"/>
        <v>30251741.229530104</v>
      </c>
      <c r="I100" s="402">
        <f t="shared" si="30"/>
        <v>30251741.229530104</v>
      </c>
      <c r="J100" s="402">
        <f t="shared" si="30"/>
        <v>-21955441</v>
      </c>
      <c r="K100" s="402">
        <f t="shared" si="30"/>
        <v>52429424.75285171</v>
      </c>
      <c r="L100" s="402">
        <f t="shared" si="30"/>
        <v>15781167.362591093</v>
      </c>
      <c r="M100" s="402">
        <f t="shared" si="30"/>
        <v>28756536.8087467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12616944</v>
      </c>
      <c r="E104" s="402">
        <v>19638513</v>
      </c>
      <c r="F104" s="402">
        <v>57693651</v>
      </c>
      <c r="G104" s="402">
        <v>18500000</v>
      </c>
      <c r="H104" s="402">
        <v>13500000</v>
      </c>
      <c r="I104" s="402">
        <v>13500000</v>
      </c>
      <c r="J104" s="402"/>
      <c r="K104" s="402">
        <v>13250000</v>
      </c>
      <c r="L104" s="402">
        <v>14244000</v>
      </c>
      <c r="M104" s="402">
        <v>15774000</v>
      </c>
    </row>
    <row r="105" spans="1:13" ht="12.75">
      <c r="A105" s="404" t="s">
        <v>296</v>
      </c>
      <c r="B105" s="405"/>
      <c r="C105" s="405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</row>
    <row r="106" spans="1:13" ht="12.75">
      <c r="A106" s="404" t="s">
        <v>297</v>
      </c>
      <c r="B106" s="405"/>
      <c r="C106" s="405"/>
      <c r="D106" s="402">
        <v>47632000</v>
      </c>
      <c r="E106" s="402"/>
      <c r="F106" s="402">
        <v>51931229</v>
      </c>
      <c r="G106" s="402">
        <v>27000000</v>
      </c>
      <c r="H106" s="402">
        <v>54254754</v>
      </c>
      <c r="I106" s="402">
        <v>54254754</v>
      </c>
      <c r="J106" s="402"/>
      <c r="K106" s="402">
        <v>34150000</v>
      </c>
      <c r="L106" s="402">
        <v>36711000</v>
      </c>
      <c r="M106" s="402">
        <v>40658000</v>
      </c>
    </row>
    <row r="107" spans="1:13" ht="12.75">
      <c r="A107" s="404" t="s">
        <v>298</v>
      </c>
      <c r="B107" s="405"/>
      <c r="C107" s="405"/>
      <c r="D107" s="402">
        <v>3136000</v>
      </c>
      <c r="E107" s="402"/>
      <c r="F107" s="402">
        <v>6702626</v>
      </c>
      <c r="G107" s="402">
        <v>10000000</v>
      </c>
      <c r="H107" s="402">
        <v>2500000</v>
      </c>
      <c r="I107" s="402">
        <v>2500000</v>
      </c>
      <c r="J107" s="402"/>
      <c r="K107" s="402">
        <v>9200000</v>
      </c>
      <c r="L107" s="402">
        <v>9890000</v>
      </c>
      <c r="M107" s="402">
        <v>10953000</v>
      </c>
    </row>
    <row r="108" spans="1:13" ht="12.75">
      <c r="A108" s="404" t="s">
        <v>299</v>
      </c>
      <c r="B108" s="405"/>
      <c r="C108" s="405"/>
      <c r="D108" s="402">
        <v>3571000</v>
      </c>
      <c r="E108" s="402"/>
      <c r="F108" s="402">
        <v>6464704</v>
      </c>
      <c r="G108" s="402">
        <v>2500000</v>
      </c>
      <c r="H108" s="402">
        <v>750000</v>
      </c>
      <c r="I108" s="402">
        <v>750000</v>
      </c>
      <c r="J108" s="402"/>
      <c r="K108" s="402">
        <v>1825000</v>
      </c>
      <c r="L108" s="402">
        <v>1962000</v>
      </c>
      <c r="M108" s="402">
        <v>2173000</v>
      </c>
    </row>
    <row r="109" spans="1:13" ht="12.75">
      <c r="A109" s="404" t="s">
        <v>300</v>
      </c>
      <c r="B109" s="405"/>
      <c r="C109" s="405"/>
      <c r="D109" s="402"/>
      <c r="E109" s="402">
        <v>42532586</v>
      </c>
      <c r="F109" s="402">
        <v>333801</v>
      </c>
      <c r="G109" s="402">
        <v>500000</v>
      </c>
      <c r="H109" s="402">
        <v>500000</v>
      </c>
      <c r="I109" s="402">
        <v>500000</v>
      </c>
      <c r="J109" s="402"/>
      <c r="K109" s="402">
        <v>475000</v>
      </c>
      <c r="L109" s="402">
        <v>511000</v>
      </c>
      <c r="M109" s="402">
        <v>566000</v>
      </c>
    </row>
    <row r="110" spans="1:13" ht="12.75">
      <c r="A110" s="404" t="s">
        <v>301</v>
      </c>
      <c r="B110" s="405"/>
      <c r="C110" s="405"/>
      <c r="D110" s="402">
        <v>670952</v>
      </c>
      <c r="E110" s="402">
        <v>235110</v>
      </c>
      <c r="F110" s="402">
        <v>333801</v>
      </c>
      <c r="G110" s="402">
        <v>500000</v>
      </c>
      <c r="H110" s="402">
        <v>500000</v>
      </c>
      <c r="I110" s="402">
        <v>500000</v>
      </c>
      <c r="J110" s="402"/>
      <c r="K110" s="402">
        <v>325000</v>
      </c>
      <c r="L110" s="402">
        <v>344500</v>
      </c>
      <c r="M110" s="402">
        <v>365170</v>
      </c>
    </row>
    <row r="111" spans="1:13" ht="12.75">
      <c r="A111" s="404" t="s">
        <v>302</v>
      </c>
      <c r="B111" s="405"/>
      <c r="C111" s="405"/>
      <c r="D111" s="402">
        <v>57639223</v>
      </c>
      <c r="E111" s="402">
        <v>56875133</v>
      </c>
      <c r="F111" s="402">
        <v>66762987</v>
      </c>
      <c r="G111" s="402">
        <v>20000000</v>
      </c>
      <c r="H111" s="402">
        <v>16005000</v>
      </c>
      <c r="I111" s="402">
        <v>16005000</v>
      </c>
      <c r="J111" s="402"/>
      <c r="K111" s="402">
        <v>59125000</v>
      </c>
      <c r="L111" s="402">
        <v>63403500</v>
      </c>
      <c r="M111" s="402">
        <v>70235037</v>
      </c>
    </row>
    <row r="112" spans="1:13" ht="12.75">
      <c r="A112" s="404" t="s">
        <v>303</v>
      </c>
      <c r="B112" s="405"/>
      <c r="C112" s="405"/>
      <c r="D112" s="402">
        <v>427940020</v>
      </c>
      <c r="E112" s="402">
        <v>469967178</v>
      </c>
      <c r="F112" s="402">
        <v>427702802</v>
      </c>
      <c r="G112" s="402">
        <v>586847000</v>
      </c>
      <c r="H112" s="402">
        <v>463345000</v>
      </c>
      <c r="I112" s="402">
        <v>463345000</v>
      </c>
      <c r="J112" s="402"/>
      <c r="K112" s="402">
        <v>474458000</v>
      </c>
      <c r="L112" s="402">
        <v>495041000</v>
      </c>
      <c r="M112" s="402">
        <v>515659000</v>
      </c>
    </row>
    <row r="113" spans="1:13" ht="12.75">
      <c r="A113" s="404" t="s">
        <v>304</v>
      </c>
      <c r="B113" s="405"/>
      <c r="C113" s="405"/>
      <c r="D113" s="402">
        <v>186987091</v>
      </c>
      <c r="E113" s="402">
        <v>186823749</v>
      </c>
      <c r="F113" s="402">
        <v>266363407</v>
      </c>
      <c r="G113" s="402">
        <v>245747413</v>
      </c>
      <c r="H113" s="402">
        <v>273690157</v>
      </c>
      <c r="I113" s="402">
        <v>273690157</v>
      </c>
      <c r="J113" s="402"/>
      <c r="K113" s="402">
        <v>289060280</v>
      </c>
      <c r="L113" s="402">
        <v>306405000</v>
      </c>
      <c r="M113" s="402">
        <v>324789120</v>
      </c>
    </row>
    <row r="114" spans="1:13" ht="12.75">
      <c r="A114" s="404" t="s">
        <v>305</v>
      </c>
      <c r="B114" s="405"/>
      <c r="C114" s="405"/>
      <c r="D114" s="402">
        <v>169139039</v>
      </c>
      <c r="E114" s="402">
        <v>270995070</v>
      </c>
      <c r="F114" s="402">
        <v>235657509</v>
      </c>
      <c r="G114" s="402">
        <v>183061000</v>
      </c>
      <c r="H114" s="402">
        <v>166412147</v>
      </c>
      <c r="I114" s="402">
        <v>166412147</v>
      </c>
      <c r="J114" s="402"/>
      <c r="K114" s="402">
        <v>185061720</v>
      </c>
      <c r="L114" s="402">
        <v>200405000</v>
      </c>
      <c r="M114" s="402">
        <v>212429880</v>
      </c>
    </row>
    <row r="115" spans="1:13" ht="12.75">
      <c r="A115" s="404" t="s">
        <v>306</v>
      </c>
      <c r="B115" s="405"/>
      <c r="C115" s="405"/>
      <c r="D115" s="402">
        <v>46111502</v>
      </c>
      <c r="E115" s="402">
        <v>59738495</v>
      </c>
      <c r="F115" s="402"/>
      <c r="G115" s="402">
        <v>39495000</v>
      </c>
      <c r="H115" s="402">
        <v>39495000</v>
      </c>
      <c r="I115" s="402">
        <v>39495000</v>
      </c>
      <c r="J115" s="402"/>
      <c r="K115" s="402">
        <v>39495000</v>
      </c>
      <c r="L115" s="402">
        <v>39495000</v>
      </c>
      <c r="M115" s="402">
        <v>39495000</v>
      </c>
    </row>
    <row r="116" spans="1:13" ht="12.75">
      <c r="A116" s="404" t="s">
        <v>307</v>
      </c>
      <c r="B116" s="405"/>
      <c r="C116" s="405"/>
      <c r="D116" s="402">
        <v>97145542</v>
      </c>
      <c r="E116" s="402">
        <v>-24855820</v>
      </c>
      <c r="F116" s="402">
        <v>65621889</v>
      </c>
      <c r="G116" s="402">
        <v>53043587</v>
      </c>
      <c r="H116" s="402">
        <v>-68492550</v>
      </c>
      <c r="I116" s="402">
        <v>-68492550</v>
      </c>
      <c r="J116" s="402"/>
      <c r="K116" s="402">
        <v>-67059000</v>
      </c>
      <c r="L116" s="402">
        <v>-70166750</v>
      </c>
      <c r="M116" s="402">
        <v>-65866184</v>
      </c>
    </row>
    <row r="117" spans="1:13" ht="12.75">
      <c r="A117" s="404" t="s">
        <v>308</v>
      </c>
      <c r="B117" s="405"/>
      <c r="C117" s="405"/>
      <c r="D117" s="402">
        <v>156818213</v>
      </c>
      <c r="E117" s="402">
        <v>143909967</v>
      </c>
      <c r="F117" s="402">
        <v>115457756</v>
      </c>
      <c r="G117" s="402">
        <v>121003000</v>
      </c>
      <c r="H117" s="402">
        <v>121002450</v>
      </c>
      <c r="I117" s="402">
        <v>121002450</v>
      </c>
      <c r="J117" s="402"/>
      <c r="K117" s="402">
        <v>126091000</v>
      </c>
      <c r="L117" s="402">
        <v>124723896</v>
      </c>
      <c r="M117" s="402">
        <v>131667048</v>
      </c>
    </row>
    <row r="118" spans="1:13" ht="12.75">
      <c r="A118" s="404" t="s">
        <v>309</v>
      </c>
      <c r="B118" s="405"/>
      <c r="C118" s="405"/>
      <c r="D118" s="402">
        <v>140254402</v>
      </c>
      <c r="E118" s="402">
        <v>131971598</v>
      </c>
      <c r="F118" s="402">
        <v>115031866</v>
      </c>
      <c r="G118" s="402">
        <v>121003000</v>
      </c>
      <c r="H118" s="402">
        <v>121002450</v>
      </c>
      <c r="I118" s="402">
        <v>121002450</v>
      </c>
      <c r="J118" s="402"/>
      <c r="K118" s="402">
        <v>118391000</v>
      </c>
      <c r="L118" s="402">
        <v>120723896</v>
      </c>
      <c r="M118" s="402">
        <v>127667048</v>
      </c>
    </row>
    <row r="119" spans="1:13" ht="12.75">
      <c r="A119" s="404" t="s">
        <v>310</v>
      </c>
      <c r="B119" s="405"/>
      <c r="C119" s="405"/>
      <c r="D119" s="402"/>
      <c r="E119" s="402">
        <v>781769</v>
      </c>
      <c r="F119" s="402"/>
      <c r="G119" s="402">
        <v>121003000</v>
      </c>
      <c r="H119" s="402">
        <v>87025956</v>
      </c>
      <c r="I119" s="402">
        <v>87025956</v>
      </c>
      <c r="J119" s="402"/>
      <c r="K119" s="402">
        <v>104091000</v>
      </c>
      <c r="L119" s="402">
        <v>80903896</v>
      </c>
      <c r="M119" s="402">
        <v>96218048</v>
      </c>
    </row>
    <row r="120" spans="1:13" ht="12.75">
      <c r="A120" s="404" t="s">
        <v>311</v>
      </c>
      <c r="B120" s="405"/>
      <c r="C120" s="405"/>
      <c r="D120" s="402"/>
      <c r="E120" s="402"/>
      <c r="F120" s="402"/>
      <c r="G120" s="402">
        <v>42750000</v>
      </c>
      <c r="H120" s="402"/>
      <c r="I120" s="402"/>
      <c r="J120" s="402"/>
      <c r="K120" s="402">
        <v>45410000</v>
      </c>
      <c r="L120" s="402">
        <v>50254800</v>
      </c>
      <c r="M120" s="402">
        <v>53269028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1455067870</v>
      </c>
      <c r="E122" s="402">
        <v>1822394706</v>
      </c>
      <c r="F122" s="402">
        <v>1883411686</v>
      </c>
      <c r="G122" s="402">
        <v>1909449000</v>
      </c>
      <c r="H122" s="402">
        <v>1909449492</v>
      </c>
      <c r="I122" s="402">
        <v>1909449492</v>
      </c>
      <c r="J122" s="402">
        <v>1044082324</v>
      </c>
      <c r="K122" s="402">
        <v>2000000000</v>
      </c>
      <c r="L122" s="402">
        <v>2150000000</v>
      </c>
      <c r="M122" s="402">
        <v>2311250000</v>
      </c>
    </row>
    <row r="123" spans="1:13" ht="12.75">
      <c r="A123" s="404" t="s">
        <v>314</v>
      </c>
      <c r="B123" s="405"/>
      <c r="C123" s="405"/>
      <c r="D123" s="402">
        <v>16849434</v>
      </c>
      <c r="E123" s="402">
        <v>2887948</v>
      </c>
      <c r="F123" s="402">
        <v>4063243</v>
      </c>
      <c r="G123" s="402">
        <v>5000000</v>
      </c>
      <c r="H123" s="402">
        <v>70871231</v>
      </c>
      <c r="I123" s="402">
        <v>70871231</v>
      </c>
      <c r="J123" s="402">
        <v>15828559</v>
      </c>
      <c r="K123" s="402">
        <v>6500000</v>
      </c>
      <c r="L123" s="402">
        <v>5375000</v>
      </c>
      <c r="M123" s="402">
        <v>5778000</v>
      </c>
    </row>
    <row r="124" spans="1:13" ht="12.75">
      <c r="A124" s="404" t="s">
        <v>315</v>
      </c>
      <c r="B124" s="405"/>
      <c r="C124" s="405"/>
      <c r="D124" s="402"/>
      <c r="E124" s="402"/>
      <c r="F124" s="402">
        <v>154170</v>
      </c>
      <c r="G124" s="402"/>
      <c r="H124" s="402"/>
      <c r="I124" s="402"/>
      <c r="J124" s="402"/>
      <c r="K124" s="402">
        <v>154170</v>
      </c>
      <c r="L124" s="402">
        <v>154170</v>
      </c>
      <c r="M124" s="402">
        <v>154170</v>
      </c>
    </row>
    <row r="125" spans="1:13" ht="12.75">
      <c r="A125" s="404" t="s">
        <v>316</v>
      </c>
      <c r="B125" s="405"/>
      <c r="C125" s="405"/>
      <c r="D125" s="402">
        <v>79267600</v>
      </c>
      <c r="E125" s="402">
        <v>82961532</v>
      </c>
      <c r="F125" s="402">
        <v>118223975</v>
      </c>
      <c r="G125" s="402">
        <v>79770000</v>
      </c>
      <c r="H125" s="402">
        <v>79769918</v>
      </c>
      <c r="I125" s="402">
        <v>79769918</v>
      </c>
      <c r="J125" s="402">
        <v>37784000</v>
      </c>
      <c r="K125" s="402"/>
      <c r="L125" s="402"/>
      <c r="M125" s="402"/>
    </row>
    <row r="126" spans="1:13" ht="12.75">
      <c r="A126" s="404" t="s">
        <v>317</v>
      </c>
      <c r="B126" s="405"/>
      <c r="C126" s="405"/>
      <c r="D126" s="402">
        <v>65583184</v>
      </c>
      <c r="E126" s="402">
        <v>55951660</v>
      </c>
      <c r="F126" s="402">
        <v>79502003</v>
      </c>
      <c r="G126" s="402">
        <v>37243900</v>
      </c>
      <c r="H126" s="402">
        <v>37243900</v>
      </c>
      <c r="I126" s="402">
        <v>37243900</v>
      </c>
      <c r="J126" s="402"/>
      <c r="K126" s="402">
        <v>35000000</v>
      </c>
      <c r="L126" s="402"/>
      <c r="M126" s="402"/>
    </row>
    <row r="127" spans="1:13" ht="12.75">
      <c r="A127" s="404" t="s">
        <v>318</v>
      </c>
      <c r="B127" s="405"/>
      <c r="C127" s="405"/>
      <c r="D127" s="402">
        <v>23698375</v>
      </c>
      <c r="E127" s="402">
        <v>1542422</v>
      </c>
      <c r="F127" s="402">
        <v>14120163</v>
      </c>
      <c r="G127" s="402"/>
      <c r="H127" s="402"/>
      <c r="I127" s="402"/>
      <c r="J127" s="402"/>
      <c r="K127" s="402">
        <v>15000000</v>
      </c>
      <c r="L127" s="402">
        <v>16125000</v>
      </c>
      <c r="M127" s="402">
        <v>17334000</v>
      </c>
    </row>
    <row r="128" spans="1:13" ht="12.75">
      <c r="A128" s="404" t="s">
        <v>319</v>
      </c>
      <c r="B128" s="405"/>
      <c r="C128" s="405"/>
      <c r="D128" s="402">
        <v>21681398</v>
      </c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15510280</v>
      </c>
      <c r="E129" s="402">
        <v>2887978</v>
      </c>
      <c r="F129" s="402">
        <v>2506658</v>
      </c>
      <c r="G129" s="402">
        <v>3534993</v>
      </c>
      <c r="H129" s="402">
        <v>13540012</v>
      </c>
      <c r="I129" s="402">
        <v>13540012</v>
      </c>
      <c r="J129" s="402">
        <v>-74484653</v>
      </c>
      <c r="K129" s="402">
        <v>22107024</v>
      </c>
      <c r="L129" s="402">
        <v>-144316351</v>
      </c>
      <c r="M129" s="402">
        <v>-228930960</v>
      </c>
    </row>
    <row r="130" spans="1:13" ht="12.75">
      <c r="A130" s="404" t="s">
        <v>321</v>
      </c>
      <c r="B130" s="405"/>
      <c r="C130" s="405"/>
      <c r="D130" s="402">
        <v>83992409</v>
      </c>
      <c r="E130" s="402">
        <v>52869880</v>
      </c>
      <c r="F130" s="402">
        <v>69466370</v>
      </c>
      <c r="G130" s="402">
        <v>76500001</v>
      </c>
      <c r="H130" s="402">
        <v>92515004</v>
      </c>
      <c r="I130" s="402">
        <v>92515004</v>
      </c>
      <c r="J130" s="402">
        <v>59636690</v>
      </c>
      <c r="K130" s="402">
        <v>108350028</v>
      </c>
      <c r="L130" s="402">
        <v>80786375</v>
      </c>
      <c r="M130" s="402">
        <v>185297157</v>
      </c>
    </row>
    <row r="131" spans="1:13" ht="12.75">
      <c r="A131" s="404" t="s">
        <v>322</v>
      </c>
      <c r="B131" s="405"/>
      <c r="C131" s="405"/>
      <c r="D131" s="402">
        <v>145468228</v>
      </c>
      <c r="E131" s="402">
        <v>144130317</v>
      </c>
      <c r="F131" s="402">
        <v>100603976</v>
      </c>
      <c r="G131" s="402">
        <v>121002000</v>
      </c>
      <c r="H131" s="402">
        <v>121002000</v>
      </c>
      <c r="I131" s="402">
        <v>121002000</v>
      </c>
      <c r="J131" s="402">
        <v>117035629</v>
      </c>
      <c r="K131" s="402">
        <v>126090996</v>
      </c>
      <c r="L131" s="402">
        <v>125111000</v>
      </c>
      <c r="M131" s="402">
        <v>132361000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>
        <v>12070000</v>
      </c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2018-08-02T07:41:48Z</dcterms:created>
  <dcterms:modified xsi:type="dcterms:W3CDTF">2018-08-02T07:41:54Z</dcterms:modified>
  <cp:category/>
  <cp:version/>
  <cp:contentType/>
  <cp:contentStatus/>
</cp:coreProperties>
</file>