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<sst xmlns="http://schemas.openxmlformats.org/spreadsheetml/2006/main" count="1178" uniqueCount="517">
  <si>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Mpumalanga: Thaba Chweu(MP321)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</si>
  <si>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</si>
  <si>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</si>
  <si>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</si>
  <si>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</si>
  <si>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</si>
  <si>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</si>
  <si>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</si>
  <si>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</si>
  <si>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</si>
  <si>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</si>
  <si>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</si>
  <si>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</si>
  <si>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</si>
  <si>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</si>
  <si>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</si>
  <si>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</si>
  <si>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</si>
  <si>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</si>
  <si>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</si>
  <si>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</si>
  <si>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</si>
  <si>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</si>
  <si>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</si>
  <si>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</si>
  <si>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</si>
  <si>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</si>
  <si>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</si>
  <si>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</si>
  <si>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</si>
  <si>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</si>
  <si>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</si>
  <si>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</si>
  <si>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</si>
  <si>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</si>
  <si>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</si>
  <si>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</si>
  <si>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</si>
  <si>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</si>
  <si>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</si>
  <si>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</si>
  <si>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</si>
  <si>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</si>
  <si>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</si>
  <si>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</si>
  <si>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</si>
  <si>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</si>
  <si>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</si>
  <si>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</si>
  <si>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</si>
  <si>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</si>
  <si>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</si>
  <si>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</si>
  <si>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</si>
  <si>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</si>
  <si>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</si>
  <si>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</si>
  <si>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</si>
  <si>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</si>
  <si>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</si>
  <si>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</si>
  <si>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</si>
  <si>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</si>
  <si>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</si>
  <si>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</si>
  <si>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</si>
  <si>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</si>
  <si>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</si>
  <si>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Mpumalanga: Thaba Chweu(MP321)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</si>
  <si>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</si>
  <si>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</si>
  <si>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</si>
  <si>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</si>
  <si>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</si>
  <si>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</si>
  <si>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</si>
  <si>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</si>
  <si>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</si>
  <si>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</si>
  <si>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</si>
  <si>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</si>
  <si>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</si>
  <si>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</si>
  <si>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</si>
  <si>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</si>
  <si>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</si>
  <si>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</si>
  <si>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</si>
  <si>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</si>
  <si>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</si>
  <si>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</si>
  <si>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</si>
  <si>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</si>
  <si>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</si>
  <si>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</si>
  <si>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</si>
  <si>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</si>
  <si>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</si>
  <si>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</si>
  <si>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Thaba Chweu(MP321)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</si>
  <si>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</si>
  <si>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</si>
  <si>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</si>
  <si>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</si>
  <si>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</si>
  <si>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</si>
  <si>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</si>
  <si>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</si>
  <si>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</si>
  <si>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</si>
  <si>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</si>
  <si>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</si>
  <si>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</si>
  <si>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</si>
  <si>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</si>
  <si>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</si>
  <si>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</si>
  <si>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</si>
  <si>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</si>
  <si>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</si>
  <si>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</si>
  <si>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</si>
  <si>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</si>
  <si>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</si>
  <si>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</si>
  <si>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</si>
  <si>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</si>
  <si>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</si>
  <si>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</si>
  <si>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</si>
  <si>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</si>
  <si>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</si>
  <si>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Thaba Chweu(MP321)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</si>
  <si>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</si>
  <si>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</si>
  <si>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</si>
  <si>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</si>
  <si>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</si>
  <si>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</si>
  <si>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</si>
  <si>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</si>
  <si>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</si>
  <si>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Thaba Chweu(MP321)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</si>
  <si>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</si>
  <si>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</si>
  <si>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</si>
  <si>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</si>
  <si>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</si>
  <si>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</si>
  <si>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</si>
  <si>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</si>
  <si>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</si>
  <si>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</si>
  <si>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</si>
  <si>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</si>
  <si>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</si>
  <si>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</si>
  <si>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</si>
  <si>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</si>
  <si>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</si>
  <si>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</si>
  <si>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</si>
  <si>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</si>
  <si>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</si>
  <si>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</si>
  <si>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</si>
  <si>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</si>
  <si>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</si>
  <si>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</si>
  <si>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</si>
  <si>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</si>
  <si>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</si>
  <si>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</si>
  <si>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</si>
  <si>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</si>
  <si>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</si>
  <si>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Thaba Chweu(MP321)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</si>
  <si>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</si>
  <si>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</si>
  <si>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</si>
  <si>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</si>
  <si>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</si>
  <si>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</si>
  <si>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</si>
  <si>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</si>
  <si>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</si>
  <si>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</si>
  <si>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</si>
  <si>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</si>
  <si>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</si>
  <si>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</si>
  <si>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</si>
  <si>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</si>
  <si>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</si>
  <si>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</si>
  <si>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</si>
  <si>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</si>
  <si>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</si>
  <si>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</si>
  <si>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</si>
  <si>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</si>
  <si>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</si>
  <si>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</si>
  <si>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Thaba Chweu(MP321)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</si>
  <si>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</si>
  <si>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</si>
  <si>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</si>
  <si>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</si>
  <si>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</si>
  <si>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</si>
  <si>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</si>
  <si>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</si>
  <si>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</si>
  <si>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</si>
  <si>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</si>
  <si>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</si>
  <si>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</si>
  <si>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</si>
  <si>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</si>
  <si>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</si>
  <si>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</si>
  <si>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</si>
  <si>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</si>
  <si>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</si>
  <si>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</si>
  <si>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</si>
  <si>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</si>
  <si>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</si>
  <si>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</si>
  <si>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</si>
  <si>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</si>
  <si>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Mpumalanga: Thaba Chweu(MP321)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</si>
  <si>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</si>
  <si>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</si>
  <si>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</si>
  <si>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</si>
  <si>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</si>
  <si>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</si>
  <si>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</si>
  <si>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</si>
  <si>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</si>
  <si>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</si>
  <si>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</si>
  <si>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</si>
  <si>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</si>
  <si>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</si>
  <si>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</si>
  <si>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</si>
  <si>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</si>
  <si>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</si>
  <si>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</si>
  <si>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</si>
  <si>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</si>
  <si>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</si>
  <si>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</si>
  <si>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</si>
  <si>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</si>
  <si>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</si>
  <si>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</si>
  <si>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</si>
  <si>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</si>
  <si>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</si>
  <si>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</si>
  <si>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</si>
  <si>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</si>
  <si>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</si>
  <si>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</si>
  <si>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</si>
  <si>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</si>
  <si>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</si>
  <si>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</si>
  <si>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</si>
  <si>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</si>
  <si>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</si>
  <si>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</si>
  <si>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</si>
  <si>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</si>
  <si>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</si>
  <si>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</si>
  <si>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</si>
  <si>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</si>
  <si>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</si>
  <si>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</si>
  <si>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</si>
  <si>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</si>
  <si>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</si>
  <si>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</si>
  <si>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</si>
  <si>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</si>
  <si>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</si>
  <si>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</si>
  <si>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</si>
  <si>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Mpumalanga: Thaba Chweu(MP321)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</si>
  <si>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</si>
  <si>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</si>
  <si>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</si>
  <si>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</si>
  <si>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</si>
  <si>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</si>
  <si>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</si>
  <si>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</si>
  <si>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</si>
  <si>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</si>
  <si>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</si>
  <si>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</si>
  <si>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</si>
  <si>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</si>
  <si>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</si>
  <si>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</si>
  <si>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</si>
  <si>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</si>
  <si>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</si>
  <si>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</si>
  <si>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</si>
  <si>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</si>
  <si>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</si>
  <si>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</si>
  <si>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</si>
  <si>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</si>
  <si>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</si>
  <si>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</si>
  <si>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</si>
  <si>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</si>
  <si>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</si>
  <si>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</si>
  <si>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</si>
  <si>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</si>
  <si>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</si>
  <si>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</si>
  <si>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Mpumalanga: Thaba Chweu(MP321)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</si>
  <si>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</si>
  <si>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</si>
  <si>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</si>
  <si>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</si>
  <si>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</si>
  <si>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</si>
  <si>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</si>
  <si>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</si>
  <si>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</si>
  <si>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</si>
  <si>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</si>
  <si>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</si>
  <si>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</si>
  <si>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</si>
  <si>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</si>
  <si>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</si>
  <si>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</si>
  <si>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</si>
  <si>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</si>
  <si>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</si>
  <si>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</si>
  <si>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</si>
  <si>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</si>
  <si>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</si>
  <si>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</si>
  <si>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</si>
  <si>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</si>
  <si>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</si>
  <si>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</si>
  <si>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</si>
  <si>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</si>
  <si>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</si>
  <si>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</si>
  <si>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</si>
  <si>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</si>
  <si>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</si>
  <si>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Thaba Chweu(MP321)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</si>
  <si>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</si>
  <si>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</si>
  <si>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Mpumalanga: Thaba Chweu(MP321)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</si>
  <si>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</si>
  <si>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</si>
  <si>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Mpumalanga: Thaba Chweu(MP321)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</si>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</sst>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102028601</v>
      </c>
      <c r="C5" s="7">
        <v>92514074</v>
      </c>
      <c r="D5" s="30">
        <v>96627876</v>
      </c>
      <c r="E5" s="31">
        <v>98051099</v>
      </c>
      <c r="F5" s="7">
        <v>96727896</v>
      </c>
      <c r="G5" s="32">
        <v>96727896</v>
      </c>
      <c r="H5" s="33">
        <v>0</v>
      </c>
      <c r="I5" s="31">
        <v>135594730</v>
      </c>
      <c r="J5" s="7">
        <v>144326742</v>
      </c>
      <c r="K5" s="32">
        <v>151234315</v>
      </c>
    </row>
    <row r="6" spans="1:11" ht="12.75">
      <c r="A6" s="29" t="s">
        <v>18</v>
      </c>
      <c r="B6" s="7">
        <v>159656189</v>
      </c>
      <c r="C6" s="7">
        <v>183135886</v>
      </c>
      <c r="D6" s="30">
        <v>187917027</v>
      </c>
      <c r="E6" s="31">
        <v>269800000</v>
      </c>
      <c r="F6" s="7">
        <v>276350193</v>
      </c>
      <c r="G6" s="32">
        <v>276350193</v>
      </c>
      <c r="H6" s="33">
        <v>0</v>
      </c>
      <c r="I6" s="31">
        <v>269686000</v>
      </c>
      <c r="J6" s="7">
        <v>276286000</v>
      </c>
      <c r="K6" s="32">
        <v>327028000</v>
      </c>
    </row>
    <row r="7" spans="1:11" ht="12.75">
      <c r="A7" s="29" t="s">
        <v>19</v>
      </c>
      <c r="B7" s="7">
        <v>0</v>
      </c>
      <c r="C7" s="7">
        <v>0</v>
      </c>
      <c r="D7" s="30">
        <v>5407306</v>
      </c>
      <c r="E7" s="31">
        <v>0</v>
      </c>
      <c r="F7" s="7">
        <v>1700280</v>
      </c>
      <c r="G7" s="32">
        <v>1700280</v>
      </c>
      <c r="H7" s="33">
        <v>0</v>
      </c>
      <c r="I7" s="31">
        <v>4706000</v>
      </c>
      <c r="J7" s="7">
        <v>5073000</v>
      </c>
      <c r="K7" s="32">
        <v>5468000</v>
      </c>
    </row>
    <row r="8" spans="1:11" ht="12.75">
      <c r="A8" s="29" t="s">
        <v>20</v>
      </c>
      <c r="B8" s="7">
        <v>94701755</v>
      </c>
      <c r="C8" s="7">
        <v>108813000</v>
      </c>
      <c r="D8" s="30">
        <v>119558743</v>
      </c>
      <c r="E8" s="31">
        <v>0</v>
      </c>
      <c r="F8" s="7">
        <v>129936000</v>
      </c>
      <c r="G8" s="32">
        <v>129936000</v>
      </c>
      <c r="H8" s="33">
        <v>0</v>
      </c>
      <c r="I8" s="31">
        <v>136773000</v>
      </c>
      <c r="J8" s="7">
        <v>145131000</v>
      </c>
      <c r="K8" s="32">
        <v>160334000</v>
      </c>
    </row>
    <row r="9" spans="1:11" ht="12.75">
      <c r="A9" s="29" t="s">
        <v>21</v>
      </c>
      <c r="B9" s="7">
        <v>60904174</v>
      </c>
      <c r="C9" s="7">
        <v>41579709</v>
      </c>
      <c r="D9" s="30">
        <v>27740232</v>
      </c>
      <c r="E9" s="31">
        <v>175781752</v>
      </c>
      <c r="F9" s="7">
        <v>48059669</v>
      </c>
      <c r="G9" s="32">
        <v>48059669</v>
      </c>
      <c r="H9" s="33">
        <v>0</v>
      </c>
      <c r="I9" s="31">
        <v>68179541</v>
      </c>
      <c r="J9" s="7">
        <v>173834258</v>
      </c>
      <c r="K9" s="32">
        <v>193573499</v>
      </c>
    </row>
    <row r="10" spans="1:11" ht="22.5">
      <c r="A10" s="34" t="s">
        <v>375</v>
      </c>
      <c r="B10" s="35">
        <f>SUM(B5:B9)</f>
        <v>417290719</v>
      </c>
      <c r="C10" s="36">
        <f aca="true" t="shared" si="0" ref="C10:K10">SUM(C5:C9)</f>
        <v>426042669</v>
      </c>
      <c r="D10" s="37">
        <f t="shared" si="0"/>
        <v>437251184</v>
      </c>
      <c r="E10" s="35">
        <f t="shared" si="0"/>
        <v>543632851</v>
      </c>
      <c r="F10" s="36">
        <f t="shared" si="0"/>
        <v>552774038</v>
      </c>
      <c r="G10" s="38">
        <f t="shared" si="0"/>
        <v>552774038</v>
      </c>
      <c r="H10" s="39">
        <f t="shared" si="0"/>
        <v>0</v>
      </c>
      <c r="I10" s="35">
        <f t="shared" si="0"/>
        <v>614939271</v>
      </c>
      <c r="J10" s="36">
        <f t="shared" si="0"/>
        <v>744651000</v>
      </c>
      <c r="K10" s="38">
        <f t="shared" si="0"/>
        <v>837637814</v>
      </c>
    </row>
    <row r="11" spans="1:11" ht="12.75">
      <c r="A11" s="29" t="s">
        <v>23</v>
      </c>
      <c r="B11" s="7">
        <v>118073129</v>
      </c>
      <c r="C11" s="7">
        <v>140258000</v>
      </c>
      <c r="D11" s="30">
        <v>162332795</v>
      </c>
      <c r="E11" s="31">
        <v>169247652</v>
      </c>
      <c r="F11" s="7">
        <v>170007793</v>
      </c>
      <c r="G11" s="32">
        <v>170007793</v>
      </c>
      <c r="H11" s="33">
        <v>0</v>
      </c>
      <c r="I11" s="31">
        <v>193636000</v>
      </c>
      <c r="J11" s="7">
        <v>211544703</v>
      </c>
      <c r="K11" s="32">
        <v>228505971</v>
      </c>
    </row>
    <row r="12" spans="1:11" ht="12.75">
      <c r="A12" s="29" t="s">
        <v>24</v>
      </c>
      <c r="B12" s="7">
        <v>8883956</v>
      </c>
      <c r="C12" s="7">
        <v>9146771</v>
      </c>
      <c r="D12" s="30">
        <v>9459729</v>
      </c>
      <c r="E12" s="31">
        <v>9797861</v>
      </c>
      <c r="F12" s="7">
        <v>10267058</v>
      </c>
      <c r="G12" s="32">
        <v>10267058</v>
      </c>
      <c r="H12" s="33">
        <v>0</v>
      </c>
      <c r="I12" s="31">
        <v>10800955</v>
      </c>
      <c r="J12" s="7">
        <v>11088434</v>
      </c>
      <c r="K12" s="32">
        <v>12086392</v>
      </c>
    </row>
    <row r="13" spans="1:11" ht="12.75">
      <c r="A13" s="29" t="s">
        <v>376</v>
      </c>
      <c r="B13" s="7">
        <v>86842711</v>
      </c>
      <c r="C13" s="7">
        <v>84169937</v>
      </c>
      <c r="D13" s="30">
        <v>128896384</v>
      </c>
      <c r="E13" s="31">
        <v>38128440</v>
      </c>
      <c r="F13" s="7">
        <v>38128440</v>
      </c>
      <c r="G13" s="32">
        <v>38128440</v>
      </c>
      <c r="H13" s="33">
        <v>0</v>
      </c>
      <c r="I13" s="31">
        <v>37211119</v>
      </c>
      <c r="J13" s="7">
        <v>39243731</v>
      </c>
      <c r="K13" s="32">
        <v>40994481</v>
      </c>
    </row>
    <row r="14" spans="1:11" ht="12.75">
      <c r="A14" s="29" t="s">
        <v>26</v>
      </c>
      <c r="B14" s="7">
        <v>35901194</v>
      </c>
      <c r="C14" s="7">
        <v>45088567</v>
      </c>
      <c r="D14" s="30">
        <v>11907364</v>
      </c>
      <c r="E14" s="31">
        <v>7200000</v>
      </c>
      <c r="F14" s="7">
        <v>15200000</v>
      </c>
      <c r="G14" s="32">
        <v>15200000</v>
      </c>
      <c r="H14" s="33">
        <v>0</v>
      </c>
      <c r="I14" s="31">
        <v>10200000</v>
      </c>
      <c r="J14" s="7">
        <v>11920000</v>
      </c>
      <c r="K14" s="32">
        <v>12400000</v>
      </c>
    </row>
    <row r="15" spans="1:11" ht="12.75">
      <c r="A15" s="29" t="s">
        <v>27</v>
      </c>
      <c r="B15" s="7">
        <v>131117704</v>
      </c>
      <c r="C15" s="7">
        <v>145403536</v>
      </c>
      <c r="D15" s="30">
        <v>173955942</v>
      </c>
      <c r="E15" s="31">
        <v>147955000</v>
      </c>
      <c r="F15" s="7">
        <v>171987382</v>
      </c>
      <c r="G15" s="32">
        <v>171987382</v>
      </c>
      <c r="H15" s="33">
        <v>0</v>
      </c>
      <c r="I15" s="31">
        <v>172243340</v>
      </c>
      <c r="J15" s="7">
        <v>185809224</v>
      </c>
      <c r="K15" s="32">
        <v>195846231</v>
      </c>
    </row>
    <row r="16" spans="1:11" ht="12.75">
      <c r="A16" s="40" t="s">
        <v>28</v>
      </c>
      <c r="B16" s="7">
        <v>0</v>
      </c>
      <c r="C16" s="7">
        <v>0</v>
      </c>
      <c r="D16" s="30">
        <v>0</v>
      </c>
      <c r="E16" s="31">
        <v>12903634</v>
      </c>
      <c r="F16" s="7">
        <v>0</v>
      </c>
      <c r="G16" s="32">
        <v>0</v>
      </c>
      <c r="H16" s="33">
        <v>0</v>
      </c>
      <c r="I16" s="31">
        <v>14232000</v>
      </c>
      <c r="J16" s="7">
        <v>16108000</v>
      </c>
      <c r="K16" s="32">
        <v>17052000</v>
      </c>
    </row>
    <row r="17" spans="1:11" ht="12.75">
      <c r="A17" s="29" t="s">
        <v>29</v>
      </c>
      <c r="B17" s="7">
        <v>271748442</v>
      </c>
      <c r="C17" s="7">
        <v>268726583</v>
      </c>
      <c r="D17" s="30">
        <v>220989875</v>
      </c>
      <c r="E17" s="31">
        <v>290522001</v>
      </c>
      <c r="F17" s="7">
        <v>160158165</v>
      </c>
      <c r="G17" s="32">
        <v>160158165</v>
      </c>
      <c r="H17" s="33">
        <v>0</v>
      </c>
      <c r="I17" s="31">
        <v>147751586</v>
      </c>
      <c r="J17" s="7">
        <v>166553406</v>
      </c>
      <c r="K17" s="32">
        <v>166845000</v>
      </c>
    </row>
    <row r="18" spans="1:11" ht="12.75">
      <c r="A18" s="41" t="s">
        <v>30</v>
      </c>
      <c r="B18" s="42">
        <f>SUM(B11:B17)</f>
        <v>652567136</v>
      </c>
      <c r="C18" s="43">
        <f aca="true" t="shared" si="1" ref="C18:K18">SUM(C11:C17)</f>
        <v>692793394</v>
      </c>
      <c r="D18" s="44">
        <f t="shared" si="1"/>
        <v>707542089</v>
      </c>
      <c r="E18" s="42">
        <f t="shared" si="1"/>
        <v>675754588</v>
      </c>
      <c r="F18" s="43">
        <f t="shared" si="1"/>
        <v>565748838</v>
      </c>
      <c r="G18" s="45">
        <f t="shared" si="1"/>
        <v>565748838</v>
      </c>
      <c r="H18" s="46">
        <f t="shared" si="1"/>
        <v>0</v>
      </c>
      <c r="I18" s="42">
        <f t="shared" si="1"/>
        <v>586075000</v>
      </c>
      <c r="J18" s="43">
        <f t="shared" si="1"/>
        <v>642267498</v>
      </c>
      <c r="K18" s="45">
        <f t="shared" si="1"/>
        <v>673730075</v>
      </c>
    </row>
    <row r="19" spans="1:11" ht="12.75">
      <c r="A19" s="41" t="s">
        <v>31</v>
      </c>
      <c r="B19" s="47">
        <f>+B10-B18</f>
        <v>-235276417</v>
      </c>
      <c r="C19" s="48">
        <f aca="true" t="shared" si="2" ref="C19:K19">+C10-C18</f>
        <v>-266750725</v>
      </c>
      <c r="D19" s="49">
        <f t="shared" si="2"/>
        <v>-270290905</v>
      </c>
      <c r="E19" s="47">
        <f t="shared" si="2"/>
        <v>-132121737</v>
      </c>
      <c r="F19" s="48">
        <f t="shared" si="2"/>
        <v>-12974800</v>
      </c>
      <c r="G19" s="50">
        <f t="shared" si="2"/>
        <v>-12974800</v>
      </c>
      <c r="H19" s="51">
        <f t="shared" si="2"/>
        <v>0</v>
      </c>
      <c r="I19" s="47">
        <f t="shared" si="2"/>
        <v>28864271</v>
      </c>
      <c r="J19" s="48">
        <f t="shared" si="2"/>
        <v>102383502</v>
      </c>
      <c r="K19" s="50">
        <f t="shared" si="2"/>
        <v>163907739</v>
      </c>
    </row>
    <row r="20" spans="1:11" ht="12.75">
      <c r="A20" s="29" t="s">
        <v>32</v>
      </c>
      <c r="B20" s="31">
        <v>47872001</v>
      </c>
      <c r="C20" s="7">
        <v>103894953</v>
      </c>
      <c r="D20" s="30">
        <v>89069100</v>
      </c>
      <c r="E20" s="31">
        <v>112177588</v>
      </c>
      <c r="F20" s="7">
        <v>118778000</v>
      </c>
      <c r="G20" s="32">
        <v>118778000</v>
      </c>
      <c r="H20" s="33">
        <v>0</v>
      </c>
      <c r="I20" s="31">
        <v>84392000</v>
      </c>
      <c r="J20" s="7">
        <v>75382000</v>
      </c>
      <c r="K20" s="32">
        <v>69420000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-187404416</v>
      </c>
      <c r="C22" s="59">
        <f aca="true" t="shared" si="3" ref="C22:K22">SUM(C19:C21)</f>
        <v>-162855772</v>
      </c>
      <c r="D22" s="60">
        <f t="shared" si="3"/>
        <v>-181221805</v>
      </c>
      <c r="E22" s="58">
        <f t="shared" si="3"/>
        <v>-19944149</v>
      </c>
      <c r="F22" s="59">
        <f t="shared" si="3"/>
        <v>105803200</v>
      </c>
      <c r="G22" s="61">
        <f t="shared" si="3"/>
        <v>105803200</v>
      </c>
      <c r="H22" s="62">
        <f t="shared" si="3"/>
        <v>0</v>
      </c>
      <c r="I22" s="58">
        <f t="shared" si="3"/>
        <v>113256271</v>
      </c>
      <c r="J22" s="59">
        <f t="shared" si="3"/>
        <v>177765502</v>
      </c>
      <c r="K22" s="61">
        <f t="shared" si="3"/>
        <v>233327739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-187404416</v>
      </c>
      <c r="C24" s="48">
        <f aca="true" t="shared" si="4" ref="C24:K24">SUM(C22:C23)</f>
        <v>-162855772</v>
      </c>
      <c r="D24" s="49">
        <f t="shared" si="4"/>
        <v>-181221805</v>
      </c>
      <c r="E24" s="47">
        <f t="shared" si="4"/>
        <v>-19944149</v>
      </c>
      <c r="F24" s="48">
        <f t="shared" si="4"/>
        <v>105803200</v>
      </c>
      <c r="G24" s="50">
        <f t="shared" si="4"/>
        <v>105803200</v>
      </c>
      <c r="H24" s="51">
        <f t="shared" si="4"/>
        <v>0</v>
      </c>
      <c r="I24" s="47">
        <f t="shared" si="4"/>
        <v>113256271</v>
      </c>
      <c r="J24" s="48">
        <f t="shared" si="4"/>
        <v>177765502</v>
      </c>
      <c r="K24" s="50">
        <f t="shared" si="4"/>
        <v>233327739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51692322</v>
      </c>
      <c r="C27" s="12">
        <v>79951339</v>
      </c>
      <c r="D27" s="71">
        <v>85845891</v>
      </c>
      <c r="E27" s="72">
        <v>112170049</v>
      </c>
      <c r="F27" s="12">
        <v>116769049</v>
      </c>
      <c r="G27" s="73">
        <v>116769049</v>
      </c>
      <c r="H27" s="74">
        <v>0</v>
      </c>
      <c r="I27" s="72">
        <v>112152086</v>
      </c>
      <c r="J27" s="12">
        <v>84554899</v>
      </c>
      <c r="K27" s="73">
        <v>77680772</v>
      </c>
    </row>
    <row r="28" spans="1:11" ht="12.75">
      <c r="A28" s="75" t="s">
        <v>32</v>
      </c>
      <c r="B28" s="7">
        <v>48452689</v>
      </c>
      <c r="C28" s="7">
        <v>79951339</v>
      </c>
      <c r="D28" s="30">
        <v>85845891</v>
      </c>
      <c r="E28" s="31">
        <v>109770049</v>
      </c>
      <c r="F28" s="7">
        <v>111928643</v>
      </c>
      <c r="G28" s="32">
        <v>111928643</v>
      </c>
      <c r="H28" s="33">
        <v>0</v>
      </c>
      <c r="I28" s="31">
        <v>67249586</v>
      </c>
      <c r="J28" s="7">
        <v>45212899</v>
      </c>
      <c r="K28" s="32">
        <v>47677388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3239633</v>
      </c>
      <c r="C31" s="7">
        <v>0</v>
      </c>
      <c r="D31" s="30">
        <v>0</v>
      </c>
      <c r="E31" s="31">
        <v>2400000</v>
      </c>
      <c r="F31" s="7">
        <v>4840406</v>
      </c>
      <c r="G31" s="32">
        <v>4840406</v>
      </c>
      <c r="H31" s="33">
        <v>0</v>
      </c>
      <c r="I31" s="31">
        <v>44902500</v>
      </c>
      <c r="J31" s="7">
        <v>39342000</v>
      </c>
      <c r="K31" s="32">
        <v>30003384</v>
      </c>
    </row>
    <row r="32" spans="1:11" ht="12.75">
      <c r="A32" s="41" t="s">
        <v>40</v>
      </c>
      <c r="B32" s="12">
        <f>SUM(B28:B31)</f>
        <v>51692322</v>
      </c>
      <c r="C32" s="12">
        <f aca="true" t="shared" si="5" ref="C32:K32">SUM(C28:C31)</f>
        <v>79951339</v>
      </c>
      <c r="D32" s="71">
        <f t="shared" si="5"/>
        <v>85845891</v>
      </c>
      <c r="E32" s="72">
        <f t="shared" si="5"/>
        <v>112170049</v>
      </c>
      <c r="F32" s="12">
        <f t="shared" si="5"/>
        <v>116769049</v>
      </c>
      <c r="G32" s="73">
        <f t="shared" si="5"/>
        <v>116769049</v>
      </c>
      <c r="H32" s="74">
        <f t="shared" si="5"/>
        <v>0</v>
      </c>
      <c r="I32" s="72">
        <f t="shared" si="5"/>
        <v>112152086</v>
      </c>
      <c r="J32" s="12">
        <f t="shared" si="5"/>
        <v>84554899</v>
      </c>
      <c r="K32" s="73">
        <f t="shared" si="5"/>
        <v>77680772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135662639</v>
      </c>
      <c r="C35" s="7">
        <v>263826385</v>
      </c>
      <c r="D35" s="30">
        <v>278537306</v>
      </c>
      <c r="E35" s="31">
        <v>310537465</v>
      </c>
      <c r="F35" s="7">
        <v>257089000</v>
      </c>
      <c r="G35" s="32">
        <v>257089000</v>
      </c>
      <c r="H35" s="33">
        <v>730019083</v>
      </c>
      <c r="I35" s="31">
        <v>529906137</v>
      </c>
      <c r="J35" s="7">
        <v>692437574</v>
      </c>
      <c r="K35" s="32">
        <v>911940649</v>
      </c>
    </row>
    <row r="36" spans="1:11" ht="12.75">
      <c r="A36" s="29" t="s">
        <v>43</v>
      </c>
      <c r="B36" s="12">
        <v>2460879110</v>
      </c>
      <c r="C36" s="7">
        <v>2451948939</v>
      </c>
      <c r="D36" s="30">
        <v>2330635857</v>
      </c>
      <c r="E36" s="31">
        <v>2581442202</v>
      </c>
      <c r="F36" s="7">
        <v>2330636000</v>
      </c>
      <c r="G36" s="32">
        <v>2330636000</v>
      </c>
      <c r="H36" s="33">
        <v>4514</v>
      </c>
      <c r="I36" s="31">
        <v>2526984470</v>
      </c>
      <c r="J36" s="7">
        <v>2580286793</v>
      </c>
      <c r="K36" s="32">
        <v>2625363723</v>
      </c>
    </row>
    <row r="37" spans="1:11" ht="12.75">
      <c r="A37" s="29" t="s">
        <v>44</v>
      </c>
      <c r="B37" s="12">
        <v>493045265</v>
      </c>
      <c r="C37" s="7">
        <v>489064337</v>
      </c>
      <c r="D37" s="30">
        <v>579028109</v>
      </c>
      <c r="E37" s="31">
        <v>461278686</v>
      </c>
      <c r="F37" s="7">
        <v>579028000</v>
      </c>
      <c r="G37" s="32">
        <v>579028000</v>
      </c>
      <c r="H37" s="33">
        <v>552767646</v>
      </c>
      <c r="I37" s="31">
        <v>629936501</v>
      </c>
      <c r="J37" s="7">
        <v>629936501</v>
      </c>
      <c r="K37" s="32">
        <v>629936501</v>
      </c>
    </row>
    <row r="38" spans="1:11" ht="12.75">
      <c r="A38" s="29" t="s">
        <v>45</v>
      </c>
      <c r="B38" s="12">
        <v>4448484</v>
      </c>
      <c r="C38" s="7">
        <v>41632668</v>
      </c>
      <c r="D38" s="30">
        <v>42814998</v>
      </c>
      <c r="E38" s="31">
        <v>30719211</v>
      </c>
      <c r="F38" s="7">
        <v>42815000</v>
      </c>
      <c r="G38" s="32">
        <v>42815000</v>
      </c>
      <c r="H38" s="33">
        <v>0</v>
      </c>
      <c r="I38" s="31">
        <v>12727500</v>
      </c>
      <c r="J38" s="7">
        <v>12727500</v>
      </c>
      <c r="K38" s="32">
        <v>12727500</v>
      </c>
    </row>
    <row r="39" spans="1:11" ht="12.75">
      <c r="A39" s="29" t="s">
        <v>46</v>
      </c>
      <c r="B39" s="12">
        <v>2099048000</v>
      </c>
      <c r="C39" s="7">
        <v>2185078319</v>
      </c>
      <c r="D39" s="30">
        <v>1987330056</v>
      </c>
      <c r="E39" s="31">
        <v>2399981770</v>
      </c>
      <c r="F39" s="7">
        <v>1965882000</v>
      </c>
      <c r="G39" s="32">
        <v>1965882000</v>
      </c>
      <c r="H39" s="33">
        <v>177255951</v>
      </c>
      <c r="I39" s="31">
        <v>2414226607</v>
      </c>
      <c r="J39" s="7">
        <v>2630060366</v>
      </c>
      <c r="K39" s="32">
        <v>2894640372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53850503</v>
      </c>
      <c r="C42" s="7">
        <v>76041360</v>
      </c>
      <c r="D42" s="30">
        <v>100712501</v>
      </c>
      <c r="E42" s="31">
        <v>92225597</v>
      </c>
      <c r="F42" s="7">
        <v>105802996</v>
      </c>
      <c r="G42" s="32">
        <v>105802996</v>
      </c>
      <c r="H42" s="33">
        <v>17135899</v>
      </c>
      <c r="I42" s="31">
        <v>71817847</v>
      </c>
      <c r="J42" s="7">
        <v>104333329</v>
      </c>
      <c r="K42" s="32">
        <v>164508376</v>
      </c>
    </row>
    <row r="43" spans="1:11" ht="12.75">
      <c r="A43" s="29" t="s">
        <v>49</v>
      </c>
      <c r="B43" s="12">
        <v>-49739190</v>
      </c>
      <c r="C43" s="7">
        <v>-79801489</v>
      </c>
      <c r="D43" s="30">
        <v>-84799041</v>
      </c>
      <c r="E43" s="31">
        <v>-112170044</v>
      </c>
      <c r="F43" s="7">
        <v>-116769000</v>
      </c>
      <c r="G43" s="32">
        <v>-116769000</v>
      </c>
      <c r="H43" s="33">
        <v>-6102670</v>
      </c>
      <c r="I43" s="31">
        <v>-112132000</v>
      </c>
      <c r="J43" s="7">
        <v>-83550000</v>
      </c>
      <c r="K43" s="32">
        <v>-76681000</v>
      </c>
    </row>
    <row r="44" spans="1:11" ht="12.75">
      <c r="A44" s="29" t="s">
        <v>50</v>
      </c>
      <c r="B44" s="12">
        <v>0</v>
      </c>
      <c r="C44" s="7">
        <v>0</v>
      </c>
      <c r="D44" s="30">
        <v>0</v>
      </c>
      <c r="E44" s="31">
        <v>0</v>
      </c>
      <c r="F44" s="7">
        <v>0</v>
      </c>
      <c r="G44" s="32">
        <v>0</v>
      </c>
      <c r="H44" s="33">
        <v>0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8996693</v>
      </c>
      <c r="C45" s="12">
        <v>5236857</v>
      </c>
      <c r="D45" s="71">
        <v>21150317</v>
      </c>
      <c r="E45" s="72">
        <v>24765805</v>
      </c>
      <c r="F45" s="12">
        <v>33743996</v>
      </c>
      <c r="G45" s="73">
        <v>33743996</v>
      </c>
      <c r="H45" s="74">
        <v>34336390</v>
      </c>
      <c r="I45" s="72">
        <v>2484887</v>
      </c>
      <c r="J45" s="12">
        <v>23268216</v>
      </c>
      <c r="K45" s="73">
        <v>111095592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8996986</v>
      </c>
      <c r="C48" s="7">
        <v>5236857</v>
      </c>
      <c r="D48" s="30">
        <v>21150317</v>
      </c>
      <c r="E48" s="31">
        <v>31116954</v>
      </c>
      <c r="F48" s="7">
        <v>21150000</v>
      </c>
      <c r="G48" s="32">
        <v>21150000</v>
      </c>
      <c r="H48" s="33">
        <v>59754284</v>
      </c>
      <c r="I48" s="31">
        <v>2483882</v>
      </c>
      <c r="J48" s="7">
        <v>23266835</v>
      </c>
      <c r="K48" s="32">
        <v>111093910</v>
      </c>
    </row>
    <row r="49" spans="1:11" ht="12.75">
      <c r="A49" s="29" t="s">
        <v>54</v>
      </c>
      <c r="B49" s="12">
        <f>+SA10!D98</f>
        <v>358931017.3267628</v>
      </c>
      <c r="C49" s="7">
        <f>+SA10!E98</f>
        <v>399382117.63888925</v>
      </c>
      <c r="D49" s="30">
        <f>+SA10!F98</f>
        <v>467427188.8220282</v>
      </c>
      <c r="E49" s="31">
        <f>+SA10!G98</f>
        <v>224341006.25345674</v>
      </c>
      <c r="F49" s="7">
        <f>+SA10!H98</f>
        <v>483431435.28069025</v>
      </c>
      <c r="G49" s="32">
        <f>+SA10!I98</f>
        <v>483431435.28069025</v>
      </c>
      <c r="H49" s="33">
        <f>+SA10!J98</f>
        <v>548515602</v>
      </c>
      <c r="I49" s="31">
        <f>+SA10!K98</f>
        <v>347598989.02721035</v>
      </c>
      <c r="J49" s="7">
        <f>+SA10!L98</f>
        <v>243079752.85375148</v>
      </c>
      <c r="K49" s="32">
        <f>+SA10!M98</f>
        <v>124897427.05781484</v>
      </c>
    </row>
    <row r="50" spans="1:11" ht="12.75">
      <c r="A50" s="41" t="s">
        <v>55</v>
      </c>
      <c r="B50" s="12">
        <f>+B48-B49</f>
        <v>-349934031.3267628</v>
      </c>
      <c r="C50" s="12">
        <f aca="true" t="shared" si="6" ref="C50:K50">+C48-C49</f>
        <v>-394145260.63888925</v>
      </c>
      <c r="D50" s="71">
        <f t="shared" si="6"/>
        <v>-446276871.8220282</v>
      </c>
      <c r="E50" s="72">
        <f t="shared" si="6"/>
        <v>-193224052.25345674</v>
      </c>
      <c r="F50" s="12">
        <f t="shared" si="6"/>
        <v>-462281435.28069025</v>
      </c>
      <c r="G50" s="73">
        <f t="shared" si="6"/>
        <v>-462281435.28069025</v>
      </c>
      <c r="H50" s="74">
        <f t="shared" si="6"/>
        <v>-488761318</v>
      </c>
      <c r="I50" s="72">
        <f t="shared" si="6"/>
        <v>-345115107.02721035</v>
      </c>
      <c r="J50" s="12">
        <f t="shared" si="6"/>
        <v>-219812917.85375148</v>
      </c>
      <c r="K50" s="73">
        <f t="shared" si="6"/>
        <v>-13803517.057814837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1228219797</v>
      </c>
      <c r="C53" s="7">
        <v>2239367139</v>
      </c>
      <c r="D53" s="30">
        <v>2207094516</v>
      </c>
      <c r="E53" s="31">
        <v>2581442011</v>
      </c>
      <c r="F53" s="7">
        <v>2361198674</v>
      </c>
      <c r="G53" s="32">
        <v>2361198674</v>
      </c>
      <c r="H53" s="33">
        <v>2555941633</v>
      </c>
      <c r="I53" s="31">
        <v>2632069995</v>
      </c>
      <c r="J53" s="7">
        <v>2755868625</v>
      </c>
      <c r="K53" s="32">
        <v>2873543102</v>
      </c>
    </row>
    <row r="54" spans="1:11" ht="12.75">
      <c r="A54" s="29" t="s">
        <v>376</v>
      </c>
      <c r="B54" s="12">
        <v>86842711</v>
      </c>
      <c r="C54" s="7">
        <v>84169937</v>
      </c>
      <c r="D54" s="30">
        <v>128896384</v>
      </c>
      <c r="E54" s="31">
        <v>38128440</v>
      </c>
      <c r="F54" s="7">
        <v>38128440</v>
      </c>
      <c r="G54" s="32">
        <v>38128440</v>
      </c>
      <c r="H54" s="33">
        <v>0</v>
      </c>
      <c r="I54" s="31">
        <v>37211119</v>
      </c>
      <c r="J54" s="7">
        <v>39243731</v>
      </c>
      <c r="K54" s="32">
        <v>40994481</v>
      </c>
    </row>
    <row r="55" spans="1:11" ht="12.75">
      <c r="A55" s="29" t="s">
        <v>58</v>
      </c>
      <c r="B55" s="12">
        <v>51692322</v>
      </c>
      <c r="C55" s="7">
        <v>55383069</v>
      </c>
      <c r="D55" s="30">
        <v>54463232</v>
      </c>
      <c r="E55" s="31">
        <v>54661713</v>
      </c>
      <c r="F55" s="7">
        <v>52661713</v>
      </c>
      <c r="G55" s="32">
        <v>52661713</v>
      </c>
      <c r="H55" s="33">
        <v>0</v>
      </c>
      <c r="I55" s="31">
        <v>67320000</v>
      </c>
      <c r="J55" s="7">
        <v>37900274</v>
      </c>
      <c r="K55" s="32">
        <v>29153502</v>
      </c>
    </row>
    <row r="56" spans="1:11" ht="12.75">
      <c r="A56" s="29" t="s">
        <v>59</v>
      </c>
      <c r="B56" s="12">
        <v>17731000</v>
      </c>
      <c r="C56" s="7">
        <v>31620826</v>
      </c>
      <c r="D56" s="30">
        <v>25041273</v>
      </c>
      <c r="E56" s="31">
        <v>27426743</v>
      </c>
      <c r="F56" s="7">
        <v>27426743</v>
      </c>
      <c r="G56" s="32">
        <v>27426743</v>
      </c>
      <c r="H56" s="33">
        <v>0</v>
      </c>
      <c r="I56" s="31">
        <v>16633000</v>
      </c>
      <c r="J56" s="7">
        <v>21723000</v>
      </c>
      <c r="K56" s="32">
        <v>20298000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6502931</v>
      </c>
      <c r="F59" s="7">
        <v>0</v>
      </c>
      <c r="G59" s="32">
        <v>0</v>
      </c>
      <c r="H59" s="33">
        <v>0</v>
      </c>
      <c r="I59" s="31">
        <v>0</v>
      </c>
      <c r="J59" s="7">
        <v>0</v>
      </c>
      <c r="K59" s="32">
        <v>0</v>
      </c>
    </row>
    <row r="60" spans="1:11" ht="12.75">
      <c r="A60" s="40" t="s">
        <v>62</v>
      </c>
      <c r="B60" s="12">
        <v>3049850</v>
      </c>
      <c r="C60" s="7">
        <v>0</v>
      </c>
      <c r="D60" s="30">
        <v>0</v>
      </c>
      <c r="E60" s="31">
        <v>4355501</v>
      </c>
      <c r="F60" s="7">
        <v>5683612</v>
      </c>
      <c r="G60" s="32">
        <v>5683612</v>
      </c>
      <c r="H60" s="33">
        <v>5683612</v>
      </c>
      <c r="I60" s="31">
        <v>3437422</v>
      </c>
      <c r="J60" s="7">
        <v>3705541</v>
      </c>
      <c r="K60" s="32">
        <v>4001984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1708</v>
      </c>
      <c r="C62" s="99">
        <v>0</v>
      </c>
      <c r="D62" s="100">
        <v>1730</v>
      </c>
      <c r="E62" s="98">
        <v>1730</v>
      </c>
      <c r="F62" s="99">
        <v>173000</v>
      </c>
      <c r="G62" s="100">
        <v>173000</v>
      </c>
      <c r="H62" s="101">
        <v>173000</v>
      </c>
      <c r="I62" s="98">
        <v>1730</v>
      </c>
      <c r="J62" s="99">
        <v>1730</v>
      </c>
      <c r="K62" s="100">
        <v>1730</v>
      </c>
    </row>
    <row r="63" spans="1:11" ht="12.75">
      <c r="A63" s="97" t="s">
        <v>65</v>
      </c>
      <c r="B63" s="98">
        <v>631</v>
      </c>
      <c r="C63" s="99">
        <v>0</v>
      </c>
      <c r="D63" s="100">
        <v>639</v>
      </c>
      <c r="E63" s="98">
        <v>639</v>
      </c>
      <c r="F63" s="99">
        <v>639</v>
      </c>
      <c r="G63" s="100">
        <v>639</v>
      </c>
      <c r="H63" s="101">
        <v>639</v>
      </c>
      <c r="I63" s="98">
        <v>639</v>
      </c>
      <c r="J63" s="99">
        <v>639</v>
      </c>
      <c r="K63" s="100">
        <v>639</v>
      </c>
    </row>
    <row r="64" spans="1:11" ht="12.75">
      <c r="A64" s="97" t="s">
        <v>66</v>
      </c>
      <c r="B64" s="98">
        <v>4933</v>
      </c>
      <c r="C64" s="99">
        <v>0</v>
      </c>
      <c r="D64" s="100">
        <v>4997</v>
      </c>
      <c r="E64" s="98">
        <v>4997</v>
      </c>
      <c r="F64" s="99">
        <v>4997</v>
      </c>
      <c r="G64" s="100">
        <v>4997</v>
      </c>
      <c r="H64" s="101">
        <v>4997</v>
      </c>
      <c r="I64" s="98">
        <v>4997</v>
      </c>
      <c r="J64" s="99">
        <v>4997</v>
      </c>
      <c r="K64" s="100">
        <v>4997</v>
      </c>
    </row>
    <row r="65" spans="1:11" ht="12.75">
      <c r="A65" s="97" t="s">
        <v>67</v>
      </c>
      <c r="B65" s="98">
        <v>13625</v>
      </c>
      <c r="C65" s="99">
        <v>0</v>
      </c>
      <c r="D65" s="100">
        <v>13802</v>
      </c>
      <c r="E65" s="98">
        <v>13802</v>
      </c>
      <c r="F65" s="99">
        <v>13802</v>
      </c>
      <c r="G65" s="100">
        <v>13802</v>
      </c>
      <c r="H65" s="101">
        <v>13802</v>
      </c>
      <c r="I65" s="98">
        <v>13802</v>
      </c>
      <c r="J65" s="99">
        <v>13802</v>
      </c>
      <c r="K65" s="100">
        <v>13802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322588964</v>
      </c>
      <c r="C77" s="2">
        <v>317229669</v>
      </c>
      <c r="D77" s="2">
        <v>312285135</v>
      </c>
      <c r="E77" s="2">
        <v>543632851</v>
      </c>
      <c r="F77" s="2">
        <v>421137758</v>
      </c>
      <c r="G77" s="2">
        <v>421137758</v>
      </c>
      <c r="H77" s="1"/>
      <c r="I77" s="2">
        <v>473460271</v>
      </c>
      <c r="J77" s="2">
        <v>594447000</v>
      </c>
      <c r="K77" s="2">
        <v>671835814</v>
      </c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445814583</v>
      </c>
      <c r="C79" s="2">
        <v>456226776</v>
      </c>
      <c r="D79" s="2">
        <v>542104393</v>
      </c>
      <c r="E79" s="2">
        <v>427874466</v>
      </c>
      <c r="F79" s="2">
        <v>542104000</v>
      </c>
      <c r="G79" s="2">
        <v>542104000</v>
      </c>
      <c r="H79" s="2">
        <v>548515602</v>
      </c>
      <c r="I79" s="2">
        <v>535727346</v>
      </c>
      <c r="J79" s="2">
        <v>535727346</v>
      </c>
      <c r="K79" s="2">
        <v>535727346</v>
      </c>
    </row>
    <row r="80" spans="1:11" ht="12.75">
      <c r="A80" s="1"/>
      <c r="B80" s="2">
        <v>86121370</v>
      </c>
      <c r="C80" s="2">
        <v>34472664</v>
      </c>
      <c r="D80" s="2">
        <v>42598544</v>
      </c>
      <c r="E80" s="2">
        <v>241620511</v>
      </c>
      <c r="F80" s="2">
        <v>21150000</v>
      </c>
      <c r="G80" s="2">
        <v>21150000</v>
      </c>
      <c r="H80" s="2">
        <v>290511523</v>
      </c>
      <c r="I80" s="2">
        <v>210131516</v>
      </c>
      <c r="J80" s="2">
        <v>220638000</v>
      </c>
      <c r="K80" s="2">
        <v>231670000</v>
      </c>
    </row>
    <row r="81" spans="1:11" ht="12.75">
      <c r="A81" s="1"/>
      <c r="B81" s="2">
        <v>8707690</v>
      </c>
      <c r="C81" s="2">
        <v>28868146</v>
      </c>
      <c r="D81" s="2">
        <v>40191280</v>
      </c>
      <c r="E81" s="2">
        <v>37800000</v>
      </c>
      <c r="F81" s="2">
        <v>40192000</v>
      </c>
      <c r="G81" s="2">
        <v>40192000</v>
      </c>
      <c r="H81" s="2">
        <v>106989904</v>
      </c>
      <c r="I81" s="2">
        <v>15563000</v>
      </c>
      <c r="J81" s="2">
        <v>146805000</v>
      </c>
      <c r="K81" s="2">
        <v>267449000</v>
      </c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295560026</v>
      </c>
      <c r="C83" s="2">
        <v>284695004</v>
      </c>
      <c r="D83" s="2">
        <v>281684145</v>
      </c>
      <c r="E83" s="2">
        <v>395989094</v>
      </c>
      <c r="F83" s="2">
        <v>402811000</v>
      </c>
      <c r="G83" s="2">
        <v>402811000</v>
      </c>
      <c r="H83" s="2">
        <v>309555993</v>
      </c>
      <c r="I83" s="2">
        <v>394654263</v>
      </c>
      <c r="J83" s="2">
        <v>473443456</v>
      </c>
      <c r="K83" s="2">
        <v>552994883</v>
      </c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22711798</v>
      </c>
      <c r="E5" s="530">
        <f t="shared" si="0"/>
        <v>24847066</v>
      </c>
      <c r="F5" s="531">
        <f t="shared" si="0"/>
        <v>57508336</v>
      </c>
      <c r="G5" s="529">
        <f t="shared" si="0"/>
        <v>64107336</v>
      </c>
      <c r="H5" s="532">
        <f t="shared" si="0"/>
        <v>64107336</v>
      </c>
      <c r="I5" s="533">
        <f t="shared" si="0"/>
        <v>22953586</v>
      </c>
      <c r="J5" s="529">
        <f t="shared" si="0"/>
        <v>24144740</v>
      </c>
      <c r="K5" s="530">
        <f t="shared" si="0"/>
        <v>24409213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3716064</v>
      </c>
      <c r="E8" s="91">
        <f t="shared" si="2"/>
        <v>1598780</v>
      </c>
      <c r="F8" s="90">
        <f t="shared" si="2"/>
        <v>32443336</v>
      </c>
      <c r="G8" s="7">
        <f t="shared" si="2"/>
        <v>32443336</v>
      </c>
      <c r="H8" s="33">
        <f t="shared" si="2"/>
        <v>32443336</v>
      </c>
      <c r="I8" s="31">
        <f t="shared" si="2"/>
        <v>4935000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>
        <v>3716064</v>
      </c>
      <c r="E9" s="91">
        <v>1598780</v>
      </c>
      <c r="F9" s="90">
        <v>19000000</v>
      </c>
      <c r="G9" s="7">
        <v>19000000</v>
      </c>
      <c r="H9" s="33">
        <v>19000000</v>
      </c>
      <c r="I9" s="31">
        <v>4935000</v>
      </c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>
        <v>13443336</v>
      </c>
      <c r="G10" s="7">
        <v>13443336</v>
      </c>
      <c r="H10" s="33">
        <v>13443336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18995734</v>
      </c>
      <c r="E11" s="536">
        <f t="shared" si="3"/>
        <v>18597140</v>
      </c>
      <c r="F11" s="537">
        <f t="shared" si="3"/>
        <v>25065000</v>
      </c>
      <c r="G11" s="535">
        <f t="shared" si="3"/>
        <v>25065000</v>
      </c>
      <c r="H11" s="538">
        <f t="shared" si="3"/>
        <v>25065000</v>
      </c>
      <c r="I11" s="539">
        <f t="shared" si="3"/>
        <v>7000000</v>
      </c>
      <c r="J11" s="535">
        <f t="shared" si="3"/>
        <v>15000000</v>
      </c>
      <c r="K11" s="536">
        <f t="shared" si="3"/>
        <v>15000000</v>
      </c>
    </row>
    <row r="12" spans="1:11" ht="12.75">
      <c r="A12" s="287" t="s">
        <v>334</v>
      </c>
      <c r="B12" s="111"/>
      <c r="C12" s="7"/>
      <c r="D12" s="7">
        <v>18995734</v>
      </c>
      <c r="E12" s="91">
        <v>18597140</v>
      </c>
      <c r="F12" s="90">
        <v>25065000</v>
      </c>
      <c r="G12" s="7">
        <v>25065000</v>
      </c>
      <c r="H12" s="33">
        <v>25065000</v>
      </c>
      <c r="I12" s="31">
        <v>7000000</v>
      </c>
      <c r="J12" s="7">
        <v>15000000</v>
      </c>
      <c r="K12" s="91">
        <v>15000000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4260000</v>
      </c>
      <c r="J13" s="131">
        <f t="shared" si="4"/>
        <v>3657872</v>
      </c>
      <c r="K13" s="132">
        <f t="shared" si="4"/>
        <v>4023659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>
        <v>4260000</v>
      </c>
      <c r="J14" s="7">
        <v>3657872</v>
      </c>
      <c r="K14" s="91">
        <v>4023659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4651146</v>
      </c>
      <c r="F15" s="90">
        <f t="shared" si="5"/>
        <v>0</v>
      </c>
      <c r="G15" s="7">
        <f t="shared" si="5"/>
        <v>6599000</v>
      </c>
      <c r="H15" s="33">
        <f t="shared" si="5"/>
        <v>6599000</v>
      </c>
      <c r="I15" s="31">
        <f t="shared" si="5"/>
        <v>6758586</v>
      </c>
      <c r="J15" s="7">
        <f t="shared" si="5"/>
        <v>5486868</v>
      </c>
      <c r="K15" s="91">
        <f t="shared" si="5"/>
        <v>5385554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>
        <v>4758586</v>
      </c>
      <c r="J16" s="7">
        <v>4486868</v>
      </c>
      <c r="K16" s="91">
        <v>4385554</v>
      </c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>
        <v>6599000</v>
      </c>
      <c r="H17" s="33">
        <v>6599000</v>
      </c>
      <c r="I17" s="31">
        <v>2000000</v>
      </c>
      <c r="J17" s="7">
        <v>1000000</v>
      </c>
      <c r="K17" s="91">
        <v>1000000</v>
      </c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>
        <v>4651146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6535593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15226000</v>
      </c>
      <c r="J22" s="517">
        <f t="shared" si="6"/>
        <v>9467885</v>
      </c>
      <c r="K22" s="518">
        <f t="shared" si="6"/>
        <v>10414673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>
        <v>10276000</v>
      </c>
      <c r="J24" s="7">
        <v>9467885</v>
      </c>
      <c r="K24" s="91">
        <v>10414673</v>
      </c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>
        <v>3000000</v>
      </c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>
        <v>6535593</v>
      </c>
      <c r="F32" s="90"/>
      <c r="G32" s="7"/>
      <c r="H32" s="33"/>
      <c r="I32" s="31">
        <v>1950000</v>
      </c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197000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>
        <v>197000</v>
      </c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1659472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6652500</v>
      </c>
      <c r="J40" s="517">
        <f t="shared" si="9"/>
        <v>13042000</v>
      </c>
      <c r="K40" s="518">
        <f t="shared" si="9"/>
        <v>13703384</v>
      </c>
    </row>
    <row r="41" spans="1:11" ht="12.75">
      <c r="A41" s="534" t="s">
        <v>350</v>
      </c>
      <c r="B41" s="120"/>
      <c r="C41" s="535"/>
      <c r="D41" s="535">
        <v>597165</v>
      </c>
      <c r="E41" s="536"/>
      <c r="F41" s="537"/>
      <c r="G41" s="535"/>
      <c r="H41" s="538"/>
      <c r="I41" s="539">
        <v>4450000</v>
      </c>
      <c r="J41" s="535">
        <v>9750000</v>
      </c>
      <c r="K41" s="536">
        <v>12650000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>
        <v>330602</v>
      </c>
      <c r="E43" s="295"/>
      <c r="F43" s="296"/>
      <c r="G43" s="297"/>
      <c r="H43" s="298"/>
      <c r="I43" s="299">
        <v>1350000</v>
      </c>
      <c r="J43" s="297">
        <v>1000000</v>
      </c>
      <c r="K43" s="295"/>
    </row>
    <row r="44" spans="1:11" ht="12.75">
      <c r="A44" s="534" t="s">
        <v>354</v>
      </c>
      <c r="B44" s="111"/>
      <c r="C44" s="7"/>
      <c r="D44" s="7">
        <v>59490</v>
      </c>
      <c r="E44" s="27"/>
      <c r="F44" s="25"/>
      <c r="G44" s="26"/>
      <c r="H44" s="28"/>
      <c r="I44" s="294">
        <v>852500</v>
      </c>
      <c r="J44" s="26">
        <v>1292000</v>
      </c>
      <c r="K44" s="27">
        <v>1053384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>
        <v>672215</v>
      </c>
      <c r="E49" s="27"/>
      <c r="F49" s="25"/>
      <c r="G49" s="26"/>
      <c r="H49" s="28"/>
      <c r="I49" s="294"/>
      <c r="J49" s="26">
        <v>1000000</v>
      </c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24568270</v>
      </c>
      <c r="E60" s="271">
        <f t="shared" si="14"/>
        <v>31382659</v>
      </c>
      <c r="F60" s="272">
        <f t="shared" si="14"/>
        <v>57508336</v>
      </c>
      <c r="G60" s="219">
        <f t="shared" si="14"/>
        <v>64107336</v>
      </c>
      <c r="H60" s="222">
        <f t="shared" si="14"/>
        <v>64107336</v>
      </c>
      <c r="I60" s="273">
        <f t="shared" si="14"/>
        <v>44832086</v>
      </c>
      <c r="J60" s="219">
        <f t="shared" si="14"/>
        <v>46654625</v>
      </c>
      <c r="K60" s="271">
        <f t="shared" si="14"/>
        <v>48527270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48452689</v>
      </c>
      <c r="D5" s="529">
        <f t="shared" si="0"/>
        <v>55383069</v>
      </c>
      <c r="E5" s="530">
        <f t="shared" si="0"/>
        <v>54463232</v>
      </c>
      <c r="F5" s="531">
        <f t="shared" si="0"/>
        <v>48221307</v>
      </c>
      <c r="G5" s="529">
        <f t="shared" si="0"/>
        <v>48221307</v>
      </c>
      <c r="H5" s="532">
        <f t="shared" si="0"/>
        <v>48221307</v>
      </c>
      <c r="I5" s="533">
        <f t="shared" si="0"/>
        <v>58320000</v>
      </c>
      <c r="J5" s="529">
        <f t="shared" si="0"/>
        <v>37900274</v>
      </c>
      <c r="K5" s="530">
        <f t="shared" si="0"/>
        <v>29153502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55383069</v>
      </c>
      <c r="E6" s="91">
        <f t="shared" si="1"/>
        <v>33527583</v>
      </c>
      <c r="F6" s="90">
        <f t="shared" si="1"/>
        <v>24283221</v>
      </c>
      <c r="G6" s="7">
        <f t="shared" si="1"/>
        <v>24283221</v>
      </c>
      <c r="H6" s="33">
        <f t="shared" si="1"/>
        <v>24283221</v>
      </c>
      <c r="I6" s="31">
        <f t="shared" si="1"/>
        <v>49320000</v>
      </c>
      <c r="J6" s="7">
        <f t="shared" si="1"/>
        <v>37900274</v>
      </c>
      <c r="K6" s="91">
        <f t="shared" si="1"/>
        <v>29153502</v>
      </c>
    </row>
    <row r="7" spans="1:11" ht="12.75">
      <c r="A7" s="287" t="s">
        <v>331</v>
      </c>
      <c r="B7" s="120"/>
      <c r="C7" s="7"/>
      <c r="D7" s="7">
        <v>55383069</v>
      </c>
      <c r="E7" s="91">
        <v>33527583</v>
      </c>
      <c r="F7" s="90">
        <v>24283221</v>
      </c>
      <c r="G7" s="7">
        <v>24283221</v>
      </c>
      <c r="H7" s="33">
        <v>24283221</v>
      </c>
      <c r="I7" s="31">
        <v>49320000</v>
      </c>
      <c r="J7" s="7">
        <v>37900274</v>
      </c>
      <c r="K7" s="91">
        <v>29153502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48452689</v>
      </c>
      <c r="D11" s="535">
        <f t="shared" si="3"/>
        <v>0</v>
      </c>
      <c r="E11" s="536">
        <f t="shared" si="3"/>
        <v>18975973</v>
      </c>
      <c r="F11" s="537">
        <f t="shared" si="3"/>
        <v>17038086</v>
      </c>
      <c r="G11" s="535">
        <f t="shared" si="3"/>
        <v>17038086</v>
      </c>
      <c r="H11" s="538">
        <f t="shared" si="3"/>
        <v>17038086</v>
      </c>
      <c r="I11" s="539">
        <f t="shared" si="3"/>
        <v>9000000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>
        <v>48452689</v>
      </c>
      <c r="D12" s="7"/>
      <c r="E12" s="91">
        <v>18975973</v>
      </c>
      <c r="F12" s="90">
        <v>17038086</v>
      </c>
      <c r="G12" s="7">
        <v>17038086</v>
      </c>
      <c r="H12" s="33">
        <v>17038086</v>
      </c>
      <c r="I12" s="31">
        <v>9000000</v>
      </c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6900000</v>
      </c>
      <c r="G13" s="131">
        <f t="shared" si="4"/>
        <v>6900000</v>
      </c>
      <c r="H13" s="134">
        <f t="shared" si="4"/>
        <v>6900000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>
        <v>6900000</v>
      </c>
      <c r="G14" s="7">
        <v>6900000</v>
      </c>
      <c r="H14" s="33">
        <v>6900000</v>
      </c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1959676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>
        <v>1959676</v>
      </c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4440406</v>
      </c>
      <c r="G22" s="517">
        <f t="shared" si="6"/>
        <v>4440406</v>
      </c>
      <c r="H22" s="520">
        <f t="shared" si="6"/>
        <v>4440406</v>
      </c>
      <c r="I22" s="521">
        <f t="shared" si="6"/>
        <v>9000000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>
        <v>4440406</v>
      </c>
      <c r="G24" s="7">
        <v>4440406</v>
      </c>
      <c r="H24" s="33">
        <v>4440406</v>
      </c>
      <c r="I24" s="31">
        <v>9000000</v>
      </c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3239633</v>
      </c>
      <c r="D40" s="517">
        <f t="shared" si="9"/>
        <v>0</v>
      </c>
      <c r="E40" s="518">
        <f t="shared" si="9"/>
        <v>0</v>
      </c>
      <c r="F40" s="519">
        <f t="shared" si="9"/>
        <v>2000000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>
        <v>3239633</v>
      </c>
      <c r="D44" s="7"/>
      <c r="E44" s="27"/>
      <c r="F44" s="25">
        <v>2000000</v>
      </c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51692322</v>
      </c>
      <c r="D60" s="219">
        <f t="shared" si="14"/>
        <v>55383069</v>
      </c>
      <c r="E60" s="271">
        <f t="shared" si="14"/>
        <v>54463232</v>
      </c>
      <c r="F60" s="272">
        <f t="shared" si="14"/>
        <v>54661713</v>
      </c>
      <c r="G60" s="219">
        <f t="shared" si="14"/>
        <v>52661713</v>
      </c>
      <c r="H60" s="222">
        <f t="shared" si="14"/>
        <v>52661713</v>
      </c>
      <c r="I60" s="273">
        <f t="shared" si="14"/>
        <v>67320000</v>
      </c>
      <c r="J60" s="219">
        <f t="shared" si="14"/>
        <v>37900274</v>
      </c>
      <c r="K60" s="271">
        <f t="shared" si="14"/>
        <v>29153502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10180000</v>
      </c>
      <c r="D5" s="529">
        <f t="shared" si="0"/>
        <v>21670133</v>
      </c>
      <c r="E5" s="530">
        <f t="shared" si="0"/>
        <v>20779680</v>
      </c>
      <c r="F5" s="531">
        <f t="shared" si="0"/>
        <v>23508460</v>
      </c>
      <c r="G5" s="529">
        <f t="shared" si="0"/>
        <v>23508460</v>
      </c>
      <c r="H5" s="532">
        <f t="shared" si="0"/>
        <v>23508460</v>
      </c>
      <c r="I5" s="533">
        <f t="shared" si="0"/>
        <v>13203000</v>
      </c>
      <c r="J5" s="529">
        <f t="shared" si="0"/>
        <v>17880000</v>
      </c>
      <c r="K5" s="530">
        <f t="shared" si="0"/>
        <v>15920000</v>
      </c>
    </row>
    <row r="6" spans="1:11" ht="12.75">
      <c r="A6" s="534" t="s">
        <v>206</v>
      </c>
      <c r="B6" s="120"/>
      <c r="C6" s="7">
        <f aca="true" t="shared" si="1" ref="C6:K6">+C7</f>
        <v>2750000</v>
      </c>
      <c r="D6" s="7">
        <f t="shared" si="1"/>
        <v>2414581</v>
      </c>
      <c r="E6" s="91">
        <f t="shared" si="1"/>
        <v>4374950</v>
      </c>
      <c r="F6" s="90">
        <f t="shared" si="1"/>
        <v>16888956</v>
      </c>
      <c r="G6" s="7">
        <f t="shared" si="1"/>
        <v>16888956</v>
      </c>
      <c r="H6" s="33">
        <f t="shared" si="1"/>
        <v>16888956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2750000</v>
      </c>
      <c r="D7" s="7">
        <v>2414581</v>
      </c>
      <c r="E7" s="91">
        <v>4374950</v>
      </c>
      <c r="F7" s="90">
        <v>16888956</v>
      </c>
      <c r="G7" s="7">
        <v>16888956</v>
      </c>
      <c r="H7" s="33">
        <v>16888956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1315000</v>
      </c>
      <c r="D8" s="7">
        <f t="shared" si="2"/>
        <v>14741777</v>
      </c>
      <c r="E8" s="91">
        <f t="shared" si="2"/>
        <v>9411957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11203000</v>
      </c>
      <c r="J8" s="7">
        <f t="shared" si="2"/>
        <v>15380000</v>
      </c>
      <c r="K8" s="91">
        <f t="shared" si="2"/>
        <v>13420000</v>
      </c>
    </row>
    <row r="9" spans="1:11" ht="12.75">
      <c r="A9" s="287" t="s">
        <v>332</v>
      </c>
      <c r="B9" s="120"/>
      <c r="C9" s="7">
        <v>1315000</v>
      </c>
      <c r="D9" s="7">
        <v>14280665</v>
      </c>
      <c r="E9" s="91">
        <v>8272587</v>
      </c>
      <c r="F9" s="90"/>
      <c r="G9" s="7"/>
      <c r="H9" s="33"/>
      <c r="I9" s="31">
        <v>11203000</v>
      </c>
      <c r="J9" s="7">
        <v>15380000</v>
      </c>
      <c r="K9" s="91">
        <v>13420000</v>
      </c>
    </row>
    <row r="10" spans="1:11" ht="12.75">
      <c r="A10" s="287" t="s">
        <v>333</v>
      </c>
      <c r="B10" s="120"/>
      <c r="C10" s="7"/>
      <c r="D10" s="7">
        <v>461112</v>
      </c>
      <c r="E10" s="91">
        <v>1139370</v>
      </c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6115000</v>
      </c>
      <c r="D11" s="535">
        <f t="shared" si="3"/>
        <v>4513775</v>
      </c>
      <c r="E11" s="536">
        <f t="shared" si="3"/>
        <v>6264744</v>
      </c>
      <c r="F11" s="537">
        <f t="shared" si="3"/>
        <v>4954530</v>
      </c>
      <c r="G11" s="535">
        <f t="shared" si="3"/>
        <v>4954530</v>
      </c>
      <c r="H11" s="538">
        <f t="shared" si="3"/>
        <v>4954530</v>
      </c>
      <c r="I11" s="539">
        <f t="shared" si="3"/>
        <v>2000000</v>
      </c>
      <c r="J11" s="535">
        <f t="shared" si="3"/>
        <v>2500000</v>
      </c>
      <c r="K11" s="536">
        <f t="shared" si="3"/>
        <v>2500000</v>
      </c>
    </row>
    <row r="12" spans="1:11" ht="12.75">
      <c r="A12" s="287" t="s">
        <v>334</v>
      </c>
      <c r="B12" s="111"/>
      <c r="C12" s="7">
        <v>6115000</v>
      </c>
      <c r="D12" s="7">
        <v>4513775</v>
      </c>
      <c r="E12" s="91">
        <v>6264744</v>
      </c>
      <c r="F12" s="90">
        <v>4954530</v>
      </c>
      <c r="G12" s="7">
        <v>4954530</v>
      </c>
      <c r="H12" s="33">
        <v>4954530</v>
      </c>
      <c r="I12" s="31">
        <v>2000000</v>
      </c>
      <c r="J12" s="7">
        <v>2500000</v>
      </c>
      <c r="K12" s="91">
        <v>2500000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728029</v>
      </c>
      <c r="F13" s="133">
        <f t="shared" si="4"/>
        <v>1452581</v>
      </c>
      <c r="G13" s="131">
        <f t="shared" si="4"/>
        <v>1452581</v>
      </c>
      <c r="H13" s="134">
        <f t="shared" si="4"/>
        <v>1452581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>
        <v>728029</v>
      </c>
      <c r="F14" s="90">
        <v>1452581</v>
      </c>
      <c r="G14" s="7">
        <v>1452581</v>
      </c>
      <c r="H14" s="33">
        <v>1452581</v>
      </c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212393</v>
      </c>
      <c r="G15" s="7">
        <f t="shared" si="5"/>
        <v>212393</v>
      </c>
      <c r="H15" s="33">
        <f t="shared" si="5"/>
        <v>212393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>
        <v>212393</v>
      </c>
      <c r="G16" s="7">
        <v>212393</v>
      </c>
      <c r="H16" s="33">
        <v>212393</v>
      </c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521933</v>
      </c>
      <c r="G22" s="517">
        <f t="shared" si="6"/>
        <v>521933</v>
      </c>
      <c r="H22" s="520">
        <f t="shared" si="6"/>
        <v>521933</v>
      </c>
      <c r="I22" s="521">
        <f t="shared" si="6"/>
        <v>1400000</v>
      </c>
      <c r="J22" s="517">
        <f t="shared" si="6"/>
        <v>1700000</v>
      </c>
      <c r="K22" s="518">
        <f t="shared" si="6"/>
        <v>1400000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63333</v>
      </c>
      <c r="G25" s="7">
        <v>63333</v>
      </c>
      <c r="H25" s="33">
        <v>63333</v>
      </c>
      <c r="I25" s="31">
        <v>1400000</v>
      </c>
      <c r="J25" s="7">
        <v>1700000</v>
      </c>
      <c r="K25" s="91">
        <v>1400000</v>
      </c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>
        <v>458600</v>
      </c>
      <c r="G31" s="7">
        <v>458600</v>
      </c>
      <c r="H31" s="33">
        <v>458600</v>
      </c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7551000</v>
      </c>
      <c r="D40" s="517">
        <f t="shared" si="9"/>
        <v>9950693</v>
      </c>
      <c r="E40" s="518">
        <f t="shared" si="9"/>
        <v>4261593</v>
      </c>
      <c r="F40" s="519">
        <f t="shared" si="9"/>
        <v>3396350</v>
      </c>
      <c r="G40" s="517">
        <f t="shared" si="9"/>
        <v>3396350</v>
      </c>
      <c r="H40" s="520">
        <f t="shared" si="9"/>
        <v>3396350</v>
      </c>
      <c r="I40" s="521">
        <f t="shared" si="9"/>
        <v>2030000</v>
      </c>
      <c r="J40" s="517">
        <f t="shared" si="9"/>
        <v>2143000</v>
      </c>
      <c r="K40" s="518">
        <f t="shared" si="9"/>
        <v>2978000</v>
      </c>
    </row>
    <row r="41" spans="1:11" ht="12.75">
      <c r="A41" s="534" t="s">
        <v>350</v>
      </c>
      <c r="B41" s="120"/>
      <c r="C41" s="535">
        <v>7551000</v>
      </c>
      <c r="D41" s="535">
        <v>2237742</v>
      </c>
      <c r="E41" s="536">
        <v>2156311</v>
      </c>
      <c r="F41" s="537">
        <v>2755000</v>
      </c>
      <c r="G41" s="535">
        <v>2755000</v>
      </c>
      <c r="H41" s="538">
        <v>2755000</v>
      </c>
      <c r="I41" s="539">
        <v>800000</v>
      </c>
      <c r="J41" s="535">
        <v>880000</v>
      </c>
      <c r="K41" s="536">
        <v>968000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>
        <v>244839</v>
      </c>
      <c r="E43" s="295">
        <v>763712</v>
      </c>
      <c r="F43" s="296"/>
      <c r="G43" s="297"/>
      <c r="H43" s="298"/>
      <c r="I43" s="299">
        <v>230000</v>
      </c>
      <c r="J43" s="297">
        <v>263000</v>
      </c>
      <c r="K43" s="295">
        <v>1010000</v>
      </c>
    </row>
    <row r="44" spans="1:11" ht="12.75">
      <c r="A44" s="534" t="s">
        <v>354</v>
      </c>
      <c r="B44" s="111"/>
      <c r="C44" s="7"/>
      <c r="D44" s="7">
        <v>537857</v>
      </c>
      <c r="E44" s="27">
        <v>24184</v>
      </c>
      <c r="F44" s="25">
        <v>90000</v>
      </c>
      <c r="G44" s="26">
        <v>90000</v>
      </c>
      <c r="H44" s="28">
        <v>90000</v>
      </c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>
        <v>1017730</v>
      </c>
      <c r="F47" s="25"/>
      <c r="G47" s="26"/>
      <c r="H47" s="28"/>
      <c r="I47" s="294">
        <v>1000000</v>
      </c>
      <c r="J47" s="26">
        <v>1000000</v>
      </c>
      <c r="K47" s="27">
        <v>1000000</v>
      </c>
    </row>
    <row r="48" spans="1:11" ht="12.75">
      <c r="A48" s="534" t="s">
        <v>358</v>
      </c>
      <c r="B48" s="111"/>
      <c r="C48" s="7"/>
      <c r="D48" s="7">
        <v>3699313</v>
      </c>
      <c r="E48" s="27">
        <v>162000</v>
      </c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>
        <v>3230942</v>
      </c>
      <c r="E49" s="27">
        <v>137656</v>
      </c>
      <c r="F49" s="25">
        <v>551350</v>
      </c>
      <c r="G49" s="26">
        <v>551350</v>
      </c>
      <c r="H49" s="28">
        <v>551350</v>
      </c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17731000</v>
      </c>
      <c r="D60" s="219">
        <f t="shared" si="14"/>
        <v>31620826</v>
      </c>
      <c r="E60" s="271">
        <f t="shared" si="14"/>
        <v>25041273</v>
      </c>
      <c r="F60" s="272">
        <f t="shared" si="14"/>
        <v>27426743</v>
      </c>
      <c r="G60" s="219">
        <f t="shared" si="14"/>
        <v>27426743</v>
      </c>
      <c r="H60" s="222">
        <f t="shared" si="14"/>
        <v>27426743</v>
      </c>
      <c r="I60" s="273">
        <f t="shared" si="14"/>
        <v>16633000</v>
      </c>
      <c r="J60" s="219">
        <f t="shared" si="14"/>
        <v>21723000</v>
      </c>
      <c r="K60" s="271">
        <f t="shared" si="14"/>
        <v>20298000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-81366910</v>
      </c>
      <c r="E5" s="530">
        <f t="shared" si="0"/>
        <v>-795813235</v>
      </c>
      <c r="F5" s="531">
        <f t="shared" si="0"/>
        <v>-32692850</v>
      </c>
      <c r="G5" s="529">
        <f t="shared" si="0"/>
        <v>-795813235</v>
      </c>
      <c r="H5" s="532">
        <f t="shared" si="0"/>
        <v>-795813235</v>
      </c>
      <c r="I5" s="533">
        <f t="shared" si="0"/>
        <v>24666000</v>
      </c>
      <c r="J5" s="529">
        <f t="shared" si="0"/>
        <v>25495804</v>
      </c>
      <c r="K5" s="530">
        <f t="shared" si="0"/>
        <v>27780489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-54123824</v>
      </c>
      <c r="E6" s="91">
        <f t="shared" si="1"/>
        <v>-573904317</v>
      </c>
      <c r="F6" s="90">
        <f t="shared" si="1"/>
        <v>-12127000</v>
      </c>
      <c r="G6" s="7">
        <f t="shared" si="1"/>
        <v>-573904317</v>
      </c>
      <c r="H6" s="33">
        <f t="shared" si="1"/>
        <v>-573904317</v>
      </c>
      <c r="I6" s="31">
        <f t="shared" si="1"/>
        <v>13158000</v>
      </c>
      <c r="J6" s="7">
        <f t="shared" si="1"/>
        <v>13397351</v>
      </c>
      <c r="K6" s="91">
        <f t="shared" si="1"/>
        <v>14017219</v>
      </c>
    </row>
    <row r="7" spans="1:11" ht="12.75">
      <c r="A7" s="287" t="s">
        <v>331</v>
      </c>
      <c r="B7" s="120"/>
      <c r="C7" s="7"/>
      <c r="D7" s="7">
        <v>-54123824</v>
      </c>
      <c r="E7" s="91">
        <v>-573904317</v>
      </c>
      <c r="F7" s="90">
        <v>-12127000</v>
      </c>
      <c r="G7" s="7">
        <v>-573904317</v>
      </c>
      <c r="H7" s="33">
        <v>-573904317</v>
      </c>
      <c r="I7" s="31">
        <v>13158000</v>
      </c>
      <c r="J7" s="7">
        <v>13397351</v>
      </c>
      <c r="K7" s="91">
        <v>14017219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-13368235</v>
      </c>
      <c r="E8" s="91">
        <f t="shared" si="2"/>
        <v>-102392900</v>
      </c>
      <c r="F8" s="90">
        <f t="shared" si="2"/>
        <v>-9678000</v>
      </c>
      <c r="G8" s="7">
        <f t="shared" si="2"/>
        <v>-102392900</v>
      </c>
      <c r="H8" s="33">
        <f t="shared" si="2"/>
        <v>-102392900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>
        <v>-13368235</v>
      </c>
      <c r="E9" s="91">
        <v>-102392900</v>
      </c>
      <c r="F9" s="90">
        <v>-9678000</v>
      </c>
      <c r="G9" s="7">
        <v>-102392900</v>
      </c>
      <c r="H9" s="33">
        <v>-102392900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-11000412</v>
      </c>
      <c r="E11" s="536">
        <f t="shared" si="3"/>
        <v>-54307298</v>
      </c>
      <c r="F11" s="537">
        <f t="shared" si="3"/>
        <v>-9782000</v>
      </c>
      <c r="G11" s="535">
        <f t="shared" si="3"/>
        <v>-54307298</v>
      </c>
      <c r="H11" s="538">
        <f t="shared" si="3"/>
        <v>-54307298</v>
      </c>
      <c r="I11" s="539">
        <f t="shared" si="3"/>
        <v>10347000</v>
      </c>
      <c r="J11" s="535">
        <f t="shared" si="3"/>
        <v>10867642</v>
      </c>
      <c r="K11" s="536">
        <f t="shared" si="3"/>
        <v>12470919</v>
      </c>
    </row>
    <row r="12" spans="1:11" ht="12.75">
      <c r="A12" s="287" t="s">
        <v>334</v>
      </c>
      <c r="B12" s="111"/>
      <c r="C12" s="7"/>
      <c r="D12" s="7">
        <v>-11000412</v>
      </c>
      <c r="E12" s="91">
        <v>-54307298</v>
      </c>
      <c r="F12" s="90">
        <v>-9782000</v>
      </c>
      <c r="G12" s="7">
        <v>-54307298</v>
      </c>
      <c r="H12" s="33">
        <v>-54307298</v>
      </c>
      <c r="I12" s="31">
        <v>10347000</v>
      </c>
      <c r="J12" s="7">
        <v>10867642</v>
      </c>
      <c r="K12" s="91">
        <v>12470919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-2381267</v>
      </c>
      <c r="E13" s="132">
        <f t="shared" si="4"/>
        <v>-54604759</v>
      </c>
      <c r="F13" s="133">
        <f t="shared" si="4"/>
        <v>-1088000</v>
      </c>
      <c r="G13" s="131">
        <f t="shared" si="4"/>
        <v>-54604759</v>
      </c>
      <c r="H13" s="134">
        <f t="shared" si="4"/>
        <v>-54604759</v>
      </c>
      <c r="I13" s="135">
        <f t="shared" si="4"/>
        <v>1142000</v>
      </c>
      <c r="J13" s="131">
        <f t="shared" si="4"/>
        <v>1210944</v>
      </c>
      <c r="K13" s="132">
        <f t="shared" si="4"/>
        <v>1271491</v>
      </c>
    </row>
    <row r="14" spans="1:11" ht="12.75">
      <c r="A14" s="287" t="s">
        <v>335</v>
      </c>
      <c r="B14" s="111"/>
      <c r="C14" s="7"/>
      <c r="D14" s="7">
        <v>-2381267</v>
      </c>
      <c r="E14" s="91">
        <v>-54604759</v>
      </c>
      <c r="F14" s="90">
        <v>-1088000</v>
      </c>
      <c r="G14" s="7">
        <v>-54604759</v>
      </c>
      <c r="H14" s="33">
        <v>-54604759</v>
      </c>
      <c r="I14" s="31">
        <v>1142000</v>
      </c>
      <c r="J14" s="7">
        <v>1210944</v>
      </c>
      <c r="K14" s="91">
        <v>1271491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-493172</v>
      </c>
      <c r="E15" s="91">
        <f t="shared" si="5"/>
        <v>-10603961</v>
      </c>
      <c r="F15" s="90">
        <f t="shared" si="5"/>
        <v>-17850</v>
      </c>
      <c r="G15" s="7">
        <f t="shared" si="5"/>
        <v>-10603961</v>
      </c>
      <c r="H15" s="33">
        <f t="shared" si="5"/>
        <v>-10603961</v>
      </c>
      <c r="I15" s="31">
        <f t="shared" si="5"/>
        <v>19000</v>
      </c>
      <c r="J15" s="7">
        <f t="shared" si="5"/>
        <v>19867</v>
      </c>
      <c r="K15" s="91">
        <f t="shared" si="5"/>
        <v>20860</v>
      </c>
    </row>
    <row r="16" spans="1:11" ht="12.75">
      <c r="A16" s="287" t="s">
        <v>336</v>
      </c>
      <c r="B16" s="291"/>
      <c r="C16" s="7"/>
      <c r="D16" s="7"/>
      <c r="E16" s="91"/>
      <c r="F16" s="90">
        <v>-17850</v>
      </c>
      <c r="G16" s="7"/>
      <c r="H16" s="33"/>
      <c r="I16" s="31">
        <v>19000</v>
      </c>
      <c r="J16" s="7">
        <v>19867</v>
      </c>
      <c r="K16" s="91">
        <v>20860</v>
      </c>
    </row>
    <row r="17" spans="1:11" ht="12.75">
      <c r="A17" s="287" t="s">
        <v>337</v>
      </c>
      <c r="B17" s="111" t="s">
        <v>95</v>
      </c>
      <c r="C17" s="7"/>
      <c r="D17" s="7"/>
      <c r="E17" s="91">
        <v>-10263088</v>
      </c>
      <c r="F17" s="90"/>
      <c r="G17" s="7">
        <v>-10263088</v>
      </c>
      <c r="H17" s="33">
        <v>-10263088</v>
      </c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>
        <v>-277913</v>
      </c>
      <c r="F18" s="90"/>
      <c r="G18" s="7">
        <v>-277913</v>
      </c>
      <c r="H18" s="33">
        <v>-277913</v>
      </c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-493172</v>
      </c>
      <c r="E20" s="91">
        <v>-62960</v>
      </c>
      <c r="F20" s="90"/>
      <c r="G20" s="7">
        <v>-62960</v>
      </c>
      <c r="H20" s="33">
        <v>-62960</v>
      </c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-8617271</v>
      </c>
      <c r="E22" s="518">
        <f t="shared" si="6"/>
        <v>-8622186</v>
      </c>
      <c r="F22" s="519">
        <f t="shared" si="6"/>
        <v>-1811000</v>
      </c>
      <c r="G22" s="517">
        <f t="shared" si="6"/>
        <v>-8622186</v>
      </c>
      <c r="H22" s="520">
        <f t="shared" si="6"/>
        <v>-8622186</v>
      </c>
      <c r="I22" s="521">
        <f t="shared" si="6"/>
        <v>1477000</v>
      </c>
      <c r="J22" s="517">
        <f t="shared" si="6"/>
        <v>1565144</v>
      </c>
      <c r="K22" s="518">
        <f t="shared" si="6"/>
        <v>1643401</v>
      </c>
    </row>
    <row r="23" spans="1:11" ht="12.75">
      <c r="A23" s="534" t="s">
        <v>339</v>
      </c>
      <c r="B23" s="120"/>
      <c r="C23" s="7"/>
      <c r="D23" s="7"/>
      <c r="E23" s="91"/>
      <c r="F23" s="90">
        <v>-1774000</v>
      </c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>
        <v>-37000</v>
      </c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>
        <v>-500838</v>
      </c>
      <c r="F25" s="90"/>
      <c r="G25" s="7">
        <v>-500838</v>
      </c>
      <c r="H25" s="33">
        <v>-500838</v>
      </c>
      <c r="I25" s="31">
        <v>1477000</v>
      </c>
      <c r="J25" s="7">
        <v>1565144</v>
      </c>
      <c r="K25" s="91">
        <v>1643401</v>
      </c>
    </row>
    <row r="26" spans="1:11" ht="12.75">
      <c r="A26" s="534" t="s">
        <v>342</v>
      </c>
      <c r="B26" s="293"/>
      <c r="C26" s="535"/>
      <c r="D26" s="535"/>
      <c r="E26" s="536">
        <v>-324267</v>
      </c>
      <c r="F26" s="537"/>
      <c r="G26" s="535">
        <v>-324267</v>
      </c>
      <c r="H26" s="538">
        <v>-324267</v>
      </c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>
        <v>-4320</v>
      </c>
      <c r="F27" s="90"/>
      <c r="G27" s="7">
        <v>-4320</v>
      </c>
      <c r="H27" s="33">
        <v>-4320</v>
      </c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>
        <v>-827387</v>
      </c>
      <c r="F30" s="90"/>
      <c r="G30" s="7">
        <v>-827387</v>
      </c>
      <c r="H30" s="33">
        <v>-827387</v>
      </c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>
        <v>-8617271</v>
      </c>
      <c r="E32" s="91">
        <v>-6965374</v>
      </c>
      <c r="F32" s="90"/>
      <c r="G32" s="7">
        <v>-6965374</v>
      </c>
      <c r="H32" s="33">
        <v>-6965374</v>
      </c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-57000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>
        <v>-57000</v>
      </c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-14186463</v>
      </c>
      <c r="H37" s="520">
        <f t="shared" si="8"/>
        <v>-14186463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>
        <v>-14186463</v>
      </c>
      <c r="H38" s="33">
        <v>-14186463</v>
      </c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-8164538</v>
      </c>
      <c r="E40" s="518">
        <f t="shared" si="9"/>
        <v>-9760911</v>
      </c>
      <c r="F40" s="519">
        <f t="shared" si="9"/>
        <v>-3567000</v>
      </c>
      <c r="G40" s="517">
        <f t="shared" si="9"/>
        <v>-9760911</v>
      </c>
      <c r="H40" s="520">
        <f t="shared" si="9"/>
        <v>-9760911</v>
      </c>
      <c r="I40" s="521">
        <f t="shared" si="9"/>
        <v>11068000</v>
      </c>
      <c r="J40" s="517">
        <f t="shared" si="9"/>
        <v>12181783</v>
      </c>
      <c r="K40" s="518">
        <f t="shared" si="9"/>
        <v>11569815</v>
      </c>
    </row>
    <row r="41" spans="1:11" ht="12.75">
      <c r="A41" s="534" t="s">
        <v>350</v>
      </c>
      <c r="B41" s="120"/>
      <c r="C41" s="535"/>
      <c r="D41" s="535">
        <v>-776630</v>
      </c>
      <c r="E41" s="536">
        <v>-988620</v>
      </c>
      <c r="F41" s="537"/>
      <c r="G41" s="535">
        <v>-988620</v>
      </c>
      <c r="H41" s="538">
        <v>-988620</v>
      </c>
      <c r="I41" s="539">
        <v>1169000</v>
      </c>
      <c r="J41" s="535">
        <v>1239426</v>
      </c>
      <c r="K41" s="536">
        <v>130139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>
        <v>-342486</v>
      </c>
      <c r="E43" s="295">
        <v>-579502</v>
      </c>
      <c r="F43" s="296"/>
      <c r="G43" s="297">
        <v>-579502</v>
      </c>
      <c r="H43" s="298">
        <v>-579502</v>
      </c>
      <c r="I43" s="299">
        <v>347000</v>
      </c>
      <c r="J43" s="297">
        <v>367290</v>
      </c>
      <c r="K43" s="295">
        <v>385655</v>
      </c>
    </row>
    <row r="44" spans="1:11" ht="12.75">
      <c r="A44" s="534" t="s">
        <v>354</v>
      </c>
      <c r="B44" s="111"/>
      <c r="C44" s="7"/>
      <c r="D44" s="7">
        <v>-449577</v>
      </c>
      <c r="E44" s="27">
        <v>-1596942</v>
      </c>
      <c r="F44" s="25"/>
      <c r="G44" s="26">
        <v>-1596942</v>
      </c>
      <c r="H44" s="28">
        <v>-1596942</v>
      </c>
      <c r="I44" s="294">
        <v>1495000</v>
      </c>
      <c r="J44" s="26">
        <v>1584912</v>
      </c>
      <c r="K44" s="27">
        <v>1664158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>
        <v>-6595845</v>
      </c>
      <c r="E47" s="27">
        <v>-6595847</v>
      </c>
      <c r="F47" s="25"/>
      <c r="G47" s="26">
        <v>-6595847</v>
      </c>
      <c r="H47" s="28">
        <v>-6595847</v>
      </c>
      <c r="I47" s="294">
        <v>8057000</v>
      </c>
      <c r="J47" s="26">
        <v>8990155</v>
      </c>
      <c r="K47" s="27">
        <v>9389863</v>
      </c>
    </row>
    <row r="48" spans="1:11" ht="12.75">
      <c r="A48" s="534" t="s">
        <v>358</v>
      </c>
      <c r="B48" s="111"/>
      <c r="C48" s="7"/>
      <c r="D48" s="7"/>
      <c r="E48" s="27"/>
      <c r="F48" s="25">
        <v>-700000</v>
      </c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>
        <v>-2867000</v>
      </c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-98148719</v>
      </c>
      <c r="E60" s="271">
        <f t="shared" si="14"/>
        <v>-814196332</v>
      </c>
      <c r="F60" s="272">
        <f t="shared" si="14"/>
        <v>-38127850</v>
      </c>
      <c r="G60" s="219">
        <f t="shared" si="14"/>
        <v>-828382795</v>
      </c>
      <c r="H60" s="222">
        <f t="shared" si="14"/>
        <v>-828382795</v>
      </c>
      <c r="I60" s="273">
        <f t="shared" si="14"/>
        <v>37211000</v>
      </c>
      <c r="J60" s="219">
        <f t="shared" si="14"/>
        <v>39242731</v>
      </c>
      <c r="K60" s="271">
        <f t="shared" si="14"/>
        <v>40993705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226244701</v>
      </c>
      <c r="D5" s="12">
        <f t="shared" si="0"/>
        <v>238808905</v>
      </c>
      <c r="E5" s="71">
        <f t="shared" si="0"/>
        <v>244919596</v>
      </c>
      <c r="F5" s="72">
        <f t="shared" si="0"/>
        <v>266978000</v>
      </c>
      <c r="G5" s="12">
        <f t="shared" si="0"/>
        <v>273376965</v>
      </c>
      <c r="H5" s="73">
        <f t="shared" si="0"/>
        <v>273376965</v>
      </c>
      <c r="I5" s="130">
        <f t="shared" si="0"/>
        <v>321025730</v>
      </c>
      <c r="J5" s="12">
        <f t="shared" si="0"/>
        <v>340233000</v>
      </c>
      <c r="K5" s="73">
        <f t="shared" si="0"/>
        <v>359249708</v>
      </c>
    </row>
    <row r="6" spans="1:11" ht="12.75">
      <c r="A6" s="113" t="s">
        <v>74</v>
      </c>
      <c r="B6" s="111"/>
      <c r="C6" s="7">
        <v>92167755</v>
      </c>
      <c r="D6" s="7">
        <v>115582000</v>
      </c>
      <c r="E6" s="91">
        <v>123484273</v>
      </c>
      <c r="F6" s="90">
        <v>126302000</v>
      </c>
      <c r="G6" s="7">
        <v>129936000</v>
      </c>
      <c r="H6" s="33">
        <v>129936000</v>
      </c>
      <c r="I6" s="31">
        <v>134558324</v>
      </c>
      <c r="J6" s="7">
        <v>144382000</v>
      </c>
      <c r="K6" s="91">
        <v>157222000</v>
      </c>
    </row>
    <row r="7" spans="1:11" ht="12.75">
      <c r="A7" s="113" t="s">
        <v>75</v>
      </c>
      <c r="B7" s="111"/>
      <c r="C7" s="131">
        <v>134076946</v>
      </c>
      <c r="D7" s="131">
        <v>123226905</v>
      </c>
      <c r="E7" s="132">
        <v>121435323</v>
      </c>
      <c r="F7" s="133">
        <v>140676000</v>
      </c>
      <c r="G7" s="131">
        <v>143440965</v>
      </c>
      <c r="H7" s="134">
        <v>143440965</v>
      </c>
      <c r="I7" s="135">
        <v>186467406</v>
      </c>
      <c r="J7" s="131">
        <v>195851000</v>
      </c>
      <c r="K7" s="132">
        <v>202027708</v>
      </c>
    </row>
    <row r="8" spans="1:11" ht="12.75">
      <c r="A8" s="113" t="s">
        <v>76</v>
      </c>
      <c r="B8" s="111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110" t="s">
        <v>77</v>
      </c>
      <c r="B9" s="111"/>
      <c r="C9" s="12">
        <f aca="true" t="shared" si="1" ref="C9:K9">SUM(C10:C14)</f>
        <v>4923021</v>
      </c>
      <c r="D9" s="12">
        <f t="shared" si="1"/>
        <v>3814655</v>
      </c>
      <c r="E9" s="136">
        <f t="shared" si="1"/>
        <v>2492412</v>
      </c>
      <c r="F9" s="137">
        <f t="shared" si="1"/>
        <v>184851</v>
      </c>
      <c r="G9" s="12">
        <f t="shared" si="1"/>
        <v>175464</v>
      </c>
      <c r="H9" s="74">
        <f t="shared" si="1"/>
        <v>175464</v>
      </c>
      <c r="I9" s="72">
        <f t="shared" si="1"/>
        <v>10196000</v>
      </c>
      <c r="J9" s="12">
        <f t="shared" si="1"/>
        <v>1255000</v>
      </c>
      <c r="K9" s="136">
        <f t="shared" si="1"/>
        <v>1328000</v>
      </c>
    </row>
    <row r="10" spans="1:11" ht="12.75">
      <c r="A10" s="113" t="s">
        <v>78</v>
      </c>
      <c r="B10" s="111"/>
      <c r="C10" s="7"/>
      <c r="D10" s="7"/>
      <c r="E10" s="91">
        <v>2492412</v>
      </c>
      <c r="F10" s="90">
        <v>175464</v>
      </c>
      <c r="G10" s="7">
        <v>175464</v>
      </c>
      <c r="H10" s="33">
        <v>175464</v>
      </c>
      <c r="I10" s="31">
        <v>696000</v>
      </c>
      <c r="J10" s="7">
        <v>467000</v>
      </c>
      <c r="K10" s="91">
        <v>501000</v>
      </c>
    </row>
    <row r="11" spans="1:11" ht="12.75">
      <c r="A11" s="113" t="s">
        <v>79</v>
      </c>
      <c r="B11" s="111"/>
      <c r="C11" s="7">
        <v>4923021</v>
      </c>
      <c r="D11" s="7">
        <v>3814655</v>
      </c>
      <c r="E11" s="91"/>
      <c r="F11" s="90">
        <v>9387</v>
      </c>
      <c r="G11" s="7"/>
      <c r="H11" s="33"/>
      <c r="I11" s="31">
        <v>9000000</v>
      </c>
      <c r="J11" s="7"/>
      <c r="K11" s="91"/>
    </row>
    <row r="12" spans="1:11" ht="12.75">
      <c r="A12" s="113" t="s">
        <v>80</v>
      </c>
      <c r="B12" s="111"/>
      <c r="C12" s="7"/>
      <c r="D12" s="7"/>
      <c r="E12" s="91"/>
      <c r="F12" s="90"/>
      <c r="G12" s="7"/>
      <c r="H12" s="33"/>
      <c r="I12" s="31">
        <v>500000</v>
      </c>
      <c r="J12" s="7">
        <v>788000</v>
      </c>
      <c r="K12" s="91">
        <v>827000</v>
      </c>
    </row>
    <row r="13" spans="1:11" ht="12.75">
      <c r="A13" s="113" t="s">
        <v>81</v>
      </c>
      <c r="B13" s="111"/>
      <c r="C13" s="7"/>
      <c r="D13" s="7"/>
      <c r="E13" s="91"/>
      <c r="F13" s="90"/>
      <c r="G13" s="7"/>
      <c r="H13" s="33"/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71420001</v>
      </c>
      <c r="D15" s="12">
        <f t="shared" si="2"/>
        <v>92966176</v>
      </c>
      <c r="E15" s="136">
        <f t="shared" si="2"/>
        <v>61627914</v>
      </c>
      <c r="F15" s="137">
        <f t="shared" si="2"/>
        <v>49080000</v>
      </c>
      <c r="G15" s="12">
        <f t="shared" si="2"/>
        <v>50181750</v>
      </c>
      <c r="H15" s="74">
        <f t="shared" si="2"/>
        <v>50181750</v>
      </c>
      <c r="I15" s="72">
        <f t="shared" si="2"/>
        <v>78530541</v>
      </c>
      <c r="J15" s="12">
        <f t="shared" si="2"/>
        <v>174459000</v>
      </c>
      <c r="K15" s="136">
        <f t="shared" si="2"/>
        <v>200021106</v>
      </c>
    </row>
    <row r="16" spans="1:11" ht="12.75">
      <c r="A16" s="113" t="s">
        <v>84</v>
      </c>
      <c r="B16" s="111"/>
      <c r="C16" s="7">
        <v>71420001</v>
      </c>
      <c r="D16" s="7">
        <v>92966176</v>
      </c>
      <c r="E16" s="91">
        <v>602814</v>
      </c>
      <c r="F16" s="90">
        <v>48504000</v>
      </c>
      <c r="G16" s="7">
        <v>2002750</v>
      </c>
      <c r="H16" s="33">
        <v>2002750</v>
      </c>
      <c r="I16" s="31">
        <v>78530541</v>
      </c>
      <c r="J16" s="7">
        <v>174459000</v>
      </c>
      <c r="K16" s="91">
        <v>200021106</v>
      </c>
    </row>
    <row r="17" spans="1:11" ht="12.75">
      <c r="A17" s="113" t="s">
        <v>85</v>
      </c>
      <c r="B17" s="111"/>
      <c r="C17" s="7"/>
      <c r="D17" s="7"/>
      <c r="E17" s="91">
        <v>61025100</v>
      </c>
      <c r="F17" s="90">
        <v>576000</v>
      </c>
      <c r="G17" s="7">
        <v>48179000</v>
      </c>
      <c r="H17" s="33">
        <v>48179000</v>
      </c>
      <c r="I17" s="31"/>
      <c r="J17" s="7"/>
      <c r="K17" s="91"/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162574997</v>
      </c>
      <c r="D19" s="12">
        <f t="shared" si="3"/>
        <v>194347886</v>
      </c>
      <c r="E19" s="136">
        <f t="shared" si="3"/>
        <v>217280362</v>
      </c>
      <c r="F19" s="137">
        <f t="shared" si="3"/>
        <v>339550000</v>
      </c>
      <c r="G19" s="12">
        <f t="shared" si="3"/>
        <v>339560890</v>
      </c>
      <c r="H19" s="74">
        <f t="shared" si="3"/>
        <v>339560890</v>
      </c>
      <c r="I19" s="72">
        <f t="shared" si="3"/>
        <v>289579000</v>
      </c>
      <c r="J19" s="12">
        <f t="shared" si="3"/>
        <v>304086000</v>
      </c>
      <c r="K19" s="136">
        <f t="shared" si="3"/>
        <v>346459000</v>
      </c>
    </row>
    <row r="20" spans="1:11" ht="12.75">
      <c r="A20" s="113" t="s">
        <v>88</v>
      </c>
      <c r="B20" s="111"/>
      <c r="C20" s="7">
        <v>107784251</v>
      </c>
      <c r="D20" s="7">
        <v>122392313</v>
      </c>
      <c r="E20" s="91">
        <v>127769493</v>
      </c>
      <c r="F20" s="90">
        <v>205807000</v>
      </c>
      <c r="G20" s="7">
        <v>202559679</v>
      </c>
      <c r="H20" s="33">
        <v>202559679</v>
      </c>
      <c r="I20" s="31">
        <v>195692000</v>
      </c>
      <c r="J20" s="7">
        <v>207435000</v>
      </c>
      <c r="K20" s="91">
        <v>219881000</v>
      </c>
    </row>
    <row r="21" spans="1:11" ht="12.75">
      <c r="A21" s="113" t="s">
        <v>89</v>
      </c>
      <c r="B21" s="111"/>
      <c r="C21" s="7">
        <v>31730495</v>
      </c>
      <c r="D21" s="7">
        <v>46974868</v>
      </c>
      <c r="E21" s="91">
        <v>62155191</v>
      </c>
      <c r="F21" s="90">
        <v>95333000</v>
      </c>
      <c r="G21" s="7">
        <v>99947616</v>
      </c>
      <c r="H21" s="33">
        <v>99947616</v>
      </c>
      <c r="I21" s="31">
        <v>57065000</v>
      </c>
      <c r="J21" s="7">
        <v>60093000</v>
      </c>
      <c r="K21" s="91">
        <v>87510000</v>
      </c>
    </row>
    <row r="22" spans="1:11" ht="12.75">
      <c r="A22" s="113" t="s">
        <v>90</v>
      </c>
      <c r="B22" s="111"/>
      <c r="C22" s="131">
        <v>10898612</v>
      </c>
      <c r="D22" s="131">
        <v>11255930</v>
      </c>
      <c r="E22" s="132">
        <v>12363607</v>
      </c>
      <c r="F22" s="133">
        <v>16498000</v>
      </c>
      <c r="G22" s="131">
        <v>15141595</v>
      </c>
      <c r="H22" s="134">
        <v>15141595</v>
      </c>
      <c r="I22" s="135">
        <v>18411000</v>
      </c>
      <c r="J22" s="131">
        <v>16821000</v>
      </c>
      <c r="K22" s="132">
        <v>17831000</v>
      </c>
    </row>
    <row r="23" spans="1:11" ht="12.75">
      <c r="A23" s="113" t="s">
        <v>91</v>
      </c>
      <c r="B23" s="111"/>
      <c r="C23" s="7">
        <v>12161639</v>
      </c>
      <c r="D23" s="7">
        <v>13724775</v>
      </c>
      <c r="E23" s="91">
        <v>14992071</v>
      </c>
      <c r="F23" s="90">
        <v>21912000</v>
      </c>
      <c r="G23" s="7">
        <v>21912000</v>
      </c>
      <c r="H23" s="33">
        <v>21912000</v>
      </c>
      <c r="I23" s="31">
        <v>18411000</v>
      </c>
      <c r="J23" s="7">
        <v>19737000</v>
      </c>
      <c r="K23" s="91">
        <v>21237000</v>
      </c>
    </row>
    <row r="24" spans="1:11" ht="12.75">
      <c r="A24" s="110" t="s">
        <v>92</v>
      </c>
      <c r="B24" s="120" t="s">
        <v>93</v>
      </c>
      <c r="C24" s="12"/>
      <c r="D24" s="12"/>
      <c r="E24" s="136"/>
      <c r="F24" s="137">
        <v>17588</v>
      </c>
      <c r="G24" s="12">
        <v>8256969</v>
      </c>
      <c r="H24" s="74">
        <v>8256969</v>
      </c>
      <c r="I24" s="72"/>
      <c r="J24" s="12"/>
      <c r="K24" s="136"/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465162720</v>
      </c>
      <c r="D25" s="43">
        <f t="shared" si="4"/>
        <v>529937622</v>
      </c>
      <c r="E25" s="148">
        <f t="shared" si="4"/>
        <v>526320284</v>
      </c>
      <c r="F25" s="149">
        <f t="shared" si="4"/>
        <v>655810439</v>
      </c>
      <c r="G25" s="43">
        <f t="shared" si="4"/>
        <v>671552038</v>
      </c>
      <c r="H25" s="46">
        <f t="shared" si="4"/>
        <v>671552038</v>
      </c>
      <c r="I25" s="42">
        <f t="shared" si="4"/>
        <v>699331271</v>
      </c>
      <c r="J25" s="43">
        <f t="shared" si="4"/>
        <v>820033000</v>
      </c>
      <c r="K25" s="148">
        <f t="shared" si="4"/>
        <v>907057814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394310000</v>
      </c>
      <c r="D28" s="12">
        <f t="shared" si="5"/>
        <v>431850019</v>
      </c>
      <c r="E28" s="71">
        <f t="shared" si="5"/>
        <v>318138040</v>
      </c>
      <c r="F28" s="72">
        <f t="shared" si="5"/>
        <v>249687882</v>
      </c>
      <c r="G28" s="12">
        <f t="shared" si="5"/>
        <v>222363010</v>
      </c>
      <c r="H28" s="73">
        <f t="shared" si="5"/>
        <v>222363010</v>
      </c>
      <c r="I28" s="130">
        <f t="shared" si="5"/>
        <v>232697000</v>
      </c>
      <c r="J28" s="12">
        <f t="shared" si="5"/>
        <v>271978274</v>
      </c>
      <c r="K28" s="73">
        <f t="shared" si="5"/>
        <v>291282000</v>
      </c>
    </row>
    <row r="29" spans="1:11" ht="12.75">
      <c r="A29" s="113" t="s">
        <v>74</v>
      </c>
      <c r="B29" s="111"/>
      <c r="C29" s="7">
        <v>53660000</v>
      </c>
      <c r="D29" s="7">
        <v>54143000</v>
      </c>
      <c r="E29" s="91">
        <v>47386400</v>
      </c>
      <c r="F29" s="90">
        <v>47520882</v>
      </c>
      <c r="G29" s="7">
        <v>54767860</v>
      </c>
      <c r="H29" s="33">
        <v>54767860</v>
      </c>
      <c r="I29" s="31">
        <v>65321000</v>
      </c>
      <c r="J29" s="7">
        <v>69965000</v>
      </c>
      <c r="K29" s="91">
        <v>74995000</v>
      </c>
    </row>
    <row r="30" spans="1:11" ht="12.75">
      <c r="A30" s="113" t="s">
        <v>75</v>
      </c>
      <c r="B30" s="111"/>
      <c r="C30" s="131">
        <v>340650000</v>
      </c>
      <c r="D30" s="131">
        <v>377707019</v>
      </c>
      <c r="E30" s="132">
        <v>270751640</v>
      </c>
      <c r="F30" s="133">
        <v>188674000</v>
      </c>
      <c r="G30" s="131">
        <v>167595150</v>
      </c>
      <c r="H30" s="134">
        <v>167595150</v>
      </c>
      <c r="I30" s="135">
        <v>157357000</v>
      </c>
      <c r="J30" s="131">
        <v>191061274</v>
      </c>
      <c r="K30" s="132">
        <v>204837000</v>
      </c>
    </row>
    <row r="31" spans="1:11" ht="12.75">
      <c r="A31" s="113" t="s">
        <v>76</v>
      </c>
      <c r="B31" s="111"/>
      <c r="C31" s="7"/>
      <c r="D31" s="7"/>
      <c r="E31" s="91"/>
      <c r="F31" s="90">
        <v>13493000</v>
      </c>
      <c r="G31" s="7"/>
      <c r="H31" s="33"/>
      <c r="I31" s="31">
        <v>10019000</v>
      </c>
      <c r="J31" s="7">
        <v>10952000</v>
      </c>
      <c r="K31" s="91">
        <v>11450000</v>
      </c>
    </row>
    <row r="32" spans="1:11" ht="12.75">
      <c r="A32" s="110" t="s">
        <v>77</v>
      </c>
      <c r="B32" s="111"/>
      <c r="C32" s="12">
        <f aca="true" t="shared" si="6" ref="C32:K32">SUM(C33:C37)</f>
        <v>29416432</v>
      </c>
      <c r="D32" s="12">
        <f t="shared" si="6"/>
        <v>32499392</v>
      </c>
      <c r="E32" s="136">
        <f t="shared" si="6"/>
        <v>41032521</v>
      </c>
      <c r="F32" s="137">
        <f t="shared" si="6"/>
        <v>24161001</v>
      </c>
      <c r="G32" s="12">
        <f t="shared" si="6"/>
        <v>56418532</v>
      </c>
      <c r="H32" s="74">
        <f t="shared" si="6"/>
        <v>56418532</v>
      </c>
      <c r="I32" s="72">
        <f t="shared" si="6"/>
        <v>59134000</v>
      </c>
      <c r="J32" s="12">
        <f t="shared" si="6"/>
        <v>59744000</v>
      </c>
      <c r="K32" s="136">
        <f t="shared" si="6"/>
        <v>62486844</v>
      </c>
    </row>
    <row r="33" spans="1:11" ht="12.75">
      <c r="A33" s="113" t="s">
        <v>78</v>
      </c>
      <c r="B33" s="111"/>
      <c r="C33" s="7">
        <v>7002000</v>
      </c>
      <c r="D33" s="7">
        <v>12693000</v>
      </c>
      <c r="E33" s="91">
        <v>41032521</v>
      </c>
      <c r="F33" s="90">
        <v>24161001</v>
      </c>
      <c r="G33" s="7">
        <v>11861740</v>
      </c>
      <c r="H33" s="33">
        <v>11861740</v>
      </c>
      <c r="I33" s="31">
        <v>53690000</v>
      </c>
      <c r="J33" s="7">
        <v>53924000</v>
      </c>
      <c r="K33" s="91">
        <v>56261844</v>
      </c>
    </row>
    <row r="34" spans="1:11" ht="12.75">
      <c r="A34" s="113" t="s">
        <v>79</v>
      </c>
      <c r="B34" s="111"/>
      <c r="C34" s="7">
        <v>905000</v>
      </c>
      <c r="D34" s="7">
        <v>1023000</v>
      </c>
      <c r="E34" s="91"/>
      <c r="F34" s="90"/>
      <c r="G34" s="7">
        <v>867033</v>
      </c>
      <c r="H34" s="33">
        <v>867033</v>
      </c>
      <c r="I34" s="31">
        <v>1069000</v>
      </c>
      <c r="J34" s="7">
        <v>1120000</v>
      </c>
      <c r="K34" s="91">
        <v>1174000</v>
      </c>
    </row>
    <row r="35" spans="1:11" ht="12.75">
      <c r="A35" s="113" t="s">
        <v>80</v>
      </c>
      <c r="B35" s="111"/>
      <c r="C35" s="7">
        <v>21509432</v>
      </c>
      <c r="D35" s="7">
        <v>18783392</v>
      </c>
      <c r="E35" s="91"/>
      <c r="F35" s="90"/>
      <c r="G35" s="7">
        <v>32957069</v>
      </c>
      <c r="H35" s="33">
        <v>32957069</v>
      </c>
      <c r="I35" s="31">
        <v>4375000</v>
      </c>
      <c r="J35" s="7">
        <v>4700000</v>
      </c>
      <c r="K35" s="91">
        <v>5051000</v>
      </c>
    </row>
    <row r="36" spans="1:11" ht="12.75">
      <c r="A36" s="113" t="s">
        <v>81</v>
      </c>
      <c r="B36" s="111"/>
      <c r="C36" s="7"/>
      <c r="D36" s="7"/>
      <c r="E36" s="91"/>
      <c r="F36" s="90"/>
      <c r="G36" s="7">
        <v>3557681</v>
      </c>
      <c r="H36" s="33">
        <v>3557681</v>
      </c>
      <c r="I36" s="31"/>
      <c r="J36" s="7"/>
      <c r="K36" s="91"/>
    </row>
    <row r="37" spans="1:11" ht="12.75">
      <c r="A37" s="113" t="s">
        <v>82</v>
      </c>
      <c r="B37" s="111"/>
      <c r="C37" s="131"/>
      <c r="D37" s="131"/>
      <c r="E37" s="132"/>
      <c r="F37" s="133"/>
      <c r="G37" s="131">
        <v>7175009</v>
      </c>
      <c r="H37" s="134">
        <v>7175009</v>
      </c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58211000</v>
      </c>
      <c r="D38" s="12">
        <f t="shared" si="7"/>
        <v>42412000</v>
      </c>
      <c r="E38" s="136">
        <f t="shared" si="7"/>
        <v>101072564</v>
      </c>
      <c r="F38" s="137">
        <f t="shared" si="7"/>
        <v>98329000</v>
      </c>
      <c r="G38" s="12">
        <f t="shared" si="7"/>
        <v>79546064</v>
      </c>
      <c r="H38" s="74">
        <f t="shared" si="7"/>
        <v>79546064</v>
      </c>
      <c r="I38" s="72">
        <f t="shared" si="7"/>
        <v>49435000</v>
      </c>
      <c r="J38" s="12">
        <f t="shared" si="7"/>
        <v>53051000</v>
      </c>
      <c r="K38" s="136">
        <f t="shared" si="7"/>
        <v>49625000</v>
      </c>
    </row>
    <row r="39" spans="1:11" ht="12.75">
      <c r="A39" s="113" t="s">
        <v>84</v>
      </c>
      <c r="B39" s="111"/>
      <c r="C39" s="7">
        <v>36928000</v>
      </c>
      <c r="D39" s="7">
        <v>34062000</v>
      </c>
      <c r="E39" s="91"/>
      <c r="F39" s="90">
        <v>98329000</v>
      </c>
      <c r="G39" s="7">
        <v>6898443</v>
      </c>
      <c r="H39" s="33">
        <v>6898443</v>
      </c>
      <c r="I39" s="31">
        <v>38035000</v>
      </c>
      <c r="J39" s="7">
        <v>40962000</v>
      </c>
      <c r="K39" s="91">
        <v>36818000</v>
      </c>
    </row>
    <row r="40" spans="1:11" ht="12.75">
      <c r="A40" s="113" t="s">
        <v>85</v>
      </c>
      <c r="B40" s="111"/>
      <c r="C40" s="7">
        <v>19688000</v>
      </c>
      <c r="D40" s="7">
        <v>6621000</v>
      </c>
      <c r="E40" s="91">
        <v>101072564</v>
      </c>
      <c r="F40" s="90"/>
      <c r="G40" s="7">
        <v>17643057</v>
      </c>
      <c r="H40" s="33">
        <v>17643057</v>
      </c>
      <c r="I40" s="31">
        <v>10775000</v>
      </c>
      <c r="J40" s="7">
        <v>11415000</v>
      </c>
      <c r="K40" s="91">
        <v>12081000</v>
      </c>
    </row>
    <row r="41" spans="1:11" ht="12.75">
      <c r="A41" s="113" t="s">
        <v>86</v>
      </c>
      <c r="B41" s="111"/>
      <c r="C41" s="7">
        <v>1595000</v>
      </c>
      <c r="D41" s="7">
        <v>1729000</v>
      </c>
      <c r="E41" s="91"/>
      <c r="F41" s="90"/>
      <c r="G41" s="7">
        <v>55004564</v>
      </c>
      <c r="H41" s="33">
        <v>55004564</v>
      </c>
      <c r="I41" s="31">
        <v>625000</v>
      </c>
      <c r="J41" s="7">
        <v>674000</v>
      </c>
      <c r="K41" s="91">
        <v>726000</v>
      </c>
    </row>
    <row r="42" spans="1:11" ht="12.75">
      <c r="A42" s="110" t="s">
        <v>87</v>
      </c>
      <c r="B42" s="120"/>
      <c r="C42" s="12">
        <f aca="true" t="shared" si="8" ref="C42:K42">SUM(C43:C46)</f>
        <v>170629704</v>
      </c>
      <c r="D42" s="12">
        <f t="shared" si="8"/>
        <v>186031983</v>
      </c>
      <c r="E42" s="136">
        <f t="shared" si="8"/>
        <v>247298964</v>
      </c>
      <c r="F42" s="137">
        <f t="shared" si="8"/>
        <v>303576705</v>
      </c>
      <c r="G42" s="12">
        <f t="shared" si="8"/>
        <v>207421232</v>
      </c>
      <c r="H42" s="74">
        <f t="shared" si="8"/>
        <v>207421232</v>
      </c>
      <c r="I42" s="72">
        <f t="shared" si="8"/>
        <v>244809000</v>
      </c>
      <c r="J42" s="12">
        <f t="shared" si="8"/>
        <v>257494224</v>
      </c>
      <c r="K42" s="136">
        <f t="shared" si="8"/>
        <v>270336231</v>
      </c>
    </row>
    <row r="43" spans="1:11" ht="12.75">
      <c r="A43" s="113" t="s">
        <v>88</v>
      </c>
      <c r="B43" s="111"/>
      <c r="C43" s="7">
        <v>136485704</v>
      </c>
      <c r="D43" s="7">
        <v>157050000</v>
      </c>
      <c r="E43" s="91">
        <v>195862456</v>
      </c>
      <c r="F43" s="90">
        <v>171332523</v>
      </c>
      <c r="G43" s="7">
        <v>153087050</v>
      </c>
      <c r="H43" s="33">
        <v>153087050</v>
      </c>
      <c r="I43" s="31">
        <v>174438000</v>
      </c>
      <c r="J43" s="7">
        <v>182096224</v>
      </c>
      <c r="K43" s="91">
        <v>191196231</v>
      </c>
    </row>
    <row r="44" spans="1:11" ht="12.75">
      <c r="A44" s="113" t="s">
        <v>89</v>
      </c>
      <c r="B44" s="111"/>
      <c r="C44" s="7">
        <v>8473000</v>
      </c>
      <c r="D44" s="7">
        <v>10161000</v>
      </c>
      <c r="E44" s="91">
        <v>25311190</v>
      </c>
      <c r="F44" s="90">
        <v>104555077</v>
      </c>
      <c r="G44" s="7">
        <v>21295077</v>
      </c>
      <c r="H44" s="33">
        <v>21295077</v>
      </c>
      <c r="I44" s="31">
        <v>49583000</v>
      </c>
      <c r="J44" s="7">
        <v>53019000</v>
      </c>
      <c r="K44" s="91">
        <v>56202000</v>
      </c>
    </row>
    <row r="45" spans="1:11" ht="12.75">
      <c r="A45" s="113" t="s">
        <v>90</v>
      </c>
      <c r="B45" s="111"/>
      <c r="C45" s="131">
        <v>9482000</v>
      </c>
      <c r="D45" s="131">
        <v>2202220</v>
      </c>
      <c r="E45" s="132">
        <v>11421190</v>
      </c>
      <c r="F45" s="133">
        <v>3883000</v>
      </c>
      <c r="G45" s="131">
        <v>3250000</v>
      </c>
      <c r="H45" s="134">
        <v>3250000</v>
      </c>
      <c r="I45" s="135">
        <v>4604000</v>
      </c>
      <c r="J45" s="131">
        <v>5794000</v>
      </c>
      <c r="K45" s="132">
        <v>5088000</v>
      </c>
    </row>
    <row r="46" spans="1:11" ht="12.75">
      <c r="A46" s="113" t="s">
        <v>91</v>
      </c>
      <c r="B46" s="111"/>
      <c r="C46" s="7">
        <v>16189000</v>
      </c>
      <c r="D46" s="7">
        <v>16618763</v>
      </c>
      <c r="E46" s="91">
        <v>14704128</v>
      </c>
      <c r="F46" s="90">
        <v>23806105</v>
      </c>
      <c r="G46" s="7">
        <v>29789105</v>
      </c>
      <c r="H46" s="33">
        <v>29789105</v>
      </c>
      <c r="I46" s="31">
        <v>16184000</v>
      </c>
      <c r="J46" s="7">
        <v>16585000</v>
      </c>
      <c r="K46" s="91">
        <v>17850000</v>
      </c>
    </row>
    <row r="47" spans="1:11" ht="12.75">
      <c r="A47" s="110" t="s">
        <v>92</v>
      </c>
      <c r="B47" s="120" t="s">
        <v>93</v>
      </c>
      <c r="C47" s="12"/>
      <c r="D47" s="12"/>
      <c r="E47" s="136"/>
      <c r="F47" s="137"/>
      <c r="G47" s="12"/>
      <c r="H47" s="74"/>
      <c r="I47" s="72"/>
      <c r="J47" s="12"/>
      <c r="K47" s="136"/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652567136</v>
      </c>
      <c r="D48" s="43">
        <f t="shared" si="9"/>
        <v>692793394</v>
      </c>
      <c r="E48" s="148">
        <f t="shared" si="9"/>
        <v>707542089</v>
      </c>
      <c r="F48" s="149">
        <f t="shared" si="9"/>
        <v>675754588</v>
      </c>
      <c r="G48" s="43">
        <f t="shared" si="9"/>
        <v>565748838</v>
      </c>
      <c r="H48" s="46">
        <f t="shared" si="9"/>
        <v>565748838</v>
      </c>
      <c r="I48" s="42">
        <f t="shared" si="9"/>
        <v>586075000</v>
      </c>
      <c r="J48" s="43">
        <f t="shared" si="9"/>
        <v>642267498</v>
      </c>
      <c r="K48" s="148">
        <f t="shared" si="9"/>
        <v>673730075</v>
      </c>
    </row>
    <row r="49" spans="1:11" ht="12.75">
      <c r="A49" s="126" t="s">
        <v>35</v>
      </c>
      <c r="B49" s="127"/>
      <c r="C49" s="150">
        <f aca="true" t="shared" si="10" ref="C49:K49">+C25-C48</f>
        <v>-187404416</v>
      </c>
      <c r="D49" s="150">
        <f t="shared" si="10"/>
        <v>-162855772</v>
      </c>
      <c r="E49" s="151">
        <f t="shared" si="10"/>
        <v>-181221805</v>
      </c>
      <c r="F49" s="152">
        <f t="shared" si="10"/>
        <v>-19944149</v>
      </c>
      <c r="G49" s="150">
        <f t="shared" si="10"/>
        <v>105803200</v>
      </c>
      <c r="H49" s="153">
        <f t="shared" si="10"/>
        <v>105803200</v>
      </c>
      <c r="I49" s="154">
        <f t="shared" si="10"/>
        <v>113256271</v>
      </c>
      <c r="J49" s="150">
        <f t="shared" si="10"/>
        <v>177765502</v>
      </c>
      <c r="K49" s="151">
        <f t="shared" si="10"/>
        <v>233327739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102028601</v>
      </c>
      <c r="D5" s="7">
        <v>92514074</v>
      </c>
      <c r="E5" s="30">
        <v>96627876</v>
      </c>
      <c r="F5" s="31">
        <v>98051099</v>
      </c>
      <c r="G5" s="7">
        <v>96727896</v>
      </c>
      <c r="H5" s="32">
        <v>96727896</v>
      </c>
      <c r="I5" s="33">
        <v>0</v>
      </c>
      <c r="J5" s="31">
        <v>135594730</v>
      </c>
      <c r="K5" s="7">
        <v>144326742</v>
      </c>
      <c r="L5" s="32">
        <v>151234315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107733443</v>
      </c>
      <c r="D7" s="7">
        <v>122392313</v>
      </c>
      <c r="E7" s="32">
        <v>126450158</v>
      </c>
      <c r="F7" s="164">
        <v>181436000</v>
      </c>
      <c r="G7" s="7">
        <v>182700321</v>
      </c>
      <c r="H7" s="32">
        <v>182700321</v>
      </c>
      <c r="I7" s="91">
        <v>0</v>
      </c>
      <c r="J7" s="164">
        <v>190757000</v>
      </c>
      <c r="K7" s="7">
        <v>194635000</v>
      </c>
      <c r="L7" s="32">
        <v>215450000</v>
      </c>
    </row>
    <row r="8" spans="1:12" ht="12.75">
      <c r="A8" s="178" t="s">
        <v>103</v>
      </c>
      <c r="B8" s="177" t="s">
        <v>95</v>
      </c>
      <c r="C8" s="7">
        <v>28862495</v>
      </c>
      <c r="D8" s="7">
        <v>35762868</v>
      </c>
      <c r="E8" s="32">
        <v>34111191</v>
      </c>
      <c r="F8" s="164">
        <v>49987000</v>
      </c>
      <c r="G8" s="7">
        <v>48348616</v>
      </c>
      <c r="H8" s="32">
        <v>48348616</v>
      </c>
      <c r="I8" s="165">
        <v>0</v>
      </c>
      <c r="J8" s="164">
        <v>42065000</v>
      </c>
      <c r="K8" s="7">
        <v>45093000</v>
      </c>
      <c r="L8" s="32">
        <v>72510000</v>
      </c>
    </row>
    <row r="9" spans="1:12" ht="12.75">
      <c r="A9" s="178" t="s">
        <v>104</v>
      </c>
      <c r="B9" s="177" t="s">
        <v>95</v>
      </c>
      <c r="C9" s="7">
        <v>10898612</v>
      </c>
      <c r="D9" s="7">
        <v>11255930</v>
      </c>
      <c r="E9" s="32">
        <v>12363607</v>
      </c>
      <c r="F9" s="164">
        <v>16465000</v>
      </c>
      <c r="G9" s="7">
        <v>15089066</v>
      </c>
      <c r="H9" s="32">
        <v>15089066</v>
      </c>
      <c r="I9" s="165">
        <v>0</v>
      </c>
      <c r="J9" s="164">
        <v>18411000</v>
      </c>
      <c r="K9" s="7">
        <v>16821000</v>
      </c>
      <c r="L9" s="32">
        <v>17831000</v>
      </c>
    </row>
    <row r="10" spans="1:12" ht="12.75">
      <c r="A10" s="178" t="s">
        <v>105</v>
      </c>
      <c r="B10" s="177" t="s">
        <v>95</v>
      </c>
      <c r="C10" s="7">
        <v>12161639</v>
      </c>
      <c r="D10" s="7">
        <v>13724775</v>
      </c>
      <c r="E10" s="179">
        <v>14992071</v>
      </c>
      <c r="F10" s="28">
        <v>21912000</v>
      </c>
      <c r="G10" s="26">
        <v>21912000</v>
      </c>
      <c r="H10" s="179">
        <v>21912000</v>
      </c>
      <c r="I10" s="180">
        <v>0</v>
      </c>
      <c r="J10" s="181">
        <v>18411000</v>
      </c>
      <c r="K10" s="26">
        <v>19737000</v>
      </c>
      <c r="L10" s="179">
        <v>21237000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0</v>
      </c>
      <c r="G11" s="7">
        <v>8300190</v>
      </c>
      <c r="H11" s="32">
        <v>8300190</v>
      </c>
      <c r="I11" s="165">
        <v>0</v>
      </c>
      <c r="J11" s="164">
        <v>42000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2660946</v>
      </c>
      <c r="D12" s="7">
        <v>2804639</v>
      </c>
      <c r="E12" s="32">
        <v>0</v>
      </c>
      <c r="F12" s="164">
        <v>0</v>
      </c>
      <c r="G12" s="7">
        <v>3225010</v>
      </c>
      <c r="H12" s="32">
        <v>3225010</v>
      </c>
      <c r="I12" s="165">
        <v>0</v>
      </c>
      <c r="J12" s="164">
        <v>1719000</v>
      </c>
      <c r="K12" s="7">
        <v>1804601</v>
      </c>
      <c r="L12" s="32">
        <v>1913000</v>
      </c>
    </row>
    <row r="13" spans="1:12" ht="12.75">
      <c r="A13" s="176" t="s">
        <v>108</v>
      </c>
      <c r="B13" s="182"/>
      <c r="C13" s="7">
        <v>0</v>
      </c>
      <c r="D13" s="7">
        <v>0</v>
      </c>
      <c r="E13" s="32">
        <v>5407306</v>
      </c>
      <c r="F13" s="164">
        <v>0</v>
      </c>
      <c r="G13" s="7">
        <v>1700280</v>
      </c>
      <c r="H13" s="32">
        <v>1700280</v>
      </c>
      <c r="I13" s="165">
        <v>0</v>
      </c>
      <c r="J13" s="164">
        <v>4706000</v>
      </c>
      <c r="K13" s="7">
        <v>5073000</v>
      </c>
      <c r="L13" s="32">
        <v>5468000</v>
      </c>
    </row>
    <row r="14" spans="1:12" ht="12.75">
      <c r="A14" s="176" t="s">
        <v>109</v>
      </c>
      <c r="B14" s="182"/>
      <c r="C14" s="7">
        <v>0</v>
      </c>
      <c r="D14" s="7">
        <v>0</v>
      </c>
      <c r="E14" s="32">
        <v>16789057</v>
      </c>
      <c r="F14" s="164">
        <v>0</v>
      </c>
      <c r="G14" s="7">
        <v>17495888</v>
      </c>
      <c r="H14" s="32">
        <v>17495888</v>
      </c>
      <c r="I14" s="165">
        <v>0</v>
      </c>
      <c r="J14" s="164">
        <v>19281000</v>
      </c>
      <c r="K14" s="7">
        <v>20245000</v>
      </c>
      <c r="L14" s="32">
        <v>21459000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4923021</v>
      </c>
      <c r="D16" s="7">
        <v>3814655</v>
      </c>
      <c r="E16" s="32">
        <v>3696160</v>
      </c>
      <c r="F16" s="164">
        <v>0</v>
      </c>
      <c r="G16" s="7">
        <v>1853473</v>
      </c>
      <c r="H16" s="32">
        <v>1853473</v>
      </c>
      <c r="I16" s="165">
        <v>0</v>
      </c>
      <c r="J16" s="164">
        <v>1769541</v>
      </c>
      <c r="K16" s="7">
        <v>1858017</v>
      </c>
      <c r="L16" s="32">
        <v>1969499</v>
      </c>
    </row>
    <row r="17" spans="1:12" ht="12.75">
      <c r="A17" s="176" t="s">
        <v>112</v>
      </c>
      <c r="B17" s="182"/>
      <c r="C17" s="7">
        <v>0</v>
      </c>
      <c r="D17" s="7">
        <v>0</v>
      </c>
      <c r="E17" s="32">
        <v>0</v>
      </c>
      <c r="F17" s="164">
        <v>0</v>
      </c>
      <c r="G17" s="7">
        <v>0</v>
      </c>
      <c r="H17" s="32">
        <v>0</v>
      </c>
      <c r="I17" s="165">
        <v>0</v>
      </c>
      <c r="J17" s="164">
        <v>0</v>
      </c>
      <c r="K17" s="7">
        <v>0</v>
      </c>
      <c r="L17" s="32">
        <v>0</v>
      </c>
    </row>
    <row r="18" spans="1:12" ht="12.75">
      <c r="A18" s="178" t="s">
        <v>113</v>
      </c>
      <c r="B18" s="177"/>
      <c r="C18" s="7">
        <v>26049886</v>
      </c>
      <c r="D18" s="7">
        <v>0</v>
      </c>
      <c r="E18" s="32">
        <v>79929</v>
      </c>
      <c r="F18" s="164">
        <v>0</v>
      </c>
      <c r="G18" s="7">
        <v>0</v>
      </c>
      <c r="H18" s="32">
        <v>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94701755</v>
      </c>
      <c r="D19" s="7">
        <v>108813000</v>
      </c>
      <c r="E19" s="32">
        <v>119558743</v>
      </c>
      <c r="F19" s="164">
        <v>0</v>
      </c>
      <c r="G19" s="7">
        <v>129936000</v>
      </c>
      <c r="H19" s="32">
        <v>129936000</v>
      </c>
      <c r="I19" s="165">
        <v>0</v>
      </c>
      <c r="J19" s="164">
        <v>136773000</v>
      </c>
      <c r="K19" s="7">
        <v>145131000</v>
      </c>
      <c r="L19" s="32">
        <v>160334000</v>
      </c>
    </row>
    <row r="20" spans="1:12" ht="12.75">
      <c r="A20" s="176" t="s">
        <v>21</v>
      </c>
      <c r="B20" s="182" t="s">
        <v>95</v>
      </c>
      <c r="C20" s="7">
        <v>27270321</v>
      </c>
      <c r="D20" s="7">
        <v>34960415</v>
      </c>
      <c r="E20" s="179">
        <v>7175086</v>
      </c>
      <c r="F20" s="28">
        <v>175781752</v>
      </c>
      <c r="G20" s="26">
        <v>25485298</v>
      </c>
      <c r="H20" s="179">
        <v>25485298</v>
      </c>
      <c r="I20" s="180">
        <v>0</v>
      </c>
      <c r="J20" s="181">
        <v>45410000</v>
      </c>
      <c r="K20" s="26">
        <v>149926640</v>
      </c>
      <c r="L20" s="179">
        <v>168232000</v>
      </c>
    </row>
    <row r="21" spans="1:12" ht="12.75">
      <c r="A21" s="176" t="s">
        <v>114</v>
      </c>
      <c r="B21" s="182"/>
      <c r="C21" s="7">
        <v>0</v>
      </c>
      <c r="D21" s="7">
        <v>0</v>
      </c>
      <c r="E21" s="32">
        <v>0</v>
      </c>
      <c r="F21" s="164">
        <v>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417290719</v>
      </c>
      <c r="D22" s="185">
        <f t="shared" si="0"/>
        <v>426042669</v>
      </c>
      <c r="E22" s="186">
        <f t="shared" si="0"/>
        <v>437251184</v>
      </c>
      <c r="F22" s="187">
        <f t="shared" si="0"/>
        <v>543632851</v>
      </c>
      <c r="G22" s="185">
        <f t="shared" si="0"/>
        <v>552774038</v>
      </c>
      <c r="H22" s="188">
        <f t="shared" si="0"/>
        <v>552774038</v>
      </c>
      <c r="I22" s="189">
        <f t="shared" si="0"/>
        <v>0</v>
      </c>
      <c r="J22" s="190">
        <f t="shared" si="0"/>
        <v>614939271</v>
      </c>
      <c r="K22" s="185">
        <f t="shared" si="0"/>
        <v>744651000</v>
      </c>
      <c r="L22" s="186">
        <f t="shared" si="0"/>
        <v>837637814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118073129</v>
      </c>
      <c r="D25" s="7">
        <v>140258000</v>
      </c>
      <c r="E25" s="32">
        <v>162332795</v>
      </c>
      <c r="F25" s="33">
        <v>169247652</v>
      </c>
      <c r="G25" s="7">
        <v>170007793</v>
      </c>
      <c r="H25" s="91">
        <v>170007793</v>
      </c>
      <c r="I25" s="165">
        <v>0</v>
      </c>
      <c r="J25" s="164">
        <v>193636000</v>
      </c>
      <c r="K25" s="7">
        <v>211544703</v>
      </c>
      <c r="L25" s="32">
        <v>228505971</v>
      </c>
    </row>
    <row r="26" spans="1:12" ht="12.75">
      <c r="A26" s="178" t="s">
        <v>24</v>
      </c>
      <c r="B26" s="177"/>
      <c r="C26" s="7">
        <v>8883956</v>
      </c>
      <c r="D26" s="7">
        <v>9146771</v>
      </c>
      <c r="E26" s="32">
        <v>9459729</v>
      </c>
      <c r="F26" s="164">
        <v>9797861</v>
      </c>
      <c r="G26" s="7">
        <v>10267058</v>
      </c>
      <c r="H26" s="32">
        <v>10267058</v>
      </c>
      <c r="I26" s="165">
        <v>0</v>
      </c>
      <c r="J26" s="164">
        <v>10800955</v>
      </c>
      <c r="K26" s="7">
        <v>11088434</v>
      </c>
      <c r="L26" s="32">
        <v>12086392</v>
      </c>
    </row>
    <row r="27" spans="1:12" ht="12.75">
      <c r="A27" s="178" t="s">
        <v>117</v>
      </c>
      <c r="B27" s="177" t="s">
        <v>98</v>
      </c>
      <c r="C27" s="7">
        <v>107458979</v>
      </c>
      <c r="D27" s="7">
        <v>95911769</v>
      </c>
      <c r="E27" s="32">
        <v>15374300</v>
      </c>
      <c r="F27" s="164">
        <v>14804</v>
      </c>
      <c r="G27" s="7">
        <v>14804</v>
      </c>
      <c r="H27" s="32">
        <v>14804</v>
      </c>
      <c r="I27" s="165">
        <v>0</v>
      </c>
      <c r="J27" s="164">
        <v>3500000</v>
      </c>
      <c r="K27" s="7">
        <v>4000000</v>
      </c>
      <c r="L27" s="32">
        <v>4500000</v>
      </c>
    </row>
    <row r="28" spans="1:12" ht="12.75">
      <c r="A28" s="178" t="s">
        <v>25</v>
      </c>
      <c r="B28" s="177" t="s">
        <v>95</v>
      </c>
      <c r="C28" s="7">
        <v>86842711</v>
      </c>
      <c r="D28" s="7">
        <v>84169937</v>
      </c>
      <c r="E28" s="32">
        <v>128896384</v>
      </c>
      <c r="F28" s="33">
        <v>38128440</v>
      </c>
      <c r="G28" s="7">
        <v>38128440</v>
      </c>
      <c r="H28" s="91">
        <v>38128440</v>
      </c>
      <c r="I28" s="165">
        <v>0</v>
      </c>
      <c r="J28" s="164">
        <v>37211119</v>
      </c>
      <c r="K28" s="7">
        <v>39243731</v>
      </c>
      <c r="L28" s="32">
        <v>40994481</v>
      </c>
    </row>
    <row r="29" spans="1:12" ht="12.75">
      <c r="A29" s="178" t="s">
        <v>26</v>
      </c>
      <c r="B29" s="177"/>
      <c r="C29" s="7">
        <v>35901194</v>
      </c>
      <c r="D29" s="7">
        <v>45088567</v>
      </c>
      <c r="E29" s="32">
        <v>11907364</v>
      </c>
      <c r="F29" s="164">
        <v>7200000</v>
      </c>
      <c r="G29" s="7">
        <v>15200000</v>
      </c>
      <c r="H29" s="32">
        <v>15200000</v>
      </c>
      <c r="I29" s="165">
        <v>0</v>
      </c>
      <c r="J29" s="164">
        <v>10200000</v>
      </c>
      <c r="K29" s="7">
        <v>11920000</v>
      </c>
      <c r="L29" s="32">
        <v>12400000</v>
      </c>
    </row>
    <row r="30" spans="1:12" ht="12.75">
      <c r="A30" s="178" t="s">
        <v>118</v>
      </c>
      <c r="B30" s="177" t="s">
        <v>95</v>
      </c>
      <c r="C30" s="7">
        <v>131117704</v>
      </c>
      <c r="D30" s="7">
        <v>145403536</v>
      </c>
      <c r="E30" s="32">
        <v>148914669</v>
      </c>
      <c r="F30" s="33">
        <v>147955000</v>
      </c>
      <c r="G30" s="7">
        <v>148045000</v>
      </c>
      <c r="H30" s="91">
        <v>148045000</v>
      </c>
      <c r="I30" s="165">
        <v>0</v>
      </c>
      <c r="J30" s="164">
        <v>172243340</v>
      </c>
      <c r="K30" s="7">
        <v>185809224</v>
      </c>
      <c r="L30" s="32">
        <v>195846231</v>
      </c>
    </row>
    <row r="31" spans="1:12" ht="12.75">
      <c r="A31" s="178" t="s">
        <v>119</v>
      </c>
      <c r="B31" s="177" t="s">
        <v>120</v>
      </c>
      <c r="C31" s="7">
        <v>0</v>
      </c>
      <c r="D31" s="7">
        <v>0</v>
      </c>
      <c r="E31" s="32">
        <v>25041273</v>
      </c>
      <c r="F31" s="164">
        <v>0</v>
      </c>
      <c r="G31" s="7">
        <v>23942382</v>
      </c>
      <c r="H31" s="32">
        <v>23942382</v>
      </c>
      <c r="I31" s="165">
        <v>0</v>
      </c>
      <c r="J31" s="164">
        <v>0</v>
      </c>
      <c r="K31" s="7">
        <v>0</v>
      </c>
      <c r="L31" s="32">
        <v>0</v>
      </c>
    </row>
    <row r="32" spans="1:12" ht="12.75">
      <c r="A32" s="178" t="s">
        <v>121</v>
      </c>
      <c r="B32" s="177"/>
      <c r="C32" s="7">
        <v>55569581</v>
      </c>
      <c r="D32" s="7">
        <v>46353030</v>
      </c>
      <c r="E32" s="32">
        <v>46669777</v>
      </c>
      <c r="F32" s="33">
        <v>70191197</v>
      </c>
      <c r="G32" s="7">
        <v>62649902</v>
      </c>
      <c r="H32" s="91">
        <v>62649902</v>
      </c>
      <c r="I32" s="165">
        <v>0</v>
      </c>
      <c r="J32" s="164">
        <v>78409000</v>
      </c>
      <c r="K32" s="7">
        <v>82493000</v>
      </c>
      <c r="L32" s="32">
        <v>78161000</v>
      </c>
    </row>
    <row r="33" spans="1:12" ht="12.75">
      <c r="A33" s="178" t="s">
        <v>28</v>
      </c>
      <c r="B33" s="177"/>
      <c r="C33" s="7">
        <v>0</v>
      </c>
      <c r="D33" s="7">
        <v>0</v>
      </c>
      <c r="E33" s="32">
        <v>0</v>
      </c>
      <c r="F33" s="164">
        <v>12903634</v>
      </c>
      <c r="G33" s="7">
        <v>0</v>
      </c>
      <c r="H33" s="32">
        <v>0</v>
      </c>
      <c r="I33" s="165">
        <v>0</v>
      </c>
      <c r="J33" s="164">
        <v>14232000</v>
      </c>
      <c r="K33" s="7">
        <v>16108000</v>
      </c>
      <c r="L33" s="32">
        <v>17052000</v>
      </c>
    </row>
    <row r="34" spans="1:12" ht="12.75">
      <c r="A34" s="178" t="s">
        <v>29</v>
      </c>
      <c r="B34" s="177" t="s">
        <v>122</v>
      </c>
      <c r="C34" s="7">
        <v>65877000</v>
      </c>
      <c r="D34" s="7">
        <v>104850000</v>
      </c>
      <c r="E34" s="32">
        <v>61096325</v>
      </c>
      <c r="F34" s="33">
        <v>220316000</v>
      </c>
      <c r="G34" s="7">
        <v>97493459</v>
      </c>
      <c r="H34" s="32">
        <v>97493459</v>
      </c>
      <c r="I34" s="165">
        <v>0</v>
      </c>
      <c r="J34" s="164">
        <v>65842586</v>
      </c>
      <c r="K34" s="7">
        <v>80060406</v>
      </c>
      <c r="L34" s="32">
        <v>84184000</v>
      </c>
    </row>
    <row r="35" spans="1:12" ht="12.75">
      <c r="A35" s="176" t="s">
        <v>123</v>
      </c>
      <c r="B35" s="182"/>
      <c r="C35" s="7">
        <v>42842882</v>
      </c>
      <c r="D35" s="7">
        <v>21611784</v>
      </c>
      <c r="E35" s="32">
        <v>97849473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652567136</v>
      </c>
      <c r="D36" s="185">
        <f t="shared" si="1"/>
        <v>692793394</v>
      </c>
      <c r="E36" s="186">
        <f t="shared" si="1"/>
        <v>707542089</v>
      </c>
      <c r="F36" s="187">
        <f t="shared" si="1"/>
        <v>675754588</v>
      </c>
      <c r="G36" s="185">
        <f t="shared" si="1"/>
        <v>565748838</v>
      </c>
      <c r="H36" s="186">
        <f t="shared" si="1"/>
        <v>565748838</v>
      </c>
      <c r="I36" s="189">
        <f t="shared" si="1"/>
        <v>0</v>
      </c>
      <c r="J36" s="190">
        <f t="shared" si="1"/>
        <v>586075000</v>
      </c>
      <c r="K36" s="185">
        <f t="shared" si="1"/>
        <v>642267498</v>
      </c>
      <c r="L36" s="186">
        <f t="shared" si="1"/>
        <v>673730075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-235276417</v>
      </c>
      <c r="D38" s="77">
        <f t="shared" si="2"/>
        <v>-266750725</v>
      </c>
      <c r="E38" s="199">
        <f t="shared" si="2"/>
        <v>-270290905</v>
      </c>
      <c r="F38" s="79">
        <f t="shared" si="2"/>
        <v>-132121737</v>
      </c>
      <c r="G38" s="77">
        <f t="shared" si="2"/>
        <v>-12974800</v>
      </c>
      <c r="H38" s="199">
        <f t="shared" si="2"/>
        <v>-12974800</v>
      </c>
      <c r="I38" s="200">
        <f t="shared" si="2"/>
        <v>0</v>
      </c>
      <c r="J38" s="201">
        <f t="shared" si="2"/>
        <v>28864271</v>
      </c>
      <c r="K38" s="77">
        <f t="shared" si="2"/>
        <v>102383502</v>
      </c>
      <c r="L38" s="199">
        <f t="shared" si="2"/>
        <v>163907739</v>
      </c>
    </row>
    <row r="39" spans="1:12" ht="12.75">
      <c r="A39" s="176" t="s">
        <v>32</v>
      </c>
      <c r="B39" s="182"/>
      <c r="C39" s="7">
        <v>47872001</v>
      </c>
      <c r="D39" s="7">
        <v>103894953</v>
      </c>
      <c r="E39" s="32">
        <v>89069100</v>
      </c>
      <c r="F39" s="164">
        <v>112177588</v>
      </c>
      <c r="G39" s="7">
        <v>118778000</v>
      </c>
      <c r="H39" s="32">
        <v>118778000</v>
      </c>
      <c r="I39" s="165">
        <v>0</v>
      </c>
      <c r="J39" s="164">
        <v>84392000</v>
      </c>
      <c r="K39" s="7">
        <v>75382000</v>
      </c>
      <c r="L39" s="32">
        <v>69420000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-187404416</v>
      </c>
      <c r="D42" s="59">
        <f t="shared" si="3"/>
        <v>-162855772</v>
      </c>
      <c r="E42" s="61">
        <f t="shared" si="3"/>
        <v>-181221805</v>
      </c>
      <c r="F42" s="62">
        <f t="shared" si="3"/>
        <v>-19944149</v>
      </c>
      <c r="G42" s="59">
        <f t="shared" si="3"/>
        <v>105803200</v>
      </c>
      <c r="H42" s="61">
        <f t="shared" si="3"/>
        <v>105803200</v>
      </c>
      <c r="I42" s="207">
        <f t="shared" si="3"/>
        <v>0</v>
      </c>
      <c r="J42" s="208">
        <f t="shared" si="3"/>
        <v>113256271</v>
      </c>
      <c r="K42" s="59">
        <f t="shared" si="3"/>
        <v>177765502</v>
      </c>
      <c r="L42" s="61">
        <f t="shared" si="3"/>
        <v>233327739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-187404416</v>
      </c>
      <c r="D44" s="48">
        <f t="shared" si="4"/>
        <v>-162855772</v>
      </c>
      <c r="E44" s="50">
        <f t="shared" si="4"/>
        <v>-181221805</v>
      </c>
      <c r="F44" s="51">
        <f t="shared" si="4"/>
        <v>-19944149</v>
      </c>
      <c r="G44" s="48">
        <f t="shared" si="4"/>
        <v>105803200</v>
      </c>
      <c r="H44" s="50">
        <f t="shared" si="4"/>
        <v>105803200</v>
      </c>
      <c r="I44" s="213">
        <f t="shared" si="4"/>
        <v>0</v>
      </c>
      <c r="J44" s="214">
        <f t="shared" si="4"/>
        <v>113256271</v>
      </c>
      <c r="K44" s="48">
        <f t="shared" si="4"/>
        <v>177765502</v>
      </c>
      <c r="L44" s="50">
        <f t="shared" si="4"/>
        <v>233327739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-187404416</v>
      </c>
      <c r="D46" s="59">
        <f t="shared" si="5"/>
        <v>-162855772</v>
      </c>
      <c r="E46" s="61">
        <f t="shared" si="5"/>
        <v>-181221805</v>
      </c>
      <c r="F46" s="62">
        <f t="shared" si="5"/>
        <v>-19944149</v>
      </c>
      <c r="G46" s="59">
        <f t="shared" si="5"/>
        <v>105803200</v>
      </c>
      <c r="H46" s="61">
        <f t="shared" si="5"/>
        <v>105803200</v>
      </c>
      <c r="I46" s="207">
        <f t="shared" si="5"/>
        <v>0</v>
      </c>
      <c r="J46" s="208">
        <f t="shared" si="5"/>
        <v>113256271</v>
      </c>
      <c r="K46" s="59">
        <f t="shared" si="5"/>
        <v>177765502</v>
      </c>
      <c r="L46" s="61">
        <f t="shared" si="5"/>
        <v>233327739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-187404416</v>
      </c>
      <c r="D48" s="220">
        <f t="shared" si="6"/>
        <v>-162855772</v>
      </c>
      <c r="E48" s="221">
        <f t="shared" si="6"/>
        <v>-181221805</v>
      </c>
      <c r="F48" s="222">
        <f t="shared" si="6"/>
        <v>-19944149</v>
      </c>
      <c r="G48" s="220">
        <f t="shared" si="6"/>
        <v>105803200</v>
      </c>
      <c r="H48" s="223">
        <f t="shared" si="6"/>
        <v>105803200</v>
      </c>
      <c r="I48" s="224">
        <f t="shared" si="6"/>
        <v>0</v>
      </c>
      <c r="J48" s="225">
        <f t="shared" si="6"/>
        <v>113256271</v>
      </c>
      <c r="K48" s="220">
        <f t="shared" si="6"/>
        <v>177765502</v>
      </c>
      <c r="L48" s="226">
        <f t="shared" si="6"/>
        <v>233327739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3127633</v>
      </c>
      <c r="D43" s="12">
        <f t="shared" si="0"/>
        <v>1494403</v>
      </c>
      <c r="E43" s="71">
        <f t="shared" si="0"/>
        <v>2923308</v>
      </c>
      <c r="F43" s="72">
        <f t="shared" si="0"/>
        <v>0</v>
      </c>
      <c r="G43" s="12">
        <f t="shared" si="0"/>
        <v>0</v>
      </c>
      <c r="H43" s="73">
        <f t="shared" si="0"/>
        <v>0</v>
      </c>
      <c r="I43" s="136">
        <f t="shared" si="0"/>
        <v>0</v>
      </c>
      <c r="J43" s="130">
        <f t="shared" si="0"/>
        <v>4428500</v>
      </c>
      <c r="K43" s="12">
        <f t="shared" si="0"/>
        <v>9818000</v>
      </c>
      <c r="L43" s="73">
        <f t="shared" si="0"/>
        <v>13479384</v>
      </c>
    </row>
    <row r="44" spans="1:12" ht="12.75">
      <c r="A44" s="113" t="s">
        <v>74</v>
      </c>
      <c r="B44" s="111"/>
      <c r="C44" s="7">
        <v>2860098</v>
      </c>
      <c r="D44" s="7">
        <v>278012</v>
      </c>
      <c r="E44" s="91">
        <v>314681</v>
      </c>
      <c r="F44" s="90"/>
      <c r="G44" s="7"/>
      <c r="H44" s="32"/>
      <c r="I44" s="33"/>
      <c r="J44" s="31"/>
      <c r="K44" s="7"/>
      <c r="L44" s="91"/>
    </row>
    <row r="45" spans="1:12" ht="12.75">
      <c r="A45" s="113" t="s">
        <v>75</v>
      </c>
      <c r="B45" s="111"/>
      <c r="C45" s="131">
        <v>267535</v>
      </c>
      <c r="D45" s="131">
        <v>1216391</v>
      </c>
      <c r="E45" s="132">
        <v>2608627</v>
      </c>
      <c r="F45" s="133"/>
      <c r="G45" s="131"/>
      <c r="H45" s="209"/>
      <c r="I45" s="134"/>
      <c r="J45" s="135">
        <v>4428500</v>
      </c>
      <c r="K45" s="131">
        <v>9818000</v>
      </c>
      <c r="L45" s="132">
        <v>13479384</v>
      </c>
    </row>
    <row r="46" spans="1:12" ht="12.75">
      <c r="A46" s="113" t="s">
        <v>76</v>
      </c>
      <c r="B46" s="111"/>
      <c r="C46" s="7"/>
      <c r="D46" s="7"/>
      <c r="E46" s="91"/>
      <c r="F46" s="90"/>
      <c r="G46" s="7"/>
      <c r="H46" s="32"/>
      <c r="I46" s="33"/>
      <c r="J46" s="31"/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0</v>
      </c>
      <c r="D47" s="12">
        <f t="shared" si="1"/>
        <v>41127</v>
      </c>
      <c r="E47" s="136">
        <f t="shared" si="1"/>
        <v>8263431</v>
      </c>
      <c r="F47" s="137">
        <f t="shared" si="1"/>
        <v>4440406</v>
      </c>
      <c r="G47" s="12">
        <f t="shared" si="1"/>
        <v>4440406</v>
      </c>
      <c r="H47" s="73">
        <f t="shared" si="1"/>
        <v>4440406</v>
      </c>
      <c r="I47" s="74">
        <f t="shared" si="1"/>
        <v>0</v>
      </c>
      <c r="J47" s="72">
        <f t="shared" si="1"/>
        <v>28450000</v>
      </c>
      <c r="K47" s="12">
        <f t="shared" si="1"/>
        <v>13691885</v>
      </c>
      <c r="L47" s="136">
        <f t="shared" si="1"/>
        <v>11638673</v>
      </c>
    </row>
    <row r="48" spans="1:12" ht="12.75">
      <c r="A48" s="113" t="s">
        <v>78</v>
      </c>
      <c r="B48" s="111"/>
      <c r="C48" s="7"/>
      <c r="D48" s="7">
        <v>41127</v>
      </c>
      <c r="E48" s="91">
        <v>8263431</v>
      </c>
      <c r="F48" s="90"/>
      <c r="G48" s="7">
        <v>4440406</v>
      </c>
      <c r="H48" s="32">
        <v>4440406</v>
      </c>
      <c r="I48" s="33"/>
      <c r="J48" s="31">
        <v>6950000</v>
      </c>
      <c r="K48" s="7">
        <v>1000000</v>
      </c>
      <c r="L48" s="91">
        <v>1000000</v>
      </c>
    </row>
    <row r="49" spans="1:12" ht="12.75">
      <c r="A49" s="113" t="s">
        <v>79</v>
      </c>
      <c r="B49" s="111"/>
      <c r="C49" s="7"/>
      <c r="D49" s="7"/>
      <c r="E49" s="91"/>
      <c r="F49" s="90">
        <v>4440406</v>
      </c>
      <c r="G49" s="7"/>
      <c r="H49" s="32"/>
      <c r="I49" s="33"/>
      <c r="J49" s="31">
        <v>19276000</v>
      </c>
      <c r="K49" s="7">
        <v>9467885</v>
      </c>
      <c r="L49" s="91">
        <v>10414673</v>
      </c>
    </row>
    <row r="50" spans="1:12" ht="12.75">
      <c r="A50" s="113" t="s">
        <v>80</v>
      </c>
      <c r="B50" s="111"/>
      <c r="C50" s="7"/>
      <c r="D50" s="7"/>
      <c r="E50" s="91"/>
      <c r="F50" s="90"/>
      <c r="G50" s="7"/>
      <c r="H50" s="32"/>
      <c r="I50" s="33"/>
      <c r="J50" s="31">
        <v>2224000</v>
      </c>
      <c r="K50" s="7">
        <v>3224000</v>
      </c>
      <c r="L50" s="91">
        <v>224000</v>
      </c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0</v>
      </c>
      <c r="D53" s="12">
        <f t="shared" si="2"/>
        <v>55704011</v>
      </c>
      <c r="E53" s="136">
        <f t="shared" si="2"/>
        <v>33527583</v>
      </c>
      <c r="F53" s="137">
        <f t="shared" si="2"/>
        <v>26283221</v>
      </c>
      <c r="G53" s="12">
        <f t="shared" si="2"/>
        <v>24283221</v>
      </c>
      <c r="H53" s="73">
        <f t="shared" si="2"/>
        <v>24283221</v>
      </c>
      <c r="I53" s="74">
        <f t="shared" si="2"/>
        <v>0</v>
      </c>
      <c r="J53" s="72">
        <f t="shared" si="2"/>
        <v>49320000</v>
      </c>
      <c r="K53" s="12">
        <f t="shared" si="2"/>
        <v>37900274</v>
      </c>
      <c r="L53" s="136">
        <f t="shared" si="2"/>
        <v>29153502</v>
      </c>
    </row>
    <row r="54" spans="1:12" ht="12.75">
      <c r="A54" s="113" t="s">
        <v>84</v>
      </c>
      <c r="B54" s="111"/>
      <c r="C54" s="7"/>
      <c r="D54" s="7">
        <v>320942</v>
      </c>
      <c r="E54" s="91"/>
      <c r="F54" s="90">
        <v>2000000</v>
      </c>
      <c r="G54" s="7"/>
      <c r="H54" s="32"/>
      <c r="I54" s="33"/>
      <c r="J54" s="31"/>
      <c r="K54" s="7"/>
      <c r="L54" s="91"/>
    </row>
    <row r="55" spans="1:12" ht="12.75">
      <c r="A55" s="113" t="s">
        <v>85</v>
      </c>
      <c r="B55" s="111"/>
      <c r="C55" s="7"/>
      <c r="D55" s="7">
        <v>55383069</v>
      </c>
      <c r="E55" s="91">
        <v>33527583</v>
      </c>
      <c r="F55" s="90">
        <v>24283221</v>
      </c>
      <c r="G55" s="7">
        <v>24283221</v>
      </c>
      <c r="H55" s="32">
        <v>24283221</v>
      </c>
      <c r="I55" s="33"/>
      <c r="J55" s="31">
        <v>49320000</v>
      </c>
      <c r="K55" s="7">
        <v>37900274</v>
      </c>
      <c r="L55" s="91">
        <v>29153502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48564689</v>
      </c>
      <c r="D57" s="12">
        <f t="shared" si="3"/>
        <v>22711798</v>
      </c>
      <c r="E57" s="136">
        <f t="shared" si="3"/>
        <v>41131569</v>
      </c>
      <c r="F57" s="137">
        <f t="shared" si="3"/>
        <v>81446422</v>
      </c>
      <c r="G57" s="12">
        <f t="shared" si="3"/>
        <v>88045422</v>
      </c>
      <c r="H57" s="73">
        <f t="shared" si="3"/>
        <v>88045422</v>
      </c>
      <c r="I57" s="74">
        <f t="shared" si="3"/>
        <v>0</v>
      </c>
      <c r="J57" s="72">
        <f t="shared" si="3"/>
        <v>29953586</v>
      </c>
      <c r="K57" s="12">
        <f t="shared" si="3"/>
        <v>23144740</v>
      </c>
      <c r="L57" s="136">
        <f t="shared" si="3"/>
        <v>23409213</v>
      </c>
    </row>
    <row r="58" spans="1:12" ht="12.75">
      <c r="A58" s="113" t="s">
        <v>88</v>
      </c>
      <c r="B58" s="111"/>
      <c r="C58" s="7">
        <v>112000</v>
      </c>
      <c r="D58" s="7">
        <v>3716064</v>
      </c>
      <c r="E58" s="91">
        <v>1598780</v>
      </c>
      <c r="F58" s="90">
        <v>32443336</v>
      </c>
      <c r="G58" s="7">
        <v>32443336</v>
      </c>
      <c r="H58" s="32">
        <v>32443336</v>
      </c>
      <c r="I58" s="33"/>
      <c r="J58" s="31">
        <v>4935000</v>
      </c>
      <c r="K58" s="7"/>
      <c r="L58" s="91"/>
    </row>
    <row r="59" spans="1:12" ht="12.75">
      <c r="A59" s="113" t="s">
        <v>89</v>
      </c>
      <c r="B59" s="111"/>
      <c r="C59" s="7">
        <v>48452689</v>
      </c>
      <c r="D59" s="7">
        <v>18995734</v>
      </c>
      <c r="E59" s="91">
        <v>37573113</v>
      </c>
      <c r="F59" s="90">
        <v>42103086</v>
      </c>
      <c r="G59" s="7">
        <v>48702086</v>
      </c>
      <c r="H59" s="32">
        <v>48702086</v>
      </c>
      <c r="I59" s="33"/>
      <c r="J59" s="31">
        <v>16000000</v>
      </c>
      <c r="K59" s="7">
        <v>15000000</v>
      </c>
      <c r="L59" s="91">
        <v>15000000</v>
      </c>
    </row>
    <row r="60" spans="1:12" ht="12.75">
      <c r="A60" s="113" t="s">
        <v>90</v>
      </c>
      <c r="B60" s="111"/>
      <c r="C60" s="131"/>
      <c r="D60" s="131"/>
      <c r="E60" s="132">
        <v>1959676</v>
      </c>
      <c r="F60" s="133">
        <v>6900000</v>
      </c>
      <c r="G60" s="131">
        <v>6900000</v>
      </c>
      <c r="H60" s="209">
        <v>6900000</v>
      </c>
      <c r="I60" s="134"/>
      <c r="J60" s="135">
        <v>4260000</v>
      </c>
      <c r="K60" s="131">
        <v>3657872</v>
      </c>
      <c r="L60" s="132">
        <v>4023659</v>
      </c>
    </row>
    <row r="61" spans="1:12" ht="12.75">
      <c r="A61" s="113" t="s">
        <v>91</v>
      </c>
      <c r="B61" s="111"/>
      <c r="C61" s="7"/>
      <c r="D61" s="7"/>
      <c r="E61" s="91"/>
      <c r="F61" s="90"/>
      <c r="G61" s="7"/>
      <c r="H61" s="32"/>
      <c r="I61" s="33"/>
      <c r="J61" s="31">
        <v>4758586</v>
      </c>
      <c r="K61" s="7">
        <v>4486868</v>
      </c>
      <c r="L61" s="91">
        <v>4385554</v>
      </c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51692322</v>
      </c>
      <c r="D63" s="166">
        <f t="shared" si="4"/>
        <v>79951339</v>
      </c>
      <c r="E63" s="234">
        <f t="shared" si="4"/>
        <v>85845891</v>
      </c>
      <c r="F63" s="235">
        <f t="shared" si="4"/>
        <v>112170049</v>
      </c>
      <c r="G63" s="166">
        <f t="shared" si="4"/>
        <v>116769049</v>
      </c>
      <c r="H63" s="168">
        <f t="shared" si="4"/>
        <v>116769049</v>
      </c>
      <c r="I63" s="169">
        <f t="shared" si="4"/>
        <v>0</v>
      </c>
      <c r="J63" s="236">
        <f t="shared" si="4"/>
        <v>112152086</v>
      </c>
      <c r="K63" s="166">
        <f t="shared" si="4"/>
        <v>84554899</v>
      </c>
      <c r="L63" s="234">
        <f t="shared" si="4"/>
        <v>77680772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48452689</v>
      </c>
      <c r="D66" s="7">
        <v>79951339</v>
      </c>
      <c r="E66" s="30">
        <v>85845891</v>
      </c>
      <c r="F66" s="31">
        <v>109770049</v>
      </c>
      <c r="G66" s="7">
        <v>111928643</v>
      </c>
      <c r="H66" s="32">
        <v>111928643</v>
      </c>
      <c r="I66" s="91"/>
      <c r="J66" s="164">
        <v>67249586</v>
      </c>
      <c r="K66" s="7">
        <v>45212899</v>
      </c>
      <c r="L66" s="32">
        <v>47677388</v>
      </c>
    </row>
    <row r="67" spans="1:12" ht="12.75">
      <c r="A67" s="229" t="s">
        <v>137</v>
      </c>
      <c r="B67" s="111"/>
      <c r="C67" s="7"/>
      <c r="D67" s="7"/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48452689</v>
      </c>
      <c r="D70" s="48">
        <f t="shared" si="5"/>
        <v>79951339</v>
      </c>
      <c r="E70" s="237">
        <f t="shared" si="5"/>
        <v>85845891</v>
      </c>
      <c r="F70" s="238">
        <f t="shared" si="5"/>
        <v>109770049</v>
      </c>
      <c r="G70" s="48">
        <f t="shared" si="5"/>
        <v>111928643</v>
      </c>
      <c r="H70" s="50">
        <f t="shared" si="5"/>
        <v>111928643</v>
      </c>
      <c r="I70" s="51">
        <f t="shared" si="5"/>
        <v>0</v>
      </c>
      <c r="J70" s="47">
        <f t="shared" si="5"/>
        <v>67249586</v>
      </c>
      <c r="K70" s="48">
        <f t="shared" si="5"/>
        <v>45212899</v>
      </c>
      <c r="L70" s="237">
        <f t="shared" si="5"/>
        <v>47677388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3239633</v>
      </c>
      <c r="D73" s="7"/>
      <c r="E73" s="91"/>
      <c r="F73" s="90">
        <v>2400000</v>
      </c>
      <c r="G73" s="7">
        <v>4840406</v>
      </c>
      <c r="H73" s="32">
        <v>4840406</v>
      </c>
      <c r="I73" s="33"/>
      <c r="J73" s="31">
        <v>44902500</v>
      </c>
      <c r="K73" s="7">
        <v>39342000</v>
      </c>
      <c r="L73" s="91">
        <v>30003384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51692322</v>
      </c>
      <c r="D74" s="167">
        <f t="shared" si="6"/>
        <v>79951339</v>
      </c>
      <c r="E74" s="170">
        <f t="shared" si="6"/>
        <v>85845891</v>
      </c>
      <c r="F74" s="171">
        <f t="shared" si="6"/>
        <v>112170049</v>
      </c>
      <c r="G74" s="167">
        <f t="shared" si="6"/>
        <v>116769049</v>
      </c>
      <c r="H74" s="173">
        <f t="shared" si="6"/>
        <v>116769049</v>
      </c>
      <c r="I74" s="239">
        <f t="shared" si="6"/>
        <v>0</v>
      </c>
      <c r="J74" s="172">
        <f t="shared" si="6"/>
        <v>112152086</v>
      </c>
      <c r="K74" s="167">
        <f t="shared" si="6"/>
        <v>84554899</v>
      </c>
      <c r="L74" s="170">
        <f t="shared" si="6"/>
        <v>77680772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8996986</v>
      </c>
      <c r="D6" s="7">
        <v>5236857</v>
      </c>
      <c r="E6" s="91">
        <v>21150317</v>
      </c>
      <c r="F6" s="90">
        <v>31116954</v>
      </c>
      <c r="G6" s="7">
        <v>21150000</v>
      </c>
      <c r="H6" s="91">
        <v>21150000</v>
      </c>
      <c r="I6" s="33">
        <v>34336390</v>
      </c>
      <c r="J6" s="31">
        <v>2483882</v>
      </c>
      <c r="K6" s="7">
        <v>23266835</v>
      </c>
      <c r="L6" s="91">
        <v>111093910</v>
      </c>
    </row>
    <row r="7" spans="1:12" ht="12.75">
      <c r="A7" s="256" t="s">
        <v>146</v>
      </c>
      <c r="B7" s="177" t="s">
        <v>71</v>
      </c>
      <c r="C7" s="7"/>
      <c r="D7" s="7"/>
      <c r="E7" s="91"/>
      <c r="F7" s="90"/>
      <c r="G7" s="7"/>
      <c r="H7" s="91"/>
      <c r="I7" s="33">
        <v>25417894</v>
      </c>
      <c r="J7" s="31"/>
      <c r="K7" s="7"/>
      <c r="L7" s="91"/>
    </row>
    <row r="8" spans="1:12" ht="12.75">
      <c r="A8" s="256" t="s">
        <v>147</v>
      </c>
      <c r="B8" s="177" t="s">
        <v>71</v>
      </c>
      <c r="C8" s="7">
        <v>86121370</v>
      </c>
      <c r="D8" s="7">
        <v>34472664</v>
      </c>
      <c r="E8" s="91">
        <v>42598544</v>
      </c>
      <c r="F8" s="90">
        <v>241620511</v>
      </c>
      <c r="G8" s="7">
        <v>21150000</v>
      </c>
      <c r="H8" s="91">
        <v>21150000</v>
      </c>
      <c r="I8" s="33">
        <v>290511523</v>
      </c>
      <c r="J8" s="31">
        <v>210131516</v>
      </c>
      <c r="K8" s="7">
        <v>220638000</v>
      </c>
      <c r="L8" s="91">
        <v>231670000</v>
      </c>
    </row>
    <row r="9" spans="1:12" ht="12.75">
      <c r="A9" s="256" t="s">
        <v>148</v>
      </c>
      <c r="B9" s="177"/>
      <c r="C9" s="7">
        <v>8707690</v>
      </c>
      <c r="D9" s="7">
        <v>28868146</v>
      </c>
      <c r="E9" s="91">
        <v>40191280</v>
      </c>
      <c r="F9" s="90">
        <v>37800000</v>
      </c>
      <c r="G9" s="7">
        <v>40192000</v>
      </c>
      <c r="H9" s="91">
        <v>40192000</v>
      </c>
      <c r="I9" s="33">
        <v>106989904</v>
      </c>
      <c r="J9" s="31">
        <v>15563000</v>
      </c>
      <c r="K9" s="7">
        <v>146805000</v>
      </c>
      <c r="L9" s="91">
        <v>267449000</v>
      </c>
    </row>
    <row r="10" spans="1:12" ht="12.75">
      <c r="A10" s="256" t="s">
        <v>149</v>
      </c>
      <c r="B10" s="177"/>
      <c r="C10" s="7"/>
      <c r="D10" s="7"/>
      <c r="E10" s="91"/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31836593</v>
      </c>
      <c r="D11" s="7">
        <v>195248718</v>
      </c>
      <c r="E11" s="91">
        <v>174597165</v>
      </c>
      <c r="F11" s="90"/>
      <c r="G11" s="7">
        <v>174597000</v>
      </c>
      <c r="H11" s="91">
        <v>174597000</v>
      </c>
      <c r="I11" s="33">
        <v>272763372</v>
      </c>
      <c r="J11" s="31">
        <v>301727739</v>
      </c>
      <c r="K11" s="7">
        <v>301727739</v>
      </c>
      <c r="L11" s="91">
        <v>301727739</v>
      </c>
    </row>
    <row r="12" spans="1:12" ht="12.75">
      <c r="A12" s="257" t="s">
        <v>42</v>
      </c>
      <c r="B12" s="258"/>
      <c r="C12" s="43">
        <f aca="true" t="shared" si="0" ref="C12:L12">SUM(C6:C11)</f>
        <v>135662639</v>
      </c>
      <c r="D12" s="43">
        <f t="shared" si="0"/>
        <v>263826385</v>
      </c>
      <c r="E12" s="148">
        <f t="shared" si="0"/>
        <v>278537306</v>
      </c>
      <c r="F12" s="149">
        <f t="shared" si="0"/>
        <v>310537465</v>
      </c>
      <c r="G12" s="43">
        <f t="shared" si="0"/>
        <v>257089000</v>
      </c>
      <c r="H12" s="148">
        <f t="shared" si="0"/>
        <v>257089000</v>
      </c>
      <c r="I12" s="46">
        <f t="shared" si="0"/>
        <v>730019083</v>
      </c>
      <c r="J12" s="42">
        <f t="shared" si="0"/>
        <v>529906137</v>
      </c>
      <c r="K12" s="43">
        <f t="shared" si="0"/>
        <v>692437574</v>
      </c>
      <c r="L12" s="148">
        <f t="shared" si="0"/>
        <v>911940649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336656624</v>
      </c>
      <c r="D17" s="7">
        <v>213599077</v>
      </c>
      <c r="E17" s="91">
        <v>123181000</v>
      </c>
      <c r="F17" s="90">
        <v>305153000</v>
      </c>
      <c r="G17" s="7">
        <v>123181000</v>
      </c>
      <c r="H17" s="91">
        <v>123181000</v>
      </c>
      <c r="I17" s="33"/>
      <c r="J17" s="31">
        <v>191727000</v>
      </c>
      <c r="K17" s="7">
        <v>191727000</v>
      </c>
      <c r="L17" s="91">
        <v>191727000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2124046091</v>
      </c>
      <c r="D19" s="7">
        <v>2237989521</v>
      </c>
      <c r="E19" s="91">
        <v>2207094516</v>
      </c>
      <c r="F19" s="90">
        <v>2275917810</v>
      </c>
      <c r="G19" s="7">
        <v>2207095000</v>
      </c>
      <c r="H19" s="91">
        <v>2207095000</v>
      </c>
      <c r="I19" s="33">
        <v>4514</v>
      </c>
      <c r="J19" s="31">
        <v>2334897129</v>
      </c>
      <c r="K19" s="7">
        <v>2388199452</v>
      </c>
      <c r="L19" s="91">
        <v>2433276382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11051</v>
      </c>
      <c r="D22" s="7"/>
      <c r="E22" s="91"/>
      <c r="F22" s="90">
        <v>11051</v>
      </c>
      <c r="G22" s="7"/>
      <c r="H22" s="91"/>
      <c r="I22" s="33"/>
      <c r="J22" s="31"/>
      <c r="K22" s="7"/>
      <c r="L22" s="91"/>
    </row>
    <row r="23" spans="1:12" ht="12.75">
      <c r="A23" s="256" t="s">
        <v>160</v>
      </c>
      <c r="B23" s="177"/>
      <c r="C23" s="7">
        <v>165344</v>
      </c>
      <c r="D23" s="7">
        <v>360341</v>
      </c>
      <c r="E23" s="91">
        <v>360341</v>
      </c>
      <c r="F23" s="133">
        <v>360341</v>
      </c>
      <c r="G23" s="131">
        <v>360000</v>
      </c>
      <c r="H23" s="132">
        <v>360000</v>
      </c>
      <c r="I23" s="90"/>
      <c r="J23" s="135">
        <v>360341</v>
      </c>
      <c r="K23" s="131">
        <v>360341</v>
      </c>
      <c r="L23" s="132">
        <v>360341</v>
      </c>
    </row>
    <row r="24" spans="1:12" ht="12.75">
      <c r="A24" s="257" t="s">
        <v>43</v>
      </c>
      <c r="B24" s="260"/>
      <c r="C24" s="43">
        <f aca="true" t="shared" si="1" ref="C24:L24">SUM(C15:C23)</f>
        <v>2460879110</v>
      </c>
      <c r="D24" s="48">
        <f t="shared" si="1"/>
        <v>2451948939</v>
      </c>
      <c r="E24" s="237">
        <f t="shared" si="1"/>
        <v>2330635857</v>
      </c>
      <c r="F24" s="238">
        <f t="shared" si="1"/>
        <v>2581442202</v>
      </c>
      <c r="G24" s="48">
        <f t="shared" si="1"/>
        <v>2330636000</v>
      </c>
      <c r="H24" s="237">
        <f t="shared" si="1"/>
        <v>2330636000</v>
      </c>
      <c r="I24" s="51">
        <f t="shared" si="1"/>
        <v>4514</v>
      </c>
      <c r="J24" s="47">
        <f t="shared" si="1"/>
        <v>2526984470</v>
      </c>
      <c r="K24" s="48">
        <f t="shared" si="1"/>
        <v>2580286793</v>
      </c>
      <c r="L24" s="237">
        <f t="shared" si="1"/>
        <v>2625363723</v>
      </c>
    </row>
    <row r="25" spans="1:12" ht="12.75">
      <c r="A25" s="257" t="s">
        <v>161</v>
      </c>
      <c r="B25" s="258"/>
      <c r="C25" s="43">
        <f aca="true" t="shared" si="2" ref="C25:L25">+C12+C24</f>
        <v>2596541749</v>
      </c>
      <c r="D25" s="43">
        <f t="shared" si="2"/>
        <v>2715775324</v>
      </c>
      <c r="E25" s="148">
        <f t="shared" si="2"/>
        <v>2609173163</v>
      </c>
      <c r="F25" s="149">
        <f t="shared" si="2"/>
        <v>2891979667</v>
      </c>
      <c r="G25" s="43">
        <f t="shared" si="2"/>
        <v>2587725000</v>
      </c>
      <c r="H25" s="148">
        <f t="shared" si="2"/>
        <v>2587725000</v>
      </c>
      <c r="I25" s="46">
        <f t="shared" si="2"/>
        <v>730023597</v>
      </c>
      <c r="J25" s="42">
        <f t="shared" si="2"/>
        <v>3056890607</v>
      </c>
      <c r="K25" s="43">
        <f t="shared" si="2"/>
        <v>3272724367</v>
      </c>
      <c r="L25" s="148">
        <f t="shared" si="2"/>
        <v>3537304372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165</v>
      </c>
      <c r="B31" s="177"/>
      <c r="C31" s="7">
        <v>4634933</v>
      </c>
      <c r="D31" s="7">
        <v>4365341</v>
      </c>
      <c r="E31" s="91">
        <v>4252044</v>
      </c>
      <c r="F31" s="90">
        <v>4932000</v>
      </c>
      <c r="G31" s="7">
        <v>4252000</v>
      </c>
      <c r="H31" s="91">
        <v>4252000</v>
      </c>
      <c r="I31" s="33"/>
      <c r="J31" s="31">
        <v>6478507</v>
      </c>
      <c r="K31" s="7">
        <v>6478507</v>
      </c>
      <c r="L31" s="91">
        <v>6478507</v>
      </c>
    </row>
    <row r="32" spans="1:12" ht="12.75">
      <c r="A32" s="256" t="s">
        <v>166</v>
      </c>
      <c r="B32" s="177" t="s">
        <v>93</v>
      </c>
      <c r="C32" s="7">
        <v>445814583</v>
      </c>
      <c r="D32" s="7">
        <v>456226776</v>
      </c>
      <c r="E32" s="91">
        <v>542104393</v>
      </c>
      <c r="F32" s="90">
        <v>427874466</v>
      </c>
      <c r="G32" s="7">
        <v>542104000</v>
      </c>
      <c r="H32" s="91">
        <v>542104000</v>
      </c>
      <c r="I32" s="33">
        <v>548515602</v>
      </c>
      <c r="J32" s="31">
        <v>535727346</v>
      </c>
      <c r="K32" s="7">
        <v>535727346</v>
      </c>
      <c r="L32" s="91">
        <v>535727346</v>
      </c>
    </row>
    <row r="33" spans="1:12" ht="12.75">
      <c r="A33" s="256" t="s">
        <v>167</v>
      </c>
      <c r="B33" s="177"/>
      <c r="C33" s="7">
        <v>42595749</v>
      </c>
      <c r="D33" s="7">
        <v>28472220</v>
      </c>
      <c r="E33" s="91">
        <v>32671672</v>
      </c>
      <c r="F33" s="90">
        <v>28472220</v>
      </c>
      <c r="G33" s="7">
        <v>32672000</v>
      </c>
      <c r="H33" s="91">
        <v>32672000</v>
      </c>
      <c r="I33" s="33">
        <v>4252044</v>
      </c>
      <c r="J33" s="31">
        <v>87730648</v>
      </c>
      <c r="K33" s="7">
        <v>87730648</v>
      </c>
      <c r="L33" s="91">
        <v>87730648</v>
      </c>
    </row>
    <row r="34" spans="1:12" ht="12.75">
      <c r="A34" s="257" t="s">
        <v>44</v>
      </c>
      <c r="B34" s="258"/>
      <c r="C34" s="43">
        <f aca="true" t="shared" si="3" ref="C34:L34">SUM(C29:C33)</f>
        <v>493045265</v>
      </c>
      <c r="D34" s="43">
        <f t="shared" si="3"/>
        <v>489064337</v>
      </c>
      <c r="E34" s="148">
        <f t="shared" si="3"/>
        <v>579028109</v>
      </c>
      <c r="F34" s="149">
        <f t="shared" si="3"/>
        <v>461278686</v>
      </c>
      <c r="G34" s="43">
        <f t="shared" si="3"/>
        <v>579028000</v>
      </c>
      <c r="H34" s="148">
        <f t="shared" si="3"/>
        <v>579028000</v>
      </c>
      <c r="I34" s="46">
        <f t="shared" si="3"/>
        <v>552767646</v>
      </c>
      <c r="J34" s="42">
        <f t="shared" si="3"/>
        <v>629936501</v>
      </c>
      <c r="K34" s="43">
        <f t="shared" si="3"/>
        <v>629936501</v>
      </c>
      <c r="L34" s="148">
        <f t="shared" si="3"/>
        <v>629936501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/>
      <c r="D37" s="7"/>
      <c r="E37" s="91"/>
      <c r="F37" s="90"/>
      <c r="G37" s="7"/>
      <c r="H37" s="91"/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4448484</v>
      </c>
      <c r="D38" s="7">
        <v>41632668</v>
      </c>
      <c r="E38" s="91">
        <v>42814998</v>
      </c>
      <c r="F38" s="90">
        <v>30719211</v>
      </c>
      <c r="G38" s="7">
        <v>42815000</v>
      </c>
      <c r="H38" s="91">
        <v>42815000</v>
      </c>
      <c r="I38" s="33"/>
      <c r="J38" s="31">
        <v>12727500</v>
      </c>
      <c r="K38" s="7">
        <v>12727500</v>
      </c>
      <c r="L38" s="91">
        <v>12727500</v>
      </c>
    </row>
    <row r="39" spans="1:12" ht="12.75">
      <c r="A39" s="257" t="s">
        <v>45</v>
      </c>
      <c r="B39" s="260"/>
      <c r="C39" s="43">
        <f aca="true" t="shared" si="4" ref="C39:L39">SUM(C37:C38)</f>
        <v>4448484</v>
      </c>
      <c r="D39" s="48">
        <f t="shared" si="4"/>
        <v>41632668</v>
      </c>
      <c r="E39" s="237">
        <f t="shared" si="4"/>
        <v>42814998</v>
      </c>
      <c r="F39" s="238">
        <f t="shared" si="4"/>
        <v>30719211</v>
      </c>
      <c r="G39" s="48">
        <f t="shared" si="4"/>
        <v>42815000</v>
      </c>
      <c r="H39" s="237">
        <f t="shared" si="4"/>
        <v>42815000</v>
      </c>
      <c r="I39" s="238">
        <f t="shared" si="4"/>
        <v>0</v>
      </c>
      <c r="J39" s="47">
        <f t="shared" si="4"/>
        <v>12727500</v>
      </c>
      <c r="K39" s="48">
        <f t="shared" si="4"/>
        <v>12727500</v>
      </c>
      <c r="L39" s="237">
        <f t="shared" si="4"/>
        <v>12727500</v>
      </c>
    </row>
    <row r="40" spans="1:12" ht="12.75">
      <c r="A40" s="257" t="s">
        <v>169</v>
      </c>
      <c r="B40" s="258"/>
      <c r="C40" s="43">
        <f aca="true" t="shared" si="5" ref="C40:L40">+C34+C39</f>
        <v>497493749</v>
      </c>
      <c r="D40" s="43">
        <f t="shared" si="5"/>
        <v>530697005</v>
      </c>
      <c r="E40" s="148">
        <f t="shared" si="5"/>
        <v>621843107</v>
      </c>
      <c r="F40" s="149">
        <f t="shared" si="5"/>
        <v>491997897</v>
      </c>
      <c r="G40" s="43">
        <f t="shared" si="5"/>
        <v>621843000</v>
      </c>
      <c r="H40" s="148">
        <f t="shared" si="5"/>
        <v>621843000</v>
      </c>
      <c r="I40" s="46">
        <f t="shared" si="5"/>
        <v>552767646</v>
      </c>
      <c r="J40" s="42">
        <f t="shared" si="5"/>
        <v>642664001</v>
      </c>
      <c r="K40" s="43">
        <f t="shared" si="5"/>
        <v>642664001</v>
      </c>
      <c r="L40" s="148">
        <f t="shared" si="5"/>
        <v>642664001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2099048000</v>
      </c>
      <c r="D42" s="264">
        <f aca="true" t="shared" si="6" ref="D42:L42">+D25-D40</f>
        <v>2185078319</v>
      </c>
      <c r="E42" s="265">
        <f t="shared" si="6"/>
        <v>1987330056</v>
      </c>
      <c r="F42" s="266">
        <f t="shared" si="6"/>
        <v>2399981770</v>
      </c>
      <c r="G42" s="264">
        <f t="shared" si="6"/>
        <v>1965882000</v>
      </c>
      <c r="H42" s="265">
        <f t="shared" si="6"/>
        <v>1965882000</v>
      </c>
      <c r="I42" s="267">
        <f t="shared" si="6"/>
        <v>177255951</v>
      </c>
      <c r="J42" s="268">
        <f t="shared" si="6"/>
        <v>2414226606</v>
      </c>
      <c r="K42" s="264">
        <f t="shared" si="6"/>
        <v>2630060366</v>
      </c>
      <c r="L42" s="265">
        <f t="shared" si="6"/>
        <v>2894640371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2099048000</v>
      </c>
      <c r="D45" s="7">
        <v>2185078319</v>
      </c>
      <c r="E45" s="91">
        <v>1987330056</v>
      </c>
      <c r="F45" s="90">
        <v>2399981770</v>
      </c>
      <c r="G45" s="7">
        <v>1965882000</v>
      </c>
      <c r="H45" s="91">
        <v>1965882000</v>
      </c>
      <c r="I45" s="33">
        <v>177255951</v>
      </c>
      <c r="J45" s="31">
        <v>2414226607</v>
      </c>
      <c r="K45" s="7">
        <v>2630060366</v>
      </c>
      <c r="L45" s="91">
        <v>2894640372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2099048000</v>
      </c>
      <c r="D48" s="219">
        <f t="shared" si="7"/>
        <v>2185078319</v>
      </c>
      <c r="E48" s="271">
        <f t="shared" si="7"/>
        <v>1987330056</v>
      </c>
      <c r="F48" s="272">
        <f t="shared" si="7"/>
        <v>2399981770</v>
      </c>
      <c r="G48" s="219">
        <f t="shared" si="7"/>
        <v>1965882000</v>
      </c>
      <c r="H48" s="271">
        <f t="shared" si="7"/>
        <v>1965882000</v>
      </c>
      <c r="I48" s="222">
        <f t="shared" si="7"/>
        <v>177255951</v>
      </c>
      <c r="J48" s="273">
        <f t="shared" si="7"/>
        <v>2414226607</v>
      </c>
      <c r="K48" s="219">
        <f t="shared" si="7"/>
        <v>2630060366</v>
      </c>
      <c r="L48" s="271">
        <f t="shared" si="7"/>
        <v>2894640372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92252000</v>
      </c>
      <c r="D4" s="251">
        <v>76414670</v>
      </c>
      <c r="E4" s="252">
        <v>84187251</v>
      </c>
      <c r="F4" s="253">
        <v>96722988</v>
      </c>
      <c r="G4" s="251">
        <v>100198000</v>
      </c>
      <c r="H4" s="252">
        <v>100198000</v>
      </c>
      <c r="I4" s="254">
        <v>73442387</v>
      </c>
      <c r="J4" s="255">
        <v>103044000</v>
      </c>
      <c r="K4" s="251">
        <v>109687670</v>
      </c>
      <c r="L4" s="252">
        <v>114937975</v>
      </c>
    </row>
    <row r="5" spans="1:12" ht="12.75">
      <c r="A5" s="249" t="s">
        <v>18</v>
      </c>
      <c r="B5" s="177"/>
      <c r="C5" s="7">
        <v>153870708</v>
      </c>
      <c r="D5" s="7">
        <v>164628527</v>
      </c>
      <c r="E5" s="91">
        <v>190069115</v>
      </c>
      <c r="F5" s="90">
        <v>276355098</v>
      </c>
      <c r="G5" s="7">
        <v>272850996</v>
      </c>
      <c r="H5" s="91">
        <v>272850996</v>
      </c>
      <c r="I5" s="33">
        <v>205809626</v>
      </c>
      <c r="J5" s="31">
        <v>232718000</v>
      </c>
      <c r="K5" s="7">
        <v>210012168</v>
      </c>
      <c r="L5" s="91">
        <v>265943593</v>
      </c>
    </row>
    <row r="6" spans="1:12" ht="12.75">
      <c r="A6" s="256" t="s">
        <v>178</v>
      </c>
      <c r="B6" s="177"/>
      <c r="C6" s="7">
        <v>49437318</v>
      </c>
      <c r="D6" s="7">
        <v>43651807</v>
      </c>
      <c r="E6" s="91">
        <v>7427779</v>
      </c>
      <c r="F6" s="90">
        <v>22911008</v>
      </c>
      <c r="G6" s="7">
        <v>29762004</v>
      </c>
      <c r="H6" s="91">
        <v>29762004</v>
      </c>
      <c r="I6" s="33">
        <v>30303980</v>
      </c>
      <c r="J6" s="31">
        <v>58892263</v>
      </c>
      <c r="K6" s="7">
        <v>153743618</v>
      </c>
      <c r="L6" s="91">
        <v>172113315</v>
      </c>
    </row>
    <row r="7" spans="1:12" ht="12.75">
      <c r="A7" s="256" t="s">
        <v>179</v>
      </c>
      <c r="B7" s="177" t="s">
        <v>71</v>
      </c>
      <c r="C7" s="7">
        <v>94701755</v>
      </c>
      <c r="D7" s="7">
        <v>105713000</v>
      </c>
      <c r="E7" s="91">
        <v>119558743</v>
      </c>
      <c r="F7" s="90">
        <v>128447004</v>
      </c>
      <c r="G7" s="7">
        <v>132343992</v>
      </c>
      <c r="H7" s="91">
        <v>132343992</v>
      </c>
      <c r="I7" s="33">
        <v>133447000</v>
      </c>
      <c r="J7" s="31">
        <v>136773000</v>
      </c>
      <c r="K7" s="7">
        <v>145131000</v>
      </c>
      <c r="L7" s="91">
        <v>160334000</v>
      </c>
    </row>
    <row r="8" spans="1:12" ht="12.75">
      <c r="A8" s="256" t="s">
        <v>180</v>
      </c>
      <c r="B8" s="177" t="s">
        <v>71</v>
      </c>
      <c r="C8" s="7">
        <v>57004000</v>
      </c>
      <c r="D8" s="7">
        <v>64647000</v>
      </c>
      <c r="E8" s="91">
        <v>96581257</v>
      </c>
      <c r="F8" s="90">
        <v>112179000</v>
      </c>
      <c r="G8" s="7">
        <v>118777992</v>
      </c>
      <c r="H8" s="91">
        <v>118777992</v>
      </c>
      <c r="I8" s="33">
        <v>102179000</v>
      </c>
      <c r="J8" s="31">
        <v>84392004</v>
      </c>
      <c r="K8" s="7">
        <v>75182000</v>
      </c>
      <c r="L8" s="91">
        <v>69420000</v>
      </c>
    </row>
    <row r="9" spans="1:12" ht="12.75">
      <c r="A9" s="256" t="s">
        <v>181</v>
      </c>
      <c r="B9" s="177"/>
      <c r="C9" s="7">
        <v>683682</v>
      </c>
      <c r="D9" s="7">
        <v>784621</v>
      </c>
      <c r="E9" s="91">
        <v>2075331</v>
      </c>
      <c r="F9" s="90">
        <v>19196172</v>
      </c>
      <c r="G9" s="7">
        <v>17496000</v>
      </c>
      <c r="H9" s="91">
        <v>17496000</v>
      </c>
      <c r="I9" s="33"/>
      <c r="J9" s="31">
        <v>23987428</v>
      </c>
      <c r="K9" s="7">
        <v>25317511</v>
      </c>
      <c r="L9" s="91">
        <v>26927872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-358197766</v>
      </c>
      <c r="D12" s="7">
        <v>-334709698</v>
      </c>
      <c r="E12" s="91">
        <v>-387279611</v>
      </c>
      <c r="F12" s="90">
        <v>-543482042</v>
      </c>
      <c r="G12" s="7">
        <v>-537522000</v>
      </c>
      <c r="H12" s="91">
        <v>-537522000</v>
      </c>
      <c r="I12" s="33">
        <v>-436707309</v>
      </c>
      <c r="J12" s="31">
        <v>-546557184</v>
      </c>
      <c r="K12" s="7">
        <v>-590712909</v>
      </c>
      <c r="L12" s="91">
        <v>-619716247</v>
      </c>
    </row>
    <row r="13" spans="1:12" ht="12.75">
      <c r="A13" s="249" t="s">
        <v>26</v>
      </c>
      <c r="B13" s="177"/>
      <c r="C13" s="7">
        <v>-35901194</v>
      </c>
      <c r="D13" s="7">
        <v>-45088567</v>
      </c>
      <c r="E13" s="91">
        <v>-11907364</v>
      </c>
      <c r="F13" s="90">
        <v>-7200000</v>
      </c>
      <c r="G13" s="7">
        <v>-15199992</v>
      </c>
      <c r="H13" s="91">
        <v>-15199992</v>
      </c>
      <c r="I13" s="33">
        <v>-6905109</v>
      </c>
      <c r="J13" s="31">
        <v>-10200000</v>
      </c>
      <c r="K13" s="7">
        <v>-11920000</v>
      </c>
      <c r="L13" s="91">
        <v>-12400000</v>
      </c>
    </row>
    <row r="14" spans="1:12" ht="12.75">
      <c r="A14" s="256" t="s">
        <v>28</v>
      </c>
      <c r="B14" s="177" t="s">
        <v>71</v>
      </c>
      <c r="C14" s="7"/>
      <c r="D14" s="7"/>
      <c r="E14" s="91"/>
      <c r="F14" s="90">
        <v>-12903631</v>
      </c>
      <c r="G14" s="7">
        <v>-12903996</v>
      </c>
      <c r="H14" s="91">
        <v>-12903996</v>
      </c>
      <c r="I14" s="33">
        <v>-84433676</v>
      </c>
      <c r="J14" s="31">
        <v>-11231664</v>
      </c>
      <c r="K14" s="7">
        <v>-12107729</v>
      </c>
      <c r="L14" s="91">
        <v>-13052132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-192272205</v>
      </c>
      <c r="D17" s="43">
        <f t="shared" si="0"/>
        <v>-165001837</v>
      </c>
      <c r="E17" s="148">
        <f t="shared" si="0"/>
        <v>-173543865</v>
      </c>
      <c r="F17" s="149">
        <f t="shared" si="0"/>
        <v>-280852489</v>
      </c>
      <c r="G17" s="43">
        <f t="shared" si="0"/>
        <v>-267246000</v>
      </c>
      <c r="H17" s="46">
        <f t="shared" si="0"/>
        <v>-267246000</v>
      </c>
      <c r="I17" s="149">
        <f t="shared" si="0"/>
        <v>-262116114</v>
      </c>
      <c r="J17" s="42">
        <f t="shared" si="0"/>
        <v>-263944153</v>
      </c>
      <c r="K17" s="43">
        <f t="shared" si="0"/>
        <v>-215366509</v>
      </c>
      <c r="L17" s="148">
        <f t="shared" si="0"/>
        <v>-216373192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>
        <v>149850</v>
      </c>
      <c r="E19" s="91">
        <v>1046850</v>
      </c>
      <c r="F19" s="90"/>
      <c r="G19" s="7"/>
      <c r="H19" s="91"/>
      <c r="I19" s="33"/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-49739190</v>
      </c>
      <c r="D24" s="7">
        <v>-79951339</v>
      </c>
      <c r="E24" s="91">
        <v>-85845891</v>
      </c>
      <c r="F24" s="90">
        <v>-112170044</v>
      </c>
      <c r="G24" s="7">
        <v>-116769000</v>
      </c>
      <c r="H24" s="91">
        <v>-116769000</v>
      </c>
      <c r="I24" s="33">
        <v>-6102670</v>
      </c>
      <c r="J24" s="31">
        <v>-112132000</v>
      </c>
      <c r="K24" s="7">
        <v>-83550000</v>
      </c>
      <c r="L24" s="91">
        <v>-76681000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-49739190</v>
      </c>
      <c r="D27" s="43">
        <f t="shared" si="1"/>
        <v>-79951339</v>
      </c>
      <c r="E27" s="148">
        <f t="shared" si="1"/>
        <v>-85845891</v>
      </c>
      <c r="F27" s="149">
        <f t="shared" si="1"/>
        <v>-112170044</v>
      </c>
      <c r="G27" s="43">
        <f t="shared" si="1"/>
        <v>-116769000</v>
      </c>
      <c r="H27" s="148">
        <f t="shared" si="1"/>
        <v>-116769000</v>
      </c>
      <c r="I27" s="46">
        <f t="shared" si="1"/>
        <v>-6102670</v>
      </c>
      <c r="J27" s="42">
        <f t="shared" si="1"/>
        <v>-112132000</v>
      </c>
      <c r="K27" s="43">
        <f t="shared" si="1"/>
        <v>-83550000</v>
      </c>
      <c r="L27" s="148">
        <f t="shared" si="1"/>
        <v>-76681000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/>
      <c r="D33" s="7"/>
      <c r="E33" s="91"/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0</v>
      </c>
      <c r="D36" s="43">
        <f t="shared" si="2"/>
        <v>0</v>
      </c>
      <c r="E36" s="148">
        <f t="shared" si="2"/>
        <v>0</v>
      </c>
      <c r="F36" s="149">
        <f t="shared" si="2"/>
        <v>0</v>
      </c>
      <c r="G36" s="43">
        <f t="shared" si="2"/>
        <v>0</v>
      </c>
      <c r="H36" s="148">
        <f t="shared" si="2"/>
        <v>0</v>
      </c>
      <c r="I36" s="46">
        <f t="shared" si="2"/>
        <v>0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4885380</v>
      </c>
      <c r="D37" s="7">
        <v>8996986</v>
      </c>
      <c r="E37" s="91">
        <v>5236857</v>
      </c>
      <c r="F37" s="90">
        <v>44710254</v>
      </c>
      <c r="G37" s="7">
        <v>44710000</v>
      </c>
      <c r="H37" s="91">
        <v>44710000</v>
      </c>
      <c r="I37" s="33">
        <v>23303161</v>
      </c>
      <c r="J37" s="31">
        <v>42799040</v>
      </c>
      <c r="K37" s="7">
        <v>2484887</v>
      </c>
      <c r="L37" s="91">
        <v>23268216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-242011395</v>
      </c>
      <c r="D38" s="12">
        <f t="shared" si="3"/>
        <v>-244953176</v>
      </c>
      <c r="E38" s="136">
        <f t="shared" si="3"/>
        <v>-259389756</v>
      </c>
      <c r="F38" s="137">
        <f t="shared" si="3"/>
        <v>-393022533</v>
      </c>
      <c r="G38" s="12">
        <f t="shared" si="3"/>
        <v>-384015000</v>
      </c>
      <c r="H38" s="136">
        <f t="shared" si="3"/>
        <v>-384015000</v>
      </c>
      <c r="I38" s="74">
        <f t="shared" si="3"/>
        <v>-268218784</v>
      </c>
      <c r="J38" s="72">
        <f t="shared" si="3"/>
        <v>-376076153</v>
      </c>
      <c r="K38" s="12">
        <f t="shared" si="3"/>
        <v>-298916509</v>
      </c>
      <c r="L38" s="136">
        <f t="shared" si="3"/>
        <v>-293054192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0</v>
      </c>
      <c r="D5" s="77">
        <f t="shared" si="0"/>
        <v>24568270</v>
      </c>
      <c r="E5" s="78">
        <f t="shared" si="0"/>
        <v>31382659</v>
      </c>
      <c r="F5" s="76">
        <f t="shared" si="0"/>
        <v>57508336</v>
      </c>
      <c r="G5" s="77">
        <f t="shared" si="0"/>
        <v>64107336</v>
      </c>
      <c r="H5" s="79">
        <f t="shared" si="0"/>
        <v>64107336</v>
      </c>
      <c r="I5" s="285">
        <f t="shared" si="0"/>
        <v>44832086</v>
      </c>
      <c r="J5" s="77">
        <f t="shared" si="0"/>
        <v>46654625</v>
      </c>
      <c r="K5" s="78">
        <f t="shared" si="0"/>
        <v>48527270</v>
      </c>
    </row>
    <row r="6" spans="1:11" ht="12.75">
      <c r="A6" s="287" t="s">
        <v>206</v>
      </c>
      <c r="B6" s="120"/>
      <c r="C6" s="7"/>
      <c r="D6" s="7"/>
      <c r="E6" s="91"/>
      <c r="F6" s="90"/>
      <c r="G6" s="7"/>
      <c r="H6" s="33"/>
      <c r="I6" s="31"/>
      <c r="J6" s="7"/>
      <c r="K6" s="91"/>
    </row>
    <row r="7" spans="1:11" ht="12.75">
      <c r="A7" s="287" t="s">
        <v>207</v>
      </c>
      <c r="B7" s="120"/>
      <c r="C7" s="7"/>
      <c r="D7" s="7">
        <v>3716064</v>
      </c>
      <c r="E7" s="91">
        <v>1598780</v>
      </c>
      <c r="F7" s="90">
        <v>32443336</v>
      </c>
      <c r="G7" s="7">
        <v>32443336</v>
      </c>
      <c r="H7" s="33">
        <v>32443336</v>
      </c>
      <c r="I7" s="31">
        <v>4935000</v>
      </c>
      <c r="J7" s="7"/>
      <c r="K7" s="91"/>
    </row>
    <row r="8" spans="1:11" ht="12.75">
      <c r="A8" s="287" t="s">
        <v>208</v>
      </c>
      <c r="B8" s="120"/>
      <c r="C8" s="7"/>
      <c r="D8" s="7">
        <v>18995734</v>
      </c>
      <c r="E8" s="91">
        <v>18597140</v>
      </c>
      <c r="F8" s="90">
        <v>25065000</v>
      </c>
      <c r="G8" s="7">
        <v>25065000</v>
      </c>
      <c r="H8" s="33">
        <v>25065000</v>
      </c>
      <c r="I8" s="31">
        <v>7000000</v>
      </c>
      <c r="J8" s="7">
        <v>15000000</v>
      </c>
      <c r="K8" s="91">
        <v>15000000</v>
      </c>
    </row>
    <row r="9" spans="1:11" ht="12.75">
      <c r="A9" s="287" t="s">
        <v>209</v>
      </c>
      <c r="B9" s="120"/>
      <c r="C9" s="7"/>
      <c r="D9" s="7"/>
      <c r="E9" s="91"/>
      <c r="F9" s="90"/>
      <c r="G9" s="7"/>
      <c r="H9" s="33"/>
      <c r="I9" s="31">
        <v>4260000</v>
      </c>
      <c r="J9" s="7">
        <v>3657872</v>
      </c>
      <c r="K9" s="91">
        <v>4023659</v>
      </c>
    </row>
    <row r="10" spans="1:11" ht="12.75">
      <c r="A10" s="287" t="s">
        <v>210</v>
      </c>
      <c r="B10" s="120"/>
      <c r="C10" s="7"/>
      <c r="D10" s="7"/>
      <c r="E10" s="91">
        <v>4651146</v>
      </c>
      <c r="F10" s="90"/>
      <c r="G10" s="7">
        <v>6599000</v>
      </c>
      <c r="H10" s="33">
        <v>6599000</v>
      </c>
      <c r="I10" s="31">
        <v>6758586</v>
      </c>
      <c r="J10" s="7">
        <v>5486868</v>
      </c>
      <c r="K10" s="91">
        <v>5385554</v>
      </c>
    </row>
    <row r="11" spans="1:11" ht="12.75">
      <c r="A11" s="288" t="s">
        <v>211</v>
      </c>
      <c r="B11" s="120"/>
      <c r="C11" s="279">
        <f aca="true" t="shared" si="1" ref="C11:K11">SUM(C6:C10)</f>
        <v>0</v>
      </c>
      <c r="D11" s="279">
        <f t="shared" si="1"/>
        <v>22711798</v>
      </c>
      <c r="E11" s="280">
        <f t="shared" si="1"/>
        <v>24847066</v>
      </c>
      <c r="F11" s="281">
        <f t="shared" si="1"/>
        <v>57508336</v>
      </c>
      <c r="G11" s="279">
        <f t="shared" si="1"/>
        <v>64107336</v>
      </c>
      <c r="H11" s="282">
        <f t="shared" si="1"/>
        <v>64107336</v>
      </c>
      <c r="I11" s="283">
        <f t="shared" si="1"/>
        <v>22953586</v>
      </c>
      <c r="J11" s="279">
        <f t="shared" si="1"/>
        <v>24144740</v>
      </c>
      <c r="K11" s="280">
        <f t="shared" si="1"/>
        <v>24409213</v>
      </c>
    </row>
    <row r="12" spans="1:11" ht="12.75">
      <c r="A12" s="289" t="s">
        <v>212</v>
      </c>
      <c r="B12" s="111"/>
      <c r="C12" s="7"/>
      <c r="D12" s="7"/>
      <c r="E12" s="91">
        <v>6535593</v>
      </c>
      <c r="F12" s="90"/>
      <c r="G12" s="7"/>
      <c r="H12" s="33"/>
      <c r="I12" s="31">
        <v>15226000</v>
      </c>
      <c r="J12" s="7">
        <v>9467885</v>
      </c>
      <c r="K12" s="91">
        <v>10414673</v>
      </c>
    </row>
    <row r="13" spans="1:11" ht="12.75">
      <c r="A13" s="289" t="s">
        <v>213</v>
      </c>
      <c r="B13" s="111"/>
      <c r="C13" s="131"/>
      <c r="D13" s="131">
        <v>197000</v>
      </c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/>
      <c r="D15" s="7">
        <v>1659472</v>
      </c>
      <c r="E15" s="91"/>
      <c r="F15" s="90"/>
      <c r="G15" s="7"/>
      <c r="H15" s="33"/>
      <c r="I15" s="31">
        <v>6652500</v>
      </c>
      <c r="J15" s="7">
        <v>13042000</v>
      </c>
      <c r="K15" s="91">
        <v>13703384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/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51692322</v>
      </c>
      <c r="D20" s="12">
        <f t="shared" si="2"/>
        <v>55383069</v>
      </c>
      <c r="E20" s="136">
        <f t="shared" si="2"/>
        <v>54463232</v>
      </c>
      <c r="F20" s="137">
        <f t="shared" si="2"/>
        <v>54661713</v>
      </c>
      <c r="G20" s="12">
        <f t="shared" si="2"/>
        <v>52661713</v>
      </c>
      <c r="H20" s="74">
        <f t="shared" si="2"/>
        <v>52661713</v>
      </c>
      <c r="I20" s="72">
        <f t="shared" si="2"/>
        <v>67320000</v>
      </c>
      <c r="J20" s="12">
        <f t="shared" si="2"/>
        <v>37900274</v>
      </c>
      <c r="K20" s="136">
        <f t="shared" si="2"/>
        <v>29153502</v>
      </c>
    </row>
    <row r="21" spans="1:11" ht="12.75">
      <c r="A21" s="287" t="s">
        <v>206</v>
      </c>
      <c r="B21" s="120"/>
      <c r="C21" s="7"/>
      <c r="D21" s="7">
        <v>55383069</v>
      </c>
      <c r="E21" s="91">
        <v>33527583</v>
      </c>
      <c r="F21" s="90">
        <v>24283221</v>
      </c>
      <c r="G21" s="7">
        <v>24283221</v>
      </c>
      <c r="H21" s="33">
        <v>24283221</v>
      </c>
      <c r="I21" s="31">
        <v>49320000</v>
      </c>
      <c r="J21" s="7">
        <v>37900274</v>
      </c>
      <c r="K21" s="91">
        <v>29153502</v>
      </c>
    </row>
    <row r="22" spans="1:11" ht="12.75">
      <c r="A22" s="287" t="s">
        <v>207</v>
      </c>
      <c r="B22" s="120"/>
      <c r="C22" s="7"/>
      <c r="D22" s="7"/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>
        <v>48452689</v>
      </c>
      <c r="D23" s="7"/>
      <c r="E23" s="91">
        <v>18975973</v>
      </c>
      <c r="F23" s="90">
        <v>17038086</v>
      </c>
      <c r="G23" s="7">
        <v>17038086</v>
      </c>
      <c r="H23" s="33">
        <v>17038086</v>
      </c>
      <c r="I23" s="31">
        <v>9000000</v>
      </c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>
        <v>6900000</v>
      </c>
      <c r="G24" s="7">
        <v>6900000</v>
      </c>
      <c r="H24" s="33">
        <v>6900000</v>
      </c>
      <c r="I24" s="31"/>
      <c r="J24" s="7"/>
      <c r="K24" s="91"/>
    </row>
    <row r="25" spans="1:11" ht="12.75">
      <c r="A25" s="287" t="s">
        <v>210</v>
      </c>
      <c r="B25" s="120"/>
      <c r="C25" s="7"/>
      <c r="D25" s="7"/>
      <c r="E25" s="91">
        <v>1959676</v>
      </c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48452689</v>
      </c>
      <c r="D26" s="279">
        <f t="shared" si="3"/>
        <v>55383069</v>
      </c>
      <c r="E26" s="280">
        <f t="shared" si="3"/>
        <v>54463232</v>
      </c>
      <c r="F26" s="281">
        <f t="shared" si="3"/>
        <v>48221307</v>
      </c>
      <c r="G26" s="279">
        <f t="shared" si="3"/>
        <v>48221307</v>
      </c>
      <c r="H26" s="282">
        <f t="shared" si="3"/>
        <v>48221307</v>
      </c>
      <c r="I26" s="283">
        <f t="shared" si="3"/>
        <v>58320000</v>
      </c>
      <c r="J26" s="279">
        <f t="shared" si="3"/>
        <v>37900274</v>
      </c>
      <c r="K26" s="280">
        <f t="shared" si="3"/>
        <v>29153502</v>
      </c>
    </row>
    <row r="27" spans="1:11" ht="12.75">
      <c r="A27" s="289" t="s">
        <v>212</v>
      </c>
      <c r="B27" s="125"/>
      <c r="C27" s="7"/>
      <c r="D27" s="7"/>
      <c r="E27" s="91"/>
      <c r="F27" s="90">
        <v>4440406</v>
      </c>
      <c r="G27" s="7">
        <v>4440406</v>
      </c>
      <c r="H27" s="33">
        <v>4440406</v>
      </c>
      <c r="I27" s="31">
        <v>9000000</v>
      </c>
      <c r="J27" s="7"/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>
        <v>3239633</v>
      </c>
      <c r="D30" s="7"/>
      <c r="E30" s="91"/>
      <c r="F30" s="90">
        <v>2000000</v>
      </c>
      <c r="G30" s="7"/>
      <c r="H30" s="33"/>
      <c r="I30" s="31"/>
      <c r="J30" s="7"/>
      <c r="K30" s="91"/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0</v>
      </c>
      <c r="D36" s="7">
        <f t="shared" si="4"/>
        <v>55383069</v>
      </c>
      <c r="E36" s="91">
        <f t="shared" si="4"/>
        <v>33527583</v>
      </c>
      <c r="F36" s="90">
        <f t="shared" si="4"/>
        <v>24283221</v>
      </c>
      <c r="G36" s="7">
        <f t="shared" si="4"/>
        <v>24283221</v>
      </c>
      <c r="H36" s="33">
        <f t="shared" si="4"/>
        <v>24283221</v>
      </c>
      <c r="I36" s="31">
        <f t="shared" si="4"/>
        <v>49320000</v>
      </c>
      <c r="J36" s="7">
        <f t="shared" si="4"/>
        <v>37900274</v>
      </c>
      <c r="K36" s="91">
        <f t="shared" si="4"/>
        <v>29153502</v>
      </c>
    </row>
    <row r="37" spans="1:11" ht="12.75">
      <c r="A37" s="287" t="s">
        <v>207</v>
      </c>
      <c r="B37" s="120"/>
      <c r="C37" s="7">
        <f t="shared" si="4"/>
        <v>0</v>
      </c>
      <c r="D37" s="7">
        <f t="shared" si="4"/>
        <v>3716064</v>
      </c>
      <c r="E37" s="91">
        <f t="shared" si="4"/>
        <v>1598780</v>
      </c>
      <c r="F37" s="90">
        <f t="shared" si="4"/>
        <v>32443336</v>
      </c>
      <c r="G37" s="7">
        <f t="shared" si="4"/>
        <v>32443336</v>
      </c>
      <c r="H37" s="33">
        <f t="shared" si="4"/>
        <v>32443336</v>
      </c>
      <c r="I37" s="31">
        <f t="shared" si="4"/>
        <v>4935000</v>
      </c>
      <c r="J37" s="7">
        <f t="shared" si="4"/>
        <v>0</v>
      </c>
      <c r="K37" s="91">
        <f t="shared" si="4"/>
        <v>0</v>
      </c>
    </row>
    <row r="38" spans="1:11" ht="12.75">
      <c r="A38" s="287" t="s">
        <v>208</v>
      </c>
      <c r="B38" s="120"/>
      <c r="C38" s="7">
        <f t="shared" si="4"/>
        <v>48452689</v>
      </c>
      <c r="D38" s="7">
        <f t="shared" si="4"/>
        <v>18995734</v>
      </c>
      <c r="E38" s="91">
        <f t="shared" si="4"/>
        <v>37573113</v>
      </c>
      <c r="F38" s="90">
        <f t="shared" si="4"/>
        <v>42103086</v>
      </c>
      <c r="G38" s="7">
        <f t="shared" si="4"/>
        <v>42103086</v>
      </c>
      <c r="H38" s="33">
        <f t="shared" si="4"/>
        <v>42103086</v>
      </c>
      <c r="I38" s="31">
        <f t="shared" si="4"/>
        <v>16000000</v>
      </c>
      <c r="J38" s="7">
        <f t="shared" si="4"/>
        <v>15000000</v>
      </c>
      <c r="K38" s="91">
        <f t="shared" si="4"/>
        <v>15000000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0</v>
      </c>
      <c r="E39" s="91">
        <f t="shared" si="4"/>
        <v>0</v>
      </c>
      <c r="F39" s="90">
        <f t="shared" si="4"/>
        <v>6900000</v>
      </c>
      <c r="G39" s="7">
        <f t="shared" si="4"/>
        <v>6900000</v>
      </c>
      <c r="H39" s="33">
        <f t="shared" si="4"/>
        <v>6900000</v>
      </c>
      <c r="I39" s="31">
        <f t="shared" si="4"/>
        <v>4260000</v>
      </c>
      <c r="J39" s="7">
        <f t="shared" si="4"/>
        <v>3657872</v>
      </c>
      <c r="K39" s="91">
        <f t="shared" si="4"/>
        <v>4023659</v>
      </c>
    </row>
    <row r="40" spans="1:11" ht="12.75">
      <c r="A40" s="287" t="s">
        <v>210</v>
      </c>
      <c r="B40" s="120"/>
      <c r="C40" s="7">
        <f t="shared" si="4"/>
        <v>0</v>
      </c>
      <c r="D40" s="7">
        <f t="shared" si="4"/>
        <v>0</v>
      </c>
      <c r="E40" s="91">
        <f t="shared" si="4"/>
        <v>6610822</v>
      </c>
      <c r="F40" s="90">
        <f t="shared" si="4"/>
        <v>0</v>
      </c>
      <c r="G40" s="7">
        <f t="shared" si="4"/>
        <v>6599000</v>
      </c>
      <c r="H40" s="33">
        <f t="shared" si="4"/>
        <v>6599000</v>
      </c>
      <c r="I40" s="31">
        <f t="shared" si="4"/>
        <v>6758586</v>
      </c>
      <c r="J40" s="7">
        <f t="shared" si="4"/>
        <v>5486868</v>
      </c>
      <c r="K40" s="91">
        <f t="shared" si="4"/>
        <v>5385554</v>
      </c>
    </row>
    <row r="41" spans="1:11" ht="12.75">
      <c r="A41" s="288" t="s">
        <v>211</v>
      </c>
      <c r="B41" s="120"/>
      <c r="C41" s="279">
        <f aca="true" t="shared" si="5" ref="C41:K41">SUM(C36:C40)</f>
        <v>48452689</v>
      </c>
      <c r="D41" s="279">
        <f t="shared" si="5"/>
        <v>78094867</v>
      </c>
      <c r="E41" s="280">
        <f t="shared" si="5"/>
        <v>79310298</v>
      </c>
      <c r="F41" s="281">
        <f t="shared" si="5"/>
        <v>105729643</v>
      </c>
      <c r="G41" s="279">
        <f t="shared" si="5"/>
        <v>112328643</v>
      </c>
      <c r="H41" s="282">
        <f t="shared" si="5"/>
        <v>112328643</v>
      </c>
      <c r="I41" s="283">
        <f t="shared" si="5"/>
        <v>81273586</v>
      </c>
      <c r="J41" s="279">
        <f t="shared" si="5"/>
        <v>62045014</v>
      </c>
      <c r="K41" s="280">
        <f t="shared" si="5"/>
        <v>53562715</v>
      </c>
    </row>
    <row r="42" spans="1:11" ht="12.75">
      <c r="A42" s="289" t="s">
        <v>212</v>
      </c>
      <c r="B42" s="111"/>
      <c r="C42" s="7">
        <f aca="true" t="shared" si="6" ref="C42:K48">C12+C27</f>
        <v>0</v>
      </c>
      <c r="D42" s="7">
        <f t="shared" si="6"/>
        <v>0</v>
      </c>
      <c r="E42" s="27">
        <f t="shared" si="6"/>
        <v>6535593</v>
      </c>
      <c r="F42" s="25">
        <f t="shared" si="6"/>
        <v>4440406</v>
      </c>
      <c r="G42" s="26">
        <f t="shared" si="6"/>
        <v>4440406</v>
      </c>
      <c r="H42" s="28">
        <f t="shared" si="6"/>
        <v>4440406</v>
      </c>
      <c r="I42" s="294">
        <f t="shared" si="6"/>
        <v>24226000</v>
      </c>
      <c r="J42" s="26">
        <f t="shared" si="6"/>
        <v>9467885</v>
      </c>
      <c r="K42" s="27">
        <f t="shared" si="6"/>
        <v>10414673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197000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3239633</v>
      </c>
      <c r="D45" s="7">
        <f t="shared" si="6"/>
        <v>1659472</v>
      </c>
      <c r="E45" s="27">
        <f t="shared" si="6"/>
        <v>0</v>
      </c>
      <c r="F45" s="25">
        <f t="shared" si="6"/>
        <v>2000000</v>
      </c>
      <c r="G45" s="26">
        <f t="shared" si="6"/>
        <v>0</v>
      </c>
      <c r="H45" s="28">
        <f t="shared" si="6"/>
        <v>0</v>
      </c>
      <c r="I45" s="294">
        <f t="shared" si="6"/>
        <v>6652500</v>
      </c>
      <c r="J45" s="26">
        <f t="shared" si="6"/>
        <v>13042000</v>
      </c>
      <c r="K45" s="27">
        <f t="shared" si="6"/>
        <v>13703384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51692322</v>
      </c>
      <c r="D49" s="220">
        <f t="shared" si="7"/>
        <v>79951339</v>
      </c>
      <c r="E49" s="223">
        <f t="shared" si="7"/>
        <v>85845891</v>
      </c>
      <c r="F49" s="224">
        <f t="shared" si="7"/>
        <v>112170049</v>
      </c>
      <c r="G49" s="220">
        <f t="shared" si="7"/>
        <v>116769049</v>
      </c>
      <c r="H49" s="301">
        <f t="shared" si="7"/>
        <v>116769049</v>
      </c>
      <c r="I49" s="225">
        <f t="shared" si="7"/>
        <v>112152086</v>
      </c>
      <c r="J49" s="220">
        <f t="shared" si="7"/>
        <v>84554899</v>
      </c>
      <c r="K49" s="223">
        <f t="shared" si="7"/>
        <v>77680772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234323423</v>
      </c>
      <c r="D52" s="7">
        <v>1026647236</v>
      </c>
      <c r="E52" s="91">
        <v>1001343897</v>
      </c>
      <c r="F52" s="90">
        <v>917365221</v>
      </c>
      <c r="G52" s="7">
        <v>992099535</v>
      </c>
      <c r="H52" s="33">
        <v>992099535</v>
      </c>
      <c r="I52" s="31">
        <v>1178466167</v>
      </c>
      <c r="J52" s="7">
        <v>1229763792</v>
      </c>
      <c r="K52" s="91">
        <v>1272934513</v>
      </c>
    </row>
    <row r="53" spans="1:11" ht="12.75">
      <c r="A53" s="303" t="s">
        <v>207</v>
      </c>
      <c r="B53" s="120"/>
      <c r="C53" s="7">
        <v>161464000</v>
      </c>
      <c r="D53" s="7">
        <v>364838125</v>
      </c>
      <c r="E53" s="91">
        <v>270451203</v>
      </c>
      <c r="F53" s="90">
        <v>316398336</v>
      </c>
      <c r="G53" s="7">
        <v>301295759</v>
      </c>
      <c r="H53" s="33">
        <v>301295759</v>
      </c>
      <c r="I53" s="31">
        <v>282280879</v>
      </c>
      <c r="J53" s="7">
        <v>282281879</v>
      </c>
      <c r="K53" s="91">
        <v>282281879</v>
      </c>
    </row>
    <row r="54" spans="1:11" ht="12.75">
      <c r="A54" s="303" t="s">
        <v>208</v>
      </c>
      <c r="B54" s="120"/>
      <c r="C54" s="7">
        <v>250223301</v>
      </c>
      <c r="D54" s="7">
        <v>298668787</v>
      </c>
      <c r="E54" s="91">
        <v>238341700</v>
      </c>
      <c r="F54" s="90">
        <v>226975086</v>
      </c>
      <c r="G54" s="7">
        <v>242871673</v>
      </c>
      <c r="H54" s="33">
        <v>242871673</v>
      </c>
      <c r="I54" s="31">
        <v>308504056</v>
      </c>
      <c r="J54" s="7">
        <v>334371698</v>
      </c>
      <c r="K54" s="91">
        <v>361842617</v>
      </c>
    </row>
    <row r="55" spans="1:11" ht="12.75">
      <c r="A55" s="303" t="s">
        <v>209</v>
      </c>
      <c r="B55" s="120"/>
      <c r="C55" s="7">
        <v>21677541</v>
      </c>
      <c r="D55" s="7">
        <v>79729735</v>
      </c>
      <c r="E55" s="91">
        <v>191017698</v>
      </c>
      <c r="F55" s="90">
        <v>314827000</v>
      </c>
      <c r="G55" s="7">
        <v>197917698</v>
      </c>
      <c r="H55" s="33">
        <v>197917698</v>
      </c>
      <c r="I55" s="31">
        <v>198773042</v>
      </c>
      <c r="J55" s="7">
        <v>203641858</v>
      </c>
      <c r="K55" s="91">
        <v>208937008</v>
      </c>
    </row>
    <row r="56" spans="1:11" ht="12.75">
      <c r="A56" s="303" t="s">
        <v>210</v>
      </c>
      <c r="B56" s="120"/>
      <c r="C56" s="7">
        <v>60248000</v>
      </c>
      <c r="D56" s="7">
        <v>95333083</v>
      </c>
      <c r="E56" s="91">
        <v>12996037</v>
      </c>
      <c r="F56" s="90">
        <v>94432317</v>
      </c>
      <c r="G56" s="7">
        <v>12984215</v>
      </c>
      <c r="H56" s="33">
        <v>12984215</v>
      </c>
      <c r="I56" s="31">
        <v>36098557</v>
      </c>
      <c r="J56" s="7">
        <v>41605292</v>
      </c>
      <c r="K56" s="91">
        <v>47011706</v>
      </c>
    </row>
    <row r="57" spans="1:11" ht="12.75">
      <c r="A57" s="178" t="s">
        <v>211</v>
      </c>
      <c r="B57" s="120"/>
      <c r="C57" s="279">
        <f aca="true" t="shared" si="8" ref="C57:K57">SUM(C52:C56)</f>
        <v>727936265</v>
      </c>
      <c r="D57" s="279">
        <f t="shared" si="8"/>
        <v>1865216966</v>
      </c>
      <c r="E57" s="280">
        <f t="shared" si="8"/>
        <v>1714150535</v>
      </c>
      <c r="F57" s="281">
        <f t="shared" si="8"/>
        <v>1869997960</v>
      </c>
      <c r="G57" s="279">
        <f t="shared" si="8"/>
        <v>1747168880</v>
      </c>
      <c r="H57" s="282">
        <f t="shared" si="8"/>
        <v>1747168880</v>
      </c>
      <c r="I57" s="283">
        <f t="shared" si="8"/>
        <v>2004122701</v>
      </c>
      <c r="J57" s="279">
        <f t="shared" si="8"/>
        <v>2091664519</v>
      </c>
      <c r="K57" s="280">
        <f t="shared" si="8"/>
        <v>2173007723</v>
      </c>
    </row>
    <row r="58" spans="1:11" ht="12.75">
      <c r="A58" s="176" t="s">
        <v>212</v>
      </c>
      <c r="B58" s="111"/>
      <c r="C58" s="7">
        <v>129895899</v>
      </c>
      <c r="D58" s="7">
        <v>281092881</v>
      </c>
      <c r="E58" s="91">
        <v>272470695</v>
      </c>
      <c r="F58" s="90">
        <v>395862000</v>
      </c>
      <c r="G58" s="7">
        <v>270375508</v>
      </c>
      <c r="H58" s="33">
        <v>270375508</v>
      </c>
      <c r="I58" s="31">
        <v>355441430</v>
      </c>
      <c r="J58" s="7">
        <v>366474459</v>
      </c>
      <c r="K58" s="91">
        <v>378532533</v>
      </c>
    </row>
    <row r="59" spans="1:11" ht="12.75">
      <c r="A59" s="176" t="s">
        <v>213</v>
      </c>
      <c r="B59" s="111"/>
      <c r="C59" s="131">
        <v>2581000</v>
      </c>
      <c r="D59" s="131">
        <v>197000</v>
      </c>
      <c r="E59" s="132"/>
      <c r="F59" s="133">
        <v>360000</v>
      </c>
      <c r="G59" s="131"/>
      <c r="H59" s="134"/>
      <c r="I59" s="135"/>
      <c r="J59" s="131"/>
      <c r="K59" s="132"/>
    </row>
    <row r="60" spans="1:11" ht="12.75">
      <c r="A60" s="176" t="s">
        <v>214</v>
      </c>
      <c r="B60" s="111"/>
      <c r="C60" s="7">
        <v>336657000</v>
      </c>
      <c r="D60" s="7"/>
      <c r="E60" s="91"/>
      <c r="F60" s="90">
        <v>303153000</v>
      </c>
      <c r="G60" s="7">
        <v>123181000</v>
      </c>
      <c r="H60" s="33">
        <v>123181000</v>
      </c>
      <c r="I60" s="31"/>
      <c r="J60" s="7"/>
      <c r="K60" s="91"/>
    </row>
    <row r="61" spans="1:11" ht="12.75">
      <c r="A61" s="176" t="s">
        <v>215</v>
      </c>
      <c r="B61" s="111" t="s">
        <v>125</v>
      </c>
      <c r="C61" s="7">
        <v>31138633</v>
      </c>
      <c r="D61" s="7">
        <v>92860292</v>
      </c>
      <c r="E61" s="91">
        <v>220473286</v>
      </c>
      <c r="F61" s="90">
        <v>12058000</v>
      </c>
      <c r="G61" s="7">
        <v>220473286</v>
      </c>
      <c r="H61" s="33">
        <v>220473286</v>
      </c>
      <c r="I61" s="31">
        <v>272505864</v>
      </c>
      <c r="J61" s="7">
        <v>297729647</v>
      </c>
      <c r="K61" s="91">
        <v>322002846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11000</v>
      </c>
      <c r="D64" s="7"/>
      <c r="E64" s="91"/>
      <c r="F64" s="90">
        <v>11051</v>
      </c>
      <c r="G64" s="7"/>
      <c r="H64" s="33"/>
      <c r="I64" s="31"/>
      <c r="J64" s="7"/>
      <c r="K64" s="91"/>
    </row>
    <row r="65" spans="1:11" ht="12.75">
      <c r="A65" s="300" t="s">
        <v>223</v>
      </c>
      <c r="B65" s="127"/>
      <c r="C65" s="220">
        <f aca="true" t="shared" si="9" ref="C65:K65">SUM(C57:C64)</f>
        <v>1228219797</v>
      </c>
      <c r="D65" s="220">
        <f t="shared" si="9"/>
        <v>2239367139</v>
      </c>
      <c r="E65" s="223">
        <f t="shared" si="9"/>
        <v>2207094516</v>
      </c>
      <c r="F65" s="224">
        <f t="shared" si="9"/>
        <v>2581442011</v>
      </c>
      <c r="G65" s="220">
        <f t="shared" si="9"/>
        <v>2361198674</v>
      </c>
      <c r="H65" s="301">
        <f t="shared" si="9"/>
        <v>2361198674</v>
      </c>
      <c r="I65" s="273">
        <f t="shared" si="9"/>
        <v>2632069995</v>
      </c>
      <c r="J65" s="220">
        <f t="shared" si="9"/>
        <v>2755868625</v>
      </c>
      <c r="K65" s="223">
        <f t="shared" si="9"/>
        <v>2873543102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86842711</v>
      </c>
      <c r="D68" s="26">
        <v>84169937</v>
      </c>
      <c r="E68" s="27">
        <v>128896384</v>
      </c>
      <c r="F68" s="25">
        <v>38128440</v>
      </c>
      <c r="G68" s="26">
        <v>38128440</v>
      </c>
      <c r="H68" s="28">
        <v>38128440</v>
      </c>
      <c r="I68" s="294">
        <v>37211119</v>
      </c>
      <c r="J68" s="26">
        <v>39243731</v>
      </c>
      <c r="K68" s="27">
        <v>40994481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17731000</v>
      </c>
      <c r="D69" s="26">
        <f t="shared" si="10"/>
        <v>31620826</v>
      </c>
      <c r="E69" s="27">
        <f t="shared" si="10"/>
        <v>25041273</v>
      </c>
      <c r="F69" s="25">
        <f t="shared" si="10"/>
        <v>27426743</v>
      </c>
      <c r="G69" s="26">
        <f t="shared" si="10"/>
        <v>27426743</v>
      </c>
      <c r="H69" s="28">
        <f t="shared" si="10"/>
        <v>27426743</v>
      </c>
      <c r="I69" s="294">
        <f t="shared" si="10"/>
        <v>16633000</v>
      </c>
      <c r="J69" s="26">
        <f t="shared" si="10"/>
        <v>21723000</v>
      </c>
      <c r="K69" s="27">
        <f t="shared" si="10"/>
        <v>20298000</v>
      </c>
    </row>
    <row r="70" spans="1:11" ht="12.75">
      <c r="A70" s="303" t="s">
        <v>206</v>
      </c>
      <c r="B70" s="120"/>
      <c r="C70" s="7">
        <v>2750000</v>
      </c>
      <c r="D70" s="7">
        <v>2414581</v>
      </c>
      <c r="E70" s="91">
        <v>4374950</v>
      </c>
      <c r="F70" s="90">
        <v>16888956</v>
      </c>
      <c r="G70" s="7">
        <v>16888956</v>
      </c>
      <c r="H70" s="33">
        <v>16888956</v>
      </c>
      <c r="I70" s="31"/>
      <c r="J70" s="7"/>
      <c r="K70" s="91"/>
    </row>
    <row r="71" spans="1:11" ht="12.75">
      <c r="A71" s="303" t="s">
        <v>207</v>
      </c>
      <c r="B71" s="120"/>
      <c r="C71" s="7">
        <v>1315000</v>
      </c>
      <c r="D71" s="7">
        <v>14741777</v>
      </c>
      <c r="E71" s="91">
        <v>9411957</v>
      </c>
      <c r="F71" s="90"/>
      <c r="G71" s="7"/>
      <c r="H71" s="33"/>
      <c r="I71" s="31">
        <v>11203000</v>
      </c>
      <c r="J71" s="7">
        <v>15380000</v>
      </c>
      <c r="K71" s="91">
        <v>13420000</v>
      </c>
    </row>
    <row r="72" spans="1:11" ht="12.75">
      <c r="A72" s="303" t="s">
        <v>208</v>
      </c>
      <c r="B72" s="120"/>
      <c r="C72" s="7">
        <v>6115000</v>
      </c>
      <c r="D72" s="7">
        <v>4513775</v>
      </c>
      <c r="E72" s="91">
        <v>6264744</v>
      </c>
      <c r="F72" s="90">
        <v>4954530</v>
      </c>
      <c r="G72" s="7">
        <v>4954530</v>
      </c>
      <c r="H72" s="33">
        <v>4954530</v>
      </c>
      <c r="I72" s="31">
        <v>2000000</v>
      </c>
      <c r="J72" s="7">
        <v>2500000</v>
      </c>
      <c r="K72" s="91">
        <v>2500000</v>
      </c>
    </row>
    <row r="73" spans="1:11" ht="12.75">
      <c r="A73" s="303" t="s">
        <v>209</v>
      </c>
      <c r="B73" s="120"/>
      <c r="C73" s="7"/>
      <c r="D73" s="7"/>
      <c r="E73" s="91">
        <v>728029</v>
      </c>
      <c r="F73" s="90">
        <v>1452581</v>
      </c>
      <c r="G73" s="7">
        <v>1452581</v>
      </c>
      <c r="H73" s="33">
        <v>1452581</v>
      </c>
      <c r="I73" s="31"/>
      <c r="J73" s="7"/>
      <c r="K73" s="91"/>
    </row>
    <row r="74" spans="1:11" ht="12.75">
      <c r="A74" s="303" t="s">
        <v>210</v>
      </c>
      <c r="B74" s="120"/>
      <c r="C74" s="7"/>
      <c r="D74" s="7"/>
      <c r="E74" s="91"/>
      <c r="F74" s="90">
        <v>212393</v>
      </c>
      <c r="G74" s="7">
        <v>212393</v>
      </c>
      <c r="H74" s="33">
        <v>212393</v>
      </c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10180000</v>
      </c>
      <c r="D75" s="279">
        <f t="shared" si="11"/>
        <v>21670133</v>
      </c>
      <c r="E75" s="280">
        <f t="shared" si="11"/>
        <v>20779680</v>
      </c>
      <c r="F75" s="281">
        <f t="shared" si="11"/>
        <v>23508460</v>
      </c>
      <c r="G75" s="279">
        <f t="shared" si="11"/>
        <v>23508460</v>
      </c>
      <c r="H75" s="282">
        <f t="shared" si="11"/>
        <v>23508460</v>
      </c>
      <c r="I75" s="283">
        <f t="shared" si="11"/>
        <v>13203000</v>
      </c>
      <c r="J75" s="279">
        <f t="shared" si="11"/>
        <v>17880000</v>
      </c>
      <c r="K75" s="280">
        <f t="shared" si="11"/>
        <v>15920000</v>
      </c>
    </row>
    <row r="76" spans="1:11" ht="12.75">
      <c r="A76" s="307" t="s">
        <v>212</v>
      </c>
      <c r="B76" s="111"/>
      <c r="C76" s="7"/>
      <c r="D76" s="7"/>
      <c r="E76" s="91"/>
      <c r="F76" s="90">
        <v>521933</v>
      </c>
      <c r="G76" s="7">
        <v>521933</v>
      </c>
      <c r="H76" s="33">
        <v>521933</v>
      </c>
      <c r="I76" s="31">
        <v>1400000</v>
      </c>
      <c r="J76" s="7">
        <v>1700000</v>
      </c>
      <c r="K76" s="91">
        <v>1400000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7551000</v>
      </c>
      <c r="D79" s="7">
        <v>9950693</v>
      </c>
      <c r="E79" s="91">
        <v>4261593</v>
      </c>
      <c r="F79" s="90">
        <v>3396350</v>
      </c>
      <c r="G79" s="7">
        <v>3396350</v>
      </c>
      <c r="H79" s="33">
        <v>3396350</v>
      </c>
      <c r="I79" s="31">
        <v>2030000</v>
      </c>
      <c r="J79" s="7">
        <v>2143000</v>
      </c>
      <c r="K79" s="91">
        <v>2978000</v>
      </c>
    </row>
    <row r="80" spans="1:11" ht="12.75">
      <c r="A80" s="308" t="s">
        <v>227</v>
      </c>
      <c r="B80" s="127"/>
      <c r="C80" s="193">
        <f aca="true" t="shared" si="12" ref="C80:K80">SUM(C68:C69)</f>
        <v>104573711</v>
      </c>
      <c r="D80" s="193">
        <f t="shared" si="12"/>
        <v>115790763</v>
      </c>
      <c r="E80" s="309">
        <f t="shared" si="12"/>
        <v>153937657</v>
      </c>
      <c r="F80" s="310">
        <f t="shared" si="12"/>
        <v>65555183</v>
      </c>
      <c r="G80" s="193">
        <f t="shared" si="12"/>
        <v>65555183</v>
      </c>
      <c r="H80" s="195">
        <f t="shared" si="12"/>
        <v>65555183</v>
      </c>
      <c r="I80" s="311">
        <f t="shared" si="12"/>
        <v>53844119</v>
      </c>
      <c r="J80" s="193">
        <f t="shared" si="12"/>
        <v>60966731</v>
      </c>
      <c r="K80" s="309">
        <f t="shared" si="12"/>
        <v>61292481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</v>
      </c>
      <c r="D82" s="321">
        <f t="shared" si="13"/>
        <v>2.25425188668148</v>
      </c>
      <c r="E82" s="322">
        <f t="shared" si="13"/>
        <v>1.735456259458448</v>
      </c>
      <c r="F82" s="323">
        <f t="shared" si="13"/>
        <v>0.9505006891522648</v>
      </c>
      <c r="G82" s="321">
        <f t="shared" si="13"/>
        <v>0.8214615718862502</v>
      </c>
      <c r="H82" s="324">
        <f t="shared" si="13"/>
        <v>0.8214615718862502</v>
      </c>
      <c r="I82" s="325">
        <f t="shared" si="13"/>
        <v>1.501603115233139</v>
      </c>
      <c r="J82" s="321">
        <f t="shared" si="13"/>
        <v>0.8123583460375043</v>
      </c>
      <c r="K82" s="322">
        <f t="shared" si="13"/>
        <v>0.600765342868041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0.5952407681054545</v>
      </c>
      <c r="D83" s="321">
        <f t="shared" si="14"/>
        <v>0.6579910948489839</v>
      </c>
      <c r="E83" s="322">
        <f t="shared" si="14"/>
        <v>0.42253498748265894</v>
      </c>
      <c r="F83" s="323">
        <f t="shared" si="14"/>
        <v>1.4336204943081856</v>
      </c>
      <c r="G83" s="321">
        <f t="shared" si="14"/>
        <v>1.3811662108389433</v>
      </c>
      <c r="H83" s="324">
        <f t="shared" si="14"/>
        <v>1.3811662108389433</v>
      </c>
      <c r="I83" s="325">
        <f t="shared" si="14"/>
        <v>1.8091366722941065</v>
      </c>
      <c r="J83" s="321">
        <f t="shared" si="14"/>
        <v>0.9657663283850355</v>
      </c>
      <c r="K83" s="322">
        <f t="shared" si="14"/>
        <v>0.7111567530273161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0.014</v>
      </c>
      <c r="D84" s="321">
        <f t="shared" si="15"/>
        <v>0.014</v>
      </c>
      <c r="E84" s="322">
        <f t="shared" si="15"/>
        <v>0.011</v>
      </c>
      <c r="F84" s="323">
        <f t="shared" si="15"/>
        <v>0.011</v>
      </c>
      <c r="G84" s="321">
        <f t="shared" si="15"/>
        <v>0.012</v>
      </c>
      <c r="H84" s="324">
        <f t="shared" si="15"/>
        <v>0.012</v>
      </c>
      <c r="I84" s="325">
        <f t="shared" si="15"/>
        <v>0.006</v>
      </c>
      <c r="J84" s="321">
        <f t="shared" si="15"/>
        <v>0.008</v>
      </c>
      <c r="K84" s="322">
        <f t="shared" si="15"/>
        <v>0.007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0.06</v>
      </c>
      <c r="D85" s="321">
        <f t="shared" si="16"/>
        <v>0.04</v>
      </c>
      <c r="E85" s="322">
        <f t="shared" si="16"/>
        <v>0.04</v>
      </c>
      <c r="F85" s="323">
        <f t="shared" si="16"/>
        <v>0.03</v>
      </c>
      <c r="G85" s="321">
        <f t="shared" si="16"/>
        <v>0.03</v>
      </c>
      <c r="H85" s="324">
        <f t="shared" si="16"/>
        <v>0.03</v>
      </c>
      <c r="I85" s="325">
        <f t="shared" si="16"/>
        <v>0.03</v>
      </c>
      <c r="J85" s="321">
        <f t="shared" si="16"/>
        <v>0.02</v>
      </c>
      <c r="K85" s="322">
        <f t="shared" si="16"/>
        <v>0.02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/>
      <c r="G90" s="131"/>
      <c r="H90" s="134"/>
      <c r="I90" s="135"/>
      <c r="J90" s="131"/>
      <c r="K90" s="209"/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>
        <v>17731559</v>
      </c>
      <c r="D92" s="7"/>
      <c r="E92" s="91"/>
      <c r="F92" s="90">
        <v>27426835</v>
      </c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17731559</v>
      </c>
      <c r="D93" s="220">
        <f aca="true" t="shared" si="17" ref="D93:K93">SUM(D89:D92)</f>
        <v>0</v>
      </c>
      <c r="E93" s="223">
        <f t="shared" si="17"/>
        <v>0</v>
      </c>
      <c r="F93" s="224">
        <f t="shared" si="17"/>
        <v>27426835</v>
      </c>
      <c r="G93" s="220">
        <f t="shared" si="17"/>
        <v>0</v>
      </c>
      <c r="H93" s="301">
        <f t="shared" si="17"/>
        <v>0</v>
      </c>
      <c r="I93" s="225">
        <f t="shared" si="17"/>
        <v>0</v>
      </c>
      <c r="J93" s="220">
        <f t="shared" si="17"/>
        <v>0</v>
      </c>
      <c r="K93" s="226">
        <f t="shared" si="17"/>
        <v>0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45691</v>
      </c>
      <c r="D6" s="366"/>
      <c r="E6" s="367">
        <v>12932</v>
      </c>
      <c r="F6" s="368">
        <v>12932</v>
      </c>
      <c r="G6" s="366">
        <v>12932000</v>
      </c>
      <c r="H6" s="369">
        <v>12932000</v>
      </c>
      <c r="I6" s="370">
        <v>12932</v>
      </c>
      <c r="J6" s="366">
        <v>12932</v>
      </c>
      <c r="K6" s="367">
        <v>12932</v>
      </c>
    </row>
    <row r="7" spans="1:11" ht="12.75">
      <c r="A7" s="178" t="s">
        <v>234</v>
      </c>
      <c r="B7" s="120"/>
      <c r="C7" s="366">
        <v>15249</v>
      </c>
      <c r="D7" s="366"/>
      <c r="E7" s="367">
        <v>13672</v>
      </c>
      <c r="F7" s="368">
        <v>13672</v>
      </c>
      <c r="G7" s="366">
        <v>13672000</v>
      </c>
      <c r="H7" s="369">
        <v>13672000</v>
      </c>
      <c r="I7" s="370">
        <v>13672</v>
      </c>
      <c r="J7" s="366">
        <v>13672</v>
      </c>
      <c r="K7" s="367">
        <v>13672</v>
      </c>
    </row>
    <row r="8" spans="1:11" ht="12.75">
      <c r="A8" s="178" t="s">
        <v>235</v>
      </c>
      <c r="B8" s="120" t="s">
        <v>95</v>
      </c>
      <c r="C8" s="366">
        <v>6474</v>
      </c>
      <c r="D8" s="366"/>
      <c r="E8" s="367">
        <v>4783</v>
      </c>
      <c r="F8" s="368">
        <v>4783</v>
      </c>
      <c r="G8" s="366">
        <v>4783000</v>
      </c>
      <c r="H8" s="369">
        <v>4783000</v>
      </c>
      <c r="I8" s="370">
        <v>4783</v>
      </c>
      <c r="J8" s="366">
        <v>4783</v>
      </c>
      <c r="K8" s="367">
        <v>4783</v>
      </c>
    </row>
    <row r="9" spans="1:11" ht="12.75">
      <c r="A9" s="178" t="s">
        <v>236</v>
      </c>
      <c r="B9" s="120" t="s">
        <v>93</v>
      </c>
      <c r="C9" s="366">
        <v>1985</v>
      </c>
      <c r="D9" s="366"/>
      <c r="E9" s="367">
        <v>236</v>
      </c>
      <c r="F9" s="368">
        <v>236</v>
      </c>
      <c r="G9" s="366">
        <v>236000</v>
      </c>
      <c r="H9" s="369">
        <v>236000</v>
      </c>
      <c r="I9" s="370">
        <v>236</v>
      </c>
      <c r="J9" s="366">
        <v>236</v>
      </c>
      <c r="K9" s="367">
        <v>236</v>
      </c>
    </row>
    <row r="10" spans="1:11" ht="12.75">
      <c r="A10" s="349" t="s">
        <v>237</v>
      </c>
      <c r="B10" s="120"/>
      <c r="C10" s="371">
        <f aca="true" t="shared" si="0" ref="C10:K10">SUM(C6:C9)</f>
        <v>69399</v>
      </c>
      <c r="D10" s="371">
        <f t="shared" si="0"/>
        <v>0</v>
      </c>
      <c r="E10" s="372">
        <f t="shared" si="0"/>
        <v>31623</v>
      </c>
      <c r="F10" s="373">
        <f t="shared" si="0"/>
        <v>31623</v>
      </c>
      <c r="G10" s="371">
        <f t="shared" si="0"/>
        <v>31623000</v>
      </c>
      <c r="H10" s="374">
        <f t="shared" si="0"/>
        <v>31623000</v>
      </c>
      <c r="I10" s="375">
        <f t="shared" si="0"/>
        <v>31623</v>
      </c>
      <c r="J10" s="371">
        <f t="shared" si="0"/>
        <v>31623</v>
      </c>
      <c r="K10" s="372">
        <f t="shared" si="0"/>
        <v>31623</v>
      </c>
    </row>
    <row r="11" spans="1:11" ht="12.75">
      <c r="A11" s="178" t="s">
        <v>238</v>
      </c>
      <c r="B11" s="120" t="s">
        <v>98</v>
      </c>
      <c r="C11" s="366">
        <v>1708</v>
      </c>
      <c r="D11" s="366"/>
      <c r="E11" s="367">
        <v>1730</v>
      </c>
      <c r="F11" s="368">
        <v>1730</v>
      </c>
      <c r="G11" s="366">
        <v>173000</v>
      </c>
      <c r="H11" s="369">
        <v>173000</v>
      </c>
      <c r="I11" s="370">
        <v>1730</v>
      </c>
      <c r="J11" s="366">
        <v>1730</v>
      </c>
      <c r="K11" s="367">
        <v>1730</v>
      </c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/>
      <c r="G13" s="366"/>
      <c r="H13" s="369"/>
      <c r="I13" s="370"/>
      <c r="J13" s="366"/>
      <c r="K13" s="367"/>
    </row>
    <row r="14" spans="1:11" ht="12.75">
      <c r="A14" s="349" t="s">
        <v>241</v>
      </c>
      <c r="B14" s="120"/>
      <c r="C14" s="376">
        <f aca="true" t="shared" si="1" ref="C14:K14">SUM(C11:C13)</f>
        <v>1708</v>
      </c>
      <c r="D14" s="376">
        <f t="shared" si="1"/>
        <v>0</v>
      </c>
      <c r="E14" s="377">
        <f t="shared" si="1"/>
        <v>1730</v>
      </c>
      <c r="F14" s="378">
        <f t="shared" si="1"/>
        <v>1730</v>
      </c>
      <c r="G14" s="376">
        <f t="shared" si="1"/>
        <v>173000</v>
      </c>
      <c r="H14" s="379">
        <f t="shared" si="1"/>
        <v>173000</v>
      </c>
      <c r="I14" s="380">
        <f t="shared" si="1"/>
        <v>1730</v>
      </c>
      <c r="J14" s="376">
        <f t="shared" si="1"/>
        <v>1730</v>
      </c>
      <c r="K14" s="377">
        <f t="shared" si="1"/>
        <v>1730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71107</v>
      </c>
      <c r="D15" s="381">
        <f t="shared" si="2"/>
        <v>0</v>
      </c>
      <c r="E15" s="382">
        <f t="shared" si="2"/>
        <v>33353</v>
      </c>
      <c r="F15" s="383">
        <f t="shared" si="2"/>
        <v>33353</v>
      </c>
      <c r="G15" s="381">
        <f t="shared" si="2"/>
        <v>31796000</v>
      </c>
      <c r="H15" s="384">
        <f t="shared" si="2"/>
        <v>31796000</v>
      </c>
      <c r="I15" s="385">
        <f t="shared" si="2"/>
        <v>33353</v>
      </c>
      <c r="J15" s="381">
        <f t="shared" si="2"/>
        <v>33353</v>
      </c>
      <c r="K15" s="382">
        <f t="shared" si="2"/>
        <v>33353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21146</v>
      </c>
      <c r="D17" s="366"/>
      <c r="E17" s="367">
        <v>21421</v>
      </c>
      <c r="F17" s="368">
        <v>21421</v>
      </c>
      <c r="G17" s="366">
        <v>21421</v>
      </c>
      <c r="H17" s="369">
        <v>21421</v>
      </c>
      <c r="I17" s="370">
        <v>21421</v>
      </c>
      <c r="J17" s="366">
        <v>21421</v>
      </c>
      <c r="K17" s="367">
        <v>21421</v>
      </c>
    </row>
    <row r="18" spans="1:11" ht="12.75">
      <c r="A18" s="178" t="s">
        <v>244</v>
      </c>
      <c r="B18" s="120"/>
      <c r="C18" s="366">
        <v>1359</v>
      </c>
      <c r="D18" s="366"/>
      <c r="E18" s="367">
        <v>1377</v>
      </c>
      <c r="F18" s="368">
        <v>1377</v>
      </c>
      <c r="G18" s="366">
        <v>1377</v>
      </c>
      <c r="H18" s="369">
        <v>1377</v>
      </c>
      <c r="I18" s="370">
        <v>1377</v>
      </c>
      <c r="J18" s="366">
        <v>1377</v>
      </c>
      <c r="K18" s="367">
        <v>1377</v>
      </c>
    </row>
    <row r="19" spans="1:11" ht="12.75">
      <c r="A19" s="178" t="s">
        <v>245</v>
      </c>
      <c r="B19" s="120"/>
      <c r="C19" s="366">
        <v>145</v>
      </c>
      <c r="D19" s="366"/>
      <c r="E19" s="367">
        <v>147</v>
      </c>
      <c r="F19" s="368">
        <v>147</v>
      </c>
      <c r="G19" s="366">
        <v>147</v>
      </c>
      <c r="H19" s="369">
        <v>147</v>
      </c>
      <c r="I19" s="370">
        <v>147</v>
      </c>
      <c r="J19" s="366">
        <v>147</v>
      </c>
      <c r="K19" s="367">
        <v>147</v>
      </c>
    </row>
    <row r="20" spans="1:11" ht="12.75">
      <c r="A20" s="178" t="s">
        <v>246</v>
      </c>
      <c r="B20" s="120"/>
      <c r="C20" s="366">
        <v>1632</v>
      </c>
      <c r="D20" s="366"/>
      <c r="E20" s="367">
        <v>1653</v>
      </c>
      <c r="F20" s="368">
        <v>1653</v>
      </c>
      <c r="G20" s="366">
        <v>1653</v>
      </c>
      <c r="H20" s="369">
        <v>1653</v>
      </c>
      <c r="I20" s="370">
        <v>1653</v>
      </c>
      <c r="J20" s="366">
        <v>1653</v>
      </c>
      <c r="K20" s="367">
        <v>1653</v>
      </c>
    </row>
    <row r="21" spans="1:11" ht="12.75">
      <c r="A21" s="178" t="s">
        <v>247</v>
      </c>
      <c r="B21" s="120"/>
      <c r="C21" s="366">
        <v>7043</v>
      </c>
      <c r="D21" s="366"/>
      <c r="E21" s="367">
        <v>7135</v>
      </c>
      <c r="F21" s="368">
        <v>7135</v>
      </c>
      <c r="G21" s="366">
        <v>7135</v>
      </c>
      <c r="H21" s="369">
        <v>7135</v>
      </c>
      <c r="I21" s="370">
        <v>7135</v>
      </c>
      <c r="J21" s="366">
        <v>7135</v>
      </c>
      <c r="K21" s="367">
        <v>7135</v>
      </c>
    </row>
    <row r="22" spans="1:11" ht="12.75">
      <c r="A22" s="349" t="s">
        <v>237</v>
      </c>
      <c r="B22" s="120"/>
      <c r="C22" s="371">
        <f aca="true" t="shared" si="3" ref="C22:K22">SUM(C17:C21)</f>
        <v>31325</v>
      </c>
      <c r="D22" s="371">
        <f t="shared" si="3"/>
        <v>0</v>
      </c>
      <c r="E22" s="372">
        <f t="shared" si="3"/>
        <v>31733</v>
      </c>
      <c r="F22" s="373">
        <f t="shared" si="3"/>
        <v>31733</v>
      </c>
      <c r="G22" s="371">
        <f t="shared" si="3"/>
        <v>31733</v>
      </c>
      <c r="H22" s="374">
        <f t="shared" si="3"/>
        <v>31733</v>
      </c>
      <c r="I22" s="375">
        <f t="shared" si="3"/>
        <v>31733</v>
      </c>
      <c r="J22" s="371">
        <f t="shared" si="3"/>
        <v>31733</v>
      </c>
      <c r="K22" s="372">
        <f t="shared" si="3"/>
        <v>31733</v>
      </c>
    </row>
    <row r="23" spans="1:11" ht="12.75">
      <c r="A23" s="178" t="s">
        <v>248</v>
      </c>
      <c r="B23" s="120"/>
      <c r="C23" s="366">
        <v>178</v>
      </c>
      <c r="D23" s="366"/>
      <c r="E23" s="367">
        <v>180</v>
      </c>
      <c r="F23" s="368">
        <v>180</v>
      </c>
      <c r="G23" s="366">
        <v>180</v>
      </c>
      <c r="H23" s="369">
        <v>180</v>
      </c>
      <c r="I23" s="370">
        <v>180</v>
      </c>
      <c r="J23" s="366">
        <v>180</v>
      </c>
      <c r="K23" s="367">
        <v>180</v>
      </c>
    </row>
    <row r="24" spans="1:11" ht="12.75">
      <c r="A24" s="178" t="s">
        <v>249</v>
      </c>
      <c r="B24" s="120"/>
      <c r="C24" s="366">
        <v>453</v>
      </c>
      <c r="D24" s="366"/>
      <c r="E24" s="367">
        <v>459</v>
      </c>
      <c r="F24" s="368">
        <v>459</v>
      </c>
      <c r="G24" s="366">
        <v>459</v>
      </c>
      <c r="H24" s="369">
        <v>459</v>
      </c>
      <c r="I24" s="370">
        <v>459</v>
      </c>
      <c r="J24" s="366">
        <v>459</v>
      </c>
      <c r="K24" s="367">
        <v>459</v>
      </c>
    </row>
    <row r="25" spans="1:11" ht="12.75">
      <c r="A25" s="178" t="s">
        <v>250</v>
      </c>
      <c r="B25" s="120"/>
      <c r="C25" s="366"/>
      <c r="D25" s="366"/>
      <c r="E25" s="367"/>
      <c r="F25" s="368"/>
      <c r="G25" s="366"/>
      <c r="H25" s="369"/>
      <c r="I25" s="370"/>
      <c r="J25" s="366"/>
      <c r="K25" s="367"/>
    </row>
    <row r="26" spans="1:11" ht="12.75">
      <c r="A26" s="349" t="s">
        <v>241</v>
      </c>
      <c r="B26" s="120"/>
      <c r="C26" s="376">
        <f aca="true" t="shared" si="4" ref="C26:K26">SUM(C23:C25)</f>
        <v>631</v>
      </c>
      <c r="D26" s="376">
        <f t="shared" si="4"/>
        <v>0</v>
      </c>
      <c r="E26" s="377">
        <f t="shared" si="4"/>
        <v>639</v>
      </c>
      <c r="F26" s="378">
        <f t="shared" si="4"/>
        <v>639</v>
      </c>
      <c r="G26" s="376">
        <f t="shared" si="4"/>
        <v>639</v>
      </c>
      <c r="H26" s="379">
        <f t="shared" si="4"/>
        <v>639</v>
      </c>
      <c r="I26" s="380">
        <f t="shared" si="4"/>
        <v>639</v>
      </c>
      <c r="J26" s="376">
        <f t="shared" si="4"/>
        <v>639</v>
      </c>
      <c r="K26" s="377">
        <f t="shared" si="4"/>
        <v>639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31956</v>
      </c>
      <c r="D27" s="381">
        <f t="shared" si="5"/>
        <v>0</v>
      </c>
      <c r="E27" s="382">
        <f t="shared" si="5"/>
        <v>32372</v>
      </c>
      <c r="F27" s="383">
        <f t="shared" si="5"/>
        <v>32372</v>
      </c>
      <c r="G27" s="381">
        <f t="shared" si="5"/>
        <v>32372</v>
      </c>
      <c r="H27" s="384">
        <f t="shared" si="5"/>
        <v>32372</v>
      </c>
      <c r="I27" s="385">
        <f t="shared" si="5"/>
        <v>32372</v>
      </c>
      <c r="J27" s="381">
        <f t="shared" si="5"/>
        <v>32372</v>
      </c>
      <c r="K27" s="382">
        <f t="shared" si="5"/>
        <v>32372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/>
      <c r="D29" s="366"/>
      <c r="E29" s="367"/>
      <c r="F29" s="368"/>
      <c r="G29" s="366">
        <v>28253</v>
      </c>
      <c r="H29" s="369">
        <v>28253</v>
      </c>
      <c r="I29" s="370"/>
      <c r="J29" s="366"/>
      <c r="K29" s="367"/>
    </row>
    <row r="30" spans="1:11" ht="12.75">
      <c r="A30" s="178" t="s">
        <v>252</v>
      </c>
      <c r="B30" s="120"/>
      <c r="C30" s="366">
        <v>4933</v>
      </c>
      <c r="D30" s="366"/>
      <c r="E30" s="367">
        <v>28253</v>
      </c>
      <c r="F30" s="368">
        <v>28253</v>
      </c>
      <c r="G30" s="366"/>
      <c r="H30" s="369"/>
      <c r="I30" s="370">
        <v>28253</v>
      </c>
      <c r="J30" s="366">
        <v>28253</v>
      </c>
      <c r="K30" s="367">
        <v>28253</v>
      </c>
    </row>
    <row r="31" spans="1:11" ht="12.75">
      <c r="A31" s="349" t="s">
        <v>237</v>
      </c>
      <c r="B31" s="120"/>
      <c r="C31" s="371">
        <f aca="true" t="shared" si="6" ref="C31:K31">SUM(C29:C30)</f>
        <v>4933</v>
      </c>
      <c r="D31" s="371">
        <f t="shared" si="6"/>
        <v>0</v>
      </c>
      <c r="E31" s="372">
        <f t="shared" si="6"/>
        <v>28253</v>
      </c>
      <c r="F31" s="373">
        <f t="shared" si="6"/>
        <v>28253</v>
      </c>
      <c r="G31" s="371">
        <f t="shared" si="6"/>
        <v>28253</v>
      </c>
      <c r="H31" s="374">
        <f t="shared" si="6"/>
        <v>28253</v>
      </c>
      <c r="I31" s="375">
        <f t="shared" si="6"/>
        <v>28253</v>
      </c>
      <c r="J31" s="371">
        <f t="shared" si="6"/>
        <v>28253</v>
      </c>
      <c r="K31" s="372">
        <f t="shared" si="6"/>
        <v>28253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>
        <v>4997</v>
      </c>
      <c r="H33" s="369">
        <v>4997</v>
      </c>
      <c r="I33" s="370"/>
      <c r="J33" s="366"/>
      <c r="K33" s="367"/>
    </row>
    <row r="34" spans="1:11" ht="12.75">
      <c r="A34" s="178" t="s">
        <v>255</v>
      </c>
      <c r="B34" s="120"/>
      <c r="C34" s="366">
        <v>4933</v>
      </c>
      <c r="D34" s="366"/>
      <c r="E34" s="367">
        <v>4997</v>
      </c>
      <c r="F34" s="368">
        <v>4997</v>
      </c>
      <c r="G34" s="366"/>
      <c r="H34" s="369"/>
      <c r="I34" s="370">
        <v>4997</v>
      </c>
      <c r="J34" s="366">
        <v>4997</v>
      </c>
      <c r="K34" s="367">
        <v>4997</v>
      </c>
    </row>
    <row r="35" spans="1:11" ht="12.75">
      <c r="A35" s="349" t="s">
        <v>241</v>
      </c>
      <c r="B35" s="120"/>
      <c r="C35" s="376">
        <f aca="true" t="shared" si="7" ref="C35:K35">SUM(C32:C34)</f>
        <v>4933</v>
      </c>
      <c r="D35" s="376">
        <f t="shared" si="7"/>
        <v>0</v>
      </c>
      <c r="E35" s="377">
        <f t="shared" si="7"/>
        <v>4997</v>
      </c>
      <c r="F35" s="378">
        <f t="shared" si="7"/>
        <v>4997</v>
      </c>
      <c r="G35" s="376">
        <f t="shared" si="7"/>
        <v>4997</v>
      </c>
      <c r="H35" s="379">
        <f t="shared" si="7"/>
        <v>4997</v>
      </c>
      <c r="I35" s="380">
        <f t="shared" si="7"/>
        <v>4997</v>
      </c>
      <c r="J35" s="376">
        <f t="shared" si="7"/>
        <v>4997</v>
      </c>
      <c r="K35" s="377">
        <f t="shared" si="7"/>
        <v>4997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9866</v>
      </c>
      <c r="D36" s="371">
        <f t="shared" si="8"/>
        <v>0</v>
      </c>
      <c r="E36" s="372">
        <f t="shared" si="8"/>
        <v>33250</v>
      </c>
      <c r="F36" s="373">
        <f t="shared" si="8"/>
        <v>33250</v>
      </c>
      <c r="G36" s="371">
        <f t="shared" si="8"/>
        <v>33250</v>
      </c>
      <c r="H36" s="374">
        <f t="shared" si="8"/>
        <v>33250</v>
      </c>
      <c r="I36" s="375">
        <f t="shared" si="8"/>
        <v>33250</v>
      </c>
      <c r="J36" s="371">
        <f t="shared" si="8"/>
        <v>33250</v>
      </c>
      <c r="K36" s="372">
        <f t="shared" si="8"/>
        <v>33250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>
        <v>19550</v>
      </c>
      <c r="D38" s="386"/>
      <c r="E38" s="387">
        <v>19550</v>
      </c>
      <c r="F38" s="388">
        <v>19550</v>
      </c>
      <c r="G38" s="386"/>
      <c r="H38" s="389"/>
      <c r="I38" s="390">
        <v>19550</v>
      </c>
      <c r="J38" s="386">
        <v>19550</v>
      </c>
      <c r="K38" s="387">
        <v>19550</v>
      </c>
    </row>
    <row r="39" spans="1:11" ht="12.75">
      <c r="A39" s="349" t="s">
        <v>237</v>
      </c>
      <c r="B39" s="120"/>
      <c r="C39" s="366">
        <f aca="true" t="shared" si="9" ref="C39:K39">+C38</f>
        <v>19550</v>
      </c>
      <c r="D39" s="366">
        <f t="shared" si="9"/>
        <v>0</v>
      </c>
      <c r="E39" s="367">
        <f t="shared" si="9"/>
        <v>19550</v>
      </c>
      <c r="F39" s="368">
        <f t="shared" si="9"/>
        <v>19550</v>
      </c>
      <c r="G39" s="366">
        <f t="shared" si="9"/>
        <v>0</v>
      </c>
      <c r="H39" s="369">
        <f t="shared" si="9"/>
        <v>0</v>
      </c>
      <c r="I39" s="370">
        <f t="shared" si="9"/>
        <v>19550</v>
      </c>
      <c r="J39" s="366">
        <f t="shared" si="9"/>
        <v>19550</v>
      </c>
      <c r="K39" s="367">
        <f t="shared" si="9"/>
        <v>19550</v>
      </c>
    </row>
    <row r="40" spans="1:11" ht="12.75">
      <c r="A40" s="178" t="s">
        <v>257</v>
      </c>
      <c r="B40" s="120"/>
      <c r="C40" s="366">
        <v>1915</v>
      </c>
      <c r="D40" s="366"/>
      <c r="E40" s="367">
        <v>1940</v>
      </c>
      <c r="F40" s="368">
        <v>1940</v>
      </c>
      <c r="G40" s="366">
        <v>1940</v>
      </c>
      <c r="H40" s="369">
        <v>1940</v>
      </c>
      <c r="I40" s="370">
        <v>1940</v>
      </c>
      <c r="J40" s="366">
        <v>1940</v>
      </c>
      <c r="K40" s="367">
        <v>1940</v>
      </c>
    </row>
    <row r="41" spans="1:11" ht="12.75">
      <c r="A41" s="178" t="s">
        <v>258</v>
      </c>
      <c r="B41" s="120"/>
      <c r="C41" s="366">
        <v>383</v>
      </c>
      <c r="D41" s="366"/>
      <c r="E41" s="367">
        <v>388</v>
      </c>
      <c r="F41" s="368">
        <v>388</v>
      </c>
      <c r="G41" s="366">
        <v>388</v>
      </c>
      <c r="H41" s="369">
        <v>388</v>
      </c>
      <c r="I41" s="370">
        <v>388</v>
      </c>
      <c r="J41" s="366">
        <v>388</v>
      </c>
      <c r="K41" s="367">
        <v>388</v>
      </c>
    </row>
    <row r="42" spans="1:11" ht="12.75">
      <c r="A42" s="178" t="s">
        <v>259</v>
      </c>
      <c r="B42" s="120"/>
      <c r="C42" s="366">
        <v>9306</v>
      </c>
      <c r="D42" s="366"/>
      <c r="E42" s="367">
        <v>9427</v>
      </c>
      <c r="F42" s="368">
        <v>9427</v>
      </c>
      <c r="G42" s="366">
        <v>9427</v>
      </c>
      <c r="H42" s="369">
        <v>9427</v>
      </c>
      <c r="I42" s="370">
        <v>9427</v>
      </c>
      <c r="J42" s="366">
        <v>9427</v>
      </c>
      <c r="K42" s="367">
        <v>9427</v>
      </c>
    </row>
    <row r="43" spans="1:11" ht="12.75">
      <c r="A43" s="178" t="s">
        <v>260</v>
      </c>
      <c r="B43" s="120"/>
      <c r="C43" s="366">
        <v>273</v>
      </c>
      <c r="D43" s="366"/>
      <c r="E43" s="367">
        <v>277</v>
      </c>
      <c r="F43" s="368">
        <v>277</v>
      </c>
      <c r="G43" s="366">
        <v>277</v>
      </c>
      <c r="H43" s="369">
        <v>277</v>
      </c>
      <c r="I43" s="370">
        <v>277</v>
      </c>
      <c r="J43" s="366">
        <v>277</v>
      </c>
      <c r="K43" s="367">
        <v>277</v>
      </c>
    </row>
    <row r="44" spans="1:11" ht="12.75">
      <c r="A44" s="178" t="s">
        <v>261</v>
      </c>
      <c r="B44" s="120"/>
      <c r="C44" s="366">
        <v>1747</v>
      </c>
      <c r="D44" s="366"/>
      <c r="E44" s="367">
        <v>1770</v>
      </c>
      <c r="F44" s="368">
        <v>1770</v>
      </c>
      <c r="G44" s="366">
        <v>1770</v>
      </c>
      <c r="H44" s="369">
        <v>1770</v>
      </c>
      <c r="I44" s="370">
        <v>1770</v>
      </c>
      <c r="J44" s="366">
        <v>1770</v>
      </c>
      <c r="K44" s="367">
        <v>1770</v>
      </c>
    </row>
    <row r="45" spans="1:11" ht="12.75">
      <c r="A45" s="349" t="s">
        <v>241</v>
      </c>
      <c r="B45" s="120"/>
      <c r="C45" s="376">
        <f aca="true" t="shared" si="10" ref="C45:K45">SUM(C40:C44)</f>
        <v>13624</v>
      </c>
      <c r="D45" s="376">
        <f t="shared" si="10"/>
        <v>0</v>
      </c>
      <c r="E45" s="377">
        <f t="shared" si="10"/>
        <v>13802</v>
      </c>
      <c r="F45" s="378">
        <f t="shared" si="10"/>
        <v>13802</v>
      </c>
      <c r="G45" s="376">
        <f t="shared" si="10"/>
        <v>13802</v>
      </c>
      <c r="H45" s="379">
        <f t="shared" si="10"/>
        <v>13802</v>
      </c>
      <c r="I45" s="380">
        <f t="shared" si="10"/>
        <v>13802</v>
      </c>
      <c r="J45" s="376">
        <f t="shared" si="10"/>
        <v>13802</v>
      </c>
      <c r="K45" s="377">
        <f t="shared" si="10"/>
        <v>13802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33174</v>
      </c>
      <c r="D46" s="381">
        <f t="shared" si="11"/>
        <v>0</v>
      </c>
      <c r="E46" s="382">
        <f t="shared" si="11"/>
        <v>33352</v>
      </c>
      <c r="F46" s="383">
        <f t="shared" si="11"/>
        <v>33352</v>
      </c>
      <c r="G46" s="381">
        <f t="shared" si="11"/>
        <v>13802</v>
      </c>
      <c r="H46" s="384">
        <f t="shared" si="11"/>
        <v>13802</v>
      </c>
      <c r="I46" s="385">
        <f t="shared" si="11"/>
        <v>33352</v>
      </c>
      <c r="J46" s="381">
        <f t="shared" si="11"/>
        <v>33352</v>
      </c>
      <c r="K46" s="382">
        <f t="shared" si="11"/>
        <v>33352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>
        <v>39627</v>
      </c>
      <c r="G49" s="366"/>
      <c r="H49" s="392"/>
      <c r="I49" s="370">
        <v>39627</v>
      </c>
      <c r="J49" s="366">
        <v>39627</v>
      </c>
      <c r="K49" s="392">
        <v>39627</v>
      </c>
    </row>
    <row r="50" spans="1:11" ht="12.75">
      <c r="A50" s="178" t="s">
        <v>264</v>
      </c>
      <c r="B50" s="120"/>
      <c r="C50" s="366"/>
      <c r="D50" s="366"/>
      <c r="E50" s="392"/>
      <c r="F50" s="370">
        <v>2082</v>
      </c>
      <c r="G50" s="366"/>
      <c r="H50" s="392"/>
      <c r="I50" s="370">
        <v>2082</v>
      </c>
      <c r="J50" s="366">
        <v>2082</v>
      </c>
      <c r="K50" s="392">
        <v>2082</v>
      </c>
    </row>
    <row r="51" spans="1:11" ht="12.75">
      <c r="A51" s="178" t="s">
        <v>265</v>
      </c>
      <c r="B51" s="120"/>
      <c r="C51" s="366"/>
      <c r="D51" s="366"/>
      <c r="E51" s="392"/>
      <c r="F51" s="370">
        <v>2081000</v>
      </c>
      <c r="G51" s="366"/>
      <c r="H51" s="392"/>
      <c r="I51" s="370">
        <v>2081000</v>
      </c>
      <c r="J51" s="366">
        <v>2081000</v>
      </c>
      <c r="K51" s="392">
        <v>2081000</v>
      </c>
    </row>
    <row r="52" spans="1:11" ht="12.75">
      <c r="A52" s="352" t="s">
        <v>266</v>
      </c>
      <c r="B52" s="351"/>
      <c r="C52" s="386"/>
      <c r="D52" s="386"/>
      <c r="E52" s="393"/>
      <c r="F52" s="390">
        <v>2082</v>
      </c>
      <c r="G52" s="386"/>
      <c r="H52" s="393"/>
      <c r="I52" s="390">
        <v>2082</v>
      </c>
      <c r="J52" s="386">
        <v>2082</v>
      </c>
      <c r="K52" s="393">
        <v>2082</v>
      </c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>
        <v>272000</v>
      </c>
      <c r="G55" s="7"/>
      <c r="H55" s="33"/>
      <c r="I55" s="31"/>
      <c r="J55" s="7"/>
      <c r="K55" s="91"/>
    </row>
    <row r="56" spans="1:11" ht="12.75">
      <c r="A56" s="178" t="s">
        <v>269</v>
      </c>
      <c r="B56" s="120"/>
      <c r="C56" s="7"/>
      <c r="D56" s="7"/>
      <c r="E56" s="91"/>
      <c r="F56" s="90">
        <v>1322931</v>
      </c>
      <c r="G56" s="7"/>
      <c r="H56" s="33"/>
      <c r="I56" s="31"/>
      <c r="J56" s="7"/>
      <c r="K56" s="91"/>
    </row>
    <row r="57" spans="1:11" ht="12.75">
      <c r="A57" s="178" t="s">
        <v>270</v>
      </c>
      <c r="B57" s="120"/>
      <c r="C57" s="7"/>
      <c r="D57" s="7"/>
      <c r="E57" s="91"/>
      <c r="F57" s="90">
        <v>4908000</v>
      </c>
      <c r="G57" s="7"/>
      <c r="H57" s="33"/>
      <c r="I57" s="31"/>
      <c r="J57" s="7"/>
      <c r="K57" s="91"/>
    </row>
    <row r="58" spans="1:11" ht="12.75">
      <c r="A58" s="178" t="s">
        <v>271</v>
      </c>
      <c r="B58" s="120"/>
      <c r="C58" s="7"/>
      <c r="D58" s="7"/>
      <c r="E58" s="91"/>
      <c r="F58" s="90"/>
      <c r="G58" s="7"/>
      <c r="H58" s="33"/>
      <c r="I58" s="31"/>
      <c r="J58" s="7"/>
      <c r="K58" s="91"/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6502931</v>
      </c>
      <c r="G60" s="43">
        <f t="shared" si="12"/>
        <v>0</v>
      </c>
      <c r="H60" s="46">
        <f t="shared" si="12"/>
        <v>0</v>
      </c>
      <c r="I60" s="42">
        <f t="shared" si="12"/>
        <v>0</v>
      </c>
      <c r="J60" s="43">
        <f t="shared" si="12"/>
        <v>0</v>
      </c>
      <c r="K60" s="148">
        <f t="shared" si="12"/>
        <v>0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/>
      <c r="D63" s="366"/>
      <c r="E63" s="367"/>
      <c r="F63" s="394"/>
      <c r="G63" s="366"/>
      <c r="H63" s="369"/>
      <c r="I63" s="370"/>
      <c r="J63" s="366"/>
      <c r="K63" s="367"/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/>
      <c r="D67" s="395"/>
      <c r="E67" s="396"/>
      <c r="F67" s="394"/>
      <c r="G67" s="395"/>
      <c r="H67" s="397"/>
      <c r="I67" s="398"/>
      <c r="J67" s="366"/>
      <c r="K67" s="367"/>
    </row>
    <row r="68" spans="1:11" ht="12.75">
      <c r="A68" s="358" t="s">
        <v>280</v>
      </c>
      <c r="B68" s="351"/>
      <c r="C68" s="386"/>
      <c r="D68" s="386"/>
      <c r="E68" s="387"/>
      <c r="F68" s="399"/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>
        <v>1524925</v>
      </c>
      <c r="D71" s="7"/>
      <c r="E71" s="91"/>
      <c r="F71" s="90">
        <v>4355501</v>
      </c>
      <c r="G71" s="7">
        <v>5683612</v>
      </c>
      <c r="H71" s="33">
        <v>5683612</v>
      </c>
      <c r="I71" s="31">
        <v>3437422</v>
      </c>
      <c r="J71" s="7">
        <v>3705541</v>
      </c>
      <c r="K71" s="91">
        <v>4001984</v>
      </c>
    </row>
    <row r="72" spans="1:11" ht="12.75">
      <c r="A72" s="178" t="s">
        <v>285</v>
      </c>
      <c r="B72" s="120"/>
      <c r="C72" s="7">
        <v>1524925</v>
      </c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3049850</v>
      </c>
      <c r="D79" s="219">
        <f t="shared" si="13"/>
        <v>0</v>
      </c>
      <c r="E79" s="271">
        <f t="shared" si="13"/>
        <v>0</v>
      </c>
      <c r="F79" s="272">
        <f t="shared" si="13"/>
        <v>4355501</v>
      </c>
      <c r="G79" s="219">
        <f t="shared" si="13"/>
        <v>5683612</v>
      </c>
      <c r="H79" s="222">
        <f t="shared" si="13"/>
        <v>5683612</v>
      </c>
      <c r="I79" s="273">
        <f t="shared" si="13"/>
        <v>3437422</v>
      </c>
      <c r="J79" s="219">
        <f t="shared" si="13"/>
        <v>3705541</v>
      </c>
      <c r="K79" s="271">
        <f t="shared" si="13"/>
        <v>4001984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8996693</v>
      </c>
      <c r="E5" s="157">
        <f t="shared" si="0"/>
        <v>5236857</v>
      </c>
      <c r="F5" s="158">
        <f t="shared" si="0"/>
        <v>21150317</v>
      </c>
      <c r="G5" s="114">
        <f t="shared" si="0"/>
        <v>24765805</v>
      </c>
      <c r="H5" s="157">
        <f t="shared" si="0"/>
        <v>33743996</v>
      </c>
      <c r="I5" s="158">
        <f t="shared" si="0"/>
        <v>33743996</v>
      </c>
      <c r="J5" s="115">
        <f t="shared" si="0"/>
        <v>34336390</v>
      </c>
      <c r="K5" s="116">
        <f t="shared" si="0"/>
        <v>2484887</v>
      </c>
      <c r="L5" s="157">
        <f t="shared" si="0"/>
        <v>23268216</v>
      </c>
      <c r="M5" s="158">
        <f t="shared" si="0"/>
        <v>111095592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-349934031.3267628</v>
      </c>
      <c r="E6" s="157">
        <f t="shared" si="1"/>
        <v>-394145260.63888925</v>
      </c>
      <c r="F6" s="158">
        <f t="shared" si="1"/>
        <v>-446276871.8220282</v>
      </c>
      <c r="G6" s="114">
        <f t="shared" si="1"/>
        <v>-193224052.25345674</v>
      </c>
      <c r="H6" s="157">
        <f t="shared" si="1"/>
        <v>-462281435.28069025</v>
      </c>
      <c r="I6" s="158">
        <f t="shared" si="1"/>
        <v>-462281435.28069025</v>
      </c>
      <c r="J6" s="115">
        <f t="shared" si="1"/>
        <v>-488761318</v>
      </c>
      <c r="K6" s="116">
        <f t="shared" si="1"/>
        <v>-345115107.02721035</v>
      </c>
      <c r="L6" s="157">
        <f t="shared" si="1"/>
        <v>-219812917.85375148</v>
      </c>
      <c r="M6" s="158">
        <f t="shared" si="1"/>
        <v>-13803517.057814837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0.22335600001839642</v>
      </c>
      <c r="E7" s="416">
        <f t="shared" si="2"/>
        <v>0.1199047574877709</v>
      </c>
      <c r="F7" s="417">
        <f t="shared" si="2"/>
        <v>0.5914605379673089</v>
      </c>
      <c r="G7" s="418">
        <f t="shared" si="2"/>
        <v>0.5879860907881952</v>
      </c>
      <c r="H7" s="416">
        <f t="shared" si="2"/>
        <v>0.8904233823170792</v>
      </c>
      <c r="I7" s="417">
        <f t="shared" si="2"/>
        <v>0.8904233823170792</v>
      </c>
      <c r="J7" s="419">
        <f t="shared" si="2"/>
        <v>0</v>
      </c>
      <c r="K7" s="420">
        <f t="shared" si="2"/>
        <v>0.058541585125593126</v>
      </c>
      <c r="L7" s="416">
        <f t="shared" si="2"/>
        <v>0.5031078722084296</v>
      </c>
      <c r="M7" s="417">
        <f t="shared" si="2"/>
        <v>2.2897447890240215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-187404416</v>
      </c>
      <c r="E8" s="157">
        <f t="shared" si="3"/>
        <v>-162855772</v>
      </c>
      <c r="F8" s="158">
        <f t="shared" si="3"/>
        <v>-181221805</v>
      </c>
      <c r="G8" s="114">
        <f t="shared" si="3"/>
        <v>-19944149</v>
      </c>
      <c r="H8" s="157">
        <f t="shared" si="3"/>
        <v>105803200</v>
      </c>
      <c r="I8" s="158">
        <f t="shared" si="3"/>
        <v>105803200</v>
      </c>
      <c r="J8" s="115">
        <f t="shared" si="3"/>
        <v>0</v>
      </c>
      <c r="K8" s="116">
        <f t="shared" si="3"/>
        <v>113256271</v>
      </c>
      <c r="L8" s="157">
        <f t="shared" si="3"/>
        <v>177765502</v>
      </c>
      <c r="M8" s="158">
        <f t="shared" si="3"/>
        <v>233327739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0.0870641203893448</v>
      </c>
      <c r="F9" s="424">
        <f t="shared" si="4"/>
        <v>-0.03389293215858297</v>
      </c>
      <c r="G9" s="425">
        <f t="shared" si="4"/>
        <v>0.37574004073617023</v>
      </c>
      <c r="H9" s="426">
        <f t="shared" si="4"/>
        <v>-0.0357220422535211</v>
      </c>
      <c r="I9" s="424">
        <f t="shared" si="4"/>
        <v>-0.06</v>
      </c>
      <c r="J9" s="427">
        <f t="shared" si="4"/>
        <v>-1.06</v>
      </c>
      <c r="K9" s="428">
        <f t="shared" si="4"/>
        <v>-0.08411502929545628</v>
      </c>
      <c r="L9" s="426">
        <f t="shared" si="4"/>
        <v>-0.035527094472831366</v>
      </c>
      <c r="M9" s="424">
        <f t="shared" si="4"/>
        <v>0.12365751431487665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0.9162124529467784</v>
      </c>
      <c r="E10" s="426">
        <f t="shared" si="5"/>
        <v>0.8974412919744905</v>
      </c>
      <c r="F10" s="424">
        <f t="shared" si="5"/>
        <v>0.9020094568382193</v>
      </c>
      <c r="G10" s="425">
        <f t="shared" si="5"/>
        <v>0.7284127389865923</v>
      </c>
      <c r="H10" s="426">
        <f t="shared" si="5"/>
        <v>0.9564827478613305</v>
      </c>
      <c r="I10" s="424">
        <f t="shared" si="5"/>
        <v>0.9564827478613305</v>
      </c>
      <c r="J10" s="430">
        <f t="shared" si="5"/>
        <v>0</v>
      </c>
      <c r="K10" s="428">
        <f t="shared" si="5"/>
        <v>0.833553071235411</v>
      </c>
      <c r="L10" s="426">
        <f>IF(ISERROR(L53/L54),0,(L53/L54))</f>
        <v>0.7964435113643437</v>
      </c>
      <c r="M10" s="424">
        <f>IF(ISERROR(M53/M54),0,(M53/M54))</f>
        <v>0.8231101579827359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0.4065092201827685</v>
      </c>
      <c r="E11" s="426">
        <f t="shared" si="6"/>
        <v>0.34444311332778527</v>
      </c>
      <c r="F11" s="424">
        <f t="shared" si="6"/>
        <v>0.05403119099272708</v>
      </c>
      <c r="G11" s="427">
        <f t="shared" si="6"/>
        <v>4.024454470910796E-05</v>
      </c>
      <c r="H11" s="426">
        <f t="shared" si="6"/>
        <v>3.934062738080188E-05</v>
      </c>
      <c r="I11" s="424">
        <f t="shared" si="6"/>
        <v>3.934062738080188E-05</v>
      </c>
      <c r="J11" s="427">
        <f t="shared" si="6"/>
        <v>0</v>
      </c>
      <c r="K11" s="428">
        <f t="shared" si="6"/>
        <v>0.0085995143043461</v>
      </c>
      <c r="L11" s="426">
        <f t="shared" si="6"/>
        <v>0.009469308176582134</v>
      </c>
      <c r="M11" s="424">
        <f t="shared" si="6"/>
        <v>0.0093715771290742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0.9622162068865856</v>
      </c>
      <c r="E12" s="429">
        <f t="shared" si="7"/>
        <v>1</v>
      </c>
      <c r="F12" s="424">
        <f t="shared" si="7"/>
        <v>1</v>
      </c>
      <c r="G12" s="431">
        <f t="shared" si="7"/>
        <v>0.9999999554248211</v>
      </c>
      <c r="H12" s="429">
        <f t="shared" si="7"/>
        <v>0.9999995803682532</v>
      </c>
      <c r="I12" s="426">
        <f t="shared" si="7"/>
        <v>0.9999995803682532</v>
      </c>
      <c r="J12" s="432">
        <f t="shared" si="7"/>
        <v>0</v>
      </c>
      <c r="K12" s="431">
        <f t="shared" si="7"/>
        <v>0.9998209039107842</v>
      </c>
      <c r="L12" s="429">
        <f t="shared" si="7"/>
        <v>0.9881154254586715</v>
      </c>
      <c r="M12" s="424">
        <f t="shared" si="7"/>
        <v>0.9871297365582309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-0.3320527483874669</v>
      </c>
      <c r="F15" s="424">
        <f t="shared" si="9"/>
        <v>0.3070534462694746</v>
      </c>
      <c r="G15" s="425">
        <f t="shared" si="9"/>
        <v>2.3750586424727755</v>
      </c>
      <c r="H15" s="426">
        <f t="shared" si="9"/>
        <v>-0.7804670824612442</v>
      </c>
      <c r="I15" s="424">
        <f t="shared" si="9"/>
        <v>0</v>
      </c>
      <c r="J15" s="427">
        <f t="shared" si="9"/>
        <v>5.480085862867203</v>
      </c>
      <c r="K15" s="428">
        <f t="shared" si="9"/>
        <v>-0.432217092392979</v>
      </c>
      <c r="L15" s="426">
        <f t="shared" si="9"/>
        <v>0.6280546222930822</v>
      </c>
      <c r="M15" s="424">
        <f t="shared" si="9"/>
        <v>0.35835762281496725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0.008347747290009254</v>
      </c>
      <c r="E17" s="426">
        <f t="shared" si="11"/>
        <v>0.014129121563478491</v>
      </c>
      <c r="F17" s="424">
        <f t="shared" si="11"/>
        <v>0.01134580907997689</v>
      </c>
      <c r="G17" s="425">
        <f t="shared" si="11"/>
        <v>0.012050849498822631</v>
      </c>
      <c r="H17" s="426">
        <f t="shared" si="11"/>
        <v>0.01242662549641044</v>
      </c>
      <c r="I17" s="424">
        <f t="shared" si="11"/>
        <v>0.01242662549641044</v>
      </c>
      <c r="J17" s="427">
        <f t="shared" si="11"/>
        <v>0</v>
      </c>
      <c r="K17" s="428">
        <f t="shared" si="11"/>
        <v>0.007123654311538622</v>
      </c>
      <c r="L17" s="426">
        <f t="shared" si="11"/>
        <v>0.009095973948829128</v>
      </c>
      <c r="M17" s="424">
        <f t="shared" si="11"/>
        <v>0.00834183907350316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1</v>
      </c>
      <c r="E18" s="426">
        <f t="shared" si="12"/>
        <v>0.6927097118410988</v>
      </c>
      <c r="F18" s="424">
        <f t="shared" si="12"/>
        <v>0.6344302722654483</v>
      </c>
      <c r="G18" s="425">
        <f t="shared" si="12"/>
        <v>0.4873111270549592</v>
      </c>
      <c r="H18" s="426">
        <f t="shared" si="12"/>
        <v>0.4509903390580838</v>
      </c>
      <c r="I18" s="424">
        <f t="shared" si="12"/>
        <v>0.4509903390580838</v>
      </c>
      <c r="J18" s="427">
        <f t="shared" si="12"/>
        <v>0</v>
      </c>
      <c r="K18" s="428">
        <f t="shared" si="12"/>
        <v>0.6002563340640851</v>
      </c>
      <c r="L18" s="426">
        <f t="shared" si="12"/>
        <v>0.4482327392999429</v>
      </c>
      <c r="M18" s="424">
        <f t="shared" si="12"/>
        <v>0.37529881912090163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0.1470641203893448</v>
      </c>
      <c r="F36" s="432">
        <f t="shared" si="13"/>
        <v>0.02610706784141703</v>
      </c>
      <c r="G36" s="458">
        <f t="shared" si="13"/>
        <v>0.43574004073617023</v>
      </c>
      <c r="H36" s="458">
        <f t="shared" si="13"/>
        <v>0.024277957746478895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-0.02411502929545628</v>
      </c>
      <c r="L36" s="432">
        <f aca="true" t="shared" si="15" ref="L36:M42">IF(ISERROR((L44/K44)-1),0,((L44/K44)-1))</f>
        <v>0.02447290552716863</v>
      </c>
      <c r="M36" s="461">
        <f t="shared" si="15"/>
        <v>0.18365751431487665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-0.0932535279984874</v>
      </c>
      <c r="F37" s="462">
        <f t="shared" si="13"/>
        <v>0.044466769456072086</v>
      </c>
      <c r="G37" s="457">
        <f t="shared" si="13"/>
        <v>0.014728907008159764</v>
      </c>
      <c r="H37" s="457">
        <f t="shared" si="13"/>
        <v>-0.013495034869522526</v>
      </c>
      <c r="I37" s="458">
        <f t="shared" si="13"/>
        <v>0</v>
      </c>
      <c r="J37" s="459">
        <f t="shared" si="13"/>
        <v>-1</v>
      </c>
      <c r="K37" s="460">
        <f t="shared" si="14"/>
        <v>0.40181618341000624</v>
      </c>
      <c r="L37" s="462">
        <f t="shared" si="15"/>
        <v>0.06439787151019805</v>
      </c>
      <c r="M37" s="463">
        <f t="shared" si="15"/>
        <v>0.04786065911471904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0.13606610530399554</v>
      </c>
      <c r="F38" s="462">
        <f t="shared" si="13"/>
        <v>0.03315441060420188</v>
      </c>
      <c r="G38" s="457">
        <f t="shared" si="13"/>
        <v>0.4348420189399842</v>
      </c>
      <c r="H38" s="457">
        <f t="shared" si="13"/>
        <v>0.006968413104345261</v>
      </c>
      <c r="I38" s="458">
        <f t="shared" si="13"/>
        <v>0</v>
      </c>
      <c r="J38" s="459">
        <f t="shared" si="13"/>
        <v>-1</v>
      </c>
      <c r="K38" s="460">
        <f t="shared" si="14"/>
        <v>0.0440977824007216</v>
      </c>
      <c r="L38" s="462">
        <f t="shared" si="15"/>
        <v>0.020329529191589257</v>
      </c>
      <c r="M38" s="463">
        <f t="shared" si="15"/>
        <v>0.1069437665373647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0.23907749485967855</v>
      </c>
      <c r="F39" s="462">
        <f t="shared" si="13"/>
        <v>-0.046184131541128104</v>
      </c>
      <c r="G39" s="457">
        <f t="shared" si="13"/>
        <v>0.46541350608367793</v>
      </c>
      <c r="H39" s="457">
        <f t="shared" si="13"/>
        <v>-0.032776201812471206</v>
      </c>
      <c r="I39" s="458">
        <f t="shared" si="13"/>
        <v>0</v>
      </c>
      <c r="J39" s="459">
        <f t="shared" si="13"/>
        <v>-1</v>
      </c>
      <c r="K39" s="460">
        <f t="shared" si="14"/>
        <v>-0.12996475431685572</v>
      </c>
      <c r="L39" s="462">
        <f t="shared" si="15"/>
        <v>0.07198383454178048</v>
      </c>
      <c r="M39" s="463">
        <f t="shared" si="15"/>
        <v>0.6080101124343025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0.0327856427956148</v>
      </c>
      <c r="F40" s="462">
        <f t="shared" si="13"/>
        <v>0.09840830566643533</v>
      </c>
      <c r="G40" s="457">
        <f t="shared" si="13"/>
        <v>0.3317311040378428</v>
      </c>
      <c r="H40" s="457">
        <f t="shared" si="13"/>
        <v>-0.08356720315821442</v>
      </c>
      <c r="I40" s="458">
        <f t="shared" si="13"/>
        <v>0</v>
      </c>
      <c r="J40" s="459">
        <f t="shared" si="13"/>
        <v>-1</v>
      </c>
      <c r="K40" s="460">
        <f t="shared" si="14"/>
        <v>0.22015504471913627</v>
      </c>
      <c r="L40" s="462">
        <f t="shared" si="15"/>
        <v>-0.08636141437184297</v>
      </c>
      <c r="M40" s="463">
        <f t="shared" si="15"/>
        <v>0.06004399262826232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0.1285300443468187</v>
      </c>
      <c r="F41" s="462">
        <f t="shared" si="13"/>
        <v>0.09233637709907816</v>
      </c>
      <c r="G41" s="457">
        <f t="shared" si="13"/>
        <v>0.4615725872696308</v>
      </c>
      <c r="H41" s="457">
        <f t="shared" si="13"/>
        <v>0</v>
      </c>
      <c r="I41" s="458">
        <f t="shared" si="13"/>
        <v>0</v>
      </c>
      <c r="J41" s="459">
        <f t="shared" si="13"/>
        <v>-1</v>
      </c>
      <c r="K41" s="460">
        <f t="shared" si="14"/>
        <v>-0.15977546549835708</v>
      </c>
      <c r="L41" s="462">
        <f t="shared" si="15"/>
        <v>0.07202216066481992</v>
      </c>
      <c r="M41" s="463">
        <f t="shared" si="15"/>
        <v>0.07599939200486405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-1</v>
      </c>
      <c r="K42" s="460">
        <f t="shared" si="14"/>
        <v>-0.9949398748703343</v>
      </c>
      <c r="L42" s="462">
        <f t="shared" si="15"/>
        <v>-1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264345736</v>
      </c>
      <c r="E43" s="464">
        <f t="shared" si="16"/>
        <v>278454599</v>
      </c>
      <c r="F43" s="464">
        <f t="shared" si="16"/>
        <v>284544903</v>
      </c>
      <c r="G43" s="464">
        <f t="shared" si="16"/>
        <v>367851099</v>
      </c>
      <c r="H43" s="464">
        <f t="shared" si="16"/>
        <v>376303099</v>
      </c>
      <c r="I43" s="465">
        <f t="shared" si="16"/>
        <v>376303099</v>
      </c>
      <c r="J43" s="466">
        <f t="shared" si="16"/>
        <v>0</v>
      </c>
      <c r="K43" s="467">
        <f t="shared" si="16"/>
        <v>406999730</v>
      </c>
      <c r="L43" s="464">
        <f t="shared" si="16"/>
        <v>422417343</v>
      </c>
      <c r="M43" s="468">
        <f t="shared" si="16"/>
        <v>480175315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159656189</v>
      </c>
      <c r="E44" s="464">
        <f t="shared" si="17"/>
        <v>183135886</v>
      </c>
      <c r="F44" s="464">
        <f t="shared" si="17"/>
        <v>187917027</v>
      </c>
      <c r="G44" s="464">
        <f t="shared" si="17"/>
        <v>269800000</v>
      </c>
      <c r="H44" s="464">
        <f t="shared" si="17"/>
        <v>276350193</v>
      </c>
      <c r="I44" s="465">
        <f t="shared" si="17"/>
        <v>276350193</v>
      </c>
      <c r="J44" s="466">
        <f t="shared" si="17"/>
        <v>0</v>
      </c>
      <c r="K44" s="467">
        <f t="shared" si="17"/>
        <v>269686000</v>
      </c>
      <c r="L44" s="464">
        <f t="shared" si="17"/>
        <v>276286000</v>
      </c>
      <c r="M44" s="468">
        <f t="shared" si="17"/>
        <v>327028000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102028601</v>
      </c>
      <c r="E45" s="464">
        <f t="shared" si="18"/>
        <v>92514074</v>
      </c>
      <c r="F45" s="464">
        <f t="shared" si="18"/>
        <v>96627876</v>
      </c>
      <c r="G45" s="464">
        <f t="shared" si="18"/>
        <v>98051099</v>
      </c>
      <c r="H45" s="464">
        <f t="shared" si="18"/>
        <v>96727896</v>
      </c>
      <c r="I45" s="465">
        <f t="shared" si="18"/>
        <v>96727896</v>
      </c>
      <c r="J45" s="466">
        <f t="shared" si="18"/>
        <v>0</v>
      </c>
      <c r="K45" s="467">
        <f t="shared" si="18"/>
        <v>135594730</v>
      </c>
      <c r="L45" s="464">
        <f t="shared" si="18"/>
        <v>144326742</v>
      </c>
      <c r="M45" s="468">
        <f t="shared" si="18"/>
        <v>151234315</v>
      </c>
    </row>
    <row r="46" spans="1:13" ht="12.75">
      <c r="A46" s="454" t="s">
        <v>102</v>
      </c>
      <c r="B46" s="455"/>
      <c r="C46" s="455"/>
      <c r="D46" s="464">
        <f t="shared" si="18"/>
        <v>107733443</v>
      </c>
      <c r="E46" s="464">
        <f t="shared" si="18"/>
        <v>122392313</v>
      </c>
      <c r="F46" s="464">
        <f t="shared" si="18"/>
        <v>126450158</v>
      </c>
      <c r="G46" s="464">
        <f t="shared" si="18"/>
        <v>181436000</v>
      </c>
      <c r="H46" s="464">
        <f t="shared" si="18"/>
        <v>182700321</v>
      </c>
      <c r="I46" s="465">
        <f t="shared" si="18"/>
        <v>182700321</v>
      </c>
      <c r="J46" s="466">
        <f t="shared" si="18"/>
        <v>0</v>
      </c>
      <c r="K46" s="467">
        <f t="shared" si="18"/>
        <v>190757000</v>
      </c>
      <c r="L46" s="464">
        <f t="shared" si="18"/>
        <v>194635000</v>
      </c>
      <c r="M46" s="468">
        <f t="shared" si="18"/>
        <v>215450000</v>
      </c>
    </row>
    <row r="47" spans="1:13" ht="12.75">
      <c r="A47" s="454" t="s">
        <v>103</v>
      </c>
      <c r="B47" s="455"/>
      <c r="C47" s="455"/>
      <c r="D47" s="464">
        <f t="shared" si="18"/>
        <v>28862495</v>
      </c>
      <c r="E47" s="464">
        <f t="shared" si="18"/>
        <v>35762868</v>
      </c>
      <c r="F47" s="464">
        <f t="shared" si="18"/>
        <v>34111191</v>
      </c>
      <c r="G47" s="464">
        <f t="shared" si="18"/>
        <v>49987000</v>
      </c>
      <c r="H47" s="464">
        <f t="shared" si="18"/>
        <v>48348616</v>
      </c>
      <c r="I47" s="465">
        <f t="shared" si="18"/>
        <v>48348616</v>
      </c>
      <c r="J47" s="466">
        <f t="shared" si="18"/>
        <v>0</v>
      </c>
      <c r="K47" s="467">
        <f t="shared" si="18"/>
        <v>42065000</v>
      </c>
      <c r="L47" s="464">
        <f t="shared" si="18"/>
        <v>45093000</v>
      </c>
      <c r="M47" s="468">
        <f t="shared" si="18"/>
        <v>72510000</v>
      </c>
    </row>
    <row r="48" spans="1:13" ht="12.75">
      <c r="A48" s="454" t="s">
        <v>104</v>
      </c>
      <c r="B48" s="455"/>
      <c r="C48" s="455"/>
      <c r="D48" s="464">
        <f t="shared" si="18"/>
        <v>10898612</v>
      </c>
      <c r="E48" s="464">
        <f t="shared" si="18"/>
        <v>11255930</v>
      </c>
      <c r="F48" s="464">
        <f t="shared" si="18"/>
        <v>12363607</v>
      </c>
      <c r="G48" s="464">
        <f t="shared" si="18"/>
        <v>16465000</v>
      </c>
      <c r="H48" s="464">
        <f t="shared" si="18"/>
        <v>15089066</v>
      </c>
      <c r="I48" s="465">
        <f t="shared" si="18"/>
        <v>15089066</v>
      </c>
      <c r="J48" s="466">
        <f t="shared" si="18"/>
        <v>0</v>
      </c>
      <c r="K48" s="467">
        <f t="shared" si="18"/>
        <v>18411000</v>
      </c>
      <c r="L48" s="464">
        <f t="shared" si="18"/>
        <v>16821000</v>
      </c>
      <c r="M48" s="468">
        <f t="shared" si="18"/>
        <v>17831000</v>
      </c>
    </row>
    <row r="49" spans="1:13" ht="12.75">
      <c r="A49" s="454" t="s">
        <v>480</v>
      </c>
      <c r="B49" s="455"/>
      <c r="C49" s="455"/>
      <c r="D49" s="464">
        <f t="shared" si="18"/>
        <v>12161639</v>
      </c>
      <c r="E49" s="464">
        <f t="shared" si="18"/>
        <v>13724775</v>
      </c>
      <c r="F49" s="464">
        <f t="shared" si="18"/>
        <v>14992071</v>
      </c>
      <c r="G49" s="464">
        <f t="shared" si="18"/>
        <v>21912000</v>
      </c>
      <c r="H49" s="464">
        <f t="shared" si="18"/>
        <v>21912000</v>
      </c>
      <c r="I49" s="465">
        <f t="shared" si="18"/>
        <v>21912000</v>
      </c>
      <c r="J49" s="466">
        <f t="shared" si="18"/>
        <v>0</v>
      </c>
      <c r="K49" s="467">
        <f t="shared" si="18"/>
        <v>18411000</v>
      </c>
      <c r="L49" s="464">
        <f t="shared" si="18"/>
        <v>19737000</v>
      </c>
      <c r="M49" s="468">
        <f t="shared" si="18"/>
        <v>21237000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0</v>
      </c>
      <c r="H50" s="464">
        <f t="shared" si="18"/>
        <v>8300190</v>
      </c>
      <c r="I50" s="465">
        <f t="shared" si="18"/>
        <v>8300190</v>
      </c>
      <c r="J50" s="466">
        <f t="shared" si="18"/>
        <v>0</v>
      </c>
      <c r="K50" s="467">
        <f t="shared" si="18"/>
        <v>42000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2660946</v>
      </c>
      <c r="E51" s="464">
        <f t="shared" si="18"/>
        <v>2804639</v>
      </c>
      <c r="F51" s="464">
        <f t="shared" si="18"/>
        <v>0</v>
      </c>
      <c r="G51" s="464">
        <f t="shared" si="18"/>
        <v>0</v>
      </c>
      <c r="H51" s="464">
        <f t="shared" si="18"/>
        <v>3225010</v>
      </c>
      <c r="I51" s="465">
        <f t="shared" si="18"/>
        <v>3225010</v>
      </c>
      <c r="J51" s="466">
        <f t="shared" si="18"/>
        <v>0</v>
      </c>
      <c r="K51" s="467">
        <f t="shared" si="18"/>
        <v>1719000</v>
      </c>
      <c r="L51" s="464">
        <f t="shared" si="18"/>
        <v>1804601</v>
      </c>
      <c r="M51" s="468">
        <f t="shared" si="18"/>
        <v>1913000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3239633</v>
      </c>
      <c r="E52" s="464">
        <f t="shared" si="19"/>
        <v>0</v>
      </c>
      <c r="F52" s="464">
        <f t="shared" si="19"/>
        <v>0</v>
      </c>
      <c r="G52" s="464">
        <f t="shared" si="19"/>
        <v>2400000</v>
      </c>
      <c r="H52" s="464">
        <f t="shared" si="19"/>
        <v>4840406</v>
      </c>
      <c r="I52" s="465">
        <f t="shared" si="19"/>
        <v>4840406</v>
      </c>
      <c r="J52" s="466">
        <f t="shared" si="19"/>
        <v>0</v>
      </c>
      <c r="K52" s="467">
        <f t="shared" si="19"/>
        <v>44902500</v>
      </c>
      <c r="L52" s="464">
        <f t="shared" si="19"/>
        <v>39342000</v>
      </c>
      <c r="M52" s="468">
        <f t="shared" si="19"/>
        <v>30003384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295560026</v>
      </c>
      <c r="E53" s="469">
        <f t="shared" si="20"/>
        <v>284695004</v>
      </c>
      <c r="F53" s="469">
        <f t="shared" si="20"/>
        <v>281684145</v>
      </c>
      <c r="G53" s="469">
        <f t="shared" si="20"/>
        <v>395989094</v>
      </c>
      <c r="H53" s="469">
        <f t="shared" si="20"/>
        <v>402811000</v>
      </c>
      <c r="I53" s="469">
        <f t="shared" si="20"/>
        <v>402811000</v>
      </c>
      <c r="J53" s="470">
        <f t="shared" si="20"/>
        <v>309555993</v>
      </c>
      <c r="K53" s="471">
        <f t="shared" si="20"/>
        <v>394654263</v>
      </c>
      <c r="L53" s="469">
        <f t="shared" si="20"/>
        <v>473443456</v>
      </c>
      <c r="M53" s="468">
        <f t="shared" si="20"/>
        <v>552994883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322588964</v>
      </c>
      <c r="E54" s="469">
        <f t="shared" si="21"/>
        <v>317229669</v>
      </c>
      <c r="F54" s="469">
        <f t="shared" si="21"/>
        <v>312285135</v>
      </c>
      <c r="G54" s="469">
        <f t="shared" si="21"/>
        <v>543632851</v>
      </c>
      <c r="H54" s="469">
        <f t="shared" si="21"/>
        <v>421137758</v>
      </c>
      <c r="I54" s="469">
        <f t="shared" si="21"/>
        <v>421137758</v>
      </c>
      <c r="J54" s="470">
        <f t="shared" si="21"/>
        <v>0</v>
      </c>
      <c r="K54" s="471">
        <f t="shared" si="21"/>
        <v>473460271</v>
      </c>
      <c r="L54" s="469">
        <f t="shared" si="21"/>
        <v>594447000</v>
      </c>
      <c r="M54" s="473">
        <f t="shared" si="21"/>
        <v>671835814</v>
      </c>
    </row>
    <row r="55" spans="1:13" ht="12.75">
      <c r="A55" s="472" t="s">
        <v>484</v>
      </c>
      <c r="B55" s="455"/>
      <c r="C55" s="455"/>
      <c r="D55" s="469">
        <f>+D84</f>
        <v>-52528984.83333333</v>
      </c>
      <c r="E55" s="469">
        <f aca="true" t="shared" si="22" ref="E55:M55">+(E121+E126+E127+E128)-(D121+D126+D127+D128)</f>
        <v>-31488250</v>
      </c>
      <c r="F55" s="469">
        <f t="shared" si="22"/>
        <v>19449014</v>
      </c>
      <c r="G55" s="469">
        <f>+(G121+G126+G127+G128)-(F121+F126+F127+F128)</f>
        <v>196630687</v>
      </c>
      <c r="H55" s="469">
        <f>+(H121+H126+H127+H128)-(F121+F126+F127+F128)</f>
        <v>-21447824</v>
      </c>
      <c r="I55" s="469">
        <f>+(I121+I126+I127+I128)-(F121+F126+F127+F128)</f>
        <v>-21447824</v>
      </c>
      <c r="J55" s="470">
        <f>+(J121+J126+J127+J128)-(F121+F126+F127+F128)</f>
        <v>314711603</v>
      </c>
      <c r="K55" s="471">
        <f>+(K121+K126+K127+K128)-(G121+G126+G127+G128)</f>
        <v>-53725995</v>
      </c>
      <c r="L55" s="469">
        <f t="shared" si="22"/>
        <v>141748484</v>
      </c>
      <c r="M55" s="473">
        <f t="shared" si="22"/>
        <v>131676000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142573756</v>
      </c>
      <c r="E56" s="469">
        <f t="shared" si="23"/>
        <v>212707953</v>
      </c>
      <c r="F56" s="469">
        <f t="shared" si="23"/>
        <v>208627843</v>
      </c>
      <c r="G56" s="469">
        <f t="shared" si="23"/>
        <v>112177588</v>
      </c>
      <c r="H56" s="469">
        <f t="shared" si="23"/>
        <v>248714000</v>
      </c>
      <c r="I56" s="469">
        <f t="shared" si="23"/>
        <v>248714000</v>
      </c>
      <c r="J56" s="470">
        <f t="shared" si="23"/>
        <v>0</v>
      </c>
      <c r="K56" s="471">
        <f t="shared" si="23"/>
        <v>221165000</v>
      </c>
      <c r="L56" s="469">
        <f t="shared" si="23"/>
        <v>220513000</v>
      </c>
      <c r="M56" s="473">
        <f t="shared" si="23"/>
        <v>229754000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51692322</v>
      </c>
      <c r="E57" s="469">
        <f t="shared" si="24"/>
        <v>79951339</v>
      </c>
      <c r="F57" s="469">
        <f t="shared" si="24"/>
        <v>85845891</v>
      </c>
      <c r="G57" s="469">
        <f t="shared" si="24"/>
        <v>112170049</v>
      </c>
      <c r="H57" s="469">
        <f t="shared" si="24"/>
        <v>116769049</v>
      </c>
      <c r="I57" s="469">
        <f t="shared" si="24"/>
        <v>116769049</v>
      </c>
      <c r="J57" s="470">
        <f t="shared" si="24"/>
        <v>0</v>
      </c>
      <c r="K57" s="471">
        <f t="shared" si="24"/>
        <v>112152086</v>
      </c>
      <c r="L57" s="469">
        <f t="shared" si="24"/>
        <v>84554899</v>
      </c>
      <c r="M57" s="473">
        <f t="shared" si="24"/>
        <v>77680772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51692322</v>
      </c>
      <c r="E58" s="475">
        <f t="shared" si="25"/>
        <v>55383069</v>
      </c>
      <c r="F58" s="475">
        <f t="shared" si="25"/>
        <v>54463232</v>
      </c>
      <c r="G58" s="475">
        <f t="shared" si="25"/>
        <v>54661713</v>
      </c>
      <c r="H58" s="475">
        <f t="shared" si="25"/>
        <v>52661713</v>
      </c>
      <c r="I58" s="475">
        <f t="shared" si="25"/>
        <v>52661713</v>
      </c>
      <c r="J58" s="473">
        <f t="shared" si="25"/>
        <v>0</v>
      </c>
      <c r="K58" s="475">
        <f t="shared" si="25"/>
        <v>67320000</v>
      </c>
      <c r="L58" s="475">
        <f t="shared" si="25"/>
        <v>37900274</v>
      </c>
      <c r="M58" s="473">
        <f t="shared" si="25"/>
        <v>29153502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-52528984.83333333</v>
      </c>
      <c r="E84" s="497">
        <f aca="true" t="shared" si="27" ref="E84:M84">+E55</f>
        <v>-31488250</v>
      </c>
      <c r="F84" s="497">
        <f t="shared" si="27"/>
        <v>19449014</v>
      </c>
      <c r="G84" s="497">
        <f t="shared" si="27"/>
        <v>196630687</v>
      </c>
      <c r="H84" s="497">
        <f t="shared" si="27"/>
        <v>-21447824</v>
      </c>
      <c r="I84" s="497">
        <f t="shared" si="27"/>
        <v>-21447824</v>
      </c>
      <c r="J84" s="497">
        <f t="shared" si="27"/>
        <v>314711603</v>
      </c>
      <c r="K84" s="497">
        <f t="shared" si="27"/>
        <v>-53725995</v>
      </c>
      <c r="L84" s="497">
        <f t="shared" si="27"/>
        <v>141748484</v>
      </c>
      <c r="M84" s="497">
        <f t="shared" si="27"/>
        <v>131676000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358931017.3267628</v>
      </c>
      <c r="E98" s="402">
        <f t="shared" si="28"/>
        <v>399382117.63888925</v>
      </c>
      <c r="F98" s="402">
        <f t="shared" si="28"/>
        <v>467427188.8220282</v>
      </c>
      <c r="G98" s="402">
        <f t="shared" si="28"/>
        <v>224341006.25345674</v>
      </c>
      <c r="H98" s="402">
        <f t="shared" si="28"/>
        <v>483431435.28069025</v>
      </c>
      <c r="I98" s="402">
        <f t="shared" si="28"/>
        <v>483431435.28069025</v>
      </c>
      <c r="J98" s="402">
        <f t="shared" si="28"/>
        <v>548515602</v>
      </c>
      <c r="K98" s="402">
        <f t="shared" si="28"/>
        <v>347598989.02721035</v>
      </c>
      <c r="L98" s="402">
        <f t="shared" si="28"/>
        <v>243079752.85375148</v>
      </c>
      <c r="M98" s="402">
        <f t="shared" si="28"/>
        <v>124897427.05781484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8996986</v>
      </c>
      <c r="E99" s="402">
        <f t="shared" si="29"/>
        <v>5236857</v>
      </c>
      <c r="F99" s="402">
        <f t="shared" si="29"/>
        <v>21150317</v>
      </c>
      <c r="G99" s="402">
        <f t="shared" si="29"/>
        <v>31116954</v>
      </c>
      <c r="H99" s="402">
        <f t="shared" si="29"/>
        <v>21150000</v>
      </c>
      <c r="I99" s="402">
        <f t="shared" si="29"/>
        <v>21150000</v>
      </c>
      <c r="J99" s="402">
        <f t="shared" si="29"/>
        <v>59754284</v>
      </c>
      <c r="K99" s="402">
        <f t="shared" si="29"/>
        <v>2483882</v>
      </c>
      <c r="L99" s="402">
        <f t="shared" si="29"/>
        <v>23266835</v>
      </c>
      <c r="M99" s="402">
        <f t="shared" si="29"/>
        <v>111093910</v>
      </c>
    </row>
    <row r="100" spans="1:13" ht="12.75">
      <c r="A100" s="6"/>
      <c r="B100" s="6"/>
      <c r="C100" s="6"/>
      <c r="D100" s="402">
        <f aca="true" t="shared" si="30" ref="D100:M100">+D99-D98</f>
        <v>-349934031.3267628</v>
      </c>
      <c r="E100" s="402">
        <f t="shared" si="30"/>
        <v>-394145260.63888925</v>
      </c>
      <c r="F100" s="402">
        <f t="shared" si="30"/>
        <v>-446276871.8220282</v>
      </c>
      <c r="G100" s="402">
        <f t="shared" si="30"/>
        <v>-193224052.25345674</v>
      </c>
      <c r="H100" s="402">
        <f t="shared" si="30"/>
        <v>-462281435.28069025</v>
      </c>
      <c r="I100" s="402">
        <f t="shared" si="30"/>
        <v>-462281435.28069025</v>
      </c>
      <c r="J100" s="402">
        <f t="shared" si="30"/>
        <v>-488761318</v>
      </c>
      <c r="K100" s="402">
        <f t="shared" si="30"/>
        <v>-345115107.02721035</v>
      </c>
      <c r="L100" s="402">
        <f t="shared" si="30"/>
        <v>-219812917.85375148</v>
      </c>
      <c r="M100" s="402">
        <f t="shared" si="30"/>
        <v>-13803517.057814837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102028601</v>
      </c>
      <c r="E104" s="402">
        <v>92514074</v>
      </c>
      <c r="F104" s="402">
        <v>96627876</v>
      </c>
      <c r="G104" s="402">
        <v>98051099</v>
      </c>
      <c r="H104" s="402">
        <v>96727896</v>
      </c>
      <c r="I104" s="402">
        <v>96727896</v>
      </c>
      <c r="J104" s="402"/>
      <c r="K104" s="402">
        <v>135594730</v>
      </c>
      <c r="L104" s="402">
        <v>144326742</v>
      </c>
      <c r="M104" s="402">
        <v>151234315</v>
      </c>
    </row>
    <row r="105" spans="1:13" ht="12.75">
      <c r="A105" s="404" t="s">
        <v>296</v>
      </c>
      <c r="B105" s="405"/>
      <c r="C105" s="405"/>
      <c r="D105" s="402">
        <v>107733443</v>
      </c>
      <c r="E105" s="402">
        <v>122392313</v>
      </c>
      <c r="F105" s="402">
        <v>126450158</v>
      </c>
      <c r="G105" s="402">
        <v>181436000</v>
      </c>
      <c r="H105" s="402">
        <v>182700321</v>
      </c>
      <c r="I105" s="402">
        <v>182700321</v>
      </c>
      <c r="J105" s="402"/>
      <c r="K105" s="402">
        <v>190757000</v>
      </c>
      <c r="L105" s="402">
        <v>194635000</v>
      </c>
      <c r="M105" s="402">
        <v>215450000</v>
      </c>
    </row>
    <row r="106" spans="1:13" ht="12.75">
      <c r="A106" s="404" t="s">
        <v>297</v>
      </c>
      <c r="B106" s="405"/>
      <c r="C106" s="405"/>
      <c r="D106" s="402">
        <v>28862495</v>
      </c>
      <c r="E106" s="402">
        <v>35762868</v>
      </c>
      <c r="F106" s="402">
        <v>34111191</v>
      </c>
      <c r="G106" s="402">
        <v>49987000</v>
      </c>
      <c r="H106" s="402">
        <v>48348616</v>
      </c>
      <c r="I106" s="402">
        <v>48348616</v>
      </c>
      <c r="J106" s="402"/>
      <c r="K106" s="402">
        <v>42065000</v>
      </c>
      <c r="L106" s="402">
        <v>45093000</v>
      </c>
      <c r="M106" s="402">
        <v>72510000</v>
      </c>
    </row>
    <row r="107" spans="1:13" ht="12.75">
      <c r="A107" s="404" t="s">
        <v>298</v>
      </c>
      <c r="B107" s="405"/>
      <c r="C107" s="405"/>
      <c r="D107" s="402">
        <v>10898612</v>
      </c>
      <c r="E107" s="402">
        <v>11255930</v>
      </c>
      <c r="F107" s="402">
        <v>12363607</v>
      </c>
      <c r="G107" s="402">
        <v>16465000</v>
      </c>
      <c r="H107" s="402">
        <v>15089066</v>
      </c>
      <c r="I107" s="402">
        <v>15089066</v>
      </c>
      <c r="J107" s="402"/>
      <c r="K107" s="402">
        <v>18411000</v>
      </c>
      <c r="L107" s="402">
        <v>16821000</v>
      </c>
      <c r="M107" s="402">
        <v>17831000</v>
      </c>
    </row>
    <row r="108" spans="1:13" ht="12.75">
      <c r="A108" s="404" t="s">
        <v>299</v>
      </c>
      <c r="B108" s="405"/>
      <c r="C108" s="405"/>
      <c r="D108" s="402">
        <v>12161639</v>
      </c>
      <c r="E108" s="402">
        <v>13724775</v>
      </c>
      <c r="F108" s="402">
        <v>14992071</v>
      </c>
      <c r="G108" s="402">
        <v>21912000</v>
      </c>
      <c r="H108" s="402">
        <v>21912000</v>
      </c>
      <c r="I108" s="402">
        <v>21912000</v>
      </c>
      <c r="J108" s="402"/>
      <c r="K108" s="402">
        <v>18411000</v>
      </c>
      <c r="L108" s="402">
        <v>19737000</v>
      </c>
      <c r="M108" s="402">
        <v>21237000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/>
      <c r="H109" s="402">
        <v>8300190</v>
      </c>
      <c r="I109" s="402">
        <v>8300190</v>
      </c>
      <c r="J109" s="402"/>
      <c r="K109" s="402">
        <v>42000</v>
      </c>
      <c r="L109" s="402"/>
      <c r="M109" s="402"/>
    </row>
    <row r="110" spans="1:13" ht="12.75">
      <c r="A110" s="404" t="s">
        <v>301</v>
      </c>
      <c r="B110" s="405"/>
      <c r="C110" s="405"/>
      <c r="D110" s="402">
        <v>2660946</v>
      </c>
      <c r="E110" s="402">
        <v>2804639</v>
      </c>
      <c r="F110" s="402"/>
      <c r="G110" s="402"/>
      <c r="H110" s="402">
        <v>3225010</v>
      </c>
      <c r="I110" s="402">
        <v>3225010</v>
      </c>
      <c r="J110" s="402"/>
      <c r="K110" s="402">
        <v>1719000</v>
      </c>
      <c r="L110" s="402">
        <v>1804601</v>
      </c>
      <c r="M110" s="402">
        <v>1913000</v>
      </c>
    </row>
    <row r="111" spans="1:13" ht="12.75">
      <c r="A111" s="404" t="s">
        <v>302</v>
      </c>
      <c r="B111" s="405"/>
      <c r="C111" s="405"/>
      <c r="D111" s="402">
        <v>58243228</v>
      </c>
      <c r="E111" s="402">
        <v>38775070</v>
      </c>
      <c r="F111" s="402">
        <v>27740232</v>
      </c>
      <c r="G111" s="402">
        <v>175781752</v>
      </c>
      <c r="H111" s="402">
        <v>44834659</v>
      </c>
      <c r="I111" s="402">
        <v>44834659</v>
      </c>
      <c r="J111" s="402"/>
      <c r="K111" s="402">
        <v>66460541</v>
      </c>
      <c r="L111" s="402">
        <v>172029657</v>
      </c>
      <c r="M111" s="402">
        <v>191660499</v>
      </c>
    </row>
    <row r="112" spans="1:13" ht="12.75">
      <c r="A112" s="404" t="s">
        <v>303</v>
      </c>
      <c r="B112" s="405"/>
      <c r="C112" s="405"/>
      <c r="D112" s="402">
        <v>142573756</v>
      </c>
      <c r="E112" s="402">
        <v>212707953</v>
      </c>
      <c r="F112" s="402">
        <v>208627843</v>
      </c>
      <c r="G112" s="402">
        <v>112177588</v>
      </c>
      <c r="H112" s="402">
        <v>248714000</v>
      </c>
      <c r="I112" s="402">
        <v>248714000</v>
      </c>
      <c r="J112" s="402"/>
      <c r="K112" s="402">
        <v>221165000</v>
      </c>
      <c r="L112" s="402">
        <v>220513000</v>
      </c>
      <c r="M112" s="402">
        <v>229754000</v>
      </c>
    </row>
    <row r="113" spans="1:13" ht="12.75">
      <c r="A113" s="404" t="s">
        <v>304</v>
      </c>
      <c r="B113" s="405"/>
      <c r="C113" s="405"/>
      <c r="D113" s="402">
        <v>349545564</v>
      </c>
      <c r="E113" s="402">
        <v>386249904</v>
      </c>
      <c r="F113" s="402">
        <v>379284334</v>
      </c>
      <c r="G113" s="402">
        <v>417295344</v>
      </c>
      <c r="H113" s="402">
        <v>406169753</v>
      </c>
      <c r="I113" s="402">
        <v>406169753</v>
      </c>
      <c r="J113" s="402"/>
      <c r="K113" s="402">
        <v>479521295</v>
      </c>
      <c r="L113" s="402">
        <v>518963361</v>
      </c>
      <c r="M113" s="402">
        <v>544051594</v>
      </c>
    </row>
    <row r="114" spans="1:13" ht="12.75">
      <c r="A114" s="404" t="s">
        <v>305</v>
      </c>
      <c r="B114" s="405"/>
      <c r="C114" s="405"/>
      <c r="D114" s="402">
        <v>65877000</v>
      </c>
      <c r="E114" s="402">
        <v>104850000</v>
      </c>
      <c r="F114" s="402">
        <v>86137598</v>
      </c>
      <c r="G114" s="402">
        <v>220316000</v>
      </c>
      <c r="H114" s="402">
        <v>121435841</v>
      </c>
      <c r="I114" s="402">
        <v>121435841</v>
      </c>
      <c r="J114" s="402"/>
      <c r="K114" s="402">
        <v>65842586</v>
      </c>
      <c r="L114" s="402">
        <v>80060406</v>
      </c>
      <c r="M114" s="402">
        <v>84184000</v>
      </c>
    </row>
    <row r="115" spans="1:13" ht="12.75">
      <c r="A115" s="404" t="s">
        <v>306</v>
      </c>
      <c r="B115" s="405"/>
      <c r="C115" s="405"/>
      <c r="D115" s="402">
        <v>107458979</v>
      </c>
      <c r="E115" s="402">
        <v>95911769</v>
      </c>
      <c r="F115" s="402">
        <v>15374300</v>
      </c>
      <c r="G115" s="402">
        <v>14804</v>
      </c>
      <c r="H115" s="402">
        <v>14804</v>
      </c>
      <c r="I115" s="402">
        <v>14804</v>
      </c>
      <c r="J115" s="402"/>
      <c r="K115" s="402">
        <v>3500000</v>
      </c>
      <c r="L115" s="402">
        <v>4000000</v>
      </c>
      <c r="M115" s="402">
        <v>4500000</v>
      </c>
    </row>
    <row r="116" spans="1:13" ht="12.75">
      <c r="A116" s="404" t="s">
        <v>307</v>
      </c>
      <c r="B116" s="405"/>
      <c r="C116" s="405"/>
      <c r="D116" s="402">
        <v>-187404416</v>
      </c>
      <c r="E116" s="402">
        <v>-162855772</v>
      </c>
      <c r="F116" s="402">
        <v>-181221805</v>
      </c>
      <c r="G116" s="402">
        <v>-19944149</v>
      </c>
      <c r="H116" s="402">
        <v>105803200</v>
      </c>
      <c r="I116" s="402">
        <v>105803200</v>
      </c>
      <c r="J116" s="402"/>
      <c r="K116" s="402">
        <v>113256271</v>
      </c>
      <c r="L116" s="402">
        <v>177765502</v>
      </c>
      <c r="M116" s="402">
        <v>233327739</v>
      </c>
    </row>
    <row r="117" spans="1:13" ht="12.75">
      <c r="A117" s="404" t="s">
        <v>308</v>
      </c>
      <c r="B117" s="405"/>
      <c r="C117" s="405"/>
      <c r="D117" s="402">
        <v>51692322</v>
      </c>
      <c r="E117" s="402">
        <v>79951339</v>
      </c>
      <c r="F117" s="402">
        <v>85845891</v>
      </c>
      <c r="G117" s="402">
        <v>112170049</v>
      </c>
      <c r="H117" s="402">
        <v>116769049</v>
      </c>
      <c r="I117" s="402">
        <v>116769049</v>
      </c>
      <c r="J117" s="402"/>
      <c r="K117" s="402">
        <v>112152086</v>
      </c>
      <c r="L117" s="402">
        <v>84554899</v>
      </c>
      <c r="M117" s="402">
        <v>77680772</v>
      </c>
    </row>
    <row r="118" spans="1:13" ht="12.75">
      <c r="A118" s="404" t="s">
        <v>309</v>
      </c>
      <c r="B118" s="405"/>
      <c r="C118" s="405"/>
      <c r="D118" s="402">
        <v>48452689</v>
      </c>
      <c r="E118" s="402">
        <v>79951339</v>
      </c>
      <c r="F118" s="402">
        <v>85845891</v>
      </c>
      <c r="G118" s="402">
        <v>109770049</v>
      </c>
      <c r="H118" s="402">
        <v>111928643</v>
      </c>
      <c r="I118" s="402">
        <v>111928643</v>
      </c>
      <c r="J118" s="402"/>
      <c r="K118" s="402">
        <v>67249586</v>
      </c>
      <c r="L118" s="402">
        <v>45212899</v>
      </c>
      <c r="M118" s="402">
        <v>47677388</v>
      </c>
    </row>
    <row r="119" spans="1:13" ht="12.75">
      <c r="A119" s="404" t="s">
        <v>310</v>
      </c>
      <c r="B119" s="405"/>
      <c r="C119" s="405"/>
      <c r="D119" s="402">
        <v>51692322</v>
      </c>
      <c r="E119" s="402">
        <v>55383069</v>
      </c>
      <c r="F119" s="402">
        <v>54463232</v>
      </c>
      <c r="G119" s="402">
        <v>54661713</v>
      </c>
      <c r="H119" s="402">
        <v>52661713</v>
      </c>
      <c r="I119" s="402">
        <v>52661713</v>
      </c>
      <c r="J119" s="402"/>
      <c r="K119" s="402">
        <v>67320000</v>
      </c>
      <c r="L119" s="402">
        <v>37900274</v>
      </c>
      <c r="M119" s="402">
        <v>29153502</v>
      </c>
    </row>
    <row r="120" spans="1:13" ht="12.75">
      <c r="A120" s="404" t="s">
        <v>311</v>
      </c>
      <c r="B120" s="405"/>
      <c r="C120" s="405"/>
      <c r="D120" s="402">
        <v>17731000</v>
      </c>
      <c r="E120" s="402">
        <v>31620826</v>
      </c>
      <c r="F120" s="402">
        <v>25041273</v>
      </c>
      <c r="G120" s="402">
        <v>27426743</v>
      </c>
      <c r="H120" s="402">
        <v>27426743</v>
      </c>
      <c r="I120" s="402">
        <v>27426743</v>
      </c>
      <c r="J120" s="402"/>
      <c r="K120" s="402">
        <v>16633000</v>
      </c>
      <c r="L120" s="402">
        <v>21723000</v>
      </c>
      <c r="M120" s="402">
        <v>20298000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2124046091</v>
      </c>
      <c r="E122" s="402">
        <v>2237989521</v>
      </c>
      <c r="F122" s="402">
        <v>2207094516</v>
      </c>
      <c r="G122" s="402">
        <v>2275917810</v>
      </c>
      <c r="H122" s="402">
        <v>2207095000</v>
      </c>
      <c r="I122" s="402">
        <v>2207095000</v>
      </c>
      <c r="J122" s="402">
        <v>4514</v>
      </c>
      <c r="K122" s="402">
        <v>2334897129</v>
      </c>
      <c r="L122" s="402">
        <v>2388199452</v>
      </c>
      <c r="M122" s="402">
        <v>2433276382</v>
      </c>
    </row>
    <row r="123" spans="1:13" ht="12.75">
      <c r="A123" s="404" t="s">
        <v>314</v>
      </c>
      <c r="B123" s="405"/>
      <c r="C123" s="405"/>
      <c r="D123" s="402">
        <v>8996986</v>
      </c>
      <c r="E123" s="402">
        <v>5236857</v>
      </c>
      <c r="F123" s="402">
        <v>21150317</v>
      </c>
      <c r="G123" s="402">
        <v>31116954</v>
      </c>
      <c r="H123" s="402">
        <v>21150000</v>
      </c>
      <c r="I123" s="402">
        <v>21150000</v>
      </c>
      <c r="J123" s="402">
        <v>59754284</v>
      </c>
      <c r="K123" s="402">
        <v>2483882</v>
      </c>
      <c r="L123" s="402">
        <v>23266835</v>
      </c>
      <c r="M123" s="402">
        <v>111093910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445814583</v>
      </c>
      <c r="E125" s="402">
        <v>456226776</v>
      </c>
      <c r="F125" s="402">
        <v>542104393</v>
      </c>
      <c r="G125" s="402">
        <v>427874466</v>
      </c>
      <c r="H125" s="402">
        <v>542104000</v>
      </c>
      <c r="I125" s="402">
        <v>542104000</v>
      </c>
      <c r="J125" s="402">
        <v>548515602</v>
      </c>
      <c r="K125" s="402">
        <v>535727346</v>
      </c>
      <c r="L125" s="402">
        <v>535727346</v>
      </c>
      <c r="M125" s="402">
        <v>535727346</v>
      </c>
    </row>
    <row r="126" spans="1:13" ht="12.75">
      <c r="A126" s="404" t="s">
        <v>317</v>
      </c>
      <c r="B126" s="405"/>
      <c r="C126" s="405"/>
      <c r="D126" s="402">
        <v>86121370</v>
      </c>
      <c r="E126" s="402">
        <v>34472664</v>
      </c>
      <c r="F126" s="402">
        <v>42598544</v>
      </c>
      <c r="G126" s="402">
        <v>241620511</v>
      </c>
      <c r="H126" s="402">
        <v>21150000</v>
      </c>
      <c r="I126" s="402">
        <v>21150000</v>
      </c>
      <c r="J126" s="402">
        <v>290511523</v>
      </c>
      <c r="K126" s="402">
        <v>210131516</v>
      </c>
      <c r="L126" s="402">
        <v>220638000</v>
      </c>
      <c r="M126" s="402">
        <v>231670000</v>
      </c>
    </row>
    <row r="127" spans="1:13" ht="12.75">
      <c r="A127" s="404" t="s">
        <v>318</v>
      </c>
      <c r="B127" s="405"/>
      <c r="C127" s="405"/>
      <c r="D127" s="402">
        <v>8707690</v>
      </c>
      <c r="E127" s="402">
        <v>28868146</v>
      </c>
      <c r="F127" s="402">
        <v>40191280</v>
      </c>
      <c r="G127" s="402">
        <v>37800000</v>
      </c>
      <c r="H127" s="402">
        <v>40192000</v>
      </c>
      <c r="I127" s="402">
        <v>40192000</v>
      </c>
      <c r="J127" s="402">
        <v>106989904</v>
      </c>
      <c r="K127" s="402">
        <v>15563000</v>
      </c>
      <c r="L127" s="402">
        <v>146805000</v>
      </c>
      <c r="M127" s="402">
        <v>267449000</v>
      </c>
    </row>
    <row r="128" spans="1:13" ht="12.75">
      <c r="A128" s="404" t="s">
        <v>319</v>
      </c>
      <c r="B128" s="405"/>
      <c r="C128" s="405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8996693</v>
      </c>
      <c r="E129" s="402">
        <v>5236857</v>
      </c>
      <c r="F129" s="402">
        <v>21150317</v>
      </c>
      <c r="G129" s="402">
        <v>24765805</v>
      </c>
      <c r="H129" s="402">
        <v>33743996</v>
      </c>
      <c r="I129" s="402">
        <v>33743996</v>
      </c>
      <c r="J129" s="402">
        <v>34336390</v>
      </c>
      <c r="K129" s="402">
        <v>2484887</v>
      </c>
      <c r="L129" s="402">
        <v>23268216</v>
      </c>
      <c r="M129" s="402">
        <v>111095592</v>
      </c>
    </row>
    <row r="130" spans="1:13" ht="12.75">
      <c r="A130" s="404" t="s">
        <v>321</v>
      </c>
      <c r="B130" s="405"/>
      <c r="C130" s="405"/>
      <c r="D130" s="402">
        <v>295560026</v>
      </c>
      <c r="E130" s="402">
        <v>284695004</v>
      </c>
      <c r="F130" s="402">
        <v>281684145</v>
      </c>
      <c r="G130" s="402">
        <v>395989094</v>
      </c>
      <c r="H130" s="402">
        <v>402811000</v>
      </c>
      <c r="I130" s="402">
        <v>402811000</v>
      </c>
      <c r="J130" s="402">
        <v>309555993</v>
      </c>
      <c r="K130" s="402">
        <v>394654263</v>
      </c>
      <c r="L130" s="402">
        <v>473443456</v>
      </c>
      <c r="M130" s="402">
        <v>552994883</v>
      </c>
    </row>
    <row r="131" spans="1:13" ht="12.75">
      <c r="A131" s="404" t="s">
        <v>322</v>
      </c>
      <c r="B131" s="405"/>
      <c r="C131" s="405"/>
      <c r="D131" s="402">
        <v>49739190</v>
      </c>
      <c r="E131" s="402">
        <v>79951339</v>
      </c>
      <c r="F131" s="402">
        <v>85845891</v>
      </c>
      <c r="G131" s="402">
        <v>112170044</v>
      </c>
      <c r="H131" s="402">
        <v>116769000</v>
      </c>
      <c r="I131" s="402">
        <v>116769000</v>
      </c>
      <c r="J131" s="402">
        <v>6102670</v>
      </c>
      <c r="K131" s="402">
        <v>112132000</v>
      </c>
      <c r="L131" s="402">
        <v>83550000</v>
      </c>
      <c r="M131" s="402">
        <v>76681000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2018-08-02T07:12:25Z</dcterms:created>
  <dcterms:modified xsi:type="dcterms:W3CDTF">2018-08-02T07:12:30Z</dcterms:modified>
  <cp:category/>
  <cp:version/>
  <cp:contentType/>
  <cp:contentStatus/>
</cp:coreProperties>
</file>