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<sst xmlns="http://schemas.openxmlformats.org/spreadsheetml/2006/main" count="1178" uniqueCount="517">
  <si>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Northern Cape: Nama Khoi(NC062)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</si>
  <si>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</si>
  <si>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</si>
  <si>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</si>
  <si>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</si>
  <si>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</si>
  <si>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</si>
  <si>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</si>
  <si>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</si>
  <si>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</si>
  <si>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</si>
  <si>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</si>
  <si>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</si>
  <si>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</si>
  <si>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</si>
  <si>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</si>
  <si>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</si>
  <si>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</si>
  <si>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</si>
  <si>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</si>
  <si>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</si>
  <si>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</si>
  <si>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</si>
  <si>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</si>
  <si>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</si>
  <si>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</si>
  <si>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</si>
  <si>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</si>
  <si>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</si>
  <si>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</si>
  <si>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</si>
  <si>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</si>
  <si>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</si>
  <si>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</si>
  <si>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</si>
  <si>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</si>
  <si>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</si>
  <si>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</si>
  <si>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</si>
  <si>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</si>
  <si>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</si>
  <si>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</si>
  <si>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</si>
  <si>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</si>
  <si>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</si>
  <si>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</si>
  <si>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</si>
  <si>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</si>
  <si>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</si>
  <si>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</si>
  <si>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</si>
  <si>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</si>
  <si>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</si>
  <si>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</si>
  <si>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</si>
  <si>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</si>
  <si>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</si>
  <si>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</si>
  <si>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</si>
  <si>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</si>
  <si>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</si>
  <si>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</si>
  <si>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</si>
  <si>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</si>
  <si>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</si>
  <si>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</si>
  <si>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</si>
  <si>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</si>
  <si>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Northern Cape: Nama Khoi(NC062)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</si>
  <si>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</si>
  <si>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</si>
  <si>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</si>
  <si>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</si>
  <si>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</si>
  <si>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</si>
  <si>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</si>
  <si>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</si>
  <si>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</si>
  <si>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</si>
  <si>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</si>
  <si>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</si>
  <si>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</si>
  <si>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</si>
  <si>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</si>
  <si>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</si>
  <si>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</si>
  <si>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</si>
  <si>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</si>
  <si>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</si>
  <si>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</si>
  <si>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</si>
  <si>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</si>
  <si>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</si>
  <si>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</si>
  <si>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</si>
  <si>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</si>
  <si>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</si>
  <si>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</si>
  <si>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</si>
  <si>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 Khoi(NC062)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</si>
  <si>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</si>
  <si>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</si>
  <si>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</si>
  <si>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</si>
  <si>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</si>
  <si>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</si>
  <si>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</si>
  <si>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</si>
  <si>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</si>
  <si>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</si>
  <si>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</si>
  <si>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</si>
  <si>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</si>
  <si>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</si>
  <si>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</si>
  <si>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</si>
  <si>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</si>
  <si>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</si>
  <si>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</si>
  <si>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</si>
  <si>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</si>
  <si>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</si>
  <si>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</si>
  <si>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</si>
  <si>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</si>
  <si>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</si>
  <si>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</si>
  <si>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</si>
  <si>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</si>
  <si>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</si>
  <si>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</si>
  <si>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</si>
  <si>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Nama Khoi(NC062)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</si>
  <si>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</si>
  <si>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</si>
  <si>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</si>
  <si>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</si>
  <si>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</si>
  <si>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</si>
  <si>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</si>
  <si>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</si>
  <si>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</si>
  <si>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Nama Khoi(NC062)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</si>
  <si>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</si>
  <si>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</si>
  <si>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</si>
  <si>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</si>
  <si>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</si>
  <si>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</si>
  <si>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</si>
  <si>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</si>
  <si>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</si>
  <si>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</si>
  <si>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</si>
  <si>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</si>
  <si>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</si>
  <si>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</si>
  <si>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</si>
  <si>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</si>
  <si>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</si>
  <si>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</si>
  <si>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</si>
  <si>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</si>
  <si>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</si>
  <si>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</si>
  <si>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</si>
  <si>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</si>
  <si>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</si>
  <si>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</si>
  <si>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</si>
  <si>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</si>
  <si>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</si>
  <si>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</si>
  <si>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</si>
  <si>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</si>
  <si>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</si>
  <si>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 Khoi(NC062)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</si>
  <si>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</si>
  <si>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</si>
  <si>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</si>
  <si>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</si>
  <si>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</si>
  <si>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</si>
  <si>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</si>
  <si>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</si>
  <si>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</si>
  <si>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</si>
  <si>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</si>
  <si>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</si>
  <si>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</si>
  <si>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</si>
  <si>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</si>
  <si>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</si>
  <si>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</si>
  <si>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</si>
  <si>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</si>
  <si>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</si>
  <si>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</si>
  <si>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</si>
  <si>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</si>
  <si>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</si>
  <si>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</si>
  <si>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</si>
  <si>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 Khoi(NC062)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</si>
  <si>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</si>
  <si>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</si>
  <si>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</si>
  <si>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</si>
  <si>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</si>
  <si>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</si>
  <si>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</si>
  <si>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</si>
  <si>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</si>
  <si>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</si>
  <si>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</si>
  <si>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</si>
  <si>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</si>
  <si>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</si>
  <si>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</si>
  <si>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</si>
  <si>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</si>
  <si>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</si>
  <si>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</si>
  <si>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</si>
  <si>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</si>
  <si>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</si>
  <si>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</si>
  <si>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</si>
  <si>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</si>
  <si>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</si>
  <si>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</si>
  <si>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Northern Cape: Nama Khoi(NC062)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</si>
  <si>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</si>
  <si>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</si>
  <si>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</si>
  <si>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</si>
  <si>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</si>
  <si>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</si>
  <si>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</si>
  <si>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</si>
  <si>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</si>
  <si>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</si>
  <si>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</si>
  <si>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</si>
  <si>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</si>
  <si>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</si>
  <si>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</si>
  <si>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</si>
  <si>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</si>
  <si>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</si>
  <si>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</si>
  <si>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</si>
  <si>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</si>
  <si>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</si>
  <si>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</si>
  <si>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</si>
  <si>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</si>
  <si>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</si>
  <si>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</si>
  <si>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</si>
  <si>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</si>
  <si>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</si>
  <si>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</si>
  <si>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</si>
  <si>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</si>
  <si>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</si>
  <si>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</si>
  <si>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</si>
  <si>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</si>
  <si>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</si>
  <si>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</si>
  <si>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</si>
  <si>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</si>
  <si>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</si>
  <si>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</si>
  <si>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</si>
  <si>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</si>
  <si>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</si>
  <si>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</si>
  <si>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</si>
  <si>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</si>
  <si>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</si>
  <si>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</si>
  <si>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</si>
  <si>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</si>
  <si>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</si>
  <si>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</si>
  <si>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</si>
  <si>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</si>
  <si>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</si>
  <si>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</si>
  <si>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</si>
  <si>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Northern Cape: Nama Khoi(NC062)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</si>
  <si>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</si>
  <si>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</si>
  <si>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</si>
  <si>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</si>
  <si>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</si>
  <si>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</si>
  <si>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</si>
  <si>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</si>
  <si>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</si>
  <si>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</si>
  <si>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</si>
  <si>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</si>
  <si>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</si>
  <si>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</si>
  <si>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</si>
  <si>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</si>
  <si>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</si>
  <si>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</si>
  <si>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</si>
  <si>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</si>
  <si>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</si>
  <si>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</si>
  <si>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</si>
  <si>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</si>
  <si>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</si>
  <si>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</si>
  <si>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</si>
  <si>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</si>
  <si>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</si>
  <si>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</si>
  <si>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</si>
  <si>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</si>
  <si>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</si>
  <si>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</si>
  <si>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</si>
  <si>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</si>
  <si>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Northern Cape: Nama Khoi(NC062)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</si>
  <si>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</si>
  <si>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</si>
  <si>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</si>
  <si>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</si>
  <si>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</si>
  <si>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</si>
  <si>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</si>
  <si>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</si>
  <si>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</si>
  <si>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</si>
  <si>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</si>
  <si>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</si>
  <si>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</si>
  <si>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</si>
  <si>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</si>
  <si>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</si>
  <si>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</si>
  <si>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</si>
  <si>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</si>
  <si>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</si>
  <si>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</si>
  <si>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</si>
  <si>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</si>
  <si>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</si>
  <si>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</si>
  <si>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</si>
  <si>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</si>
  <si>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</si>
  <si>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</si>
  <si>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</si>
  <si>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</si>
  <si>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</si>
  <si>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</si>
  <si>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</si>
  <si>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</si>
  <si>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</si>
  <si>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 Khoi(NC062)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</si>
  <si>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</si>
  <si>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</si>
  <si>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Northern Cape: Nama Khoi(NC062)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</si>
  <si>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</si>
  <si>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</si>
  <si>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Northern Cape: Nama Khoi(NC062)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</si>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</sst>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35813662</v>
      </c>
      <c r="C5" s="7">
        <v>34187763</v>
      </c>
      <c r="D5" s="30">
        <v>42273194</v>
      </c>
      <c r="E5" s="31">
        <v>44116516</v>
      </c>
      <c r="F5" s="7">
        <v>45264003</v>
      </c>
      <c r="G5" s="32">
        <v>45264003</v>
      </c>
      <c r="H5" s="33">
        <v>0</v>
      </c>
      <c r="I5" s="31">
        <v>49087458</v>
      </c>
      <c r="J5" s="7">
        <v>51738181</v>
      </c>
      <c r="K5" s="32">
        <v>54583781</v>
      </c>
    </row>
    <row r="6" spans="1:11" ht="12.75">
      <c r="A6" s="29" t="s">
        <v>18</v>
      </c>
      <c r="B6" s="7">
        <v>96775138</v>
      </c>
      <c r="C6" s="7">
        <v>113539693</v>
      </c>
      <c r="D6" s="30">
        <v>117289694</v>
      </c>
      <c r="E6" s="31">
        <v>130189033</v>
      </c>
      <c r="F6" s="7">
        <v>129291745</v>
      </c>
      <c r="G6" s="32">
        <v>129291745</v>
      </c>
      <c r="H6" s="33">
        <v>0</v>
      </c>
      <c r="I6" s="31">
        <v>140309625</v>
      </c>
      <c r="J6" s="7">
        <v>144621805</v>
      </c>
      <c r="K6" s="32">
        <v>153826942</v>
      </c>
    </row>
    <row r="7" spans="1:11" ht="12.75">
      <c r="A7" s="29" t="s">
        <v>19</v>
      </c>
      <c r="B7" s="7">
        <v>1531974</v>
      </c>
      <c r="C7" s="7">
        <v>1784635</v>
      </c>
      <c r="D7" s="30">
        <v>1107091</v>
      </c>
      <c r="E7" s="31">
        <v>1361235</v>
      </c>
      <c r="F7" s="7">
        <v>2073853</v>
      </c>
      <c r="G7" s="32">
        <v>2073853</v>
      </c>
      <c r="H7" s="33">
        <v>0</v>
      </c>
      <c r="I7" s="31">
        <v>2183767</v>
      </c>
      <c r="J7" s="7">
        <v>2301690</v>
      </c>
      <c r="K7" s="32">
        <v>2428283</v>
      </c>
    </row>
    <row r="8" spans="1:11" ht="12.75">
      <c r="A8" s="29" t="s">
        <v>20</v>
      </c>
      <c r="B8" s="7">
        <v>40111673</v>
      </c>
      <c r="C8" s="7">
        <v>49558510</v>
      </c>
      <c r="D8" s="30">
        <v>43140167</v>
      </c>
      <c r="E8" s="31">
        <v>44440507</v>
      </c>
      <c r="F8" s="7">
        <v>43635507</v>
      </c>
      <c r="G8" s="32">
        <v>43635507</v>
      </c>
      <c r="H8" s="33">
        <v>0</v>
      </c>
      <c r="I8" s="31">
        <v>47927000</v>
      </c>
      <c r="J8" s="7">
        <v>51262000</v>
      </c>
      <c r="K8" s="32">
        <v>55579000</v>
      </c>
    </row>
    <row r="9" spans="1:11" ht="12.75">
      <c r="A9" s="29" t="s">
        <v>21</v>
      </c>
      <c r="B9" s="7">
        <v>11700751</v>
      </c>
      <c r="C9" s="7">
        <v>14493939</v>
      </c>
      <c r="D9" s="30">
        <v>14531187</v>
      </c>
      <c r="E9" s="31">
        <v>12339943</v>
      </c>
      <c r="F9" s="7">
        <v>18565154</v>
      </c>
      <c r="G9" s="32">
        <v>18565154</v>
      </c>
      <c r="H9" s="33">
        <v>0</v>
      </c>
      <c r="I9" s="31">
        <v>19128743</v>
      </c>
      <c r="J9" s="7">
        <v>12783695</v>
      </c>
      <c r="K9" s="32">
        <v>13486798</v>
      </c>
    </row>
    <row r="10" spans="1:11" ht="22.5">
      <c r="A10" s="34" t="s">
        <v>375</v>
      </c>
      <c r="B10" s="35">
        <f>SUM(B5:B9)</f>
        <v>185933198</v>
      </c>
      <c r="C10" s="36">
        <f aca="true" t="shared" si="0" ref="C10:K10">SUM(C5:C9)</f>
        <v>213564540</v>
      </c>
      <c r="D10" s="37">
        <f t="shared" si="0"/>
        <v>218341333</v>
      </c>
      <c r="E10" s="35">
        <f t="shared" si="0"/>
        <v>232447234</v>
      </c>
      <c r="F10" s="36">
        <f t="shared" si="0"/>
        <v>238830262</v>
      </c>
      <c r="G10" s="38">
        <f t="shared" si="0"/>
        <v>238830262</v>
      </c>
      <c r="H10" s="39">
        <f t="shared" si="0"/>
        <v>0</v>
      </c>
      <c r="I10" s="35">
        <f t="shared" si="0"/>
        <v>258636593</v>
      </c>
      <c r="J10" s="36">
        <f t="shared" si="0"/>
        <v>262707371</v>
      </c>
      <c r="K10" s="38">
        <f t="shared" si="0"/>
        <v>279904804</v>
      </c>
    </row>
    <row r="11" spans="1:11" ht="12.75">
      <c r="A11" s="29" t="s">
        <v>23</v>
      </c>
      <c r="B11" s="7">
        <v>65797740</v>
      </c>
      <c r="C11" s="7">
        <v>77438812</v>
      </c>
      <c r="D11" s="30">
        <v>81670073</v>
      </c>
      <c r="E11" s="31">
        <v>82830098</v>
      </c>
      <c r="F11" s="7">
        <v>82830095</v>
      </c>
      <c r="G11" s="32">
        <v>82830095</v>
      </c>
      <c r="H11" s="33">
        <v>0</v>
      </c>
      <c r="I11" s="31">
        <v>87600199</v>
      </c>
      <c r="J11" s="7">
        <v>93644615</v>
      </c>
      <c r="K11" s="32">
        <v>101042541</v>
      </c>
    </row>
    <row r="12" spans="1:11" ht="12.75">
      <c r="A12" s="29" t="s">
        <v>24</v>
      </c>
      <c r="B12" s="7">
        <v>4738763</v>
      </c>
      <c r="C12" s="7">
        <v>5057830</v>
      </c>
      <c r="D12" s="30">
        <v>5164653</v>
      </c>
      <c r="E12" s="31">
        <v>5367519</v>
      </c>
      <c r="F12" s="7">
        <v>5367521</v>
      </c>
      <c r="G12" s="32">
        <v>5367521</v>
      </c>
      <c r="H12" s="33">
        <v>0</v>
      </c>
      <c r="I12" s="31">
        <v>5791509</v>
      </c>
      <c r="J12" s="7">
        <v>6191123</v>
      </c>
      <c r="K12" s="32">
        <v>6680222</v>
      </c>
    </row>
    <row r="13" spans="1:11" ht="12.75">
      <c r="A13" s="29" t="s">
        <v>376</v>
      </c>
      <c r="B13" s="7">
        <v>38167156</v>
      </c>
      <c r="C13" s="7">
        <v>42777035</v>
      </c>
      <c r="D13" s="30">
        <v>41149795</v>
      </c>
      <c r="E13" s="31">
        <v>43517405</v>
      </c>
      <c r="F13" s="7">
        <v>43517406</v>
      </c>
      <c r="G13" s="32">
        <v>43517406</v>
      </c>
      <c r="H13" s="33">
        <v>0</v>
      </c>
      <c r="I13" s="31">
        <v>40787397</v>
      </c>
      <c r="J13" s="7">
        <v>40787397</v>
      </c>
      <c r="K13" s="32">
        <v>40787397</v>
      </c>
    </row>
    <row r="14" spans="1:11" ht="12.75">
      <c r="A14" s="29" t="s">
        <v>26</v>
      </c>
      <c r="B14" s="7">
        <v>7085062</v>
      </c>
      <c r="C14" s="7">
        <v>2946140</v>
      </c>
      <c r="D14" s="30">
        <v>3518535</v>
      </c>
      <c r="E14" s="31">
        <v>750000</v>
      </c>
      <c r="F14" s="7">
        <v>750000</v>
      </c>
      <c r="G14" s="32">
        <v>750000</v>
      </c>
      <c r="H14" s="33">
        <v>0</v>
      </c>
      <c r="I14" s="31">
        <v>7200000</v>
      </c>
      <c r="J14" s="7">
        <v>7588800</v>
      </c>
      <c r="K14" s="32">
        <v>8006184</v>
      </c>
    </row>
    <row r="15" spans="1:11" ht="12.75">
      <c r="A15" s="29" t="s">
        <v>27</v>
      </c>
      <c r="B15" s="7">
        <v>89297523</v>
      </c>
      <c r="C15" s="7">
        <v>84145507</v>
      </c>
      <c r="D15" s="30">
        <v>91638427</v>
      </c>
      <c r="E15" s="31">
        <v>106800772</v>
      </c>
      <c r="F15" s="7">
        <v>106876390</v>
      </c>
      <c r="G15" s="32">
        <v>106876390</v>
      </c>
      <c r="H15" s="33">
        <v>0</v>
      </c>
      <c r="I15" s="31">
        <v>113931392</v>
      </c>
      <c r="J15" s="7">
        <v>122240931</v>
      </c>
      <c r="K15" s="32">
        <v>132021135</v>
      </c>
    </row>
    <row r="16" spans="1:11" ht="12.75">
      <c r="A16" s="40" t="s">
        <v>28</v>
      </c>
      <c r="B16" s="7">
        <v>0</v>
      </c>
      <c r="C16" s="7">
        <v>0</v>
      </c>
      <c r="D16" s="30">
        <v>0</v>
      </c>
      <c r="E16" s="31">
        <v>0</v>
      </c>
      <c r="F16" s="7">
        <v>0</v>
      </c>
      <c r="G16" s="32">
        <v>0</v>
      </c>
      <c r="H16" s="33">
        <v>0</v>
      </c>
      <c r="I16" s="31">
        <v>0</v>
      </c>
      <c r="J16" s="7">
        <v>0</v>
      </c>
      <c r="K16" s="32">
        <v>0</v>
      </c>
    </row>
    <row r="17" spans="1:11" ht="12.75">
      <c r="A17" s="29" t="s">
        <v>29</v>
      </c>
      <c r="B17" s="7">
        <v>50776526</v>
      </c>
      <c r="C17" s="7">
        <v>46082605</v>
      </c>
      <c r="D17" s="30">
        <v>79728496</v>
      </c>
      <c r="E17" s="31">
        <v>51479842</v>
      </c>
      <c r="F17" s="7">
        <v>55703770</v>
      </c>
      <c r="G17" s="32">
        <v>55703770</v>
      </c>
      <c r="H17" s="33">
        <v>0</v>
      </c>
      <c r="I17" s="31">
        <v>69649172</v>
      </c>
      <c r="J17" s="7">
        <v>61571689</v>
      </c>
      <c r="K17" s="32">
        <v>56991032</v>
      </c>
    </row>
    <row r="18" spans="1:11" ht="12.75">
      <c r="A18" s="41" t="s">
        <v>30</v>
      </c>
      <c r="B18" s="42">
        <f>SUM(B11:B17)</f>
        <v>255862770</v>
      </c>
      <c r="C18" s="43">
        <f aca="true" t="shared" si="1" ref="C18:K18">SUM(C11:C17)</f>
        <v>258447929</v>
      </c>
      <c r="D18" s="44">
        <f t="shared" si="1"/>
        <v>302869979</v>
      </c>
      <c r="E18" s="42">
        <f t="shared" si="1"/>
        <v>290745636</v>
      </c>
      <c r="F18" s="43">
        <f t="shared" si="1"/>
        <v>295045182</v>
      </c>
      <c r="G18" s="45">
        <f t="shared" si="1"/>
        <v>295045182</v>
      </c>
      <c r="H18" s="46">
        <f t="shared" si="1"/>
        <v>0</v>
      </c>
      <c r="I18" s="42">
        <f t="shared" si="1"/>
        <v>324959669</v>
      </c>
      <c r="J18" s="43">
        <f t="shared" si="1"/>
        <v>332024555</v>
      </c>
      <c r="K18" s="45">
        <f t="shared" si="1"/>
        <v>345528511</v>
      </c>
    </row>
    <row r="19" spans="1:11" ht="12.75">
      <c r="A19" s="41" t="s">
        <v>31</v>
      </c>
      <c r="B19" s="47">
        <f>+B10-B18</f>
        <v>-69929572</v>
      </c>
      <c r="C19" s="48">
        <f aca="true" t="shared" si="2" ref="C19:K19">+C10-C18</f>
        <v>-44883389</v>
      </c>
      <c r="D19" s="49">
        <f t="shared" si="2"/>
        <v>-84528646</v>
      </c>
      <c r="E19" s="47">
        <f t="shared" si="2"/>
        <v>-58298402</v>
      </c>
      <c r="F19" s="48">
        <f t="shared" si="2"/>
        <v>-56214920</v>
      </c>
      <c r="G19" s="50">
        <f t="shared" si="2"/>
        <v>-56214920</v>
      </c>
      <c r="H19" s="51">
        <f t="shared" si="2"/>
        <v>0</v>
      </c>
      <c r="I19" s="47">
        <f t="shared" si="2"/>
        <v>-66323076</v>
      </c>
      <c r="J19" s="48">
        <f t="shared" si="2"/>
        <v>-69317184</v>
      </c>
      <c r="K19" s="50">
        <f t="shared" si="2"/>
        <v>-65623707</v>
      </c>
    </row>
    <row r="20" spans="1:11" ht="12.75">
      <c r="A20" s="29" t="s">
        <v>32</v>
      </c>
      <c r="B20" s="31">
        <v>8788251</v>
      </c>
      <c r="C20" s="7">
        <v>15339401</v>
      </c>
      <c r="D20" s="30">
        <v>13327000</v>
      </c>
      <c r="E20" s="31">
        <v>24774000</v>
      </c>
      <c r="F20" s="7">
        <v>37421000</v>
      </c>
      <c r="G20" s="32">
        <v>37421000</v>
      </c>
      <c r="H20" s="33">
        <v>0</v>
      </c>
      <c r="I20" s="31">
        <v>23384000</v>
      </c>
      <c r="J20" s="7">
        <v>17793000</v>
      </c>
      <c r="K20" s="32">
        <v>17092000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-61141321</v>
      </c>
      <c r="C22" s="59">
        <f aca="true" t="shared" si="3" ref="C22:K22">SUM(C19:C21)</f>
        <v>-29543988</v>
      </c>
      <c r="D22" s="60">
        <f t="shared" si="3"/>
        <v>-71201646</v>
      </c>
      <c r="E22" s="58">
        <f t="shared" si="3"/>
        <v>-33524402</v>
      </c>
      <c r="F22" s="59">
        <f t="shared" si="3"/>
        <v>-18793920</v>
      </c>
      <c r="G22" s="61">
        <f t="shared" si="3"/>
        <v>-18793920</v>
      </c>
      <c r="H22" s="62">
        <f t="shared" si="3"/>
        <v>0</v>
      </c>
      <c r="I22" s="58">
        <f t="shared" si="3"/>
        <v>-42939076</v>
      </c>
      <c r="J22" s="59">
        <f t="shared" si="3"/>
        <v>-51524184</v>
      </c>
      <c r="K22" s="61">
        <f t="shared" si="3"/>
        <v>-48531707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-61141321</v>
      </c>
      <c r="C24" s="48">
        <f aca="true" t="shared" si="4" ref="C24:K24">SUM(C22:C23)</f>
        <v>-29543988</v>
      </c>
      <c r="D24" s="49">
        <f t="shared" si="4"/>
        <v>-71201646</v>
      </c>
      <c r="E24" s="47">
        <f t="shared" si="4"/>
        <v>-33524402</v>
      </c>
      <c r="F24" s="48">
        <f t="shared" si="4"/>
        <v>-18793920</v>
      </c>
      <c r="G24" s="50">
        <f t="shared" si="4"/>
        <v>-18793920</v>
      </c>
      <c r="H24" s="51">
        <f t="shared" si="4"/>
        <v>0</v>
      </c>
      <c r="I24" s="47">
        <f t="shared" si="4"/>
        <v>-42939076</v>
      </c>
      <c r="J24" s="48">
        <f t="shared" si="4"/>
        <v>-51524184</v>
      </c>
      <c r="K24" s="50">
        <f t="shared" si="4"/>
        <v>-48531707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14873751</v>
      </c>
      <c r="C27" s="12">
        <v>24055132</v>
      </c>
      <c r="D27" s="71">
        <v>17475716</v>
      </c>
      <c r="E27" s="72">
        <v>24774000</v>
      </c>
      <c r="F27" s="12">
        <v>44421000</v>
      </c>
      <c r="G27" s="73">
        <v>44421000</v>
      </c>
      <c r="H27" s="74">
        <v>0</v>
      </c>
      <c r="I27" s="72">
        <v>23384000</v>
      </c>
      <c r="J27" s="12">
        <v>17793000</v>
      </c>
      <c r="K27" s="73">
        <v>17092000</v>
      </c>
    </row>
    <row r="28" spans="1:11" ht="12.75">
      <c r="A28" s="75" t="s">
        <v>32</v>
      </c>
      <c r="B28" s="7">
        <v>14873751</v>
      </c>
      <c r="C28" s="7">
        <v>21350004</v>
      </c>
      <c r="D28" s="30">
        <v>14544176</v>
      </c>
      <c r="E28" s="31">
        <v>24774000</v>
      </c>
      <c r="F28" s="7">
        <v>37421000</v>
      </c>
      <c r="G28" s="32">
        <v>37421000</v>
      </c>
      <c r="H28" s="33">
        <v>0</v>
      </c>
      <c r="I28" s="31">
        <v>23384000</v>
      </c>
      <c r="J28" s="7">
        <v>17793000</v>
      </c>
      <c r="K28" s="32">
        <v>17092000</v>
      </c>
    </row>
    <row r="29" spans="1:11" ht="12.75">
      <c r="A29" s="29" t="s">
        <v>380</v>
      </c>
      <c r="B29" s="7">
        <v>0</v>
      </c>
      <c r="C29" s="7">
        <v>0</v>
      </c>
      <c r="D29" s="30">
        <v>0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0</v>
      </c>
      <c r="C31" s="7">
        <v>2705128</v>
      </c>
      <c r="D31" s="30">
        <v>2931540</v>
      </c>
      <c r="E31" s="31">
        <v>0</v>
      </c>
      <c r="F31" s="7">
        <v>7000000</v>
      </c>
      <c r="G31" s="32">
        <v>7000000</v>
      </c>
      <c r="H31" s="33">
        <v>0</v>
      </c>
      <c r="I31" s="31">
        <v>0</v>
      </c>
      <c r="J31" s="7">
        <v>0</v>
      </c>
      <c r="K31" s="32">
        <v>0</v>
      </c>
    </row>
    <row r="32" spans="1:11" ht="12.75">
      <c r="A32" s="41" t="s">
        <v>40</v>
      </c>
      <c r="B32" s="12">
        <f>SUM(B28:B31)</f>
        <v>14873751</v>
      </c>
      <c r="C32" s="12">
        <f aca="true" t="shared" si="5" ref="C32:K32">SUM(C28:C31)</f>
        <v>24055132</v>
      </c>
      <c r="D32" s="71">
        <f t="shared" si="5"/>
        <v>17475716</v>
      </c>
      <c r="E32" s="72">
        <f t="shared" si="5"/>
        <v>24774000</v>
      </c>
      <c r="F32" s="12">
        <f t="shared" si="5"/>
        <v>44421000</v>
      </c>
      <c r="G32" s="73">
        <f t="shared" si="5"/>
        <v>44421000</v>
      </c>
      <c r="H32" s="74">
        <f t="shared" si="5"/>
        <v>0</v>
      </c>
      <c r="I32" s="72">
        <f t="shared" si="5"/>
        <v>23384000</v>
      </c>
      <c r="J32" s="12">
        <f t="shared" si="5"/>
        <v>17793000</v>
      </c>
      <c r="K32" s="73">
        <f t="shared" si="5"/>
        <v>17092000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55818257</v>
      </c>
      <c r="C35" s="7">
        <v>89808903</v>
      </c>
      <c r="D35" s="30">
        <v>79690581</v>
      </c>
      <c r="E35" s="31">
        <v>23716964</v>
      </c>
      <c r="F35" s="7">
        <v>23424949</v>
      </c>
      <c r="G35" s="32">
        <v>23424949</v>
      </c>
      <c r="H35" s="33">
        <v>-11398385</v>
      </c>
      <c r="I35" s="31">
        <v>49776860</v>
      </c>
      <c r="J35" s="7">
        <v>34311326</v>
      </c>
      <c r="K35" s="32">
        <v>33908903</v>
      </c>
    </row>
    <row r="36" spans="1:11" ht="12.75">
      <c r="A36" s="29" t="s">
        <v>43</v>
      </c>
      <c r="B36" s="12">
        <v>628201371</v>
      </c>
      <c r="C36" s="7">
        <v>814314033</v>
      </c>
      <c r="D36" s="30">
        <v>780875711</v>
      </c>
      <c r="E36" s="31">
        <v>567674753</v>
      </c>
      <c r="F36" s="7">
        <v>587321755</v>
      </c>
      <c r="G36" s="32">
        <v>587321755</v>
      </c>
      <c r="H36" s="33">
        <v>5378282</v>
      </c>
      <c r="I36" s="31">
        <v>752460120</v>
      </c>
      <c r="J36" s="7">
        <v>729465723</v>
      </c>
      <c r="K36" s="32">
        <v>705770326</v>
      </c>
    </row>
    <row r="37" spans="1:11" ht="12.75">
      <c r="A37" s="29" t="s">
        <v>44</v>
      </c>
      <c r="B37" s="12">
        <v>194819036</v>
      </c>
      <c r="C37" s="7">
        <v>189505728</v>
      </c>
      <c r="D37" s="30">
        <v>222029695</v>
      </c>
      <c r="E37" s="31">
        <v>122380582</v>
      </c>
      <c r="F37" s="7">
        <v>126714974</v>
      </c>
      <c r="G37" s="32">
        <v>126714974</v>
      </c>
      <c r="H37" s="33">
        <v>1737774</v>
      </c>
      <c r="I37" s="31">
        <v>122402092</v>
      </c>
      <c r="J37" s="7">
        <v>123382370</v>
      </c>
      <c r="K37" s="32">
        <v>135821955</v>
      </c>
    </row>
    <row r="38" spans="1:11" ht="12.75">
      <c r="A38" s="29" t="s">
        <v>45</v>
      </c>
      <c r="B38" s="12">
        <v>40905784</v>
      </c>
      <c r="C38" s="7">
        <v>43357386</v>
      </c>
      <c r="D38" s="30">
        <v>38478421</v>
      </c>
      <c r="E38" s="31">
        <v>111585948</v>
      </c>
      <c r="F38" s="7">
        <v>111585947</v>
      </c>
      <c r="G38" s="32">
        <v>111585947</v>
      </c>
      <c r="H38" s="33">
        <v>0</v>
      </c>
      <c r="I38" s="31">
        <v>170514762</v>
      </c>
      <c r="J38" s="7">
        <v>182598740</v>
      </c>
      <c r="K38" s="32">
        <v>194593037</v>
      </c>
    </row>
    <row r="39" spans="1:11" ht="12.75">
      <c r="A39" s="29" t="s">
        <v>46</v>
      </c>
      <c r="B39" s="12">
        <v>448294808</v>
      </c>
      <c r="C39" s="7">
        <v>671259822</v>
      </c>
      <c r="D39" s="30">
        <v>600058176</v>
      </c>
      <c r="E39" s="31">
        <v>357425187</v>
      </c>
      <c r="F39" s="7">
        <v>372445783</v>
      </c>
      <c r="G39" s="32">
        <v>372445783</v>
      </c>
      <c r="H39" s="33">
        <v>-7757877</v>
      </c>
      <c r="I39" s="31">
        <v>509320126</v>
      </c>
      <c r="J39" s="7">
        <v>457795939</v>
      </c>
      <c r="K39" s="32">
        <v>409264237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71905718</v>
      </c>
      <c r="C42" s="7">
        <v>10248453</v>
      </c>
      <c r="D42" s="30">
        <v>11276089</v>
      </c>
      <c r="E42" s="31">
        <v>23884322</v>
      </c>
      <c r="F42" s="7">
        <v>32248728</v>
      </c>
      <c r="G42" s="32">
        <v>32248728</v>
      </c>
      <c r="H42" s="33">
        <v>21937192</v>
      </c>
      <c r="I42" s="31">
        <v>23869693</v>
      </c>
      <c r="J42" s="7">
        <v>2212532</v>
      </c>
      <c r="K42" s="32">
        <v>16565602</v>
      </c>
    </row>
    <row r="43" spans="1:11" ht="12.75">
      <c r="A43" s="29" t="s">
        <v>49</v>
      </c>
      <c r="B43" s="12">
        <v>-63698487</v>
      </c>
      <c r="C43" s="7">
        <v>-21126802</v>
      </c>
      <c r="D43" s="30">
        <v>-18533909</v>
      </c>
      <c r="E43" s="31">
        <v>-24774000</v>
      </c>
      <c r="F43" s="7">
        <v>-37421000</v>
      </c>
      <c r="G43" s="32">
        <v>-37421000</v>
      </c>
      <c r="H43" s="33">
        <v>-24168313</v>
      </c>
      <c r="I43" s="31">
        <v>-17422554</v>
      </c>
      <c r="J43" s="7">
        <v>-17793000</v>
      </c>
      <c r="K43" s="32">
        <v>-17092000</v>
      </c>
    </row>
    <row r="44" spans="1:11" ht="12.75">
      <c r="A44" s="29" t="s">
        <v>50</v>
      </c>
      <c r="B44" s="12">
        <v>2589325</v>
      </c>
      <c r="C44" s="7">
        <v>-146668</v>
      </c>
      <c r="D44" s="30">
        <v>-439760</v>
      </c>
      <c r="E44" s="31">
        <v>158397</v>
      </c>
      <c r="F44" s="7">
        <v>158402</v>
      </c>
      <c r="G44" s="32">
        <v>158402</v>
      </c>
      <c r="H44" s="33">
        <v>0</v>
      </c>
      <c r="I44" s="31">
        <v>-239338</v>
      </c>
      <c r="J44" s="7">
        <v>60000</v>
      </c>
      <c r="K44" s="32">
        <v>65000</v>
      </c>
    </row>
    <row r="45" spans="1:11" ht="12.75">
      <c r="A45" s="41" t="s">
        <v>51</v>
      </c>
      <c r="B45" s="12">
        <v>30020459</v>
      </c>
      <c r="C45" s="12">
        <v>18992442</v>
      </c>
      <c r="D45" s="71">
        <v>11294862</v>
      </c>
      <c r="E45" s="72">
        <v>4000006</v>
      </c>
      <c r="F45" s="12">
        <v>6229933</v>
      </c>
      <c r="G45" s="73">
        <v>6229933</v>
      </c>
      <c r="H45" s="74">
        <v>1115378</v>
      </c>
      <c r="I45" s="72">
        <v>16915787</v>
      </c>
      <c r="J45" s="12">
        <v>1395319</v>
      </c>
      <c r="K45" s="73">
        <v>933921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30020459</v>
      </c>
      <c r="C48" s="7">
        <v>18992442</v>
      </c>
      <c r="D48" s="30">
        <v>11294862</v>
      </c>
      <c r="E48" s="31">
        <v>4000000</v>
      </c>
      <c r="F48" s="7">
        <v>3707985</v>
      </c>
      <c r="G48" s="32">
        <v>3707985</v>
      </c>
      <c r="H48" s="33">
        <v>-9987165</v>
      </c>
      <c r="I48" s="31">
        <v>16915794</v>
      </c>
      <c r="J48" s="7">
        <v>1395326</v>
      </c>
      <c r="K48" s="32">
        <v>933929</v>
      </c>
    </row>
    <row r="49" spans="1:11" ht="12.75">
      <c r="A49" s="29" t="s">
        <v>54</v>
      </c>
      <c r="B49" s="12">
        <f>+SA10!D98</f>
        <v>164142115.21355855</v>
      </c>
      <c r="C49" s="7">
        <f>+SA10!E98</f>
        <v>160298015.43292266</v>
      </c>
      <c r="D49" s="30">
        <f>+SA10!F98</f>
        <v>189646502.00354055</v>
      </c>
      <c r="E49" s="31">
        <f>+SA10!G98</f>
        <v>94674288.95358007</v>
      </c>
      <c r="F49" s="7">
        <f>+SA10!H98</f>
        <v>99026452.9529167</v>
      </c>
      <c r="G49" s="32">
        <f>+SA10!I98</f>
        <v>99026452.9529167</v>
      </c>
      <c r="H49" s="33">
        <f>+SA10!J98</f>
        <v>1712342</v>
      </c>
      <c r="I49" s="31">
        <f>+SA10!K98</f>
        <v>81827027.21826726</v>
      </c>
      <c r="J49" s="7">
        <f>+SA10!L98</f>
        <v>82772217.14029004</v>
      </c>
      <c r="K49" s="32">
        <f>+SA10!M98</f>
        <v>92688006.29696772</v>
      </c>
    </row>
    <row r="50" spans="1:11" ht="12.75">
      <c r="A50" s="41" t="s">
        <v>55</v>
      </c>
      <c r="B50" s="12">
        <f>+B48-B49</f>
        <v>-134121656.21355855</v>
      </c>
      <c r="C50" s="12">
        <f aca="true" t="shared" si="6" ref="C50:K50">+C48-C49</f>
        <v>-141305573.43292266</v>
      </c>
      <c r="D50" s="71">
        <f t="shared" si="6"/>
        <v>-178351640.00354055</v>
      </c>
      <c r="E50" s="72">
        <f t="shared" si="6"/>
        <v>-90674288.95358007</v>
      </c>
      <c r="F50" s="12">
        <f t="shared" si="6"/>
        <v>-95318467.9529167</v>
      </c>
      <c r="G50" s="73">
        <f t="shared" si="6"/>
        <v>-95318467.9529167</v>
      </c>
      <c r="H50" s="74">
        <f t="shared" si="6"/>
        <v>-11699507</v>
      </c>
      <c r="I50" s="72">
        <f t="shared" si="6"/>
        <v>-64911233.21826726</v>
      </c>
      <c r="J50" s="12">
        <f t="shared" si="6"/>
        <v>-81376891.14029004</v>
      </c>
      <c r="K50" s="73">
        <f t="shared" si="6"/>
        <v>-91754077.29696772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628201371</v>
      </c>
      <c r="C53" s="7">
        <v>814212898</v>
      </c>
      <c r="D53" s="30">
        <v>780875711</v>
      </c>
      <c r="E53" s="31">
        <v>567674754</v>
      </c>
      <c r="F53" s="7">
        <v>587321755</v>
      </c>
      <c r="G53" s="32">
        <v>587321755</v>
      </c>
      <c r="H53" s="33">
        <v>564999491</v>
      </c>
      <c r="I53" s="31">
        <v>752460120</v>
      </c>
      <c r="J53" s="7">
        <v>729465723</v>
      </c>
      <c r="K53" s="32">
        <v>705770326</v>
      </c>
    </row>
    <row r="54" spans="1:11" ht="12.75">
      <c r="A54" s="29" t="s">
        <v>376</v>
      </c>
      <c r="B54" s="12">
        <v>38167156</v>
      </c>
      <c r="C54" s="7">
        <v>42777035</v>
      </c>
      <c r="D54" s="30">
        <v>41149795</v>
      </c>
      <c r="E54" s="31">
        <v>43517405</v>
      </c>
      <c r="F54" s="7">
        <v>43517406</v>
      </c>
      <c r="G54" s="32">
        <v>43517406</v>
      </c>
      <c r="H54" s="33">
        <v>0</v>
      </c>
      <c r="I54" s="31">
        <v>40787397</v>
      </c>
      <c r="J54" s="7">
        <v>40787397</v>
      </c>
      <c r="K54" s="32">
        <v>40787397</v>
      </c>
    </row>
    <row r="55" spans="1:11" ht="12.75">
      <c r="A55" s="29" t="s">
        <v>58</v>
      </c>
      <c r="B55" s="12">
        <v>0</v>
      </c>
      <c r="C55" s="7">
        <v>0</v>
      </c>
      <c r="D55" s="30">
        <v>0</v>
      </c>
      <c r="E55" s="31">
        <v>23274000</v>
      </c>
      <c r="F55" s="7">
        <v>23274000</v>
      </c>
      <c r="G55" s="32">
        <v>23274000</v>
      </c>
      <c r="H55" s="33">
        <v>0</v>
      </c>
      <c r="I55" s="31">
        <v>0</v>
      </c>
      <c r="J55" s="7">
        <v>3200000</v>
      </c>
      <c r="K55" s="32">
        <v>1920000</v>
      </c>
    </row>
    <row r="56" spans="1:11" ht="12.75">
      <c r="A56" s="29" t="s">
        <v>59</v>
      </c>
      <c r="B56" s="12">
        <v>9925901</v>
      </c>
      <c r="C56" s="7">
        <v>10064082</v>
      </c>
      <c r="D56" s="30">
        <v>13291463</v>
      </c>
      <c r="E56" s="31">
        <v>13865050</v>
      </c>
      <c r="F56" s="7">
        <v>15794887</v>
      </c>
      <c r="G56" s="32">
        <v>15794887</v>
      </c>
      <c r="H56" s="33">
        <v>0</v>
      </c>
      <c r="I56" s="31">
        <v>16632017</v>
      </c>
      <c r="J56" s="7">
        <v>16476145</v>
      </c>
      <c r="K56" s="32">
        <v>17382333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0</v>
      </c>
      <c r="C59" s="7">
        <v>0</v>
      </c>
      <c r="D59" s="30">
        <v>0</v>
      </c>
      <c r="E59" s="31">
        <v>15036227</v>
      </c>
      <c r="F59" s="7">
        <v>15036227</v>
      </c>
      <c r="G59" s="32">
        <v>15036227</v>
      </c>
      <c r="H59" s="33">
        <v>15036227</v>
      </c>
      <c r="I59" s="31">
        <v>16086498</v>
      </c>
      <c r="J59" s="7">
        <v>16955168</v>
      </c>
      <c r="K59" s="32">
        <v>17887703</v>
      </c>
    </row>
    <row r="60" spans="1:11" ht="12.75">
      <c r="A60" s="40" t="s">
        <v>62</v>
      </c>
      <c r="B60" s="12">
        <v>0</v>
      </c>
      <c r="C60" s="7">
        <v>0</v>
      </c>
      <c r="D60" s="30">
        <v>0</v>
      </c>
      <c r="E60" s="31">
        <v>305679</v>
      </c>
      <c r="F60" s="7">
        <v>611358</v>
      </c>
      <c r="G60" s="32">
        <v>611358</v>
      </c>
      <c r="H60" s="33">
        <v>611358</v>
      </c>
      <c r="I60" s="31">
        <v>0</v>
      </c>
      <c r="J60" s="7">
        <v>0</v>
      </c>
      <c r="K60" s="32">
        <v>0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0</v>
      </c>
      <c r="C62" s="99">
        <v>0</v>
      </c>
      <c r="D62" s="100">
        <v>0</v>
      </c>
      <c r="E62" s="98">
        <v>0</v>
      </c>
      <c r="F62" s="99">
        <v>0</v>
      </c>
      <c r="G62" s="100">
        <v>0</v>
      </c>
      <c r="H62" s="101">
        <v>0</v>
      </c>
      <c r="I62" s="98">
        <v>0</v>
      </c>
      <c r="J62" s="99">
        <v>0</v>
      </c>
      <c r="K62" s="100">
        <v>0</v>
      </c>
    </row>
    <row r="63" spans="1:11" ht="12.75">
      <c r="A63" s="97" t="s">
        <v>65</v>
      </c>
      <c r="B63" s="98">
        <v>25</v>
      </c>
      <c r="C63" s="99">
        <v>25</v>
      </c>
      <c r="D63" s="100">
        <v>18</v>
      </c>
      <c r="E63" s="98">
        <v>5</v>
      </c>
      <c r="F63" s="99">
        <v>5</v>
      </c>
      <c r="G63" s="100">
        <v>5</v>
      </c>
      <c r="H63" s="101">
        <v>5</v>
      </c>
      <c r="I63" s="98">
        <v>0</v>
      </c>
      <c r="J63" s="99">
        <v>0</v>
      </c>
      <c r="K63" s="100">
        <v>0</v>
      </c>
    </row>
    <row r="64" spans="1:11" ht="12.75">
      <c r="A64" s="97" t="s">
        <v>66</v>
      </c>
      <c r="B64" s="98">
        <v>0</v>
      </c>
      <c r="C64" s="99">
        <v>0</v>
      </c>
      <c r="D64" s="100">
        <v>0</v>
      </c>
      <c r="E64" s="98">
        <v>0</v>
      </c>
      <c r="F64" s="99">
        <v>0</v>
      </c>
      <c r="G64" s="100">
        <v>0</v>
      </c>
      <c r="H64" s="101">
        <v>0</v>
      </c>
      <c r="I64" s="98">
        <v>0</v>
      </c>
      <c r="J64" s="99">
        <v>0</v>
      </c>
      <c r="K64" s="100">
        <v>0</v>
      </c>
    </row>
    <row r="65" spans="1:11" ht="12.75">
      <c r="A65" s="97" t="s">
        <v>67</v>
      </c>
      <c r="B65" s="98">
        <v>11283</v>
      </c>
      <c r="C65" s="99">
        <v>11283</v>
      </c>
      <c r="D65" s="100">
        <v>11262</v>
      </c>
      <c r="E65" s="98">
        <v>12106</v>
      </c>
      <c r="F65" s="99">
        <v>12106</v>
      </c>
      <c r="G65" s="100">
        <v>12106</v>
      </c>
      <c r="H65" s="101">
        <v>12106</v>
      </c>
      <c r="I65" s="98">
        <v>12747</v>
      </c>
      <c r="J65" s="99">
        <v>13436</v>
      </c>
      <c r="K65" s="100">
        <v>2083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144289551</v>
      </c>
      <c r="C77" s="2">
        <v>162098443</v>
      </c>
      <c r="D77" s="2">
        <v>174094075</v>
      </c>
      <c r="E77" s="2">
        <v>186645492</v>
      </c>
      <c r="F77" s="2">
        <v>186120902</v>
      </c>
      <c r="G77" s="2">
        <v>186120902</v>
      </c>
      <c r="H77" s="1"/>
      <c r="I77" s="2">
        <v>201525826</v>
      </c>
      <c r="J77" s="2">
        <v>209143681</v>
      </c>
      <c r="K77" s="2">
        <v>221897521</v>
      </c>
    </row>
    <row r="78" spans="1:11" ht="12.75">
      <c r="A78" s="1"/>
      <c r="B78" s="1"/>
      <c r="C78" s="1"/>
      <c r="D78" s="1"/>
      <c r="E78" s="1"/>
      <c r="F78" s="1"/>
      <c r="G78" s="1"/>
      <c r="H78" s="2">
        <v>-149140</v>
      </c>
      <c r="I78" s="1"/>
      <c r="J78" s="1"/>
      <c r="K78" s="1"/>
    </row>
    <row r="79" spans="1:11" ht="12.75">
      <c r="A79" s="1"/>
      <c r="B79" s="2">
        <v>189169923</v>
      </c>
      <c r="C79" s="2">
        <v>184103090</v>
      </c>
      <c r="D79" s="2">
        <v>209871445</v>
      </c>
      <c r="E79" s="2">
        <v>112186163</v>
      </c>
      <c r="F79" s="2">
        <v>116520554</v>
      </c>
      <c r="G79" s="2">
        <v>116520554</v>
      </c>
      <c r="H79" s="2">
        <v>1712342</v>
      </c>
      <c r="I79" s="2">
        <v>110387047</v>
      </c>
      <c r="J79" s="2">
        <v>111628671</v>
      </c>
      <c r="K79" s="2">
        <v>122737590</v>
      </c>
    </row>
    <row r="80" spans="1:11" ht="12.75">
      <c r="A80" s="1"/>
      <c r="B80" s="2">
        <v>10838438</v>
      </c>
      <c r="C80" s="2">
        <v>8166142</v>
      </c>
      <c r="D80" s="2">
        <v>7386368</v>
      </c>
      <c r="E80" s="2">
        <v>16963979</v>
      </c>
      <c r="F80" s="2">
        <v>16963979</v>
      </c>
      <c r="G80" s="2">
        <v>16963979</v>
      </c>
      <c r="H80" s="2">
        <v>-1276146</v>
      </c>
      <c r="I80" s="2">
        <v>19262418</v>
      </c>
      <c r="J80" s="2">
        <v>19262418</v>
      </c>
      <c r="K80" s="2">
        <v>19262418</v>
      </c>
    </row>
    <row r="81" spans="1:11" ht="12.75">
      <c r="A81" s="1"/>
      <c r="B81" s="2">
        <v>13998835</v>
      </c>
      <c r="C81" s="2">
        <v>17690327</v>
      </c>
      <c r="D81" s="2">
        <v>16000655</v>
      </c>
      <c r="E81" s="2">
        <v>1714385</v>
      </c>
      <c r="F81" s="2">
        <v>1714385</v>
      </c>
      <c r="G81" s="2">
        <v>1714385</v>
      </c>
      <c r="H81" s="2">
        <v>93661</v>
      </c>
      <c r="I81" s="2">
        <v>12581327</v>
      </c>
      <c r="J81" s="2">
        <v>12581326</v>
      </c>
      <c r="K81" s="2">
        <v>12581326</v>
      </c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2">
        <v>145396443</v>
      </c>
      <c r="C83" s="2">
        <v>149237915</v>
      </c>
      <c r="D83" s="2">
        <v>150555406</v>
      </c>
      <c r="E83" s="2">
        <v>174989220</v>
      </c>
      <c r="F83" s="2">
        <v>174320292</v>
      </c>
      <c r="G83" s="2">
        <v>174320292</v>
      </c>
      <c r="H83" s="2">
        <v>218812045</v>
      </c>
      <c r="I83" s="2">
        <v>180744494</v>
      </c>
      <c r="J83" s="2">
        <v>189523725</v>
      </c>
      <c r="K83" s="2">
        <v>209395231</v>
      </c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13919933</v>
      </c>
      <c r="D5" s="529">
        <f t="shared" si="0"/>
        <v>20814759</v>
      </c>
      <c r="E5" s="530">
        <f t="shared" si="0"/>
        <v>16169651</v>
      </c>
      <c r="F5" s="531">
        <f t="shared" si="0"/>
        <v>1500000</v>
      </c>
      <c r="G5" s="529">
        <f t="shared" si="0"/>
        <v>13342000</v>
      </c>
      <c r="H5" s="532">
        <f t="shared" si="0"/>
        <v>13342000</v>
      </c>
      <c r="I5" s="533">
        <f t="shared" si="0"/>
        <v>23384000</v>
      </c>
      <c r="J5" s="529">
        <f t="shared" si="0"/>
        <v>14593000</v>
      </c>
      <c r="K5" s="530">
        <f t="shared" si="0"/>
        <v>15172000</v>
      </c>
    </row>
    <row r="6" spans="1:11" ht="12.75">
      <c r="A6" s="534" t="s">
        <v>206</v>
      </c>
      <c r="B6" s="120"/>
      <c r="C6" s="7">
        <f aca="true" t="shared" si="1" ref="C6:K6">+C7</f>
        <v>10135399</v>
      </c>
      <c r="D6" s="7">
        <f t="shared" si="1"/>
        <v>12469609</v>
      </c>
      <c r="E6" s="91">
        <f t="shared" si="1"/>
        <v>2601842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3902000</v>
      </c>
      <c r="J6" s="7">
        <f t="shared" si="1"/>
        <v>3958696</v>
      </c>
      <c r="K6" s="91">
        <f t="shared" si="1"/>
        <v>4115764</v>
      </c>
    </row>
    <row r="7" spans="1:11" ht="12.75">
      <c r="A7" s="287" t="s">
        <v>331</v>
      </c>
      <c r="B7" s="120"/>
      <c r="C7" s="7">
        <v>10135399</v>
      </c>
      <c r="D7" s="7">
        <v>12469609</v>
      </c>
      <c r="E7" s="91">
        <v>2601842</v>
      </c>
      <c r="F7" s="90"/>
      <c r="G7" s="7"/>
      <c r="H7" s="33"/>
      <c r="I7" s="31">
        <v>3902000</v>
      </c>
      <c r="J7" s="7">
        <v>3958696</v>
      </c>
      <c r="K7" s="91">
        <v>4115764</v>
      </c>
    </row>
    <row r="8" spans="1:11" ht="12.75">
      <c r="A8" s="534" t="s">
        <v>207</v>
      </c>
      <c r="B8" s="120"/>
      <c r="C8" s="7">
        <f aca="true" t="shared" si="2" ref="C8:K8">SUM(C9:C10)</f>
        <v>1648983</v>
      </c>
      <c r="D8" s="7">
        <f t="shared" si="2"/>
        <v>6543704</v>
      </c>
      <c r="E8" s="91">
        <f t="shared" si="2"/>
        <v>4011243</v>
      </c>
      <c r="F8" s="90">
        <f t="shared" si="2"/>
        <v>1500000</v>
      </c>
      <c r="G8" s="7">
        <f t="shared" si="2"/>
        <v>8800000</v>
      </c>
      <c r="H8" s="33">
        <f t="shared" si="2"/>
        <v>8800000</v>
      </c>
      <c r="I8" s="31">
        <f t="shared" si="2"/>
        <v>4000000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>
        <v>1648983</v>
      </c>
      <c r="D9" s="7">
        <v>6543704</v>
      </c>
      <c r="E9" s="91">
        <v>4011243</v>
      </c>
      <c r="F9" s="90">
        <v>1500000</v>
      </c>
      <c r="G9" s="7">
        <v>8800000</v>
      </c>
      <c r="H9" s="33">
        <v>8800000</v>
      </c>
      <c r="I9" s="31">
        <v>4000000</v>
      </c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340109</v>
      </c>
      <c r="D11" s="535">
        <f t="shared" si="3"/>
        <v>1252945</v>
      </c>
      <c r="E11" s="536">
        <f t="shared" si="3"/>
        <v>84425</v>
      </c>
      <c r="F11" s="537">
        <f t="shared" si="3"/>
        <v>0</v>
      </c>
      <c r="G11" s="535">
        <f t="shared" si="3"/>
        <v>4542000</v>
      </c>
      <c r="H11" s="538">
        <f t="shared" si="3"/>
        <v>4542000</v>
      </c>
      <c r="I11" s="539">
        <f t="shared" si="3"/>
        <v>7250000</v>
      </c>
      <c r="J11" s="535">
        <f t="shared" si="3"/>
        <v>2282693</v>
      </c>
      <c r="K11" s="536">
        <f t="shared" si="3"/>
        <v>2373262</v>
      </c>
    </row>
    <row r="12" spans="1:11" ht="12.75">
      <c r="A12" s="287" t="s">
        <v>334</v>
      </c>
      <c r="B12" s="111"/>
      <c r="C12" s="7">
        <v>340109</v>
      </c>
      <c r="D12" s="7">
        <v>1252945</v>
      </c>
      <c r="E12" s="91">
        <v>84425</v>
      </c>
      <c r="F12" s="90"/>
      <c r="G12" s="7">
        <v>4542000</v>
      </c>
      <c r="H12" s="33">
        <v>4542000</v>
      </c>
      <c r="I12" s="31">
        <v>7250000</v>
      </c>
      <c r="J12" s="7">
        <v>2282693</v>
      </c>
      <c r="K12" s="91">
        <v>2373262</v>
      </c>
    </row>
    <row r="13" spans="1:11" ht="12.75">
      <c r="A13" s="534" t="s">
        <v>209</v>
      </c>
      <c r="B13" s="111"/>
      <c r="C13" s="131">
        <f aca="true" t="shared" si="4" ref="C13:K13">+C14</f>
        <v>1795442</v>
      </c>
      <c r="D13" s="131">
        <f t="shared" si="4"/>
        <v>548501</v>
      </c>
      <c r="E13" s="132">
        <f t="shared" si="4"/>
        <v>9267819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8232000</v>
      </c>
      <c r="J13" s="131">
        <f t="shared" si="4"/>
        <v>8351611</v>
      </c>
      <c r="K13" s="132">
        <f t="shared" si="4"/>
        <v>8682974</v>
      </c>
    </row>
    <row r="14" spans="1:11" ht="12.75">
      <c r="A14" s="287" t="s">
        <v>335</v>
      </c>
      <c r="B14" s="111"/>
      <c r="C14" s="7">
        <v>1795442</v>
      </c>
      <c r="D14" s="7">
        <v>548501</v>
      </c>
      <c r="E14" s="91">
        <v>9267819</v>
      </c>
      <c r="F14" s="90"/>
      <c r="G14" s="7"/>
      <c r="H14" s="33"/>
      <c r="I14" s="31">
        <v>8232000</v>
      </c>
      <c r="J14" s="7">
        <v>8351611</v>
      </c>
      <c r="K14" s="91">
        <v>8682974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204322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>
        <v>204322</v>
      </c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953818</v>
      </c>
      <c r="D22" s="517">
        <f t="shared" si="6"/>
        <v>2156014</v>
      </c>
      <c r="E22" s="518">
        <f t="shared" si="6"/>
        <v>0</v>
      </c>
      <c r="F22" s="519">
        <f t="shared" si="6"/>
        <v>0</v>
      </c>
      <c r="G22" s="517">
        <f t="shared" si="6"/>
        <v>805000</v>
      </c>
      <c r="H22" s="520">
        <f t="shared" si="6"/>
        <v>805000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>
        <v>953818</v>
      </c>
      <c r="D24" s="7">
        <v>2156014</v>
      </c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>
        <v>805000</v>
      </c>
      <c r="H26" s="538">
        <v>805000</v>
      </c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1084359</v>
      </c>
      <c r="E40" s="518">
        <f t="shared" si="9"/>
        <v>1306065</v>
      </c>
      <c r="F40" s="519">
        <f t="shared" si="9"/>
        <v>0</v>
      </c>
      <c r="G40" s="517">
        <f t="shared" si="9"/>
        <v>7000000</v>
      </c>
      <c r="H40" s="520">
        <f t="shared" si="9"/>
        <v>7000000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>
        <v>6500000</v>
      </c>
      <c r="H41" s="538">
        <v>6500000</v>
      </c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>
        <v>258330</v>
      </c>
      <c r="E43" s="295">
        <v>22628</v>
      </c>
      <c r="F43" s="296"/>
      <c r="G43" s="297">
        <v>115000</v>
      </c>
      <c r="H43" s="298">
        <v>115000</v>
      </c>
      <c r="I43" s="299"/>
      <c r="J43" s="297"/>
      <c r="K43" s="295"/>
    </row>
    <row r="44" spans="1:11" ht="12.75">
      <c r="A44" s="534" t="s">
        <v>354</v>
      </c>
      <c r="B44" s="111"/>
      <c r="C44" s="7"/>
      <c r="D44" s="7">
        <v>826029</v>
      </c>
      <c r="E44" s="27">
        <v>539022</v>
      </c>
      <c r="F44" s="25"/>
      <c r="G44" s="26">
        <v>385000</v>
      </c>
      <c r="H44" s="28">
        <v>385000</v>
      </c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>
        <v>744415</v>
      </c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14873751</v>
      </c>
      <c r="D60" s="219">
        <f t="shared" si="14"/>
        <v>24055132</v>
      </c>
      <c r="E60" s="271">
        <f t="shared" si="14"/>
        <v>17475716</v>
      </c>
      <c r="F60" s="272">
        <f t="shared" si="14"/>
        <v>1500000</v>
      </c>
      <c r="G60" s="219">
        <f t="shared" si="14"/>
        <v>21147000</v>
      </c>
      <c r="H60" s="222">
        <f t="shared" si="14"/>
        <v>21147000</v>
      </c>
      <c r="I60" s="273">
        <f t="shared" si="14"/>
        <v>23384000</v>
      </c>
      <c r="J60" s="219">
        <f t="shared" si="14"/>
        <v>14593000</v>
      </c>
      <c r="K60" s="271">
        <f t="shared" si="14"/>
        <v>15172000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0</v>
      </c>
      <c r="E5" s="530">
        <f t="shared" si="0"/>
        <v>0</v>
      </c>
      <c r="F5" s="531">
        <f t="shared" si="0"/>
        <v>23274000</v>
      </c>
      <c r="G5" s="529">
        <f t="shared" si="0"/>
        <v>23274000</v>
      </c>
      <c r="H5" s="532">
        <f t="shared" si="0"/>
        <v>23274000</v>
      </c>
      <c r="I5" s="533">
        <f t="shared" si="0"/>
        <v>0</v>
      </c>
      <c r="J5" s="529">
        <f t="shared" si="0"/>
        <v>3200000</v>
      </c>
      <c r="K5" s="530">
        <f t="shared" si="0"/>
        <v>1920000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6687173</v>
      </c>
      <c r="G6" s="7">
        <f t="shared" si="1"/>
        <v>2500000</v>
      </c>
      <c r="H6" s="33">
        <f t="shared" si="1"/>
        <v>2500000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/>
      <c r="E7" s="91"/>
      <c r="F7" s="90">
        <v>6687173</v>
      </c>
      <c r="G7" s="7">
        <v>2500000</v>
      </c>
      <c r="H7" s="33">
        <v>2500000</v>
      </c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3500000</v>
      </c>
      <c r="G8" s="7">
        <f t="shared" si="2"/>
        <v>3500000</v>
      </c>
      <c r="H8" s="33">
        <f t="shared" si="2"/>
        <v>3500000</v>
      </c>
      <c r="I8" s="31">
        <f t="shared" si="2"/>
        <v>0</v>
      </c>
      <c r="J8" s="7">
        <f t="shared" si="2"/>
        <v>3200000</v>
      </c>
      <c r="K8" s="91">
        <f t="shared" si="2"/>
        <v>1920000</v>
      </c>
    </row>
    <row r="9" spans="1:11" ht="12.75">
      <c r="A9" s="287" t="s">
        <v>332</v>
      </c>
      <c r="B9" s="120"/>
      <c r="C9" s="7"/>
      <c r="D9" s="7"/>
      <c r="E9" s="91"/>
      <c r="F9" s="90">
        <v>3500000</v>
      </c>
      <c r="G9" s="7">
        <v>3500000</v>
      </c>
      <c r="H9" s="33">
        <v>3500000</v>
      </c>
      <c r="I9" s="31"/>
      <c r="J9" s="7">
        <v>3200000</v>
      </c>
      <c r="K9" s="91">
        <v>1920000</v>
      </c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5000000</v>
      </c>
      <c r="G11" s="535">
        <f t="shared" si="3"/>
        <v>7300000</v>
      </c>
      <c r="H11" s="538">
        <f t="shared" si="3"/>
        <v>7300000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>
        <v>5000000</v>
      </c>
      <c r="G12" s="7">
        <v>7300000</v>
      </c>
      <c r="H12" s="33">
        <v>7300000</v>
      </c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8086827</v>
      </c>
      <c r="G13" s="131">
        <f t="shared" si="4"/>
        <v>9974000</v>
      </c>
      <c r="H13" s="134">
        <f t="shared" si="4"/>
        <v>9974000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>
        <v>8086827</v>
      </c>
      <c r="G14" s="7">
        <v>9974000</v>
      </c>
      <c r="H14" s="33">
        <v>9974000</v>
      </c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0</v>
      </c>
      <c r="E60" s="271">
        <f t="shared" si="14"/>
        <v>0</v>
      </c>
      <c r="F60" s="272">
        <f t="shared" si="14"/>
        <v>23274000</v>
      </c>
      <c r="G60" s="219">
        <f t="shared" si="14"/>
        <v>23274000</v>
      </c>
      <c r="H60" s="222">
        <f t="shared" si="14"/>
        <v>23274000</v>
      </c>
      <c r="I60" s="273">
        <f t="shared" si="14"/>
        <v>0</v>
      </c>
      <c r="J60" s="219">
        <f t="shared" si="14"/>
        <v>3200000</v>
      </c>
      <c r="K60" s="271">
        <f t="shared" si="14"/>
        <v>1920000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5948147</v>
      </c>
      <c r="D5" s="529">
        <f t="shared" si="0"/>
        <v>5361241</v>
      </c>
      <c r="E5" s="530">
        <f t="shared" si="0"/>
        <v>7362447</v>
      </c>
      <c r="F5" s="531">
        <f t="shared" si="0"/>
        <v>8769698</v>
      </c>
      <c r="G5" s="529">
        <f t="shared" si="0"/>
        <v>10732808</v>
      </c>
      <c r="H5" s="532">
        <f t="shared" si="0"/>
        <v>10732808</v>
      </c>
      <c r="I5" s="533">
        <f t="shared" si="0"/>
        <v>12301647</v>
      </c>
      <c r="J5" s="529">
        <f t="shared" si="0"/>
        <v>11911936</v>
      </c>
      <c r="K5" s="530">
        <f t="shared" si="0"/>
        <v>12567092</v>
      </c>
    </row>
    <row r="6" spans="1:11" ht="12.75">
      <c r="A6" s="534" t="s">
        <v>206</v>
      </c>
      <c r="B6" s="120"/>
      <c r="C6" s="7">
        <f aca="true" t="shared" si="1" ref="C6:K6">+C7</f>
        <v>1697712</v>
      </c>
      <c r="D6" s="7">
        <f t="shared" si="1"/>
        <v>578798</v>
      </c>
      <c r="E6" s="91">
        <f t="shared" si="1"/>
        <v>621879</v>
      </c>
      <c r="F6" s="90">
        <f t="shared" si="1"/>
        <v>884947</v>
      </c>
      <c r="G6" s="7">
        <f t="shared" si="1"/>
        <v>1163376</v>
      </c>
      <c r="H6" s="33">
        <f t="shared" si="1"/>
        <v>1163376</v>
      </c>
      <c r="I6" s="31">
        <f t="shared" si="1"/>
        <v>1225035</v>
      </c>
      <c r="J6" s="7">
        <f t="shared" si="1"/>
        <v>1291187</v>
      </c>
      <c r="K6" s="91">
        <f t="shared" si="1"/>
        <v>1362202</v>
      </c>
    </row>
    <row r="7" spans="1:11" ht="12.75">
      <c r="A7" s="287" t="s">
        <v>331</v>
      </c>
      <c r="B7" s="120"/>
      <c r="C7" s="7">
        <v>1697712</v>
      </c>
      <c r="D7" s="7">
        <v>578798</v>
      </c>
      <c r="E7" s="91">
        <v>621879</v>
      </c>
      <c r="F7" s="90">
        <v>884947</v>
      </c>
      <c r="G7" s="7">
        <v>1163376</v>
      </c>
      <c r="H7" s="33">
        <v>1163376</v>
      </c>
      <c r="I7" s="31">
        <v>1225035</v>
      </c>
      <c r="J7" s="7">
        <v>1291187</v>
      </c>
      <c r="K7" s="91">
        <v>1362202</v>
      </c>
    </row>
    <row r="8" spans="1:11" ht="12.75">
      <c r="A8" s="534" t="s">
        <v>207</v>
      </c>
      <c r="B8" s="120"/>
      <c r="C8" s="7">
        <f aca="true" t="shared" si="2" ref="C8:K8">SUM(C9:C10)</f>
        <v>2594907</v>
      </c>
      <c r="D8" s="7">
        <f t="shared" si="2"/>
        <v>2946619</v>
      </c>
      <c r="E8" s="91">
        <f t="shared" si="2"/>
        <v>4906490</v>
      </c>
      <c r="F8" s="90">
        <f t="shared" si="2"/>
        <v>5029794</v>
      </c>
      <c r="G8" s="7">
        <f t="shared" si="2"/>
        <v>7469535</v>
      </c>
      <c r="H8" s="33">
        <f t="shared" si="2"/>
        <v>7469535</v>
      </c>
      <c r="I8" s="31">
        <f t="shared" si="2"/>
        <v>8865420</v>
      </c>
      <c r="J8" s="7">
        <f t="shared" si="2"/>
        <v>8290153</v>
      </c>
      <c r="K8" s="91">
        <f t="shared" si="2"/>
        <v>8746111</v>
      </c>
    </row>
    <row r="9" spans="1:11" ht="12.75">
      <c r="A9" s="287" t="s">
        <v>332</v>
      </c>
      <c r="B9" s="120"/>
      <c r="C9" s="7">
        <v>2594907</v>
      </c>
      <c r="D9" s="7">
        <v>2946619</v>
      </c>
      <c r="E9" s="91">
        <v>4906490</v>
      </c>
      <c r="F9" s="90">
        <v>5029794</v>
      </c>
      <c r="G9" s="7">
        <v>7469535</v>
      </c>
      <c r="H9" s="33">
        <v>7469535</v>
      </c>
      <c r="I9" s="31">
        <v>8865420</v>
      </c>
      <c r="J9" s="7">
        <v>8290153</v>
      </c>
      <c r="K9" s="91">
        <v>8746111</v>
      </c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1247357</v>
      </c>
      <c r="D11" s="535">
        <f t="shared" si="3"/>
        <v>1389341</v>
      </c>
      <c r="E11" s="536">
        <f t="shared" si="3"/>
        <v>1248987</v>
      </c>
      <c r="F11" s="537">
        <f t="shared" si="3"/>
        <v>1975900</v>
      </c>
      <c r="G11" s="535">
        <f t="shared" si="3"/>
        <v>1735751</v>
      </c>
      <c r="H11" s="538">
        <f t="shared" si="3"/>
        <v>1735751</v>
      </c>
      <c r="I11" s="539">
        <f t="shared" si="3"/>
        <v>1827746</v>
      </c>
      <c r="J11" s="535">
        <f t="shared" si="3"/>
        <v>1926444</v>
      </c>
      <c r="K11" s="536">
        <f t="shared" si="3"/>
        <v>2032399</v>
      </c>
    </row>
    <row r="12" spans="1:11" ht="12.75">
      <c r="A12" s="287" t="s">
        <v>334</v>
      </c>
      <c r="B12" s="111"/>
      <c r="C12" s="7">
        <v>1247357</v>
      </c>
      <c r="D12" s="7">
        <v>1389341</v>
      </c>
      <c r="E12" s="91">
        <v>1248987</v>
      </c>
      <c r="F12" s="90">
        <v>1975900</v>
      </c>
      <c r="G12" s="7">
        <v>1735751</v>
      </c>
      <c r="H12" s="33">
        <v>1735751</v>
      </c>
      <c r="I12" s="31">
        <v>1827746</v>
      </c>
      <c r="J12" s="7">
        <v>1926444</v>
      </c>
      <c r="K12" s="91">
        <v>2032399</v>
      </c>
    </row>
    <row r="13" spans="1:11" ht="12.75">
      <c r="A13" s="534" t="s">
        <v>209</v>
      </c>
      <c r="B13" s="111"/>
      <c r="C13" s="131">
        <f aca="true" t="shared" si="4" ref="C13:K13">+C14</f>
        <v>408171</v>
      </c>
      <c r="D13" s="131">
        <f t="shared" si="4"/>
        <v>446483</v>
      </c>
      <c r="E13" s="132">
        <f t="shared" si="4"/>
        <v>585091</v>
      </c>
      <c r="F13" s="133">
        <f t="shared" si="4"/>
        <v>879057</v>
      </c>
      <c r="G13" s="131">
        <f t="shared" si="4"/>
        <v>364146</v>
      </c>
      <c r="H13" s="134">
        <f t="shared" si="4"/>
        <v>364146</v>
      </c>
      <c r="I13" s="135">
        <f t="shared" si="4"/>
        <v>383446</v>
      </c>
      <c r="J13" s="131">
        <f t="shared" si="4"/>
        <v>404152</v>
      </c>
      <c r="K13" s="132">
        <f t="shared" si="4"/>
        <v>426380</v>
      </c>
    </row>
    <row r="14" spans="1:11" ht="12.75">
      <c r="A14" s="287" t="s">
        <v>335</v>
      </c>
      <c r="B14" s="111"/>
      <c r="C14" s="7">
        <v>408171</v>
      </c>
      <c r="D14" s="7">
        <v>446483</v>
      </c>
      <c r="E14" s="91">
        <v>585091</v>
      </c>
      <c r="F14" s="90">
        <v>879057</v>
      </c>
      <c r="G14" s="7">
        <v>364146</v>
      </c>
      <c r="H14" s="33">
        <v>364146</v>
      </c>
      <c r="I14" s="31">
        <v>383446</v>
      </c>
      <c r="J14" s="7">
        <v>404152</v>
      </c>
      <c r="K14" s="91">
        <v>426380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569275</v>
      </c>
      <c r="D22" s="517">
        <f t="shared" si="6"/>
        <v>1426884</v>
      </c>
      <c r="E22" s="518">
        <f t="shared" si="6"/>
        <v>457261</v>
      </c>
      <c r="F22" s="519">
        <f t="shared" si="6"/>
        <v>974689</v>
      </c>
      <c r="G22" s="517">
        <f t="shared" si="6"/>
        <v>1313989</v>
      </c>
      <c r="H22" s="520">
        <f t="shared" si="6"/>
        <v>1313989</v>
      </c>
      <c r="I22" s="521">
        <f t="shared" si="6"/>
        <v>1383631</v>
      </c>
      <c r="J22" s="517">
        <f t="shared" si="6"/>
        <v>1458346</v>
      </c>
      <c r="K22" s="518">
        <f t="shared" si="6"/>
        <v>1538556</v>
      </c>
    </row>
    <row r="23" spans="1:11" ht="12.75">
      <c r="A23" s="534" t="s">
        <v>339</v>
      </c>
      <c r="B23" s="120"/>
      <c r="C23" s="7"/>
      <c r="D23" s="7">
        <v>172482</v>
      </c>
      <c r="E23" s="91">
        <v>457261</v>
      </c>
      <c r="F23" s="90">
        <v>72384</v>
      </c>
      <c r="G23" s="7">
        <v>326564</v>
      </c>
      <c r="H23" s="33">
        <v>326564</v>
      </c>
      <c r="I23" s="31">
        <v>343872</v>
      </c>
      <c r="J23" s="7">
        <v>362441</v>
      </c>
      <c r="K23" s="91">
        <v>382375</v>
      </c>
    </row>
    <row r="24" spans="1:11" ht="12.75">
      <c r="A24" s="534" t="s">
        <v>340</v>
      </c>
      <c r="B24" s="120"/>
      <c r="C24" s="7">
        <v>83567</v>
      </c>
      <c r="D24" s="7">
        <v>200928</v>
      </c>
      <c r="E24" s="91"/>
      <c r="F24" s="90">
        <v>75010</v>
      </c>
      <c r="G24" s="7">
        <v>250676</v>
      </c>
      <c r="H24" s="33">
        <v>250676</v>
      </c>
      <c r="I24" s="31">
        <v>263962</v>
      </c>
      <c r="J24" s="7">
        <v>278216</v>
      </c>
      <c r="K24" s="91">
        <v>293518</v>
      </c>
    </row>
    <row r="25" spans="1:11" ht="12.75">
      <c r="A25" s="534" t="s">
        <v>341</v>
      </c>
      <c r="B25" s="120"/>
      <c r="C25" s="7">
        <v>340918</v>
      </c>
      <c r="D25" s="7"/>
      <c r="E25" s="91"/>
      <c r="F25" s="90">
        <v>332429</v>
      </c>
      <c r="G25" s="7">
        <v>332429</v>
      </c>
      <c r="H25" s="33">
        <v>332429</v>
      </c>
      <c r="I25" s="31">
        <v>350048</v>
      </c>
      <c r="J25" s="7">
        <v>368950</v>
      </c>
      <c r="K25" s="91">
        <v>389243</v>
      </c>
    </row>
    <row r="26" spans="1:11" ht="12.75">
      <c r="A26" s="534" t="s">
        <v>342</v>
      </c>
      <c r="B26" s="293"/>
      <c r="C26" s="535">
        <v>5062</v>
      </c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>
        <v>175666</v>
      </c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139728</v>
      </c>
      <c r="D32" s="7">
        <v>1053474</v>
      </c>
      <c r="E32" s="91"/>
      <c r="F32" s="90">
        <v>319200</v>
      </c>
      <c r="G32" s="7">
        <v>404320</v>
      </c>
      <c r="H32" s="33">
        <v>404320</v>
      </c>
      <c r="I32" s="31">
        <v>425749</v>
      </c>
      <c r="J32" s="7">
        <v>448739</v>
      </c>
      <c r="K32" s="91">
        <v>473420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3408479</v>
      </c>
      <c r="D40" s="517">
        <f t="shared" si="9"/>
        <v>3275957</v>
      </c>
      <c r="E40" s="518">
        <f t="shared" si="9"/>
        <v>5471755</v>
      </c>
      <c r="F40" s="519">
        <f t="shared" si="9"/>
        <v>3457601</v>
      </c>
      <c r="G40" s="517">
        <f t="shared" si="9"/>
        <v>3748090</v>
      </c>
      <c r="H40" s="520">
        <f t="shared" si="9"/>
        <v>3748090</v>
      </c>
      <c r="I40" s="521">
        <f t="shared" si="9"/>
        <v>2946739</v>
      </c>
      <c r="J40" s="517">
        <f t="shared" si="9"/>
        <v>3105863</v>
      </c>
      <c r="K40" s="518">
        <f t="shared" si="9"/>
        <v>3276685</v>
      </c>
    </row>
    <row r="41" spans="1:11" ht="12.75">
      <c r="A41" s="534" t="s">
        <v>350</v>
      </c>
      <c r="B41" s="120"/>
      <c r="C41" s="535"/>
      <c r="D41" s="535">
        <v>2033323</v>
      </c>
      <c r="E41" s="536">
        <v>2431029</v>
      </c>
      <c r="F41" s="537">
        <v>2438329</v>
      </c>
      <c r="G41" s="535">
        <v>1023577</v>
      </c>
      <c r="H41" s="538">
        <v>1023577</v>
      </c>
      <c r="I41" s="539">
        <v>787827</v>
      </c>
      <c r="J41" s="535">
        <v>830369</v>
      </c>
      <c r="K41" s="536">
        <v>876040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2740979</v>
      </c>
      <c r="D43" s="131"/>
      <c r="E43" s="295"/>
      <c r="F43" s="296">
        <v>68357</v>
      </c>
      <c r="G43" s="297">
        <v>1020505</v>
      </c>
      <c r="H43" s="298">
        <v>1020505</v>
      </c>
      <c r="I43" s="299">
        <v>814592</v>
      </c>
      <c r="J43" s="297">
        <v>858580</v>
      </c>
      <c r="K43" s="295">
        <v>905801</v>
      </c>
    </row>
    <row r="44" spans="1:11" ht="12.75">
      <c r="A44" s="534" t="s">
        <v>354</v>
      </c>
      <c r="B44" s="111"/>
      <c r="C44" s="7">
        <v>7185</v>
      </c>
      <c r="D44" s="7">
        <v>9796</v>
      </c>
      <c r="E44" s="27"/>
      <c r="F44" s="25">
        <v>102853</v>
      </c>
      <c r="G44" s="26">
        <v>1391775</v>
      </c>
      <c r="H44" s="28">
        <v>1391775</v>
      </c>
      <c r="I44" s="294">
        <v>1015539</v>
      </c>
      <c r="J44" s="26">
        <v>1070378</v>
      </c>
      <c r="K44" s="27">
        <v>1129249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>
        <v>199398</v>
      </c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>
        <v>52307</v>
      </c>
      <c r="D48" s="7"/>
      <c r="E48" s="27">
        <v>430181</v>
      </c>
      <c r="F48" s="25"/>
      <c r="G48" s="26">
        <v>312233</v>
      </c>
      <c r="H48" s="28">
        <v>312233</v>
      </c>
      <c r="I48" s="294">
        <v>328781</v>
      </c>
      <c r="J48" s="26">
        <v>346536</v>
      </c>
      <c r="K48" s="27">
        <v>365595</v>
      </c>
    </row>
    <row r="49" spans="1:11" ht="12.75">
      <c r="A49" s="534" t="s">
        <v>92</v>
      </c>
      <c r="B49" s="111"/>
      <c r="C49" s="26">
        <v>608008</v>
      </c>
      <c r="D49" s="26">
        <v>1033440</v>
      </c>
      <c r="E49" s="27">
        <v>2610545</v>
      </c>
      <c r="F49" s="25">
        <v>848062</v>
      </c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663062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>
        <v>663062</v>
      </c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9925901</v>
      </c>
      <c r="D60" s="219">
        <f t="shared" si="14"/>
        <v>10064082</v>
      </c>
      <c r="E60" s="271">
        <f t="shared" si="14"/>
        <v>13291463</v>
      </c>
      <c r="F60" s="272">
        <f t="shared" si="14"/>
        <v>13865050</v>
      </c>
      <c r="G60" s="219">
        <f t="shared" si="14"/>
        <v>15794887</v>
      </c>
      <c r="H60" s="222">
        <f t="shared" si="14"/>
        <v>15794887</v>
      </c>
      <c r="I60" s="273">
        <f t="shared" si="14"/>
        <v>16632017</v>
      </c>
      <c r="J60" s="219">
        <f t="shared" si="14"/>
        <v>16476145</v>
      </c>
      <c r="K60" s="271">
        <f t="shared" si="14"/>
        <v>17382333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-31439000</v>
      </c>
      <c r="D5" s="529">
        <f t="shared" si="0"/>
        <v>-36983860</v>
      </c>
      <c r="E5" s="530">
        <f t="shared" si="0"/>
        <v>-37129583</v>
      </c>
      <c r="F5" s="531">
        <f t="shared" si="0"/>
        <v>-33057665</v>
      </c>
      <c r="G5" s="529">
        <f t="shared" si="0"/>
        <v>-33057665</v>
      </c>
      <c r="H5" s="532">
        <f t="shared" si="0"/>
        <v>-33057665</v>
      </c>
      <c r="I5" s="533">
        <f t="shared" si="0"/>
        <v>-35867069</v>
      </c>
      <c r="J5" s="529">
        <f t="shared" si="0"/>
        <v>-35867069</v>
      </c>
      <c r="K5" s="530">
        <f t="shared" si="0"/>
        <v>-35867069</v>
      </c>
    </row>
    <row r="6" spans="1:11" ht="12.75">
      <c r="A6" s="534" t="s">
        <v>206</v>
      </c>
      <c r="B6" s="120"/>
      <c r="C6" s="7">
        <f aca="true" t="shared" si="1" ref="C6:K6">+C7</f>
        <v>-31439000</v>
      </c>
      <c r="D6" s="7">
        <f t="shared" si="1"/>
        <v>0</v>
      </c>
      <c r="E6" s="91">
        <f t="shared" si="1"/>
        <v>0</v>
      </c>
      <c r="F6" s="90">
        <f t="shared" si="1"/>
        <v>-14217897</v>
      </c>
      <c r="G6" s="7">
        <f t="shared" si="1"/>
        <v>-14217897</v>
      </c>
      <c r="H6" s="33">
        <f t="shared" si="1"/>
        <v>-14217897</v>
      </c>
      <c r="I6" s="31">
        <f t="shared" si="1"/>
        <v>-13718841</v>
      </c>
      <c r="J6" s="7">
        <f t="shared" si="1"/>
        <v>-13718841</v>
      </c>
      <c r="K6" s="91">
        <f t="shared" si="1"/>
        <v>-13718841</v>
      </c>
    </row>
    <row r="7" spans="1:11" ht="12.75">
      <c r="A7" s="287" t="s">
        <v>331</v>
      </c>
      <c r="B7" s="120"/>
      <c r="C7" s="7">
        <v>-31439000</v>
      </c>
      <c r="D7" s="7"/>
      <c r="E7" s="91"/>
      <c r="F7" s="90">
        <v>-14217897</v>
      </c>
      <c r="G7" s="7">
        <v>-14217897</v>
      </c>
      <c r="H7" s="33">
        <v>-14217897</v>
      </c>
      <c r="I7" s="31">
        <v>-13718841</v>
      </c>
      <c r="J7" s="7">
        <v>-13718841</v>
      </c>
      <c r="K7" s="91">
        <v>-13718841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-6846362</v>
      </c>
      <c r="G8" s="7">
        <f t="shared" si="2"/>
        <v>-6846362</v>
      </c>
      <c r="H8" s="33">
        <f t="shared" si="2"/>
        <v>-6846362</v>
      </c>
      <c r="I8" s="31">
        <f t="shared" si="2"/>
        <v>-9784676</v>
      </c>
      <c r="J8" s="7">
        <f t="shared" si="2"/>
        <v>-9784676</v>
      </c>
      <c r="K8" s="91">
        <f t="shared" si="2"/>
        <v>-9784676</v>
      </c>
    </row>
    <row r="9" spans="1:11" ht="12.75">
      <c r="A9" s="287" t="s">
        <v>332</v>
      </c>
      <c r="B9" s="120"/>
      <c r="C9" s="7"/>
      <c r="D9" s="7"/>
      <c r="E9" s="91"/>
      <c r="F9" s="90">
        <v>-6846362</v>
      </c>
      <c r="G9" s="7">
        <v>-6846362</v>
      </c>
      <c r="H9" s="33">
        <v>-6846362</v>
      </c>
      <c r="I9" s="31">
        <v>-9784676</v>
      </c>
      <c r="J9" s="7">
        <v>-9784676</v>
      </c>
      <c r="K9" s="91">
        <v>-9784676</v>
      </c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-5066452</v>
      </c>
      <c r="G11" s="535">
        <f t="shared" si="3"/>
        <v>-5066452</v>
      </c>
      <c r="H11" s="538">
        <f t="shared" si="3"/>
        <v>-5066452</v>
      </c>
      <c r="I11" s="539">
        <f t="shared" si="3"/>
        <v>-5722519</v>
      </c>
      <c r="J11" s="535">
        <f t="shared" si="3"/>
        <v>-5722519</v>
      </c>
      <c r="K11" s="536">
        <f t="shared" si="3"/>
        <v>-5722519</v>
      </c>
    </row>
    <row r="12" spans="1:11" ht="12.75">
      <c r="A12" s="287" t="s">
        <v>334</v>
      </c>
      <c r="B12" s="111"/>
      <c r="C12" s="7"/>
      <c r="D12" s="7"/>
      <c r="E12" s="91"/>
      <c r="F12" s="90">
        <v>-5066452</v>
      </c>
      <c r="G12" s="7">
        <v>-5066452</v>
      </c>
      <c r="H12" s="33">
        <v>-5066452</v>
      </c>
      <c r="I12" s="31">
        <v>-5722519</v>
      </c>
      <c r="J12" s="7">
        <v>-5722519</v>
      </c>
      <c r="K12" s="91">
        <v>-5722519</v>
      </c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-6926954</v>
      </c>
      <c r="G13" s="131">
        <f t="shared" si="4"/>
        <v>-6926954</v>
      </c>
      <c r="H13" s="134">
        <f t="shared" si="4"/>
        <v>-6926954</v>
      </c>
      <c r="I13" s="135">
        <f t="shared" si="4"/>
        <v>-5906653</v>
      </c>
      <c r="J13" s="131">
        <f t="shared" si="4"/>
        <v>-5906653</v>
      </c>
      <c r="K13" s="132">
        <f t="shared" si="4"/>
        <v>-5906653</v>
      </c>
    </row>
    <row r="14" spans="1:11" ht="12.75">
      <c r="A14" s="287" t="s">
        <v>335</v>
      </c>
      <c r="B14" s="111"/>
      <c r="C14" s="7"/>
      <c r="D14" s="7"/>
      <c r="E14" s="91"/>
      <c r="F14" s="90">
        <v>-6926954</v>
      </c>
      <c r="G14" s="7">
        <v>-6926954</v>
      </c>
      <c r="H14" s="33">
        <v>-6926954</v>
      </c>
      <c r="I14" s="31">
        <v>-5906653</v>
      </c>
      <c r="J14" s="7">
        <v>-5906653</v>
      </c>
      <c r="K14" s="91">
        <v>-5906653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-36983860</v>
      </c>
      <c r="E15" s="91">
        <f t="shared" si="5"/>
        <v>-37129583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-734380</v>
      </c>
      <c r="J15" s="7">
        <f t="shared" si="5"/>
        <v>-734380</v>
      </c>
      <c r="K15" s="91">
        <f t="shared" si="5"/>
        <v>-734380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>
        <v>-734380</v>
      </c>
      <c r="J16" s="7">
        <v>-734380</v>
      </c>
      <c r="K16" s="91">
        <v>-734380</v>
      </c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-36983860</v>
      </c>
      <c r="E20" s="91">
        <v>-37129583</v>
      </c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-5068595</v>
      </c>
      <c r="D22" s="517">
        <f t="shared" si="6"/>
        <v>-2848644</v>
      </c>
      <c r="E22" s="518">
        <f t="shared" si="6"/>
        <v>-2749753</v>
      </c>
      <c r="F22" s="519">
        <f t="shared" si="6"/>
        <v>-8058107</v>
      </c>
      <c r="G22" s="517">
        <f t="shared" si="6"/>
        <v>-8058108</v>
      </c>
      <c r="H22" s="520">
        <f t="shared" si="6"/>
        <v>-8058108</v>
      </c>
      <c r="I22" s="521">
        <f t="shared" si="6"/>
        <v>-2749755</v>
      </c>
      <c r="J22" s="517">
        <f t="shared" si="6"/>
        <v>-2749755</v>
      </c>
      <c r="K22" s="518">
        <f t="shared" si="6"/>
        <v>-2749755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>
        <v>-3616989</v>
      </c>
      <c r="G24" s="7">
        <v>-3616989</v>
      </c>
      <c r="H24" s="33">
        <v>-3616989</v>
      </c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>
        <v>-2417812</v>
      </c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>
        <v>-1165853</v>
      </c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>
        <v>-74392</v>
      </c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-5068595</v>
      </c>
      <c r="D32" s="7">
        <v>-2848644</v>
      </c>
      <c r="E32" s="91">
        <v>-2749753</v>
      </c>
      <c r="F32" s="90">
        <v>-783061</v>
      </c>
      <c r="G32" s="7">
        <v>-4441119</v>
      </c>
      <c r="H32" s="33">
        <v>-4441119</v>
      </c>
      <c r="I32" s="31">
        <v>-2749755</v>
      </c>
      <c r="J32" s="7">
        <v>-2749755</v>
      </c>
      <c r="K32" s="91">
        <v>-2749755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-11097</v>
      </c>
      <c r="D37" s="517">
        <f t="shared" si="8"/>
        <v>0</v>
      </c>
      <c r="E37" s="518">
        <f t="shared" si="8"/>
        <v>0</v>
      </c>
      <c r="F37" s="519">
        <f t="shared" si="8"/>
        <v>-1055617</v>
      </c>
      <c r="G37" s="517">
        <f t="shared" si="8"/>
        <v>-1055617</v>
      </c>
      <c r="H37" s="520">
        <f t="shared" si="8"/>
        <v>-1055617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>
        <v>-11097</v>
      </c>
      <c r="D38" s="7"/>
      <c r="E38" s="91"/>
      <c r="F38" s="90">
        <v>-1055617</v>
      </c>
      <c r="G38" s="7">
        <v>-1055617</v>
      </c>
      <c r="H38" s="33">
        <v>-1055617</v>
      </c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-1592849</v>
      </c>
      <c r="D40" s="517">
        <f t="shared" si="9"/>
        <v>-2897638</v>
      </c>
      <c r="E40" s="518">
        <f t="shared" si="9"/>
        <v>-2505396</v>
      </c>
      <c r="F40" s="519">
        <f t="shared" si="9"/>
        <v>-1346015</v>
      </c>
      <c r="G40" s="517">
        <f t="shared" si="9"/>
        <v>-1346016</v>
      </c>
      <c r="H40" s="520">
        <f t="shared" si="9"/>
        <v>-1346016</v>
      </c>
      <c r="I40" s="521">
        <f t="shared" si="9"/>
        <v>-2142049</v>
      </c>
      <c r="J40" s="517">
        <f t="shared" si="9"/>
        <v>-2142049</v>
      </c>
      <c r="K40" s="518">
        <f t="shared" si="9"/>
        <v>-2142049</v>
      </c>
    </row>
    <row r="41" spans="1:11" ht="12.75">
      <c r="A41" s="534" t="s">
        <v>350</v>
      </c>
      <c r="B41" s="120"/>
      <c r="C41" s="535"/>
      <c r="D41" s="535"/>
      <c r="E41" s="536"/>
      <c r="F41" s="537">
        <v>-97668</v>
      </c>
      <c r="G41" s="535">
        <v>-97668</v>
      </c>
      <c r="H41" s="538">
        <v>-97668</v>
      </c>
      <c r="I41" s="539">
        <v>-431124</v>
      </c>
      <c r="J41" s="535">
        <v>-431124</v>
      </c>
      <c r="K41" s="536">
        <v>-431124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>
        <v>-71776</v>
      </c>
      <c r="G43" s="297">
        <v>-155649</v>
      </c>
      <c r="H43" s="298">
        <v>-155649</v>
      </c>
      <c r="I43" s="299">
        <v>-156017</v>
      </c>
      <c r="J43" s="297">
        <v>-156017</v>
      </c>
      <c r="K43" s="295">
        <v>-156017</v>
      </c>
    </row>
    <row r="44" spans="1:11" ht="12.75">
      <c r="A44" s="534" t="s">
        <v>354</v>
      </c>
      <c r="B44" s="111"/>
      <c r="C44" s="7"/>
      <c r="D44" s="7"/>
      <c r="E44" s="27"/>
      <c r="F44" s="25">
        <v>-179392</v>
      </c>
      <c r="G44" s="26">
        <v>-95520</v>
      </c>
      <c r="H44" s="28">
        <v>-95520</v>
      </c>
      <c r="I44" s="294">
        <v>-407082</v>
      </c>
      <c r="J44" s="26">
        <v>-407082</v>
      </c>
      <c r="K44" s="27">
        <v>-407082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-302435</v>
      </c>
      <c r="D47" s="7">
        <v>-860508</v>
      </c>
      <c r="E47" s="27">
        <v>-1046039</v>
      </c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>
        <v>-1046038</v>
      </c>
      <c r="J48" s="26">
        <v>-1046038</v>
      </c>
      <c r="K48" s="27">
        <v>-1046038</v>
      </c>
    </row>
    <row r="49" spans="1:11" ht="12.75">
      <c r="A49" s="534" t="s">
        <v>92</v>
      </c>
      <c r="B49" s="111"/>
      <c r="C49" s="26">
        <v>-1290414</v>
      </c>
      <c r="D49" s="26">
        <v>-2037130</v>
      </c>
      <c r="E49" s="27">
        <v>-1459357</v>
      </c>
      <c r="F49" s="25">
        <v>-997179</v>
      </c>
      <c r="G49" s="26">
        <v>-997179</v>
      </c>
      <c r="H49" s="28">
        <v>-997179</v>
      </c>
      <c r="I49" s="294">
        <v>-101788</v>
      </c>
      <c r="J49" s="26">
        <v>-101788</v>
      </c>
      <c r="K49" s="27">
        <v>-101788</v>
      </c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-55614</v>
      </c>
      <c r="D57" s="517">
        <f t="shared" si="13"/>
        <v>-46893</v>
      </c>
      <c r="E57" s="518">
        <f t="shared" si="13"/>
        <v>-28523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-28524</v>
      </c>
      <c r="J57" s="517">
        <f t="shared" si="13"/>
        <v>-28524</v>
      </c>
      <c r="K57" s="518">
        <f t="shared" si="13"/>
        <v>-28524</v>
      </c>
    </row>
    <row r="58" spans="1:11" ht="12.75">
      <c r="A58" s="534" t="s">
        <v>218</v>
      </c>
      <c r="B58" s="111"/>
      <c r="C58" s="7">
        <v>-55614</v>
      </c>
      <c r="D58" s="7">
        <v>-46893</v>
      </c>
      <c r="E58" s="91">
        <v>-28523</v>
      </c>
      <c r="F58" s="90"/>
      <c r="G58" s="7"/>
      <c r="H58" s="33"/>
      <c r="I58" s="31">
        <v>-28524</v>
      </c>
      <c r="J58" s="7">
        <v>-28524</v>
      </c>
      <c r="K58" s="91">
        <v>-28524</v>
      </c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-38167155</v>
      </c>
      <c r="D60" s="219">
        <f t="shared" si="14"/>
        <v>-42777035</v>
      </c>
      <c r="E60" s="271">
        <f t="shared" si="14"/>
        <v>-42413255</v>
      </c>
      <c r="F60" s="272">
        <f t="shared" si="14"/>
        <v>-43517404</v>
      </c>
      <c r="G60" s="219">
        <f t="shared" si="14"/>
        <v>-43517406</v>
      </c>
      <c r="H60" s="222">
        <f t="shared" si="14"/>
        <v>-43517406</v>
      </c>
      <c r="I60" s="273">
        <f t="shared" si="14"/>
        <v>-40787397</v>
      </c>
      <c r="J60" s="219">
        <f t="shared" si="14"/>
        <v>-40787397</v>
      </c>
      <c r="K60" s="271">
        <f t="shared" si="14"/>
        <v>-40787397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82835668</v>
      </c>
      <c r="D5" s="12">
        <f t="shared" si="0"/>
        <v>85882026</v>
      </c>
      <c r="E5" s="71">
        <f t="shared" si="0"/>
        <v>93594751</v>
      </c>
      <c r="F5" s="72">
        <f t="shared" si="0"/>
        <v>97277018</v>
      </c>
      <c r="G5" s="12">
        <f t="shared" si="0"/>
        <v>105363945</v>
      </c>
      <c r="H5" s="73">
        <f t="shared" si="0"/>
        <v>105363945</v>
      </c>
      <c r="I5" s="130">
        <f t="shared" si="0"/>
        <v>113228288</v>
      </c>
      <c r="J5" s="12">
        <f t="shared" si="0"/>
        <v>112554486</v>
      </c>
      <c r="K5" s="73">
        <f t="shared" si="0"/>
        <v>120297299</v>
      </c>
    </row>
    <row r="6" spans="1:11" ht="12.75">
      <c r="A6" s="113" t="s">
        <v>74</v>
      </c>
      <c r="B6" s="111"/>
      <c r="C6" s="7">
        <v>1025105</v>
      </c>
      <c r="D6" s="7">
        <v>1536504</v>
      </c>
      <c r="E6" s="91">
        <v>1381091</v>
      </c>
      <c r="F6" s="90">
        <v>1580761</v>
      </c>
      <c r="G6" s="7">
        <v>1640905</v>
      </c>
      <c r="H6" s="33">
        <v>1640905</v>
      </c>
      <c r="I6" s="31">
        <v>1674873</v>
      </c>
      <c r="J6" s="7">
        <v>711316</v>
      </c>
      <c r="K6" s="91">
        <v>750438</v>
      </c>
    </row>
    <row r="7" spans="1:11" ht="12.75">
      <c r="A7" s="113" t="s">
        <v>75</v>
      </c>
      <c r="B7" s="111"/>
      <c r="C7" s="131">
        <v>81810563</v>
      </c>
      <c r="D7" s="131">
        <v>84345522</v>
      </c>
      <c r="E7" s="132">
        <v>92213660</v>
      </c>
      <c r="F7" s="133">
        <v>95696257</v>
      </c>
      <c r="G7" s="131">
        <v>103723040</v>
      </c>
      <c r="H7" s="134">
        <v>103723040</v>
      </c>
      <c r="I7" s="135">
        <v>111553415</v>
      </c>
      <c r="J7" s="131">
        <v>111843170</v>
      </c>
      <c r="K7" s="132">
        <v>119546861</v>
      </c>
    </row>
    <row r="8" spans="1:11" ht="12.75">
      <c r="A8" s="113" t="s">
        <v>76</v>
      </c>
      <c r="B8" s="111"/>
      <c r="C8" s="7"/>
      <c r="D8" s="7"/>
      <c r="E8" s="91"/>
      <c r="F8" s="90"/>
      <c r="G8" s="7"/>
      <c r="H8" s="33"/>
      <c r="I8" s="31"/>
      <c r="J8" s="7"/>
      <c r="K8" s="91"/>
    </row>
    <row r="9" spans="1:11" ht="12.75">
      <c r="A9" s="110" t="s">
        <v>77</v>
      </c>
      <c r="B9" s="111"/>
      <c r="C9" s="12">
        <f aca="true" t="shared" si="1" ref="C9:K9">SUM(C10:C14)</f>
        <v>4349609</v>
      </c>
      <c r="D9" s="12">
        <f t="shared" si="1"/>
        <v>7180586</v>
      </c>
      <c r="E9" s="136">
        <f t="shared" si="1"/>
        <v>6677034</v>
      </c>
      <c r="F9" s="137">
        <f t="shared" si="1"/>
        <v>2514292</v>
      </c>
      <c r="G9" s="12">
        <f t="shared" si="1"/>
        <v>2514290</v>
      </c>
      <c r="H9" s="74">
        <f t="shared" si="1"/>
        <v>2514290</v>
      </c>
      <c r="I9" s="72">
        <f t="shared" si="1"/>
        <v>2502739</v>
      </c>
      <c r="J9" s="12">
        <f t="shared" si="1"/>
        <v>2794956</v>
      </c>
      <c r="K9" s="136">
        <f t="shared" si="1"/>
        <v>2893953</v>
      </c>
    </row>
    <row r="10" spans="1:11" ht="12.75">
      <c r="A10" s="113" t="s">
        <v>78</v>
      </c>
      <c r="B10" s="111"/>
      <c r="C10" s="7">
        <v>1453103</v>
      </c>
      <c r="D10" s="7">
        <v>4301379</v>
      </c>
      <c r="E10" s="91">
        <v>3161352</v>
      </c>
      <c r="F10" s="90">
        <v>2422616</v>
      </c>
      <c r="G10" s="7">
        <v>2422613</v>
      </c>
      <c r="H10" s="33">
        <v>2422613</v>
      </c>
      <c r="I10" s="31">
        <v>2406203</v>
      </c>
      <c r="J10" s="7">
        <v>2693207</v>
      </c>
      <c r="K10" s="91">
        <v>2786608</v>
      </c>
    </row>
    <row r="11" spans="1:11" ht="12.75">
      <c r="A11" s="113" t="s">
        <v>79</v>
      </c>
      <c r="B11" s="111"/>
      <c r="C11" s="7">
        <v>96342</v>
      </c>
      <c r="D11" s="7">
        <v>74235</v>
      </c>
      <c r="E11" s="91">
        <v>557923</v>
      </c>
      <c r="F11" s="90">
        <v>91676</v>
      </c>
      <c r="G11" s="7">
        <v>91677</v>
      </c>
      <c r="H11" s="33">
        <v>91677</v>
      </c>
      <c r="I11" s="31">
        <v>96536</v>
      </c>
      <c r="J11" s="7">
        <v>101749</v>
      </c>
      <c r="K11" s="91">
        <v>107345</v>
      </c>
    </row>
    <row r="12" spans="1:11" ht="12.75">
      <c r="A12" s="113" t="s">
        <v>80</v>
      </c>
      <c r="B12" s="111"/>
      <c r="C12" s="7">
        <v>2800164</v>
      </c>
      <c r="D12" s="7">
        <v>2804972</v>
      </c>
      <c r="E12" s="91">
        <v>2957759</v>
      </c>
      <c r="F12" s="90"/>
      <c r="G12" s="7"/>
      <c r="H12" s="33"/>
      <c r="I12" s="31"/>
      <c r="J12" s="7"/>
      <c r="K12" s="91"/>
    </row>
    <row r="13" spans="1:11" ht="12.75">
      <c r="A13" s="113" t="s">
        <v>81</v>
      </c>
      <c r="B13" s="111"/>
      <c r="C13" s="7"/>
      <c r="D13" s="7"/>
      <c r="E13" s="91"/>
      <c r="F13" s="90"/>
      <c r="G13" s="7"/>
      <c r="H13" s="33"/>
      <c r="I13" s="31"/>
      <c r="J13" s="7"/>
      <c r="K13" s="91"/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7081401</v>
      </c>
      <c r="D15" s="12">
        <f t="shared" si="2"/>
        <v>14338292</v>
      </c>
      <c r="E15" s="136">
        <f t="shared" si="2"/>
        <v>11327602</v>
      </c>
      <c r="F15" s="137">
        <f t="shared" si="2"/>
        <v>8964107</v>
      </c>
      <c r="G15" s="12">
        <f t="shared" si="2"/>
        <v>8962826</v>
      </c>
      <c r="H15" s="74">
        <f t="shared" si="2"/>
        <v>8962826</v>
      </c>
      <c r="I15" s="72">
        <f t="shared" si="2"/>
        <v>6298263</v>
      </c>
      <c r="J15" s="12">
        <f t="shared" si="2"/>
        <v>6484357</v>
      </c>
      <c r="K15" s="136">
        <f t="shared" si="2"/>
        <v>6780336</v>
      </c>
    </row>
    <row r="16" spans="1:11" ht="12.75">
      <c r="A16" s="113" t="s">
        <v>84</v>
      </c>
      <c r="B16" s="11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113" t="s">
        <v>85</v>
      </c>
      <c r="B17" s="111"/>
      <c r="C17" s="7">
        <v>7081401</v>
      </c>
      <c r="D17" s="7">
        <v>14338292</v>
      </c>
      <c r="E17" s="91">
        <v>11327602</v>
      </c>
      <c r="F17" s="90">
        <v>8964107</v>
      </c>
      <c r="G17" s="7">
        <v>8962826</v>
      </c>
      <c r="H17" s="33">
        <v>8962826</v>
      </c>
      <c r="I17" s="31">
        <v>6298263</v>
      </c>
      <c r="J17" s="7">
        <v>6484357</v>
      </c>
      <c r="K17" s="91">
        <v>6780336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100404033</v>
      </c>
      <c r="D19" s="12">
        <f t="shared" si="3"/>
        <v>121451060</v>
      </c>
      <c r="E19" s="136">
        <f t="shared" si="3"/>
        <v>120016341</v>
      </c>
      <c r="F19" s="137">
        <f t="shared" si="3"/>
        <v>148328095</v>
      </c>
      <c r="G19" s="12">
        <f t="shared" si="3"/>
        <v>159272479</v>
      </c>
      <c r="H19" s="74">
        <f t="shared" si="3"/>
        <v>159272479</v>
      </c>
      <c r="I19" s="72">
        <f t="shared" si="3"/>
        <v>159846283</v>
      </c>
      <c r="J19" s="12">
        <f t="shared" si="3"/>
        <v>158513719</v>
      </c>
      <c r="K19" s="136">
        <f t="shared" si="3"/>
        <v>166863956</v>
      </c>
    </row>
    <row r="20" spans="1:11" ht="12.75">
      <c r="A20" s="113" t="s">
        <v>88</v>
      </c>
      <c r="B20" s="111"/>
      <c r="C20" s="7">
        <v>61566110</v>
      </c>
      <c r="D20" s="7">
        <v>71841286</v>
      </c>
      <c r="E20" s="91">
        <v>71728060</v>
      </c>
      <c r="F20" s="90">
        <v>83629611</v>
      </c>
      <c r="G20" s="7">
        <v>90929612</v>
      </c>
      <c r="H20" s="33">
        <v>90929612</v>
      </c>
      <c r="I20" s="31">
        <v>86772987</v>
      </c>
      <c r="J20" s="7">
        <v>87178189</v>
      </c>
      <c r="K20" s="91">
        <v>91767920</v>
      </c>
    </row>
    <row r="21" spans="1:11" ht="12.75">
      <c r="A21" s="113" t="s">
        <v>89</v>
      </c>
      <c r="B21" s="111"/>
      <c r="C21" s="7">
        <v>19431602</v>
      </c>
      <c r="D21" s="7">
        <v>28633970</v>
      </c>
      <c r="E21" s="91">
        <v>26041349</v>
      </c>
      <c r="F21" s="90">
        <v>33194353</v>
      </c>
      <c r="G21" s="7">
        <v>37629037</v>
      </c>
      <c r="H21" s="33">
        <v>37629037</v>
      </c>
      <c r="I21" s="31">
        <v>40303220</v>
      </c>
      <c r="J21" s="7">
        <v>37120787</v>
      </c>
      <c r="K21" s="91">
        <v>39127451</v>
      </c>
    </row>
    <row r="22" spans="1:11" ht="12.75">
      <c r="A22" s="113" t="s">
        <v>90</v>
      </c>
      <c r="B22" s="111"/>
      <c r="C22" s="131">
        <v>9992142</v>
      </c>
      <c r="D22" s="131">
        <v>10131344</v>
      </c>
      <c r="E22" s="132">
        <v>10018309</v>
      </c>
      <c r="F22" s="133">
        <v>18778863</v>
      </c>
      <c r="G22" s="131">
        <v>17988562</v>
      </c>
      <c r="H22" s="134">
        <v>17988562</v>
      </c>
      <c r="I22" s="135">
        <v>19236875</v>
      </c>
      <c r="J22" s="131">
        <v>19950750</v>
      </c>
      <c r="K22" s="132">
        <v>20920065</v>
      </c>
    </row>
    <row r="23" spans="1:11" ht="12.75">
      <c r="A23" s="113" t="s">
        <v>91</v>
      </c>
      <c r="B23" s="111"/>
      <c r="C23" s="7">
        <v>9414179</v>
      </c>
      <c r="D23" s="7">
        <v>10844460</v>
      </c>
      <c r="E23" s="91">
        <v>12228623</v>
      </c>
      <c r="F23" s="90">
        <v>12725268</v>
      </c>
      <c r="G23" s="7">
        <v>12725268</v>
      </c>
      <c r="H23" s="33">
        <v>12725268</v>
      </c>
      <c r="I23" s="31">
        <v>13533201</v>
      </c>
      <c r="J23" s="7">
        <v>14263993</v>
      </c>
      <c r="K23" s="91">
        <v>15048520</v>
      </c>
    </row>
    <row r="24" spans="1:11" ht="12.75">
      <c r="A24" s="110" t="s">
        <v>92</v>
      </c>
      <c r="B24" s="120" t="s">
        <v>93</v>
      </c>
      <c r="C24" s="12">
        <v>50738</v>
      </c>
      <c r="D24" s="12">
        <v>51977</v>
      </c>
      <c r="E24" s="136">
        <v>52605</v>
      </c>
      <c r="F24" s="137">
        <v>137722</v>
      </c>
      <c r="G24" s="12">
        <v>137722</v>
      </c>
      <c r="H24" s="74">
        <v>137722</v>
      </c>
      <c r="I24" s="72">
        <v>145020</v>
      </c>
      <c r="J24" s="12">
        <v>152853</v>
      </c>
      <c r="K24" s="136">
        <v>161260</v>
      </c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194721449</v>
      </c>
      <c r="D25" s="43">
        <f t="shared" si="4"/>
        <v>228903941</v>
      </c>
      <c r="E25" s="148">
        <f t="shared" si="4"/>
        <v>231668333</v>
      </c>
      <c r="F25" s="149">
        <f t="shared" si="4"/>
        <v>257221234</v>
      </c>
      <c r="G25" s="43">
        <f t="shared" si="4"/>
        <v>276251262</v>
      </c>
      <c r="H25" s="46">
        <f t="shared" si="4"/>
        <v>276251262</v>
      </c>
      <c r="I25" s="42">
        <f t="shared" si="4"/>
        <v>282020593</v>
      </c>
      <c r="J25" s="43">
        <f t="shared" si="4"/>
        <v>280500371</v>
      </c>
      <c r="K25" s="148">
        <f t="shared" si="4"/>
        <v>296996804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84501716</v>
      </c>
      <c r="D28" s="12">
        <f t="shared" si="5"/>
        <v>71657071</v>
      </c>
      <c r="E28" s="71">
        <f t="shared" si="5"/>
        <v>100884545</v>
      </c>
      <c r="F28" s="72">
        <f t="shared" si="5"/>
        <v>93053895</v>
      </c>
      <c r="G28" s="12">
        <f t="shared" si="5"/>
        <v>91433956</v>
      </c>
      <c r="H28" s="73">
        <f t="shared" si="5"/>
        <v>91433956</v>
      </c>
      <c r="I28" s="130">
        <f t="shared" si="5"/>
        <v>115332640</v>
      </c>
      <c r="J28" s="12">
        <f t="shared" si="5"/>
        <v>111338440</v>
      </c>
      <c r="K28" s="73">
        <f t="shared" si="5"/>
        <v>110549916</v>
      </c>
    </row>
    <row r="29" spans="1:11" ht="12.75">
      <c r="A29" s="113" t="s">
        <v>74</v>
      </c>
      <c r="B29" s="111"/>
      <c r="C29" s="7">
        <v>39368159</v>
      </c>
      <c r="D29" s="7">
        <v>16484190</v>
      </c>
      <c r="E29" s="91">
        <v>30201257</v>
      </c>
      <c r="F29" s="90">
        <v>18083334</v>
      </c>
      <c r="G29" s="7">
        <v>19815618</v>
      </c>
      <c r="H29" s="33">
        <v>19815618</v>
      </c>
      <c r="I29" s="31">
        <v>17256519</v>
      </c>
      <c r="J29" s="7">
        <v>18391325</v>
      </c>
      <c r="K29" s="91">
        <v>19749986</v>
      </c>
    </row>
    <row r="30" spans="1:11" ht="12.75">
      <c r="A30" s="113" t="s">
        <v>75</v>
      </c>
      <c r="B30" s="111"/>
      <c r="C30" s="131">
        <v>45133557</v>
      </c>
      <c r="D30" s="131">
        <v>55172881</v>
      </c>
      <c r="E30" s="132">
        <v>70683288</v>
      </c>
      <c r="F30" s="133">
        <v>73641676</v>
      </c>
      <c r="G30" s="131">
        <v>71618338</v>
      </c>
      <c r="H30" s="134">
        <v>71618338</v>
      </c>
      <c r="I30" s="135">
        <v>96695114</v>
      </c>
      <c r="J30" s="131">
        <v>91472316</v>
      </c>
      <c r="K30" s="132">
        <v>89211145</v>
      </c>
    </row>
    <row r="31" spans="1:11" ht="12.75">
      <c r="A31" s="113" t="s">
        <v>76</v>
      </c>
      <c r="B31" s="111"/>
      <c r="C31" s="7"/>
      <c r="D31" s="7"/>
      <c r="E31" s="91"/>
      <c r="F31" s="90">
        <v>1328885</v>
      </c>
      <c r="G31" s="7"/>
      <c r="H31" s="33"/>
      <c r="I31" s="31">
        <v>1381007</v>
      </c>
      <c r="J31" s="7">
        <v>1474799</v>
      </c>
      <c r="K31" s="91">
        <v>1588785</v>
      </c>
    </row>
    <row r="32" spans="1:11" ht="12.75">
      <c r="A32" s="110" t="s">
        <v>77</v>
      </c>
      <c r="B32" s="111"/>
      <c r="C32" s="12">
        <f aca="true" t="shared" si="6" ref="C32:K32">SUM(C33:C37)</f>
        <v>12750929</v>
      </c>
      <c r="D32" s="12">
        <f t="shared" si="6"/>
        <v>19641188</v>
      </c>
      <c r="E32" s="136">
        <f t="shared" si="6"/>
        <v>15863671</v>
      </c>
      <c r="F32" s="137">
        <f t="shared" si="6"/>
        <v>14244823</v>
      </c>
      <c r="G32" s="12">
        <f t="shared" si="6"/>
        <v>20999742</v>
      </c>
      <c r="H32" s="74">
        <f t="shared" si="6"/>
        <v>20999742</v>
      </c>
      <c r="I32" s="72">
        <f t="shared" si="6"/>
        <v>15630093</v>
      </c>
      <c r="J32" s="12">
        <f t="shared" si="6"/>
        <v>16455439</v>
      </c>
      <c r="K32" s="136">
        <f t="shared" si="6"/>
        <v>17431280</v>
      </c>
    </row>
    <row r="33" spans="1:11" ht="12.75">
      <c r="A33" s="113" t="s">
        <v>78</v>
      </c>
      <c r="B33" s="111"/>
      <c r="C33" s="7">
        <v>4756593</v>
      </c>
      <c r="D33" s="7">
        <v>7484679</v>
      </c>
      <c r="E33" s="91">
        <v>6017430</v>
      </c>
      <c r="F33" s="90">
        <v>8241150</v>
      </c>
      <c r="G33" s="7">
        <v>11435222</v>
      </c>
      <c r="H33" s="33">
        <v>11435222</v>
      </c>
      <c r="I33" s="31">
        <v>7274459</v>
      </c>
      <c r="J33" s="7">
        <v>7711878</v>
      </c>
      <c r="K33" s="91">
        <v>8226657</v>
      </c>
    </row>
    <row r="34" spans="1:11" ht="12.75">
      <c r="A34" s="113" t="s">
        <v>79</v>
      </c>
      <c r="B34" s="111"/>
      <c r="C34" s="7">
        <v>1995355</v>
      </c>
      <c r="D34" s="7">
        <v>5028570</v>
      </c>
      <c r="E34" s="91">
        <v>2224900</v>
      </c>
      <c r="F34" s="90">
        <v>2764197</v>
      </c>
      <c r="G34" s="7">
        <v>6325045</v>
      </c>
      <c r="H34" s="33">
        <v>6325045</v>
      </c>
      <c r="I34" s="31">
        <v>5105844</v>
      </c>
      <c r="J34" s="7">
        <v>5285670</v>
      </c>
      <c r="K34" s="91">
        <v>5500765</v>
      </c>
    </row>
    <row r="35" spans="1:11" ht="12.75">
      <c r="A35" s="113" t="s">
        <v>80</v>
      </c>
      <c r="B35" s="111"/>
      <c r="C35" s="7">
        <v>5999926</v>
      </c>
      <c r="D35" s="7">
        <v>7127939</v>
      </c>
      <c r="E35" s="91">
        <v>7621341</v>
      </c>
      <c r="F35" s="90">
        <v>3239476</v>
      </c>
      <c r="G35" s="7">
        <v>3239475</v>
      </c>
      <c r="H35" s="33">
        <v>3239475</v>
      </c>
      <c r="I35" s="31">
        <v>3249790</v>
      </c>
      <c r="J35" s="7">
        <v>3457891</v>
      </c>
      <c r="K35" s="91">
        <v>3703858</v>
      </c>
    </row>
    <row r="36" spans="1:11" ht="12.75">
      <c r="A36" s="113" t="s">
        <v>81</v>
      </c>
      <c r="B36" s="111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113" t="s">
        <v>82</v>
      </c>
      <c r="B37" s="111"/>
      <c r="C37" s="131">
        <v>-945</v>
      </c>
      <c r="D37" s="131"/>
      <c r="E37" s="132"/>
      <c r="F37" s="133"/>
      <c r="G37" s="131"/>
      <c r="H37" s="134"/>
      <c r="I37" s="135"/>
      <c r="J37" s="131"/>
      <c r="K37" s="132"/>
    </row>
    <row r="38" spans="1:11" ht="12.75">
      <c r="A38" s="110" t="s">
        <v>83</v>
      </c>
      <c r="B38" s="120"/>
      <c r="C38" s="12">
        <f aca="true" t="shared" si="7" ref="C38:K38">SUM(C39:C41)</f>
        <v>15974691</v>
      </c>
      <c r="D38" s="12">
        <f t="shared" si="7"/>
        <v>32203014</v>
      </c>
      <c r="E38" s="136">
        <f t="shared" si="7"/>
        <v>57511257</v>
      </c>
      <c r="F38" s="137">
        <f t="shared" si="7"/>
        <v>25394173</v>
      </c>
      <c r="G38" s="12">
        <f t="shared" si="7"/>
        <v>25393846</v>
      </c>
      <c r="H38" s="74">
        <f t="shared" si="7"/>
        <v>25393846</v>
      </c>
      <c r="I38" s="72">
        <f t="shared" si="7"/>
        <v>26200643</v>
      </c>
      <c r="J38" s="12">
        <f t="shared" si="7"/>
        <v>27038492</v>
      </c>
      <c r="K38" s="136">
        <f t="shared" si="7"/>
        <v>28051292</v>
      </c>
    </row>
    <row r="39" spans="1:11" ht="12.75">
      <c r="A39" s="113" t="s">
        <v>84</v>
      </c>
      <c r="B39" s="111"/>
      <c r="C39" s="7"/>
      <c r="D39" s="7"/>
      <c r="E39" s="91"/>
      <c r="F39" s="90">
        <v>1239573</v>
      </c>
      <c r="G39" s="7">
        <v>1239574</v>
      </c>
      <c r="H39" s="33">
        <v>1239574</v>
      </c>
      <c r="I39" s="31">
        <v>1335401</v>
      </c>
      <c r="J39" s="7">
        <v>1425250</v>
      </c>
      <c r="K39" s="91">
        <v>1533976</v>
      </c>
    </row>
    <row r="40" spans="1:11" ht="12.75">
      <c r="A40" s="113" t="s">
        <v>85</v>
      </c>
      <c r="B40" s="111"/>
      <c r="C40" s="7">
        <v>15974691</v>
      </c>
      <c r="D40" s="7">
        <v>32203014</v>
      </c>
      <c r="E40" s="91">
        <v>57511257</v>
      </c>
      <c r="F40" s="90">
        <v>24154600</v>
      </c>
      <c r="G40" s="7">
        <v>24154272</v>
      </c>
      <c r="H40" s="33">
        <v>24154272</v>
      </c>
      <c r="I40" s="31">
        <v>24865242</v>
      </c>
      <c r="J40" s="7">
        <v>25613242</v>
      </c>
      <c r="K40" s="91">
        <v>26517316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/>
      <c r="H41" s="33"/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142471752</v>
      </c>
      <c r="D42" s="12">
        <f t="shared" si="8"/>
        <v>134480880</v>
      </c>
      <c r="E42" s="136">
        <f t="shared" si="8"/>
        <v>128610506</v>
      </c>
      <c r="F42" s="137">
        <f t="shared" si="8"/>
        <v>157562145</v>
      </c>
      <c r="G42" s="12">
        <f t="shared" si="8"/>
        <v>157122118</v>
      </c>
      <c r="H42" s="74">
        <f t="shared" si="8"/>
        <v>157122118</v>
      </c>
      <c r="I42" s="72">
        <f t="shared" si="8"/>
        <v>167796293</v>
      </c>
      <c r="J42" s="12">
        <f t="shared" si="8"/>
        <v>177192184</v>
      </c>
      <c r="K42" s="136">
        <f t="shared" si="8"/>
        <v>189496023</v>
      </c>
    </row>
    <row r="43" spans="1:11" ht="12.75">
      <c r="A43" s="113" t="s">
        <v>88</v>
      </c>
      <c r="B43" s="111"/>
      <c r="C43" s="7">
        <v>60957879</v>
      </c>
      <c r="D43" s="7">
        <v>76400314</v>
      </c>
      <c r="E43" s="91">
        <v>74240768</v>
      </c>
      <c r="F43" s="90">
        <v>89258813</v>
      </c>
      <c r="G43" s="7">
        <v>89085503</v>
      </c>
      <c r="H43" s="33">
        <v>89085503</v>
      </c>
      <c r="I43" s="31">
        <v>98428248</v>
      </c>
      <c r="J43" s="7">
        <v>104393165</v>
      </c>
      <c r="K43" s="91">
        <v>112787553</v>
      </c>
    </row>
    <row r="44" spans="1:11" ht="12.75">
      <c r="A44" s="113" t="s">
        <v>89</v>
      </c>
      <c r="B44" s="111"/>
      <c r="C44" s="7">
        <v>32466306</v>
      </c>
      <c r="D44" s="7">
        <v>35963801</v>
      </c>
      <c r="E44" s="91">
        <v>36895282</v>
      </c>
      <c r="F44" s="90">
        <v>41899309</v>
      </c>
      <c r="G44" s="7">
        <v>41739507</v>
      </c>
      <c r="H44" s="33">
        <v>41739507</v>
      </c>
      <c r="I44" s="31">
        <v>43920505</v>
      </c>
      <c r="J44" s="7">
        <v>46064961</v>
      </c>
      <c r="K44" s="91">
        <v>48423646</v>
      </c>
    </row>
    <row r="45" spans="1:11" ht="12.75">
      <c r="A45" s="113" t="s">
        <v>90</v>
      </c>
      <c r="B45" s="111"/>
      <c r="C45" s="131">
        <v>5472655</v>
      </c>
      <c r="D45" s="131">
        <v>13684799</v>
      </c>
      <c r="E45" s="132">
        <v>7594502</v>
      </c>
      <c r="F45" s="133">
        <v>15609622</v>
      </c>
      <c r="G45" s="131">
        <v>15502704</v>
      </c>
      <c r="H45" s="134">
        <v>15502704</v>
      </c>
      <c r="I45" s="135">
        <v>14812114</v>
      </c>
      <c r="J45" s="131">
        <v>15411151</v>
      </c>
      <c r="K45" s="132">
        <v>16135968</v>
      </c>
    </row>
    <row r="46" spans="1:11" ht="12.75">
      <c r="A46" s="113" t="s">
        <v>91</v>
      </c>
      <c r="B46" s="111"/>
      <c r="C46" s="7">
        <v>43574912</v>
      </c>
      <c r="D46" s="7">
        <v>8431966</v>
      </c>
      <c r="E46" s="91">
        <v>9879954</v>
      </c>
      <c r="F46" s="90">
        <v>10794401</v>
      </c>
      <c r="G46" s="7">
        <v>10794404</v>
      </c>
      <c r="H46" s="33">
        <v>10794404</v>
      </c>
      <c r="I46" s="31">
        <v>10635426</v>
      </c>
      <c r="J46" s="7">
        <v>11322907</v>
      </c>
      <c r="K46" s="91">
        <v>12148856</v>
      </c>
    </row>
    <row r="47" spans="1:11" ht="12.75">
      <c r="A47" s="110" t="s">
        <v>92</v>
      </c>
      <c r="B47" s="120" t="s">
        <v>93</v>
      </c>
      <c r="C47" s="12">
        <v>163682</v>
      </c>
      <c r="D47" s="12">
        <v>465776</v>
      </c>
      <c r="E47" s="136"/>
      <c r="F47" s="137">
        <v>490600</v>
      </c>
      <c r="G47" s="12">
        <v>95520</v>
      </c>
      <c r="H47" s="74">
        <v>95520</v>
      </c>
      <c r="I47" s="72"/>
      <c r="J47" s="12"/>
      <c r="K47" s="136"/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255862770</v>
      </c>
      <c r="D48" s="43">
        <f t="shared" si="9"/>
        <v>258447929</v>
      </c>
      <c r="E48" s="148">
        <f t="shared" si="9"/>
        <v>302869979</v>
      </c>
      <c r="F48" s="149">
        <f t="shared" si="9"/>
        <v>290745636</v>
      </c>
      <c r="G48" s="43">
        <f t="shared" si="9"/>
        <v>295045182</v>
      </c>
      <c r="H48" s="46">
        <f t="shared" si="9"/>
        <v>295045182</v>
      </c>
      <c r="I48" s="42">
        <f t="shared" si="9"/>
        <v>324959669</v>
      </c>
      <c r="J48" s="43">
        <f t="shared" si="9"/>
        <v>332024555</v>
      </c>
      <c r="K48" s="148">
        <f t="shared" si="9"/>
        <v>345528511</v>
      </c>
    </row>
    <row r="49" spans="1:11" ht="12.75">
      <c r="A49" s="126" t="s">
        <v>35</v>
      </c>
      <c r="B49" s="127"/>
      <c r="C49" s="150">
        <f aca="true" t="shared" si="10" ref="C49:K49">+C25-C48</f>
        <v>-61141321</v>
      </c>
      <c r="D49" s="150">
        <f t="shared" si="10"/>
        <v>-29543988</v>
      </c>
      <c r="E49" s="151">
        <f t="shared" si="10"/>
        <v>-71201646</v>
      </c>
      <c r="F49" s="152">
        <f t="shared" si="10"/>
        <v>-33524402</v>
      </c>
      <c r="G49" s="150">
        <f t="shared" si="10"/>
        <v>-18793920</v>
      </c>
      <c r="H49" s="153">
        <f t="shared" si="10"/>
        <v>-18793920</v>
      </c>
      <c r="I49" s="154">
        <f t="shared" si="10"/>
        <v>-42939076</v>
      </c>
      <c r="J49" s="150">
        <f t="shared" si="10"/>
        <v>-51524184</v>
      </c>
      <c r="K49" s="151">
        <f t="shared" si="10"/>
        <v>-48531707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35813662</v>
      </c>
      <c r="D5" s="7">
        <v>34187763</v>
      </c>
      <c r="E5" s="30">
        <v>42273194</v>
      </c>
      <c r="F5" s="31">
        <v>44116516</v>
      </c>
      <c r="G5" s="7">
        <v>45264003</v>
      </c>
      <c r="H5" s="32">
        <v>45264003</v>
      </c>
      <c r="I5" s="33">
        <v>0</v>
      </c>
      <c r="J5" s="31">
        <v>49087458</v>
      </c>
      <c r="K5" s="7">
        <v>51738181</v>
      </c>
      <c r="L5" s="32">
        <v>54583781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60255357</v>
      </c>
      <c r="D7" s="7">
        <v>65538802</v>
      </c>
      <c r="E7" s="32">
        <v>69912496</v>
      </c>
      <c r="F7" s="164">
        <v>78578715</v>
      </c>
      <c r="G7" s="7">
        <v>78579044</v>
      </c>
      <c r="H7" s="32">
        <v>78579044</v>
      </c>
      <c r="I7" s="91">
        <v>0</v>
      </c>
      <c r="J7" s="164">
        <v>82719739</v>
      </c>
      <c r="K7" s="7">
        <v>83922065</v>
      </c>
      <c r="L7" s="32">
        <v>89788710</v>
      </c>
    </row>
    <row r="8" spans="1:12" ht="12.75">
      <c r="A8" s="178" t="s">
        <v>103</v>
      </c>
      <c r="B8" s="177" t="s">
        <v>95</v>
      </c>
      <c r="C8" s="7">
        <v>19165788</v>
      </c>
      <c r="D8" s="7">
        <v>27221567</v>
      </c>
      <c r="E8" s="32">
        <v>25700208</v>
      </c>
      <c r="F8" s="164">
        <v>28194353</v>
      </c>
      <c r="G8" s="7">
        <v>28087037</v>
      </c>
      <c r="H8" s="32">
        <v>28087037</v>
      </c>
      <c r="I8" s="165">
        <v>0</v>
      </c>
      <c r="J8" s="164">
        <v>33053220</v>
      </c>
      <c r="K8" s="7">
        <v>34838094</v>
      </c>
      <c r="L8" s="32">
        <v>36754189</v>
      </c>
    </row>
    <row r="9" spans="1:12" ht="12.75">
      <c r="A9" s="178" t="s">
        <v>104</v>
      </c>
      <c r="B9" s="177" t="s">
        <v>95</v>
      </c>
      <c r="C9" s="7">
        <v>7939945</v>
      </c>
      <c r="D9" s="7">
        <v>9935065</v>
      </c>
      <c r="E9" s="32">
        <v>9862926</v>
      </c>
      <c r="F9" s="164">
        <v>10692036</v>
      </c>
      <c r="G9" s="7">
        <v>9901735</v>
      </c>
      <c r="H9" s="32">
        <v>9901735</v>
      </c>
      <c r="I9" s="165">
        <v>0</v>
      </c>
      <c r="J9" s="164">
        <v>11004875</v>
      </c>
      <c r="K9" s="7">
        <v>11599139</v>
      </c>
      <c r="L9" s="32">
        <v>12237091</v>
      </c>
    </row>
    <row r="10" spans="1:12" ht="12.75">
      <c r="A10" s="178" t="s">
        <v>105</v>
      </c>
      <c r="B10" s="177" t="s">
        <v>95</v>
      </c>
      <c r="C10" s="7">
        <v>9414048</v>
      </c>
      <c r="D10" s="7">
        <v>10844259</v>
      </c>
      <c r="E10" s="179">
        <v>11814064</v>
      </c>
      <c r="F10" s="28">
        <v>12723929</v>
      </c>
      <c r="G10" s="26">
        <v>12723929</v>
      </c>
      <c r="H10" s="179">
        <v>12723929</v>
      </c>
      <c r="I10" s="180">
        <v>0</v>
      </c>
      <c r="J10" s="181">
        <v>13531791</v>
      </c>
      <c r="K10" s="26">
        <v>14262507</v>
      </c>
      <c r="L10" s="179">
        <v>15046952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0</v>
      </c>
      <c r="F11" s="164">
        <v>0</v>
      </c>
      <c r="G11" s="7">
        <v>0</v>
      </c>
      <c r="H11" s="32">
        <v>0</v>
      </c>
      <c r="I11" s="165">
        <v>0</v>
      </c>
      <c r="J11" s="164">
        <v>0</v>
      </c>
      <c r="K11" s="7">
        <v>0</v>
      </c>
      <c r="L11" s="32">
        <v>0</v>
      </c>
    </row>
    <row r="12" spans="1:12" ht="12.75">
      <c r="A12" s="178" t="s">
        <v>107</v>
      </c>
      <c r="B12" s="182"/>
      <c r="C12" s="7">
        <v>701600</v>
      </c>
      <c r="D12" s="7">
        <v>1812422</v>
      </c>
      <c r="E12" s="32">
        <v>1808660</v>
      </c>
      <c r="F12" s="164">
        <v>1657185</v>
      </c>
      <c r="G12" s="7">
        <v>1203908</v>
      </c>
      <c r="H12" s="32">
        <v>1203908</v>
      </c>
      <c r="I12" s="165">
        <v>0</v>
      </c>
      <c r="J12" s="164">
        <v>1267715</v>
      </c>
      <c r="K12" s="7">
        <v>1336172</v>
      </c>
      <c r="L12" s="32">
        <v>1409662</v>
      </c>
    </row>
    <row r="13" spans="1:12" ht="12.75">
      <c r="A13" s="176" t="s">
        <v>108</v>
      </c>
      <c r="B13" s="182"/>
      <c r="C13" s="7">
        <v>1531974</v>
      </c>
      <c r="D13" s="7">
        <v>1784635</v>
      </c>
      <c r="E13" s="32">
        <v>1107091</v>
      </c>
      <c r="F13" s="164">
        <v>1361235</v>
      </c>
      <c r="G13" s="7">
        <v>2073853</v>
      </c>
      <c r="H13" s="32">
        <v>2073853</v>
      </c>
      <c r="I13" s="165">
        <v>0</v>
      </c>
      <c r="J13" s="164">
        <v>2183767</v>
      </c>
      <c r="K13" s="7">
        <v>2301690</v>
      </c>
      <c r="L13" s="32">
        <v>2428283</v>
      </c>
    </row>
    <row r="14" spans="1:12" ht="12.75">
      <c r="A14" s="176" t="s">
        <v>109</v>
      </c>
      <c r="B14" s="182"/>
      <c r="C14" s="7">
        <v>4412645</v>
      </c>
      <c r="D14" s="7">
        <v>5323208</v>
      </c>
      <c r="E14" s="32">
        <v>6612897</v>
      </c>
      <c r="F14" s="164">
        <v>1389005</v>
      </c>
      <c r="G14" s="7">
        <v>1806834</v>
      </c>
      <c r="H14" s="32">
        <v>1806834</v>
      </c>
      <c r="I14" s="165">
        <v>0</v>
      </c>
      <c r="J14" s="164">
        <v>1902596</v>
      </c>
      <c r="K14" s="7">
        <v>2005336</v>
      </c>
      <c r="L14" s="32">
        <v>2115630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505895</v>
      </c>
      <c r="D16" s="7">
        <v>446427</v>
      </c>
      <c r="E16" s="32">
        <v>425104</v>
      </c>
      <c r="F16" s="164">
        <v>5015583</v>
      </c>
      <c r="G16" s="7">
        <v>5015583</v>
      </c>
      <c r="H16" s="32">
        <v>5015583</v>
      </c>
      <c r="I16" s="165">
        <v>0</v>
      </c>
      <c r="J16" s="164">
        <v>5281409</v>
      </c>
      <c r="K16" s="7">
        <v>5566605</v>
      </c>
      <c r="L16" s="32">
        <v>5872767</v>
      </c>
    </row>
    <row r="17" spans="1:12" ht="12.75">
      <c r="A17" s="176" t="s">
        <v>112</v>
      </c>
      <c r="B17" s="182"/>
      <c r="C17" s="7">
        <v>1255862</v>
      </c>
      <c r="D17" s="7">
        <v>1260854</v>
      </c>
      <c r="E17" s="32">
        <v>1365278</v>
      </c>
      <c r="F17" s="164">
        <v>1365812</v>
      </c>
      <c r="G17" s="7">
        <v>1365811</v>
      </c>
      <c r="H17" s="32">
        <v>1365811</v>
      </c>
      <c r="I17" s="165">
        <v>0</v>
      </c>
      <c r="J17" s="164">
        <v>1438199</v>
      </c>
      <c r="K17" s="7">
        <v>1515861</v>
      </c>
      <c r="L17" s="32">
        <v>1599235</v>
      </c>
    </row>
    <row r="18" spans="1:12" ht="12.75">
      <c r="A18" s="178" t="s">
        <v>113</v>
      </c>
      <c r="B18" s="177"/>
      <c r="C18" s="7">
        <v>1191406</v>
      </c>
      <c r="D18" s="7">
        <v>1307101</v>
      </c>
      <c r="E18" s="32">
        <v>1325906</v>
      </c>
      <c r="F18" s="164">
        <v>1097937</v>
      </c>
      <c r="G18" s="7">
        <v>1097937</v>
      </c>
      <c r="H18" s="32">
        <v>1097937</v>
      </c>
      <c r="I18" s="165">
        <v>0</v>
      </c>
      <c r="J18" s="164">
        <v>1156128</v>
      </c>
      <c r="K18" s="7">
        <v>1218559</v>
      </c>
      <c r="L18" s="32">
        <v>1285579</v>
      </c>
    </row>
    <row r="19" spans="1:12" ht="12.75">
      <c r="A19" s="176" t="s">
        <v>20</v>
      </c>
      <c r="B19" s="182"/>
      <c r="C19" s="7">
        <v>40111673</v>
      </c>
      <c r="D19" s="7">
        <v>49558510</v>
      </c>
      <c r="E19" s="32">
        <v>43140167</v>
      </c>
      <c r="F19" s="164">
        <v>44440507</v>
      </c>
      <c r="G19" s="7">
        <v>43635507</v>
      </c>
      <c r="H19" s="32">
        <v>43635507</v>
      </c>
      <c r="I19" s="165">
        <v>0</v>
      </c>
      <c r="J19" s="164">
        <v>47927000</v>
      </c>
      <c r="K19" s="7">
        <v>51262000</v>
      </c>
      <c r="L19" s="32">
        <v>55579000</v>
      </c>
    </row>
    <row r="20" spans="1:12" ht="12.75">
      <c r="A20" s="176" t="s">
        <v>21</v>
      </c>
      <c r="B20" s="182" t="s">
        <v>95</v>
      </c>
      <c r="C20" s="7">
        <v>3633343</v>
      </c>
      <c r="D20" s="7">
        <v>4220975</v>
      </c>
      <c r="E20" s="179">
        <v>2993342</v>
      </c>
      <c r="F20" s="28">
        <v>1814421</v>
      </c>
      <c r="G20" s="26">
        <v>1075081</v>
      </c>
      <c r="H20" s="179">
        <v>1075081</v>
      </c>
      <c r="I20" s="180">
        <v>0</v>
      </c>
      <c r="J20" s="181">
        <v>1082696</v>
      </c>
      <c r="K20" s="26">
        <v>1141162</v>
      </c>
      <c r="L20" s="179">
        <v>1203925</v>
      </c>
    </row>
    <row r="21" spans="1:12" ht="12.75">
      <c r="A21" s="176" t="s">
        <v>114</v>
      </c>
      <c r="B21" s="182"/>
      <c r="C21" s="7">
        <v>0</v>
      </c>
      <c r="D21" s="7">
        <v>122952</v>
      </c>
      <c r="E21" s="32">
        <v>0</v>
      </c>
      <c r="F21" s="164">
        <v>0</v>
      </c>
      <c r="G21" s="7">
        <v>7000000</v>
      </c>
      <c r="H21" s="55">
        <v>7000000</v>
      </c>
      <c r="I21" s="165">
        <v>0</v>
      </c>
      <c r="J21" s="164">
        <v>7000000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185933198</v>
      </c>
      <c r="D22" s="185">
        <f t="shared" si="0"/>
        <v>213564540</v>
      </c>
      <c r="E22" s="186">
        <f t="shared" si="0"/>
        <v>218341333</v>
      </c>
      <c r="F22" s="187">
        <f t="shared" si="0"/>
        <v>232447234</v>
      </c>
      <c r="G22" s="185">
        <f t="shared" si="0"/>
        <v>238830262</v>
      </c>
      <c r="H22" s="188">
        <f t="shared" si="0"/>
        <v>238830262</v>
      </c>
      <c r="I22" s="189">
        <f t="shared" si="0"/>
        <v>0</v>
      </c>
      <c r="J22" s="190">
        <f t="shared" si="0"/>
        <v>258636593</v>
      </c>
      <c r="K22" s="185">
        <f t="shared" si="0"/>
        <v>262707371</v>
      </c>
      <c r="L22" s="186">
        <f t="shared" si="0"/>
        <v>279904804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65797740</v>
      </c>
      <c r="D25" s="7">
        <v>77438812</v>
      </c>
      <c r="E25" s="32">
        <v>81670073</v>
      </c>
      <c r="F25" s="33">
        <v>82830098</v>
      </c>
      <c r="G25" s="7">
        <v>82830095</v>
      </c>
      <c r="H25" s="91">
        <v>82830095</v>
      </c>
      <c r="I25" s="165">
        <v>0</v>
      </c>
      <c r="J25" s="164">
        <v>87600199</v>
      </c>
      <c r="K25" s="7">
        <v>93644615</v>
      </c>
      <c r="L25" s="32">
        <v>101042541</v>
      </c>
    </row>
    <row r="26" spans="1:12" ht="12.75">
      <c r="A26" s="178" t="s">
        <v>24</v>
      </c>
      <c r="B26" s="177"/>
      <c r="C26" s="7">
        <v>4738763</v>
      </c>
      <c r="D26" s="7">
        <v>5057830</v>
      </c>
      <c r="E26" s="32">
        <v>5164653</v>
      </c>
      <c r="F26" s="164">
        <v>5367519</v>
      </c>
      <c r="G26" s="7">
        <v>5367521</v>
      </c>
      <c r="H26" s="32">
        <v>5367521</v>
      </c>
      <c r="I26" s="165">
        <v>0</v>
      </c>
      <c r="J26" s="164">
        <v>5791509</v>
      </c>
      <c r="K26" s="7">
        <v>6191123</v>
      </c>
      <c r="L26" s="32">
        <v>6680222</v>
      </c>
    </row>
    <row r="27" spans="1:12" ht="12.75">
      <c r="A27" s="178" t="s">
        <v>117</v>
      </c>
      <c r="B27" s="177" t="s">
        <v>98</v>
      </c>
      <c r="C27" s="7">
        <v>22686109</v>
      </c>
      <c r="D27" s="7">
        <v>9377208</v>
      </c>
      <c r="E27" s="32">
        <v>27553040</v>
      </c>
      <c r="F27" s="164">
        <v>9977349</v>
      </c>
      <c r="G27" s="7">
        <v>9977349</v>
      </c>
      <c r="H27" s="32">
        <v>9977349</v>
      </c>
      <c r="I27" s="165">
        <v>0</v>
      </c>
      <c r="J27" s="164">
        <v>19066479</v>
      </c>
      <c r="K27" s="7">
        <v>17792654</v>
      </c>
      <c r="L27" s="32">
        <v>10491019</v>
      </c>
    </row>
    <row r="28" spans="1:12" ht="12.75">
      <c r="A28" s="178" t="s">
        <v>25</v>
      </c>
      <c r="B28" s="177" t="s">
        <v>95</v>
      </c>
      <c r="C28" s="7">
        <v>38167156</v>
      </c>
      <c r="D28" s="7">
        <v>42777035</v>
      </c>
      <c r="E28" s="32">
        <v>41149795</v>
      </c>
      <c r="F28" s="33">
        <v>43517405</v>
      </c>
      <c r="G28" s="7">
        <v>43517406</v>
      </c>
      <c r="H28" s="91">
        <v>43517406</v>
      </c>
      <c r="I28" s="165">
        <v>0</v>
      </c>
      <c r="J28" s="164">
        <v>40787397</v>
      </c>
      <c r="K28" s="7">
        <v>40787397</v>
      </c>
      <c r="L28" s="32">
        <v>40787397</v>
      </c>
    </row>
    <row r="29" spans="1:12" ht="12.75">
      <c r="A29" s="178" t="s">
        <v>26</v>
      </c>
      <c r="B29" s="177"/>
      <c r="C29" s="7">
        <v>7085062</v>
      </c>
      <c r="D29" s="7">
        <v>2946140</v>
      </c>
      <c r="E29" s="32">
        <v>3518535</v>
      </c>
      <c r="F29" s="164">
        <v>750000</v>
      </c>
      <c r="G29" s="7">
        <v>750000</v>
      </c>
      <c r="H29" s="32">
        <v>750000</v>
      </c>
      <c r="I29" s="165">
        <v>0</v>
      </c>
      <c r="J29" s="164">
        <v>7200000</v>
      </c>
      <c r="K29" s="7">
        <v>7588800</v>
      </c>
      <c r="L29" s="32">
        <v>8006184</v>
      </c>
    </row>
    <row r="30" spans="1:12" ht="12.75">
      <c r="A30" s="178" t="s">
        <v>118</v>
      </c>
      <c r="B30" s="177" t="s">
        <v>95</v>
      </c>
      <c r="C30" s="7">
        <v>79371622</v>
      </c>
      <c r="D30" s="7">
        <v>84145507</v>
      </c>
      <c r="E30" s="32">
        <v>91638427</v>
      </c>
      <c r="F30" s="33">
        <v>98724239</v>
      </c>
      <c r="G30" s="7">
        <v>98724239</v>
      </c>
      <c r="H30" s="91">
        <v>98724239</v>
      </c>
      <c r="I30" s="165">
        <v>0</v>
      </c>
      <c r="J30" s="164">
        <v>105347176</v>
      </c>
      <c r="K30" s="7">
        <v>113193168</v>
      </c>
      <c r="L30" s="32">
        <v>122475745</v>
      </c>
    </row>
    <row r="31" spans="1:12" ht="12.75">
      <c r="A31" s="178" t="s">
        <v>119</v>
      </c>
      <c r="B31" s="177" t="s">
        <v>120</v>
      </c>
      <c r="C31" s="7">
        <v>9925901</v>
      </c>
      <c r="D31" s="7">
        <v>0</v>
      </c>
      <c r="E31" s="32">
        <v>0</v>
      </c>
      <c r="F31" s="164">
        <v>8076533</v>
      </c>
      <c r="G31" s="7">
        <v>8152151</v>
      </c>
      <c r="H31" s="32">
        <v>8152151</v>
      </c>
      <c r="I31" s="165">
        <v>0</v>
      </c>
      <c r="J31" s="164">
        <v>8584216</v>
      </c>
      <c r="K31" s="7">
        <v>9047763</v>
      </c>
      <c r="L31" s="32">
        <v>9545390</v>
      </c>
    </row>
    <row r="32" spans="1:12" ht="12.75">
      <c r="A32" s="178" t="s">
        <v>121</v>
      </c>
      <c r="B32" s="177"/>
      <c r="C32" s="7">
        <v>1040321</v>
      </c>
      <c r="D32" s="7">
        <v>8765666</v>
      </c>
      <c r="E32" s="32">
        <v>9585485</v>
      </c>
      <c r="F32" s="33">
        <v>21901245</v>
      </c>
      <c r="G32" s="7">
        <v>22100319</v>
      </c>
      <c r="H32" s="91">
        <v>22100319</v>
      </c>
      <c r="I32" s="165">
        <v>0</v>
      </c>
      <c r="J32" s="164">
        <v>24029794</v>
      </c>
      <c r="K32" s="7">
        <v>24618792</v>
      </c>
      <c r="L32" s="32">
        <v>26257426</v>
      </c>
    </row>
    <row r="33" spans="1:12" ht="12.75">
      <c r="A33" s="178" t="s">
        <v>28</v>
      </c>
      <c r="B33" s="177"/>
      <c r="C33" s="7">
        <v>0</v>
      </c>
      <c r="D33" s="7">
        <v>0</v>
      </c>
      <c r="E33" s="32">
        <v>0</v>
      </c>
      <c r="F33" s="164">
        <v>0</v>
      </c>
      <c r="G33" s="7">
        <v>0</v>
      </c>
      <c r="H33" s="32">
        <v>0</v>
      </c>
      <c r="I33" s="165">
        <v>0</v>
      </c>
      <c r="J33" s="164">
        <v>0</v>
      </c>
      <c r="K33" s="7">
        <v>0</v>
      </c>
      <c r="L33" s="32">
        <v>0</v>
      </c>
    </row>
    <row r="34" spans="1:12" ht="12.75">
      <c r="A34" s="178" t="s">
        <v>29</v>
      </c>
      <c r="B34" s="177" t="s">
        <v>122</v>
      </c>
      <c r="C34" s="7">
        <v>27002807</v>
      </c>
      <c r="D34" s="7">
        <v>27939731</v>
      </c>
      <c r="E34" s="32">
        <v>34104565</v>
      </c>
      <c r="F34" s="33">
        <v>19601248</v>
      </c>
      <c r="G34" s="7">
        <v>23626102</v>
      </c>
      <c r="H34" s="32">
        <v>23626102</v>
      </c>
      <c r="I34" s="165">
        <v>0</v>
      </c>
      <c r="J34" s="164">
        <v>26552899</v>
      </c>
      <c r="K34" s="7">
        <v>19160243</v>
      </c>
      <c r="L34" s="32">
        <v>20242587</v>
      </c>
    </row>
    <row r="35" spans="1:12" ht="12.75">
      <c r="A35" s="176" t="s">
        <v>123</v>
      </c>
      <c r="B35" s="182"/>
      <c r="C35" s="7">
        <v>47289</v>
      </c>
      <c r="D35" s="7">
        <v>0</v>
      </c>
      <c r="E35" s="32">
        <v>8485406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255862770</v>
      </c>
      <c r="D36" s="185">
        <f t="shared" si="1"/>
        <v>258447929</v>
      </c>
      <c r="E36" s="186">
        <f t="shared" si="1"/>
        <v>302869979</v>
      </c>
      <c r="F36" s="187">
        <f t="shared" si="1"/>
        <v>290745636</v>
      </c>
      <c r="G36" s="185">
        <f t="shared" si="1"/>
        <v>295045182</v>
      </c>
      <c r="H36" s="186">
        <f t="shared" si="1"/>
        <v>295045182</v>
      </c>
      <c r="I36" s="189">
        <f t="shared" si="1"/>
        <v>0</v>
      </c>
      <c r="J36" s="190">
        <f t="shared" si="1"/>
        <v>324959669</v>
      </c>
      <c r="K36" s="185">
        <f t="shared" si="1"/>
        <v>332024555</v>
      </c>
      <c r="L36" s="186">
        <f t="shared" si="1"/>
        <v>345528511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-69929572</v>
      </c>
      <c r="D38" s="77">
        <f t="shared" si="2"/>
        <v>-44883389</v>
      </c>
      <c r="E38" s="199">
        <f t="shared" si="2"/>
        <v>-84528646</v>
      </c>
      <c r="F38" s="79">
        <f t="shared" si="2"/>
        <v>-58298402</v>
      </c>
      <c r="G38" s="77">
        <f t="shared" si="2"/>
        <v>-56214920</v>
      </c>
      <c r="H38" s="199">
        <f t="shared" si="2"/>
        <v>-56214920</v>
      </c>
      <c r="I38" s="200">
        <f t="shared" si="2"/>
        <v>0</v>
      </c>
      <c r="J38" s="201">
        <f t="shared" si="2"/>
        <v>-66323076</v>
      </c>
      <c r="K38" s="77">
        <f t="shared" si="2"/>
        <v>-69317184</v>
      </c>
      <c r="L38" s="199">
        <f t="shared" si="2"/>
        <v>-65623707</v>
      </c>
    </row>
    <row r="39" spans="1:12" ht="12.75">
      <c r="A39" s="176" t="s">
        <v>32</v>
      </c>
      <c r="B39" s="182"/>
      <c r="C39" s="7">
        <v>8788251</v>
      </c>
      <c r="D39" s="7">
        <v>15339401</v>
      </c>
      <c r="E39" s="32">
        <v>13327000</v>
      </c>
      <c r="F39" s="164">
        <v>24774000</v>
      </c>
      <c r="G39" s="7">
        <v>37421000</v>
      </c>
      <c r="H39" s="32">
        <v>37421000</v>
      </c>
      <c r="I39" s="165">
        <v>0</v>
      </c>
      <c r="J39" s="164">
        <v>23384000</v>
      </c>
      <c r="K39" s="7">
        <v>17793000</v>
      </c>
      <c r="L39" s="32">
        <v>17092000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-61141321</v>
      </c>
      <c r="D42" s="59">
        <f t="shared" si="3"/>
        <v>-29543988</v>
      </c>
      <c r="E42" s="61">
        <f t="shared" si="3"/>
        <v>-71201646</v>
      </c>
      <c r="F42" s="62">
        <f t="shared" si="3"/>
        <v>-33524402</v>
      </c>
      <c r="G42" s="59">
        <f t="shared" si="3"/>
        <v>-18793920</v>
      </c>
      <c r="H42" s="61">
        <f t="shared" si="3"/>
        <v>-18793920</v>
      </c>
      <c r="I42" s="207">
        <f t="shared" si="3"/>
        <v>0</v>
      </c>
      <c r="J42" s="208">
        <f t="shared" si="3"/>
        <v>-42939076</v>
      </c>
      <c r="K42" s="59">
        <f t="shared" si="3"/>
        <v>-51524184</v>
      </c>
      <c r="L42" s="61">
        <f t="shared" si="3"/>
        <v>-48531707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-61141321</v>
      </c>
      <c r="D44" s="48">
        <f t="shared" si="4"/>
        <v>-29543988</v>
      </c>
      <c r="E44" s="50">
        <f t="shared" si="4"/>
        <v>-71201646</v>
      </c>
      <c r="F44" s="51">
        <f t="shared" si="4"/>
        <v>-33524402</v>
      </c>
      <c r="G44" s="48">
        <f t="shared" si="4"/>
        <v>-18793920</v>
      </c>
      <c r="H44" s="50">
        <f t="shared" si="4"/>
        <v>-18793920</v>
      </c>
      <c r="I44" s="213">
        <f t="shared" si="4"/>
        <v>0</v>
      </c>
      <c r="J44" s="214">
        <f t="shared" si="4"/>
        <v>-42939076</v>
      </c>
      <c r="K44" s="48">
        <f t="shared" si="4"/>
        <v>-51524184</v>
      </c>
      <c r="L44" s="50">
        <f t="shared" si="4"/>
        <v>-48531707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-61141321</v>
      </c>
      <c r="D46" s="59">
        <f t="shared" si="5"/>
        <v>-29543988</v>
      </c>
      <c r="E46" s="61">
        <f t="shared" si="5"/>
        <v>-71201646</v>
      </c>
      <c r="F46" s="62">
        <f t="shared" si="5"/>
        <v>-33524402</v>
      </c>
      <c r="G46" s="59">
        <f t="shared" si="5"/>
        <v>-18793920</v>
      </c>
      <c r="H46" s="61">
        <f t="shared" si="5"/>
        <v>-18793920</v>
      </c>
      <c r="I46" s="207">
        <f t="shared" si="5"/>
        <v>0</v>
      </c>
      <c r="J46" s="208">
        <f t="shared" si="5"/>
        <v>-42939076</v>
      </c>
      <c r="K46" s="59">
        <f t="shared" si="5"/>
        <v>-51524184</v>
      </c>
      <c r="L46" s="61">
        <f t="shared" si="5"/>
        <v>-48531707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-61141321</v>
      </c>
      <c r="D48" s="220">
        <f t="shared" si="6"/>
        <v>-29543988</v>
      </c>
      <c r="E48" s="221">
        <f t="shared" si="6"/>
        <v>-71201646</v>
      </c>
      <c r="F48" s="222">
        <f t="shared" si="6"/>
        <v>-33524402</v>
      </c>
      <c r="G48" s="220">
        <f t="shared" si="6"/>
        <v>-18793920</v>
      </c>
      <c r="H48" s="223">
        <f t="shared" si="6"/>
        <v>-18793920</v>
      </c>
      <c r="I48" s="224">
        <f t="shared" si="6"/>
        <v>0</v>
      </c>
      <c r="J48" s="225">
        <f t="shared" si="6"/>
        <v>-42939076</v>
      </c>
      <c r="K48" s="220">
        <f t="shared" si="6"/>
        <v>-51524184</v>
      </c>
      <c r="L48" s="226">
        <f t="shared" si="6"/>
        <v>-48531707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0</v>
      </c>
      <c r="D43" s="12">
        <f t="shared" si="0"/>
        <v>826029</v>
      </c>
      <c r="E43" s="71">
        <f t="shared" si="0"/>
        <v>1166261</v>
      </c>
      <c r="F43" s="72">
        <f t="shared" si="0"/>
        <v>0</v>
      </c>
      <c r="G43" s="12">
        <f t="shared" si="0"/>
        <v>6985000</v>
      </c>
      <c r="H43" s="73">
        <f t="shared" si="0"/>
        <v>6985000</v>
      </c>
      <c r="I43" s="136">
        <f t="shared" si="0"/>
        <v>0</v>
      </c>
      <c r="J43" s="130">
        <f t="shared" si="0"/>
        <v>0</v>
      </c>
      <c r="K43" s="12">
        <f t="shared" si="0"/>
        <v>0</v>
      </c>
      <c r="L43" s="73">
        <f t="shared" si="0"/>
        <v>0</v>
      </c>
    </row>
    <row r="44" spans="1:12" ht="12.75">
      <c r="A44" s="113" t="s">
        <v>74</v>
      </c>
      <c r="B44" s="111"/>
      <c r="C44" s="7"/>
      <c r="D44" s="7"/>
      <c r="E44" s="91">
        <v>11735</v>
      </c>
      <c r="F44" s="90"/>
      <c r="G44" s="7">
        <v>6500000</v>
      </c>
      <c r="H44" s="32">
        <v>6500000</v>
      </c>
      <c r="I44" s="33"/>
      <c r="J44" s="31"/>
      <c r="K44" s="7"/>
      <c r="L44" s="91"/>
    </row>
    <row r="45" spans="1:12" ht="12.75">
      <c r="A45" s="113" t="s">
        <v>75</v>
      </c>
      <c r="B45" s="111"/>
      <c r="C45" s="131"/>
      <c r="D45" s="131"/>
      <c r="E45" s="132"/>
      <c r="F45" s="133"/>
      <c r="G45" s="131">
        <v>485000</v>
      </c>
      <c r="H45" s="209">
        <v>485000</v>
      </c>
      <c r="I45" s="134"/>
      <c r="J45" s="135"/>
      <c r="K45" s="131"/>
      <c r="L45" s="132"/>
    </row>
    <row r="46" spans="1:12" ht="12.75">
      <c r="A46" s="113" t="s">
        <v>76</v>
      </c>
      <c r="B46" s="111"/>
      <c r="C46" s="7"/>
      <c r="D46" s="7">
        <v>826029</v>
      </c>
      <c r="E46" s="91">
        <v>1154526</v>
      </c>
      <c r="F46" s="90"/>
      <c r="G46" s="7"/>
      <c r="H46" s="32"/>
      <c r="I46" s="33"/>
      <c r="J46" s="31"/>
      <c r="K46" s="7"/>
      <c r="L46" s="91"/>
    </row>
    <row r="47" spans="1:12" ht="12.75">
      <c r="A47" s="110" t="s">
        <v>77</v>
      </c>
      <c r="B47" s="111"/>
      <c r="C47" s="12">
        <f aca="true" t="shared" si="1" ref="C47:L47">SUM(C48:C52)</f>
        <v>953818</v>
      </c>
      <c r="D47" s="12">
        <f t="shared" si="1"/>
        <v>2156014</v>
      </c>
      <c r="E47" s="136">
        <f t="shared" si="1"/>
        <v>117176</v>
      </c>
      <c r="F47" s="137">
        <f t="shared" si="1"/>
        <v>0</v>
      </c>
      <c r="G47" s="12">
        <f t="shared" si="1"/>
        <v>820000</v>
      </c>
      <c r="H47" s="73">
        <f t="shared" si="1"/>
        <v>820000</v>
      </c>
      <c r="I47" s="74">
        <f t="shared" si="1"/>
        <v>0</v>
      </c>
      <c r="J47" s="72">
        <f t="shared" si="1"/>
        <v>0</v>
      </c>
      <c r="K47" s="12">
        <f t="shared" si="1"/>
        <v>0</v>
      </c>
      <c r="L47" s="136">
        <f t="shared" si="1"/>
        <v>0</v>
      </c>
    </row>
    <row r="48" spans="1:12" ht="12.75">
      <c r="A48" s="113" t="s">
        <v>78</v>
      </c>
      <c r="B48" s="111"/>
      <c r="C48" s="7"/>
      <c r="D48" s="7"/>
      <c r="E48" s="91">
        <v>117176</v>
      </c>
      <c r="F48" s="90"/>
      <c r="G48" s="7">
        <v>820000</v>
      </c>
      <c r="H48" s="32">
        <v>820000</v>
      </c>
      <c r="I48" s="33"/>
      <c r="J48" s="31"/>
      <c r="K48" s="7"/>
      <c r="L48" s="91"/>
    </row>
    <row r="49" spans="1:12" ht="12.75">
      <c r="A49" s="113" t="s">
        <v>79</v>
      </c>
      <c r="B49" s="111"/>
      <c r="C49" s="7">
        <v>953818</v>
      </c>
      <c r="D49" s="7">
        <v>2156014</v>
      </c>
      <c r="E49" s="91"/>
      <c r="F49" s="90"/>
      <c r="G49" s="7"/>
      <c r="H49" s="32"/>
      <c r="I49" s="33"/>
      <c r="J49" s="31"/>
      <c r="K49" s="7"/>
      <c r="L49" s="91"/>
    </row>
    <row r="50" spans="1:12" ht="12.75">
      <c r="A50" s="113" t="s">
        <v>80</v>
      </c>
      <c r="B50" s="111"/>
      <c r="C50" s="7"/>
      <c r="D50" s="7"/>
      <c r="E50" s="91"/>
      <c r="F50" s="90"/>
      <c r="G50" s="7"/>
      <c r="H50" s="32"/>
      <c r="I50" s="33"/>
      <c r="J50" s="31"/>
      <c r="K50" s="7"/>
      <c r="L50" s="91"/>
    </row>
    <row r="51" spans="1:12" ht="12.75">
      <c r="A51" s="113" t="s">
        <v>81</v>
      </c>
      <c r="B51" s="111"/>
      <c r="C51" s="7"/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/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10135399</v>
      </c>
      <c r="D53" s="12">
        <f t="shared" si="2"/>
        <v>12727939</v>
      </c>
      <c r="E53" s="136">
        <f t="shared" si="2"/>
        <v>2624470</v>
      </c>
      <c r="F53" s="137">
        <f t="shared" si="2"/>
        <v>6687173</v>
      </c>
      <c r="G53" s="12">
        <f t="shared" si="2"/>
        <v>2500000</v>
      </c>
      <c r="H53" s="73">
        <f t="shared" si="2"/>
        <v>2500000</v>
      </c>
      <c r="I53" s="74">
        <f t="shared" si="2"/>
        <v>0</v>
      </c>
      <c r="J53" s="72">
        <f t="shared" si="2"/>
        <v>3902000</v>
      </c>
      <c r="K53" s="12">
        <f t="shared" si="2"/>
        <v>3958696</v>
      </c>
      <c r="L53" s="136">
        <f t="shared" si="2"/>
        <v>4115764</v>
      </c>
    </row>
    <row r="54" spans="1:12" ht="12.75">
      <c r="A54" s="113" t="s">
        <v>84</v>
      </c>
      <c r="B54" s="111"/>
      <c r="C54" s="7"/>
      <c r="D54" s="7"/>
      <c r="E54" s="91"/>
      <c r="F54" s="90"/>
      <c r="G54" s="7"/>
      <c r="H54" s="32"/>
      <c r="I54" s="33"/>
      <c r="J54" s="31"/>
      <c r="K54" s="7"/>
      <c r="L54" s="91"/>
    </row>
    <row r="55" spans="1:12" ht="12.75">
      <c r="A55" s="113" t="s">
        <v>85</v>
      </c>
      <c r="B55" s="111"/>
      <c r="C55" s="7">
        <v>10135399</v>
      </c>
      <c r="D55" s="7">
        <v>12727939</v>
      </c>
      <c r="E55" s="91">
        <v>2624470</v>
      </c>
      <c r="F55" s="90">
        <v>6687173</v>
      </c>
      <c r="G55" s="7">
        <v>2500000</v>
      </c>
      <c r="H55" s="32">
        <v>2500000</v>
      </c>
      <c r="I55" s="33"/>
      <c r="J55" s="31">
        <v>3902000</v>
      </c>
      <c r="K55" s="7">
        <v>3958696</v>
      </c>
      <c r="L55" s="91">
        <v>4115764</v>
      </c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3784534</v>
      </c>
      <c r="D57" s="12">
        <f t="shared" si="3"/>
        <v>8345150</v>
      </c>
      <c r="E57" s="136">
        <f t="shared" si="3"/>
        <v>13567809</v>
      </c>
      <c r="F57" s="137">
        <f t="shared" si="3"/>
        <v>18086827</v>
      </c>
      <c r="G57" s="12">
        <f t="shared" si="3"/>
        <v>34116000</v>
      </c>
      <c r="H57" s="73">
        <f t="shared" si="3"/>
        <v>34116000</v>
      </c>
      <c r="I57" s="74">
        <f t="shared" si="3"/>
        <v>0</v>
      </c>
      <c r="J57" s="72">
        <f t="shared" si="3"/>
        <v>19482000</v>
      </c>
      <c r="K57" s="12">
        <f t="shared" si="3"/>
        <v>13834304</v>
      </c>
      <c r="L57" s="136">
        <f t="shared" si="3"/>
        <v>12976236</v>
      </c>
    </row>
    <row r="58" spans="1:12" ht="12.75">
      <c r="A58" s="113" t="s">
        <v>88</v>
      </c>
      <c r="B58" s="111"/>
      <c r="C58" s="7">
        <v>1648983</v>
      </c>
      <c r="D58" s="7">
        <v>6543704</v>
      </c>
      <c r="E58" s="91">
        <v>4011243</v>
      </c>
      <c r="F58" s="90">
        <v>5000000</v>
      </c>
      <c r="G58" s="7">
        <v>12300000</v>
      </c>
      <c r="H58" s="32">
        <v>12300000</v>
      </c>
      <c r="I58" s="33"/>
      <c r="J58" s="31">
        <v>4000000</v>
      </c>
      <c r="K58" s="7">
        <v>3200000</v>
      </c>
      <c r="L58" s="91">
        <v>1920000</v>
      </c>
    </row>
    <row r="59" spans="1:12" ht="12.75">
      <c r="A59" s="113" t="s">
        <v>89</v>
      </c>
      <c r="B59" s="111"/>
      <c r="C59" s="7">
        <v>340109</v>
      </c>
      <c r="D59" s="7">
        <v>1252945</v>
      </c>
      <c r="E59" s="91">
        <v>84425</v>
      </c>
      <c r="F59" s="90">
        <v>5000000</v>
      </c>
      <c r="G59" s="7">
        <v>11842000</v>
      </c>
      <c r="H59" s="32">
        <v>11842000</v>
      </c>
      <c r="I59" s="33"/>
      <c r="J59" s="31">
        <v>7250000</v>
      </c>
      <c r="K59" s="7">
        <v>2282693</v>
      </c>
      <c r="L59" s="91">
        <v>2373262</v>
      </c>
    </row>
    <row r="60" spans="1:12" ht="12.75">
      <c r="A60" s="113" t="s">
        <v>90</v>
      </c>
      <c r="B60" s="111"/>
      <c r="C60" s="131">
        <v>1795442</v>
      </c>
      <c r="D60" s="131">
        <v>548501</v>
      </c>
      <c r="E60" s="132">
        <v>9267819</v>
      </c>
      <c r="F60" s="133">
        <v>8086827</v>
      </c>
      <c r="G60" s="131">
        <v>9974000</v>
      </c>
      <c r="H60" s="209">
        <v>9974000</v>
      </c>
      <c r="I60" s="134"/>
      <c r="J60" s="135">
        <v>8232000</v>
      </c>
      <c r="K60" s="131">
        <v>8351611</v>
      </c>
      <c r="L60" s="132">
        <v>8682974</v>
      </c>
    </row>
    <row r="61" spans="1:12" ht="12.75">
      <c r="A61" s="113" t="s">
        <v>91</v>
      </c>
      <c r="B61" s="111"/>
      <c r="C61" s="7"/>
      <c r="D61" s="7"/>
      <c r="E61" s="91">
        <v>204322</v>
      </c>
      <c r="F61" s="90"/>
      <c r="G61" s="7"/>
      <c r="H61" s="32"/>
      <c r="I61" s="33"/>
      <c r="J61" s="31"/>
      <c r="K61" s="7"/>
      <c r="L61" s="91"/>
    </row>
    <row r="62" spans="1:12" ht="12.75">
      <c r="A62" s="110" t="s">
        <v>92</v>
      </c>
      <c r="B62" s="120"/>
      <c r="C62" s="12"/>
      <c r="D62" s="12"/>
      <c r="E62" s="136"/>
      <c r="F62" s="137"/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14873751</v>
      </c>
      <c r="D63" s="166">
        <f t="shared" si="4"/>
        <v>24055132</v>
      </c>
      <c r="E63" s="234">
        <f t="shared" si="4"/>
        <v>17475716</v>
      </c>
      <c r="F63" s="235">
        <f t="shared" si="4"/>
        <v>24774000</v>
      </c>
      <c r="G63" s="166">
        <f t="shared" si="4"/>
        <v>44421000</v>
      </c>
      <c r="H63" s="168">
        <f t="shared" si="4"/>
        <v>44421000</v>
      </c>
      <c r="I63" s="169">
        <f t="shared" si="4"/>
        <v>0</v>
      </c>
      <c r="J63" s="236">
        <f t="shared" si="4"/>
        <v>23384000</v>
      </c>
      <c r="K63" s="166">
        <f t="shared" si="4"/>
        <v>17793000</v>
      </c>
      <c r="L63" s="234">
        <f t="shared" si="4"/>
        <v>17092000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14873751</v>
      </c>
      <c r="D66" s="7">
        <v>21350004</v>
      </c>
      <c r="E66" s="30">
        <v>13927000</v>
      </c>
      <c r="F66" s="31">
        <v>24774000</v>
      </c>
      <c r="G66" s="7">
        <v>36616000</v>
      </c>
      <c r="H66" s="32">
        <v>36616000</v>
      </c>
      <c r="I66" s="91"/>
      <c r="J66" s="164">
        <v>23384000</v>
      </c>
      <c r="K66" s="7">
        <v>17793000</v>
      </c>
      <c r="L66" s="32">
        <v>17092000</v>
      </c>
    </row>
    <row r="67" spans="1:12" ht="12.75">
      <c r="A67" s="229" t="s">
        <v>137</v>
      </c>
      <c r="B67" s="111"/>
      <c r="C67" s="7"/>
      <c r="D67" s="7"/>
      <c r="E67" s="91">
        <v>117176</v>
      </c>
      <c r="F67" s="90"/>
      <c r="G67" s="7">
        <v>805000</v>
      </c>
      <c r="H67" s="32">
        <v>805000</v>
      </c>
      <c r="I67" s="33"/>
      <c r="J67" s="31"/>
      <c r="K67" s="7"/>
      <c r="L67" s="91"/>
    </row>
    <row r="68" spans="1:12" ht="12.75">
      <c r="A68" s="229" t="s">
        <v>138</v>
      </c>
      <c r="B68" s="111"/>
      <c r="C68" s="131"/>
      <c r="D68" s="131"/>
      <c r="E68" s="132">
        <v>500000</v>
      </c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14873751</v>
      </c>
      <c r="D70" s="48">
        <f t="shared" si="5"/>
        <v>21350004</v>
      </c>
      <c r="E70" s="237">
        <f t="shared" si="5"/>
        <v>14544176</v>
      </c>
      <c r="F70" s="238">
        <f t="shared" si="5"/>
        <v>24774000</v>
      </c>
      <c r="G70" s="48">
        <f t="shared" si="5"/>
        <v>37421000</v>
      </c>
      <c r="H70" s="50">
        <f t="shared" si="5"/>
        <v>37421000</v>
      </c>
      <c r="I70" s="51">
        <f t="shared" si="5"/>
        <v>0</v>
      </c>
      <c r="J70" s="47">
        <f t="shared" si="5"/>
        <v>23384000</v>
      </c>
      <c r="K70" s="48">
        <f t="shared" si="5"/>
        <v>17793000</v>
      </c>
      <c r="L70" s="237">
        <f t="shared" si="5"/>
        <v>17092000</v>
      </c>
    </row>
    <row r="71" spans="1:12" ht="12.75">
      <c r="A71" s="232" t="s">
        <v>37</v>
      </c>
      <c r="B71" s="111" t="s">
        <v>140</v>
      </c>
      <c r="C71" s="7"/>
      <c r="D71" s="7"/>
      <c r="E71" s="91"/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/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/>
      <c r="D73" s="7">
        <v>2705128</v>
      </c>
      <c r="E73" s="91">
        <v>2931540</v>
      </c>
      <c r="F73" s="90"/>
      <c r="G73" s="7">
        <v>7000000</v>
      </c>
      <c r="H73" s="32">
        <v>7000000</v>
      </c>
      <c r="I73" s="33"/>
      <c r="J73" s="31"/>
      <c r="K73" s="7"/>
      <c r="L73" s="91"/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14873751</v>
      </c>
      <c r="D74" s="167">
        <f t="shared" si="6"/>
        <v>24055132</v>
      </c>
      <c r="E74" s="170">
        <f t="shared" si="6"/>
        <v>17475716</v>
      </c>
      <c r="F74" s="171">
        <f t="shared" si="6"/>
        <v>24774000</v>
      </c>
      <c r="G74" s="167">
        <f t="shared" si="6"/>
        <v>44421000</v>
      </c>
      <c r="H74" s="173">
        <f t="shared" si="6"/>
        <v>44421000</v>
      </c>
      <c r="I74" s="239">
        <f t="shared" si="6"/>
        <v>0</v>
      </c>
      <c r="J74" s="172">
        <f t="shared" si="6"/>
        <v>23384000</v>
      </c>
      <c r="K74" s="167">
        <f t="shared" si="6"/>
        <v>17793000</v>
      </c>
      <c r="L74" s="170">
        <f t="shared" si="6"/>
        <v>17092000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5955935</v>
      </c>
      <c r="D6" s="7">
        <v>18992442</v>
      </c>
      <c r="E6" s="91">
        <v>11294862</v>
      </c>
      <c r="F6" s="90">
        <v>4000000</v>
      </c>
      <c r="G6" s="7">
        <v>3707985</v>
      </c>
      <c r="H6" s="91">
        <v>3707985</v>
      </c>
      <c r="I6" s="33">
        <v>-9987165</v>
      </c>
      <c r="J6" s="31">
        <v>16915794</v>
      </c>
      <c r="K6" s="7">
        <v>1395326</v>
      </c>
      <c r="L6" s="91">
        <v>933929</v>
      </c>
    </row>
    <row r="7" spans="1:12" ht="12.75">
      <c r="A7" s="256" t="s">
        <v>146</v>
      </c>
      <c r="B7" s="177" t="s">
        <v>71</v>
      </c>
      <c r="C7" s="7">
        <v>24064524</v>
      </c>
      <c r="D7" s="7"/>
      <c r="E7" s="91"/>
      <c r="F7" s="90"/>
      <c r="G7" s="7"/>
      <c r="H7" s="91"/>
      <c r="I7" s="33"/>
      <c r="J7" s="31"/>
      <c r="K7" s="7"/>
      <c r="L7" s="91"/>
    </row>
    <row r="8" spans="1:12" ht="12.75">
      <c r="A8" s="256" t="s">
        <v>147</v>
      </c>
      <c r="B8" s="177" t="s">
        <v>71</v>
      </c>
      <c r="C8" s="7">
        <v>10838438</v>
      </c>
      <c r="D8" s="7">
        <v>8166142</v>
      </c>
      <c r="E8" s="91">
        <v>7386368</v>
      </c>
      <c r="F8" s="90">
        <v>16963979</v>
      </c>
      <c r="G8" s="7">
        <v>16963979</v>
      </c>
      <c r="H8" s="91">
        <v>16963979</v>
      </c>
      <c r="I8" s="33">
        <v>-1276146</v>
      </c>
      <c r="J8" s="31">
        <v>19262418</v>
      </c>
      <c r="K8" s="7">
        <v>19262418</v>
      </c>
      <c r="L8" s="91">
        <v>19262418</v>
      </c>
    </row>
    <row r="9" spans="1:12" ht="12.75">
      <c r="A9" s="256" t="s">
        <v>148</v>
      </c>
      <c r="B9" s="177"/>
      <c r="C9" s="7">
        <v>13998835</v>
      </c>
      <c r="D9" s="7">
        <v>17690327</v>
      </c>
      <c r="E9" s="91">
        <v>16000655</v>
      </c>
      <c r="F9" s="90">
        <v>1714385</v>
      </c>
      <c r="G9" s="7">
        <v>1714385</v>
      </c>
      <c r="H9" s="91">
        <v>1714385</v>
      </c>
      <c r="I9" s="33">
        <v>93661</v>
      </c>
      <c r="J9" s="31">
        <v>12581327</v>
      </c>
      <c r="K9" s="7">
        <v>12581326</v>
      </c>
      <c r="L9" s="91">
        <v>12581326</v>
      </c>
    </row>
    <row r="10" spans="1:12" ht="12.75">
      <c r="A10" s="256" t="s">
        <v>149</v>
      </c>
      <c r="B10" s="177"/>
      <c r="C10" s="7"/>
      <c r="D10" s="7"/>
      <c r="E10" s="91"/>
      <c r="F10" s="133"/>
      <c r="G10" s="131"/>
      <c r="H10" s="132"/>
      <c r="I10" s="33"/>
      <c r="J10" s="135"/>
      <c r="K10" s="131"/>
      <c r="L10" s="132"/>
    </row>
    <row r="11" spans="1:12" ht="12.75">
      <c r="A11" s="256" t="s">
        <v>150</v>
      </c>
      <c r="B11" s="177" t="s">
        <v>95</v>
      </c>
      <c r="C11" s="7">
        <v>960525</v>
      </c>
      <c r="D11" s="7">
        <v>44959992</v>
      </c>
      <c r="E11" s="91">
        <v>45008696</v>
      </c>
      <c r="F11" s="90">
        <v>1038600</v>
      </c>
      <c r="G11" s="7">
        <v>1038600</v>
      </c>
      <c r="H11" s="91">
        <v>1038600</v>
      </c>
      <c r="I11" s="33">
        <v>-228735</v>
      </c>
      <c r="J11" s="31">
        <v>1017321</v>
      </c>
      <c r="K11" s="7">
        <v>1072256</v>
      </c>
      <c r="L11" s="91">
        <v>1131230</v>
      </c>
    </row>
    <row r="12" spans="1:12" ht="12.75">
      <c r="A12" s="257" t="s">
        <v>42</v>
      </c>
      <c r="B12" s="258"/>
      <c r="C12" s="43">
        <f aca="true" t="shared" si="0" ref="C12:L12">SUM(C6:C11)</f>
        <v>55818257</v>
      </c>
      <c r="D12" s="43">
        <f t="shared" si="0"/>
        <v>89808903</v>
      </c>
      <c r="E12" s="148">
        <f t="shared" si="0"/>
        <v>79690581</v>
      </c>
      <c r="F12" s="149">
        <f t="shared" si="0"/>
        <v>23716964</v>
      </c>
      <c r="G12" s="43">
        <f t="shared" si="0"/>
        <v>23424949</v>
      </c>
      <c r="H12" s="148">
        <f t="shared" si="0"/>
        <v>23424949</v>
      </c>
      <c r="I12" s="46">
        <f t="shared" si="0"/>
        <v>-11398385</v>
      </c>
      <c r="J12" s="42">
        <f t="shared" si="0"/>
        <v>49776860</v>
      </c>
      <c r="K12" s="43">
        <f t="shared" si="0"/>
        <v>34311326</v>
      </c>
      <c r="L12" s="148">
        <f t="shared" si="0"/>
        <v>33908903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/>
      <c r="D15" s="7"/>
      <c r="E15" s="91"/>
      <c r="F15" s="90"/>
      <c r="G15" s="7"/>
      <c r="H15" s="91"/>
      <c r="I15" s="33">
        <v>-149140</v>
      </c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24941275</v>
      </c>
      <c r="D17" s="7">
        <v>123444704</v>
      </c>
      <c r="E17" s="91">
        <v>123444704</v>
      </c>
      <c r="F17" s="90">
        <v>21774422</v>
      </c>
      <c r="G17" s="7">
        <v>21789422</v>
      </c>
      <c r="H17" s="91">
        <v>21789422</v>
      </c>
      <c r="I17" s="33"/>
      <c r="J17" s="31">
        <v>123444704</v>
      </c>
      <c r="K17" s="7">
        <v>123444704</v>
      </c>
      <c r="L17" s="91">
        <v>123444704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603069384</v>
      </c>
      <c r="D19" s="7">
        <v>689619521</v>
      </c>
      <c r="E19" s="91">
        <v>656226047</v>
      </c>
      <c r="F19" s="90">
        <v>545809444</v>
      </c>
      <c r="G19" s="7">
        <v>565441446</v>
      </c>
      <c r="H19" s="91">
        <v>565441446</v>
      </c>
      <c r="I19" s="33">
        <v>5527422</v>
      </c>
      <c r="J19" s="31">
        <v>627912868</v>
      </c>
      <c r="K19" s="7">
        <v>604946995</v>
      </c>
      <c r="L19" s="91">
        <v>581280122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141554</v>
      </c>
      <c r="D22" s="7">
        <v>121041</v>
      </c>
      <c r="E22" s="91">
        <v>92518</v>
      </c>
      <c r="F22" s="90">
        <v>90887</v>
      </c>
      <c r="G22" s="7">
        <v>90887</v>
      </c>
      <c r="H22" s="91">
        <v>90887</v>
      </c>
      <c r="I22" s="33"/>
      <c r="J22" s="31">
        <v>63994</v>
      </c>
      <c r="K22" s="7">
        <v>35470</v>
      </c>
      <c r="L22" s="91">
        <v>6946</v>
      </c>
    </row>
    <row r="23" spans="1:12" ht="12.75">
      <c r="A23" s="256" t="s">
        <v>160</v>
      </c>
      <c r="B23" s="177"/>
      <c r="C23" s="7">
        <v>49158</v>
      </c>
      <c r="D23" s="7">
        <v>1128767</v>
      </c>
      <c r="E23" s="91">
        <v>1112442</v>
      </c>
      <c r="F23" s="133"/>
      <c r="G23" s="131"/>
      <c r="H23" s="132"/>
      <c r="I23" s="90"/>
      <c r="J23" s="135">
        <v>1038554</v>
      </c>
      <c r="K23" s="131">
        <v>1038554</v>
      </c>
      <c r="L23" s="132">
        <v>1038554</v>
      </c>
    </row>
    <row r="24" spans="1:12" ht="12.75">
      <c r="A24" s="257" t="s">
        <v>43</v>
      </c>
      <c r="B24" s="260"/>
      <c r="C24" s="43">
        <f aca="true" t="shared" si="1" ref="C24:L24">SUM(C15:C23)</f>
        <v>628201371</v>
      </c>
      <c r="D24" s="48">
        <f t="shared" si="1"/>
        <v>814314033</v>
      </c>
      <c r="E24" s="237">
        <f t="shared" si="1"/>
        <v>780875711</v>
      </c>
      <c r="F24" s="238">
        <f t="shared" si="1"/>
        <v>567674753</v>
      </c>
      <c r="G24" s="48">
        <f t="shared" si="1"/>
        <v>587321755</v>
      </c>
      <c r="H24" s="237">
        <f t="shared" si="1"/>
        <v>587321755</v>
      </c>
      <c r="I24" s="51">
        <f t="shared" si="1"/>
        <v>5378282</v>
      </c>
      <c r="J24" s="47">
        <f t="shared" si="1"/>
        <v>752460120</v>
      </c>
      <c r="K24" s="48">
        <f t="shared" si="1"/>
        <v>729465723</v>
      </c>
      <c r="L24" s="237">
        <f t="shared" si="1"/>
        <v>705770326</v>
      </c>
    </row>
    <row r="25" spans="1:12" ht="12.75">
      <c r="A25" s="257" t="s">
        <v>161</v>
      </c>
      <c r="B25" s="258"/>
      <c r="C25" s="43">
        <f aca="true" t="shared" si="2" ref="C25:L25">+C12+C24</f>
        <v>684019628</v>
      </c>
      <c r="D25" s="43">
        <f t="shared" si="2"/>
        <v>904122936</v>
      </c>
      <c r="E25" s="148">
        <f t="shared" si="2"/>
        <v>860566292</v>
      </c>
      <c r="F25" s="149">
        <f t="shared" si="2"/>
        <v>591391717</v>
      </c>
      <c r="G25" s="43">
        <f t="shared" si="2"/>
        <v>610746704</v>
      </c>
      <c r="H25" s="148">
        <f t="shared" si="2"/>
        <v>610746704</v>
      </c>
      <c r="I25" s="46">
        <f t="shared" si="2"/>
        <v>-6020103</v>
      </c>
      <c r="J25" s="42">
        <f t="shared" si="2"/>
        <v>802236980</v>
      </c>
      <c r="K25" s="43">
        <f t="shared" si="2"/>
        <v>763777049</v>
      </c>
      <c r="L25" s="148">
        <f t="shared" si="2"/>
        <v>739679229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>
        <v>1037013</v>
      </c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165</v>
      </c>
      <c r="B31" s="177"/>
      <c r="C31" s="7">
        <v>2394647</v>
      </c>
      <c r="D31" s="7">
        <v>2801390</v>
      </c>
      <c r="E31" s="91">
        <v>2988620</v>
      </c>
      <c r="F31" s="90">
        <v>3088532</v>
      </c>
      <c r="G31" s="7">
        <v>3088533</v>
      </c>
      <c r="H31" s="91">
        <v>3088533</v>
      </c>
      <c r="I31" s="33">
        <v>25432</v>
      </c>
      <c r="J31" s="31">
        <v>3093620</v>
      </c>
      <c r="K31" s="7">
        <v>3153620</v>
      </c>
      <c r="L31" s="91">
        <v>3218620</v>
      </c>
    </row>
    <row r="32" spans="1:12" ht="12.75">
      <c r="A32" s="256" t="s">
        <v>166</v>
      </c>
      <c r="B32" s="177" t="s">
        <v>93</v>
      </c>
      <c r="C32" s="7">
        <v>189169923</v>
      </c>
      <c r="D32" s="7">
        <v>184103090</v>
      </c>
      <c r="E32" s="91">
        <v>209871445</v>
      </c>
      <c r="F32" s="90">
        <v>112186163</v>
      </c>
      <c r="G32" s="7">
        <v>116520554</v>
      </c>
      <c r="H32" s="91">
        <v>116520554</v>
      </c>
      <c r="I32" s="33">
        <v>1712342</v>
      </c>
      <c r="J32" s="31">
        <v>110387047</v>
      </c>
      <c r="K32" s="7">
        <v>111628671</v>
      </c>
      <c r="L32" s="91">
        <v>122737590</v>
      </c>
    </row>
    <row r="33" spans="1:12" ht="12.75">
      <c r="A33" s="256" t="s">
        <v>167</v>
      </c>
      <c r="B33" s="177"/>
      <c r="C33" s="7">
        <v>2217453</v>
      </c>
      <c r="D33" s="7">
        <v>2601248</v>
      </c>
      <c r="E33" s="91">
        <v>9169630</v>
      </c>
      <c r="F33" s="90">
        <v>7105887</v>
      </c>
      <c r="G33" s="7">
        <v>7105887</v>
      </c>
      <c r="H33" s="91">
        <v>7105887</v>
      </c>
      <c r="I33" s="33"/>
      <c r="J33" s="31">
        <v>8921425</v>
      </c>
      <c r="K33" s="7">
        <v>8600079</v>
      </c>
      <c r="L33" s="91">
        <v>9865745</v>
      </c>
    </row>
    <row r="34" spans="1:12" ht="12.75">
      <c r="A34" s="257" t="s">
        <v>44</v>
      </c>
      <c r="B34" s="258"/>
      <c r="C34" s="43">
        <f aca="true" t="shared" si="3" ref="C34:L34">SUM(C29:C33)</f>
        <v>194819036</v>
      </c>
      <c r="D34" s="43">
        <f t="shared" si="3"/>
        <v>189505728</v>
      </c>
      <c r="E34" s="148">
        <f t="shared" si="3"/>
        <v>222029695</v>
      </c>
      <c r="F34" s="149">
        <f t="shared" si="3"/>
        <v>122380582</v>
      </c>
      <c r="G34" s="43">
        <f t="shared" si="3"/>
        <v>126714974</v>
      </c>
      <c r="H34" s="148">
        <f t="shared" si="3"/>
        <v>126714974</v>
      </c>
      <c r="I34" s="46">
        <f t="shared" si="3"/>
        <v>1737774</v>
      </c>
      <c r="J34" s="42">
        <f t="shared" si="3"/>
        <v>122402092</v>
      </c>
      <c r="K34" s="43">
        <f t="shared" si="3"/>
        <v>123382370</v>
      </c>
      <c r="L34" s="148">
        <f t="shared" si="3"/>
        <v>135821955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>
        <v>516044</v>
      </c>
      <c r="D37" s="7"/>
      <c r="E37" s="91"/>
      <c r="F37" s="90">
        <v>244426</v>
      </c>
      <c r="G37" s="7">
        <v>244426</v>
      </c>
      <c r="H37" s="91">
        <v>244426</v>
      </c>
      <c r="I37" s="33"/>
      <c r="J37" s="31"/>
      <c r="K37" s="7"/>
      <c r="L37" s="91"/>
    </row>
    <row r="38" spans="1:12" ht="12.75">
      <c r="A38" s="256" t="s">
        <v>167</v>
      </c>
      <c r="B38" s="177"/>
      <c r="C38" s="7">
        <v>40389740</v>
      </c>
      <c r="D38" s="7">
        <v>43357386</v>
      </c>
      <c r="E38" s="91">
        <v>38478421</v>
      </c>
      <c r="F38" s="90">
        <v>111341522</v>
      </c>
      <c r="G38" s="7">
        <v>111341521</v>
      </c>
      <c r="H38" s="91">
        <v>111341521</v>
      </c>
      <c r="I38" s="33"/>
      <c r="J38" s="31">
        <v>170514762</v>
      </c>
      <c r="K38" s="7">
        <v>182598740</v>
      </c>
      <c r="L38" s="91">
        <v>194593037</v>
      </c>
    </row>
    <row r="39" spans="1:12" ht="12.75">
      <c r="A39" s="257" t="s">
        <v>45</v>
      </c>
      <c r="B39" s="260"/>
      <c r="C39" s="43">
        <f aca="true" t="shared" si="4" ref="C39:L39">SUM(C37:C38)</f>
        <v>40905784</v>
      </c>
      <c r="D39" s="48">
        <f t="shared" si="4"/>
        <v>43357386</v>
      </c>
      <c r="E39" s="237">
        <f t="shared" si="4"/>
        <v>38478421</v>
      </c>
      <c r="F39" s="238">
        <f t="shared" si="4"/>
        <v>111585948</v>
      </c>
      <c r="G39" s="48">
        <f t="shared" si="4"/>
        <v>111585947</v>
      </c>
      <c r="H39" s="237">
        <f t="shared" si="4"/>
        <v>111585947</v>
      </c>
      <c r="I39" s="238">
        <f t="shared" si="4"/>
        <v>0</v>
      </c>
      <c r="J39" s="47">
        <f t="shared" si="4"/>
        <v>170514762</v>
      </c>
      <c r="K39" s="48">
        <f t="shared" si="4"/>
        <v>182598740</v>
      </c>
      <c r="L39" s="237">
        <f t="shared" si="4"/>
        <v>194593037</v>
      </c>
    </row>
    <row r="40" spans="1:12" ht="12.75">
      <c r="A40" s="257" t="s">
        <v>169</v>
      </c>
      <c r="B40" s="258"/>
      <c r="C40" s="43">
        <f aca="true" t="shared" si="5" ref="C40:L40">+C34+C39</f>
        <v>235724820</v>
      </c>
      <c r="D40" s="43">
        <f t="shared" si="5"/>
        <v>232863114</v>
      </c>
      <c r="E40" s="148">
        <f t="shared" si="5"/>
        <v>260508116</v>
      </c>
      <c r="F40" s="149">
        <f t="shared" si="5"/>
        <v>233966530</v>
      </c>
      <c r="G40" s="43">
        <f t="shared" si="5"/>
        <v>238300921</v>
      </c>
      <c r="H40" s="148">
        <f t="shared" si="5"/>
        <v>238300921</v>
      </c>
      <c r="I40" s="46">
        <f t="shared" si="5"/>
        <v>1737774</v>
      </c>
      <c r="J40" s="42">
        <f t="shared" si="5"/>
        <v>292916854</v>
      </c>
      <c r="K40" s="43">
        <f t="shared" si="5"/>
        <v>305981110</v>
      </c>
      <c r="L40" s="148">
        <f t="shared" si="5"/>
        <v>330414992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448294808</v>
      </c>
      <c r="D42" s="264">
        <f aca="true" t="shared" si="6" ref="D42:L42">+D25-D40</f>
        <v>671259822</v>
      </c>
      <c r="E42" s="265">
        <f t="shared" si="6"/>
        <v>600058176</v>
      </c>
      <c r="F42" s="266">
        <f t="shared" si="6"/>
        <v>357425187</v>
      </c>
      <c r="G42" s="264">
        <f t="shared" si="6"/>
        <v>372445783</v>
      </c>
      <c r="H42" s="265">
        <f t="shared" si="6"/>
        <v>372445783</v>
      </c>
      <c r="I42" s="267">
        <f t="shared" si="6"/>
        <v>-7757877</v>
      </c>
      <c r="J42" s="268">
        <f t="shared" si="6"/>
        <v>509320126</v>
      </c>
      <c r="K42" s="264">
        <f t="shared" si="6"/>
        <v>457795939</v>
      </c>
      <c r="L42" s="265">
        <f t="shared" si="6"/>
        <v>409264237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448294808</v>
      </c>
      <c r="D45" s="7">
        <v>671259822</v>
      </c>
      <c r="E45" s="91">
        <v>600058176</v>
      </c>
      <c r="F45" s="90">
        <v>357425187</v>
      </c>
      <c r="G45" s="7">
        <v>372445783</v>
      </c>
      <c r="H45" s="91">
        <v>372445783</v>
      </c>
      <c r="I45" s="33">
        <v>-7787472</v>
      </c>
      <c r="J45" s="31">
        <v>509320126</v>
      </c>
      <c r="K45" s="7">
        <v>457795939</v>
      </c>
      <c r="L45" s="91">
        <v>409264237</v>
      </c>
    </row>
    <row r="46" spans="1:12" ht="12.75">
      <c r="A46" s="256" t="s">
        <v>173</v>
      </c>
      <c r="B46" s="177" t="s">
        <v>93</v>
      </c>
      <c r="C46" s="7"/>
      <c r="D46" s="7"/>
      <c r="E46" s="91"/>
      <c r="F46" s="90"/>
      <c r="G46" s="7"/>
      <c r="H46" s="91"/>
      <c r="I46" s="33">
        <v>29595</v>
      </c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448294808</v>
      </c>
      <c r="D48" s="219">
        <f t="shared" si="7"/>
        <v>671259822</v>
      </c>
      <c r="E48" s="271">
        <f t="shared" si="7"/>
        <v>600058176</v>
      </c>
      <c r="F48" s="272">
        <f t="shared" si="7"/>
        <v>357425187</v>
      </c>
      <c r="G48" s="219">
        <f t="shared" si="7"/>
        <v>372445783</v>
      </c>
      <c r="H48" s="271">
        <f t="shared" si="7"/>
        <v>372445783</v>
      </c>
      <c r="I48" s="222">
        <f t="shared" si="7"/>
        <v>-7757877</v>
      </c>
      <c r="J48" s="273">
        <f t="shared" si="7"/>
        <v>509320126</v>
      </c>
      <c r="K48" s="219">
        <f t="shared" si="7"/>
        <v>457795939</v>
      </c>
      <c r="L48" s="271">
        <f t="shared" si="7"/>
        <v>409264237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34691268</v>
      </c>
      <c r="D4" s="251">
        <v>33166747</v>
      </c>
      <c r="E4" s="252">
        <v>36417951</v>
      </c>
      <c r="F4" s="253">
        <v>41643456</v>
      </c>
      <c r="G4" s="251">
        <v>43370156</v>
      </c>
      <c r="H4" s="252">
        <v>43370156</v>
      </c>
      <c r="I4" s="254">
        <v>27505864</v>
      </c>
      <c r="J4" s="255">
        <v>44178713</v>
      </c>
      <c r="K4" s="251">
        <v>47081745</v>
      </c>
      <c r="L4" s="252">
        <v>51854592</v>
      </c>
    </row>
    <row r="5" spans="1:12" ht="12.75">
      <c r="A5" s="249" t="s">
        <v>18</v>
      </c>
      <c r="B5" s="177"/>
      <c r="C5" s="7">
        <v>91620757</v>
      </c>
      <c r="D5" s="7">
        <v>108951807</v>
      </c>
      <c r="E5" s="91">
        <v>105142364</v>
      </c>
      <c r="F5" s="90">
        <v>125766396</v>
      </c>
      <c r="G5" s="7">
        <v>123309952</v>
      </c>
      <c r="H5" s="91">
        <v>123309952</v>
      </c>
      <c r="I5" s="33">
        <v>117850540</v>
      </c>
      <c r="J5" s="31">
        <v>126464722</v>
      </c>
      <c r="K5" s="7">
        <v>131782247</v>
      </c>
      <c r="L5" s="91">
        <v>146239007</v>
      </c>
    </row>
    <row r="6" spans="1:12" ht="12.75">
      <c r="A6" s="256" t="s">
        <v>178</v>
      </c>
      <c r="B6" s="177"/>
      <c r="C6" s="7">
        <v>19084418</v>
      </c>
      <c r="D6" s="7">
        <v>7119361</v>
      </c>
      <c r="E6" s="91">
        <v>8995091</v>
      </c>
      <c r="F6" s="90">
        <v>7579368</v>
      </c>
      <c r="G6" s="7">
        <v>7640184</v>
      </c>
      <c r="H6" s="91">
        <v>7640184</v>
      </c>
      <c r="I6" s="33">
        <v>73455641</v>
      </c>
      <c r="J6" s="31">
        <v>10101059</v>
      </c>
      <c r="K6" s="7">
        <v>10659733</v>
      </c>
      <c r="L6" s="91">
        <v>11301632</v>
      </c>
    </row>
    <row r="7" spans="1:12" ht="12.75">
      <c r="A7" s="256" t="s">
        <v>179</v>
      </c>
      <c r="B7" s="177" t="s">
        <v>71</v>
      </c>
      <c r="C7" s="7">
        <v>88319056</v>
      </c>
      <c r="D7" s="7">
        <v>42478561</v>
      </c>
      <c r="E7" s="91">
        <v>55917599</v>
      </c>
      <c r="F7" s="90">
        <v>44440512</v>
      </c>
      <c r="G7" s="7">
        <v>43635510</v>
      </c>
      <c r="H7" s="91">
        <v>43635510</v>
      </c>
      <c r="I7" s="33">
        <v>49090000</v>
      </c>
      <c r="J7" s="31">
        <v>47927000</v>
      </c>
      <c r="K7" s="7">
        <v>51262000</v>
      </c>
      <c r="L7" s="91">
        <v>55579000</v>
      </c>
    </row>
    <row r="8" spans="1:12" ht="12.75">
      <c r="A8" s="256" t="s">
        <v>180</v>
      </c>
      <c r="B8" s="177" t="s">
        <v>71</v>
      </c>
      <c r="C8" s="7"/>
      <c r="D8" s="7"/>
      <c r="E8" s="91"/>
      <c r="F8" s="90">
        <v>24774000</v>
      </c>
      <c r="G8" s="7">
        <v>37420999</v>
      </c>
      <c r="H8" s="91">
        <v>37420999</v>
      </c>
      <c r="I8" s="33">
        <v>31074000</v>
      </c>
      <c r="J8" s="31">
        <v>23384000</v>
      </c>
      <c r="K8" s="7">
        <v>17793000</v>
      </c>
      <c r="L8" s="91">
        <v>17092000</v>
      </c>
    </row>
    <row r="9" spans="1:12" ht="12.75">
      <c r="A9" s="256" t="s">
        <v>181</v>
      </c>
      <c r="B9" s="177"/>
      <c r="C9" s="7">
        <v>5944619</v>
      </c>
      <c r="D9" s="7">
        <v>1784635</v>
      </c>
      <c r="E9" s="91">
        <v>1107091</v>
      </c>
      <c r="F9" s="90">
        <v>1361232</v>
      </c>
      <c r="G9" s="7">
        <v>2073852</v>
      </c>
      <c r="H9" s="91">
        <v>2073852</v>
      </c>
      <c r="I9" s="33">
        <v>8846531</v>
      </c>
      <c r="J9" s="31">
        <v>3898624</v>
      </c>
      <c r="K9" s="7">
        <v>4128993</v>
      </c>
      <c r="L9" s="91">
        <v>4439555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-160669338</v>
      </c>
      <c r="D12" s="7">
        <v>-180306518</v>
      </c>
      <c r="E12" s="91">
        <v>-192785472</v>
      </c>
      <c r="F12" s="90">
        <v>-220930642</v>
      </c>
      <c r="G12" s="7">
        <v>-224451925</v>
      </c>
      <c r="H12" s="91">
        <v>-224451925</v>
      </c>
      <c r="I12" s="33">
        <v>-285885384</v>
      </c>
      <c r="J12" s="31">
        <v>-232084425</v>
      </c>
      <c r="K12" s="7">
        <v>-260495186</v>
      </c>
      <c r="L12" s="91">
        <v>-269940184</v>
      </c>
    </row>
    <row r="13" spans="1:12" ht="12.75">
      <c r="A13" s="249" t="s">
        <v>26</v>
      </c>
      <c r="B13" s="177"/>
      <c r="C13" s="7">
        <v>-7085062</v>
      </c>
      <c r="D13" s="7">
        <v>-2946140</v>
      </c>
      <c r="E13" s="91">
        <v>-3518535</v>
      </c>
      <c r="F13" s="90">
        <v>-750000</v>
      </c>
      <c r="G13" s="7">
        <v>-750000</v>
      </c>
      <c r="H13" s="91">
        <v>-750000</v>
      </c>
      <c r="I13" s="33"/>
      <c r="J13" s="31"/>
      <c r="K13" s="7"/>
      <c r="L13" s="91"/>
    </row>
    <row r="14" spans="1:12" ht="12.75">
      <c r="A14" s="256" t="s">
        <v>28</v>
      </c>
      <c r="B14" s="177" t="s">
        <v>71</v>
      </c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-54406307</v>
      </c>
      <c r="D17" s="43">
        <f t="shared" si="0"/>
        <v>-131870101</v>
      </c>
      <c r="E17" s="148">
        <f t="shared" si="0"/>
        <v>-130284226</v>
      </c>
      <c r="F17" s="149">
        <f t="shared" si="0"/>
        <v>-143525530</v>
      </c>
      <c r="G17" s="43">
        <f t="shared" si="0"/>
        <v>-134431380</v>
      </c>
      <c r="H17" s="46">
        <f t="shared" si="0"/>
        <v>-134431380</v>
      </c>
      <c r="I17" s="149">
        <f t="shared" si="0"/>
        <v>-123419212</v>
      </c>
      <c r="J17" s="42">
        <f t="shared" si="0"/>
        <v>-146773742</v>
      </c>
      <c r="K17" s="43">
        <f t="shared" si="0"/>
        <v>-176651460</v>
      </c>
      <c r="L17" s="148">
        <f t="shared" si="0"/>
        <v>-181527997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/>
      <c r="E19" s="91"/>
      <c r="F19" s="90"/>
      <c r="G19" s="7">
        <v>7000000</v>
      </c>
      <c r="H19" s="91">
        <v>7000000</v>
      </c>
      <c r="I19" s="33"/>
      <c r="J19" s="31">
        <v>7000000</v>
      </c>
      <c r="K19" s="7"/>
      <c r="L19" s="91"/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/>
      <c r="D21" s="7"/>
      <c r="E21" s="91"/>
      <c r="F21" s="133"/>
      <c r="G21" s="131"/>
      <c r="H21" s="132"/>
      <c r="I21" s="33"/>
      <c r="J21" s="135">
        <v>-1038554</v>
      </c>
      <c r="K21" s="131"/>
      <c r="L21" s="132"/>
    </row>
    <row r="22" spans="1:12" ht="12.75">
      <c r="A22" s="256" t="s">
        <v>191</v>
      </c>
      <c r="B22" s="177"/>
      <c r="C22" s="7"/>
      <c r="D22" s="131"/>
      <c r="E22" s="132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-63698487</v>
      </c>
      <c r="D24" s="7">
        <v>-21126802</v>
      </c>
      <c r="E24" s="91">
        <v>-18533909</v>
      </c>
      <c r="F24" s="90">
        <v>-24774000</v>
      </c>
      <c r="G24" s="7">
        <v>-44421000</v>
      </c>
      <c r="H24" s="91">
        <v>-44421000</v>
      </c>
      <c r="I24" s="33">
        <v>-24168313</v>
      </c>
      <c r="J24" s="31">
        <v>-23384000</v>
      </c>
      <c r="K24" s="7">
        <v>-17793000</v>
      </c>
      <c r="L24" s="91">
        <v>-17092000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-63698487</v>
      </c>
      <c r="D27" s="43">
        <f t="shared" si="1"/>
        <v>-21126802</v>
      </c>
      <c r="E27" s="148">
        <f t="shared" si="1"/>
        <v>-18533909</v>
      </c>
      <c r="F27" s="149">
        <f t="shared" si="1"/>
        <v>-24774000</v>
      </c>
      <c r="G27" s="43">
        <f t="shared" si="1"/>
        <v>-44421000</v>
      </c>
      <c r="H27" s="148">
        <f t="shared" si="1"/>
        <v>-44421000</v>
      </c>
      <c r="I27" s="46">
        <f t="shared" si="1"/>
        <v>-24168313</v>
      </c>
      <c r="J27" s="42">
        <f t="shared" si="1"/>
        <v>-24422554</v>
      </c>
      <c r="K27" s="43">
        <f t="shared" si="1"/>
        <v>-17793000</v>
      </c>
      <c r="L27" s="148">
        <f t="shared" si="1"/>
        <v>-17092000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>
        <v>194678</v>
      </c>
      <c r="D29" s="7">
        <v>590905</v>
      </c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>
        <v>2394647</v>
      </c>
      <c r="D31" s="7">
        <v>406743</v>
      </c>
      <c r="E31" s="91">
        <v>187230</v>
      </c>
      <c r="F31" s="90">
        <v>318789</v>
      </c>
      <c r="G31" s="7">
        <v>318792</v>
      </c>
      <c r="H31" s="91">
        <v>318792</v>
      </c>
      <c r="I31" s="33"/>
      <c r="J31" s="31">
        <v>5088</v>
      </c>
      <c r="K31" s="7">
        <v>60000</v>
      </c>
      <c r="L31" s="91">
        <v>65000</v>
      </c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/>
      <c r="D33" s="7">
        <v>-1144316</v>
      </c>
      <c r="E33" s="91">
        <v>-626990</v>
      </c>
      <c r="F33" s="90">
        <v>-160392</v>
      </c>
      <c r="G33" s="131">
        <v>-160390</v>
      </c>
      <c r="H33" s="132">
        <v>-160390</v>
      </c>
      <c r="I33" s="134"/>
      <c r="J33" s="31">
        <v>-244426</v>
      </c>
      <c r="K33" s="7"/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2394647</v>
      </c>
      <c r="D36" s="43">
        <f t="shared" si="2"/>
        <v>-737573</v>
      </c>
      <c r="E36" s="148">
        <f t="shared" si="2"/>
        <v>-439760</v>
      </c>
      <c r="F36" s="149">
        <f t="shared" si="2"/>
        <v>158397</v>
      </c>
      <c r="G36" s="43">
        <f t="shared" si="2"/>
        <v>158402</v>
      </c>
      <c r="H36" s="148">
        <f t="shared" si="2"/>
        <v>158402</v>
      </c>
      <c r="I36" s="46">
        <f t="shared" si="2"/>
        <v>0</v>
      </c>
      <c r="J36" s="42">
        <f t="shared" si="2"/>
        <v>-239338</v>
      </c>
      <c r="K36" s="43">
        <f t="shared" si="2"/>
        <v>60000</v>
      </c>
      <c r="L36" s="148">
        <f t="shared" si="2"/>
        <v>65000</v>
      </c>
    </row>
    <row r="37" spans="1:12" ht="4.5" customHeight="1">
      <c r="A37" s="259" t="s">
        <v>201</v>
      </c>
      <c r="B37" s="177" t="s">
        <v>95</v>
      </c>
      <c r="C37" s="7">
        <v>19223903</v>
      </c>
      <c r="D37" s="7">
        <v>30017459</v>
      </c>
      <c r="E37" s="91">
        <v>18992442</v>
      </c>
      <c r="F37" s="90">
        <v>4731287</v>
      </c>
      <c r="G37" s="7">
        <v>11243803</v>
      </c>
      <c r="H37" s="91">
        <v>11243803</v>
      </c>
      <c r="I37" s="33">
        <v>3346499</v>
      </c>
      <c r="J37" s="31">
        <v>10707985</v>
      </c>
      <c r="K37" s="7">
        <v>16915787</v>
      </c>
      <c r="L37" s="91">
        <v>1395319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-115710147</v>
      </c>
      <c r="D38" s="12">
        <f t="shared" si="3"/>
        <v>-153734476</v>
      </c>
      <c r="E38" s="136">
        <f t="shared" si="3"/>
        <v>-149257895</v>
      </c>
      <c r="F38" s="137">
        <f t="shared" si="3"/>
        <v>-168141133</v>
      </c>
      <c r="G38" s="12">
        <f t="shared" si="3"/>
        <v>-178693978</v>
      </c>
      <c r="H38" s="136">
        <f t="shared" si="3"/>
        <v>-178693978</v>
      </c>
      <c r="I38" s="74">
        <f t="shared" si="3"/>
        <v>-147587525</v>
      </c>
      <c r="J38" s="72">
        <f t="shared" si="3"/>
        <v>-171435634</v>
      </c>
      <c r="K38" s="12">
        <f t="shared" si="3"/>
        <v>-194384460</v>
      </c>
      <c r="L38" s="136">
        <f t="shared" si="3"/>
        <v>-198554997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14873751</v>
      </c>
      <c r="D5" s="77">
        <f t="shared" si="0"/>
        <v>24055132</v>
      </c>
      <c r="E5" s="78">
        <f t="shared" si="0"/>
        <v>17475716</v>
      </c>
      <c r="F5" s="76">
        <f t="shared" si="0"/>
        <v>1500000</v>
      </c>
      <c r="G5" s="77">
        <f t="shared" si="0"/>
        <v>21147000</v>
      </c>
      <c r="H5" s="79">
        <f t="shared" si="0"/>
        <v>21147000</v>
      </c>
      <c r="I5" s="285">
        <f t="shared" si="0"/>
        <v>23384000</v>
      </c>
      <c r="J5" s="77">
        <f t="shared" si="0"/>
        <v>14593000</v>
      </c>
      <c r="K5" s="78">
        <f t="shared" si="0"/>
        <v>15172000</v>
      </c>
    </row>
    <row r="6" spans="1:11" ht="12.75">
      <c r="A6" s="287" t="s">
        <v>206</v>
      </c>
      <c r="B6" s="120"/>
      <c r="C6" s="7">
        <v>10135399</v>
      </c>
      <c r="D6" s="7">
        <v>12469609</v>
      </c>
      <c r="E6" s="91">
        <v>2601842</v>
      </c>
      <c r="F6" s="90"/>
      <c r="G6" s="7"/>
      <c r="H6" s="33"/>
      <c r="I6" s="31">
        <v>3902000</v>
      </c>
      <c r="J6" s="7">
        <v>3958696</v>
      </c>
      <c r="K6" s="91">
        <v>4115764</v>
      </c>
    </row>
    <row r="7" spans="1:11" ht="12.75">
      <c r="A7" s="287" t="s">
        <v>207</v>
      </c>
      <c r="B7" s="120"/>
      <c r="C7" s="7">
        <v>1648983</v>
      </c>
      <c r="D7" s="7">
        <v>6543704</v>
      </c>
      <c r="E7" s="91">
        <v>4011243</v>
      </c>
      <c r="F7" s="90">
        <v>1500000</v>
      </c>
      <c r="G7" s="7">
        <v>8800000</v>
      </c>
      <c r="H7" s="33">
        <v>8800000</v>
      </c>
      <c r="I7" s="31">
        <v>4000000</v>
      </c>
      <c r="J7" s="7"/>
      <c r="K7" s="91"/>
    </row>
    <row r="8" spans="1:11" ht="12.75">
      <c r="A8" s="287" t="s">
        <v>208</v>
      </c>
      <c r="B8" s="120"/>
      <c r="C8" s="7">
        <v>340109</v>
      </c>
      <c r="D8" s="7">
        <v>1252945</v>
      </c>
      <c r="E8" s="91">
        <v>84425</v>
      </c>
      <c r="F8" s="90"/>
      <c r="G8" s="7">
        <v>4542000</v>
      </c>
      <c r="H8" s="33">
        <v>4542000</v>
      </c>
      <c r="I8" s="31">
        <v>7250000</v>
      </c>
      <c r="J8" s="7">
        <v>2282693</v>
      </c>
      <c r="K8" s="91">
        <v>2373262</v>
      </c>
    </row>
    <row r="9" spans="1:11" ht="12.75">
      <c r="A9" s="287" t="s">
        <v>209</v>
      </c>
      <c r="B9" s="120"/>
      <c r="C9" s="7">
        <v>1795442</v>
      </c>
      <c r="D9" s="7">
        <v>548501</v>
      </c>
      <c r="E9" s="91">
        <v>9267819</v>
      </c>
      <c r="F9" s="90"/>
      <c r="G9" s="7"/>
      <c r="H9" s="33"/>
      <c r="I9" s="31">
        <v>8232000</v>
      </c>
      <c r="J9" s="7">
        <v>8351611</v>
      </c>
      <c r="K9" s="91">
        <v>8682974</v>
      </c>
    </row>
    <row r="10" spans="1:11" ht="12.75">
      <c r="A10" s="287" t="s">
        <v>210</v>
      </c>
      <c r="B10" s="120"/>
      <c r="C10" s="7"/>
      <c r="D10" s="7"/>
      <c r="E10" s="91">
        <v>204322</v>
      </c>
      <c r="F10" s="90"/>
      <c r="G10" s="7"/>
      <c r="H10" s="33"/>
      <c r="I10" s="31"/>
      <c r="J10" s="7"/>
      <c r="K10" s="91"/>
    </row>
    <row r="11" spans="1:11" ht="12.75">
      <c r="A11" s="288" t="s">
        <v>211</v>
      </c>
      <c r="B11" s="120"/>
      <c r="C11" s="279">
        <f aca="true" t="shared" si="1" ref="C11:K11">SUM(C6:C10)</f>
        <v>13919933</v>
      </c>
      <c r="D11" s="279">
        <f t="shared" si="1"/>
        <v>20814759</v>
      </c>
      <c r="E11" s="280">
        <f t="shared" si="1"/>
        <v>16169651</v>
      </c>
      <c r="F11" s="281">
        <f t="shared" si="1"/>
        <v>1500000</v>
      </c>
      <c r="G11" s="279">
        <f t="shared" si="1"/>
        <v>13342000</v>
      </c>
      <c r="H11" s="282">
        <f t="shared" si="1"/>
        <v>13342000</v>
      </c>
      <c r="I11" s="283">
        <f t="shared" si="1"/>
        <v>23384000</v>
      </c>
      <c r="J11" s="279">
        <f t="shared" si="1"/>
        <v>14593000</v>
      </c>
      <c r="K11" s="280">
        <f t="shared" si="1"/>
        <v>15172000</v>
      </c>
    </row>
    <row r="12" spans="1:11" ht="12.75">
      <c r="A12" s="289" t="s">
        <v>212</v>
      </c>
      <c r="B12" s="111"/>
      <c r="C12" s="7">
        <v>953818</v>
      </c>
      <c r="D12" s="7">
        <v>2156014</v>
      </c>
      <c r="E12" s="91"/>
      <c r="F12" s="90"/>
      <c r="G12" s="7">
        <v>805000</v>
      </c>
      <c r="H12" s="33">
        <v>805000</v>
      </c>
      <c r="I12" s="31"/>
      <c r="J12" s="7"/>
      <c r="K12" s="91"/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/>
      <c r="D15" s="7">
        <v>1084359</v>
      </c>
      <c r="E15" s="91">
        <v>1306065</v>
      </c>
      <c r="F15" s="90"/>
      <c r="G15" s="7">
        <v>7000000</v>
      </c>
      <c r="H15" s="33">
        <v>7000000</v>
      </c>
      <c r="I15" s="31"/>
      <c r="J15" s="7"/>
      <c r="K15" s="91"/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/>
      <c r="E18" s="277"/>
      <c r="F18" s="278"/>
      <c r="G18" s="53"/>
      <c r="H18" s="56"/>
      <c r="I18" s="52"/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0</v>
      </c>
      <c r="D20" s="12">
        <f t="shared" si="2"/>
        <v>0</v>
      </c>
      <c r="E20" s="136">
        <f t="shared" si="2"/>
        <v>0</v>
      </c>
      <c r="F20" s="137">
        <f t="shared" si="2"/>
        <v>23274000</v>
      </c>
      <c r="G20" s="12">
        <f t="shared" si="2"/>
        <v>23274000</v>
      </c>
      <c r="H20" s="74">
        <f t="shared" si="2"/>
        <v>23274000</v>
      </c>
      <c r="I20" s="72">
        <f t="shared" si="2"/>
        <v>0</v>
      </c>
      <c r="J20" s="12">
        <f t="shared" si="2"/>
        <v>3200000</v>
      </c>
      <c r="K20" s="136">
        <f t="shared" si="2"/>
        <v>1920000</v>
      </c>
    </row>
    <row r="21" spans="1:11" ht="12.75">
      <c r="A21" s="287" t="s">
        <v>206</v>
      </c>
      <c r="B21" s="120"/>
      <c r="C21" s="7"/>
      <c r="D21" s="7"/>
      <c r="E21" s="91"/>
      <c r="F21" s="90">
        <v>6687173</v>
      </c>
      <c r="G21" s="7">
        <v>2500000</v>
      </c>
      <c r="H21" s="33">
        <v>2500000</v>
      </c>
      <c r="I21" s="31"/>
      <c r="J21" s="7"/>
      <c r="K21" s="91"/>
    </row>
    <row r="22" spans="1:11" ht="12.75">
      <c r="A22" s="287" t="s">
        <v>207</v>
      </c>
      <c r="B22" s="120"/>
      <c r="C22" s="7"/>
      <c r="D22" s="7"/>
      <c r="E22" s="91"/>
      <c r="F22" s="90">
        <v>3500000</v>
      </c>
      <c r="G22" s="7">
        <v>3500000</v>
      </c>
      <c r="H22" s="33">
        <v>3500000</v>
      </c>
      <c r="I22" s="31"/>
      <c r="J22" s="7">
        <v>3200000</v>
      </c>
      <c r="K22" s="91">
        <v>1920000</v>
      </c>
    </row>
    <row r="23" spans="1:11" ht="12.75">
      <c r="A23" s="287" t="s">
        <v>208</v>
      </c>
      <c r="B23" s="120"/>
      <c r="C23" s="7"/>
      <c r="D23" s="7"/>
      <c r="E23" s="91"/>
      <c r="F23" s="90">
        <v>5000000</v>
      </c>
      <c r="G23" s="7">
        <v>7300000</v>
      </c>
      <c r="H23" s="33">
        <v>7300000</v>
      </c>
      <c r="I23" s="31"/>
      <c r="J23" s="7"/>
      <c r="K23" s="91"/>
    </row>
    <row r="24" spans="1:11" ht="12.75">
      <c r="A24" s="287" t="s">
        <v>209</v>
      </c>
      <c r="B24" s="120"/>
      <c r="C24" s="7"/>
      <c r="D24" s="7"/>
      <c r="E24" s="91"/>
      <c r="F24" s="90">
        <v>8086827</v>
      </c>
      <c r="G24" s="7">
        <v>9974000</v>
      </c>
      <c r="H24" s="33">
        <v>9974000</v>
      </c>
      <c r="I24" s="31"/>
      <c r="J24" s="7"/>
      <c r="K24" s="91"/>
    </row>
    <row r="25" spans="1:11" ht="12.75">
      <c r="A25" s="287" t="s">
        <v>210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0</v>
      </c>
      <c r="D26" s="279">
        <f t="shared" si="3"/>
        <v>0</v>
      </c>
      <c r="E26" s="280">
        <f t="shared" si="3"/>
        <v>0</v>
      </c>
      <c r="F26" s="281">
        <f t="shared" si="3"/>
        <v>23274000</v>
      </c>
      <c r="G26" s="279">
        <f t="shared" si="3"/>
        <v>23274000</v>
      </c>
      <c r="H26" s="282">
        <f t="shared" si="3"/>
        <v>23274000</v>
      </c>
      <c r="I26" s="283">
        <f t="shared" si="3"/>
        <v>0</v>
      </c>
      <c r="J26" s="279">
        <f t="shared" si="3"/>
        <v>3200000</v>
      </c>
      <c r="K26" s="280">
        <f t="shared" si="3"/>
        <v>1920000</v>
      </c>
    </row>
    <row r="27" spans="1:11" ht="12.75">
      <c r="A27" s="289" t="s">
        <v>212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10135399</v>
      </c>
      <c r="D36" s="7">
        <f t="shared" si="4"/>
        <v>12469609</v>
      </c>
      <c r="E36" s="91">
        <f t="shared" si="4"/>
        <v>2601842</v>
      </c>
      <c r="F36" s="90">
        <f t="shared" si="4"/>
        <v>6687173</v>
      </c>
      <c r="G36" s="7">
        <f t="shared" si="4"/>
        <v>2500000</v>
      </c>
      <c r="H36" s="33">
        <f t="shared" si="4"/>
        <v>2500000</v>
      </c>
      <c r="I36" s="31">
        <f t="shared" si="4"/>
        <v>3902000</v>
      </c>
      <c r="J36" s="7">
        <f t="shared" si="4"/>
        <v>3958696</v>
      </c>
      <c r="K36" s="91">
        <f t="shared" si="4"/>
        <v>4115764</v>
      </c>
    </row>
    <row r="37" spans="1:11" ht="12.75">
      <c r="A37" s="287" t="s">
        <v>207</v>
      </c>
      <c r="B37" s="120"/>
      <c r="C37" s="7">
        <f t="shared" si="4"/>
        <v>1648983</v>
      </c>
      <c r="D37" s="7">
        <f t="shared" si="4"/>
        <v>6543704</v>
      </c>
      <c r="E37" s="91">
        <f t="shared" si="4"/>
        <v>4011243</v>
      </c>
      <c r="F37" s="90">
        <f t="shared" si="4"/>
        <v>5000000</v>
      </c>
      <c r="G37" s="7">
        <f t="shared" si="4"/>
        <v>12300000</v>
      </c>
      <c r="H37" s="33">
        <f t="shared" si="4"/>
        <v>12300000</v>
      </c>
      <c r="I37" s="31">
        <f t="shared" si="4"/>
        <v>4000000</v>
      </c>
      <c r="J37" s="7">
        <f t="shared" si="4"/>
        <v>3200000</v>
      </c>
      <c r="K37" s="91">
        <f t="shared" si="4"/>
        <v>1920000</v>
      </c>
    </row>
    <row r="38" spans="1:11" ht="12.75">
      <c r="A38" s="287" t="s">
        <v>208</v>
      </c>
      <c r="B38" s="120"/>
      <c r="C38" s="7">
        <f t="shared" si="4"/>
        <v>340109</v>
      </c>
      <c r="D38" s="7">
        <f t="shared" si="4"/>
        <v>1252945</v>
      </c>
      <c r="E38" s="91">
        <f t="shared" si="4"/>
        <v>84425</v>
      </c>
      <c r="F38" s="90">
        <f t="shared" si="4"/>
        <v>5000000</v>
      </c>
      <c r="G38" s="7">
        <f t="shared" si="4"/>
        <v>11842000</v>
      </c>
      <c r="H38" s="33">
        <f t="shared" si="4"/>
        <v>11842000</v>
      </c>
      <c r="I38" s="31">
        <f t="shared" si="4"/>
        <v>7250000</v>
      </c>
      <c r="J38" s="7">
        <f t="shared" si="4"/>
        <v>2282693</v>
      </c>
      <c r="K38" s="91">
        <f t="shared" si="4"/>
        <v>2373262</v>
      </c>
    </row>
    <row r="39" spans="1:11" ht="12.75">
      <c r="A39" s="287" t="s">
        <v>209</v>
      </c>
      <c r="B39" s="120"/>
      <c r="C39" s="7">
        <f t="shared" si="4"/>
        <v>1795442</v>
      </c>
      <c r="D39" s="7">
        <f t="shared" si="4"/>
        <v>548501</v>
      </c>
      <c r="E39" s="91">
        <f t="shared" si="4"/>
        <v>9267819</v>
      </c>
      <c r="F39" s="90">
        <f t="shared" si="4"/>
        <v>8086827</v>
      </c>
      <c r="G39" s="7">
        <f t="shared" si="4"/>
        <v>9974000</v>
      </c>
      <c r="H39" s="33">
        <f t="shared" si="4"/>
        <v>9974000</v>
      </c>
      <c r="I39" s="31">
        <f t="shared" si="4"/>
        <v>8232000</v>
      </c>
      <c r="J39" s="7">
        <f t="shared" si="4"/>
        <v>8351611</v>
      </c>
      <c r="K39" s="91">
        <f t="shared" si="4"/>
        <v>8682974</v>
      </c>
    </row>
    <row r="40" spans="1:11" ht="12.75">
      <c r="A40" s="287" t="s">
        <v>210</v>
      </c>
      <c r="B40" s="120"/>
      <c r="C40" s="7">
        <f t="shared" si="4"/>
        <v>0</v>
      </c>
      <c r="D40" s="7">
        <f t="shared" si="4"/>
        <v>0</v>
      </c>
      <c r="E40" s="91">
        <f t="shared" si="4"/>
        <v>204322</v>
      </c>
      <c r="F40" s="90">
        <f t="shared" si="4"/>
        <v>0</v>
      </c>
      <c r="G40" s="7">
        <f t="shared" si="4"/>
        <v>0</v>
      </c>
      <c r="H40" s="33">
        <f t="shared" si="4"/>
        <v>0</v>
      </c>
      <c r="I40" s="31">
        <f t="shared" si="4"/>
        <v>0</v>
      </c>
      <c r="J40" s="7">
        <f t="shared" si="4"/>
        <v>0</v>
      </c>
      <c r="K40" s="91">
        <f t="shared" si="4"/>
        <v>0</v>
      </c>
    </row>
    <row r="41" spans="1:11" ht="12.75">
      <c r="A41" s="288" t="s">
        <v>211</v>
      </c>
      <c r="B41" s="120"/>
      <c r="C41" s="279">
        <f aca="true" t="shared" si="5" ref="C41:K41">SUM(C36:C40)</f>
        <v>13919933</v>
      </c>
      <c r="D41" s="279">
        <f t="shared" si="5"/>
        <v>20814759</v>
      </c>
      <c r="E41" s="280">
        <f t="shared" si="5"/>
        <v>16169651</v>
      </c>
      <c r="F41" s="281">
        <f t="shared" si="5"/>
        <v>24774000</v>
      </c>
      <c r="G41" s="279">
        <f t="shared" si="5"/>
        <v>36616000</v>
      </c>
      <c r="H41" s="282">
        <f t="shared" si="5"/>
        <v>36616000</v>
      </c>
      <c r="I41" s="283">
        <f t="shared" si="5"/>
        <v>23384000</v>
      </c>
      <c r="J41" s="279">
        <f t="shared" si="5"/>
        <v>17793000</v>
      </c>
      <c r="K41" s="280">
        <f t="shared" si="5"/>
        <v>17092000</v>
      </c>
    </row>
    <row r="42" spans="1:11" ht="12.75">
      <c r="A42" s="289" t="s">
        <v>212</v>
      </c>
      <c r="B42" s="111"/>
      <c r="C42" s="7">
        <f aca="true" t="shared" si="6" ref="C42:K48">C12+C27</f>
        <v>953818</v>
      </c>
      <c r="D42" s="7">
        <f t="shared" si="6"/>
        <v>2156014</v>
      </c>
      <c r="E42" s="27">
        <f t="shared" si="6"/>
        <v>0</v>
      </c>
      <c r="F42" s="25">
        <f t="shared" si="6"/>
        <v>0</v>
      </c>
      <c r="G42" s="26">
        <f t="shared" si="6"/>
        <v>805000</v>
      </c>
      <c r="H42" s="28">
        <f t="shared" si="6"/>
        <v>805000</v>
      </c>
      <c r="I42" s="294">
        <f t="shared" si="6"/>
        <v>0</v>
      </c>
      <c r="J42" s="26">
        <f t="shared" si="6"/>
        <v>0</v>
      </c>
      <c r="K42" s="27">
        <f t="shared" si="6"/>
        <v>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0</v>
      </c>
      <c r="D45" s="7">
        <f t="shared" si="6"/>
        <v>1084359</v>
      </c>
      <c r="E45" s="27">
        <f t="shared" si="6"/>
        <v>1306065</v>
      </c>
      <c r="F45" s="25">
        <f t="shared" si="6"/>
        <v>0</v>
      </c>
      <c r="G45" s="26">
        <f t="shared" si="6"/>
        <v>7000000</v>
      </c>
      <c r="H45" s="28">
        <f t="shared" si="6"/>
        <v>7000000</v>
      </c>
      <c r="I45" s="294">
        <f t="shared" si="6"/>
        <v>0</v>
      </c>
      <c r="J45" s="26">
        <f t="shared" si="6"/>
        <v>0</v>
      </c>
      <c r="K45" s="27">
        <f t="shared" si="6"/>
        <v>0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0</v>
      </c>
      <c r="E48" s="27">
        <f t="shared" si="6"/>
        <v>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0</v>
      </c>
      <c r="J48" s="26">
        <f t="shared" si="6"/>
        <v>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14873751</v>
      </c>
      <c r="D49" s="220">
        <f t="shared" si="7"/>
        <v>24055132</v>
      </c>
      <c r="E49" s="223">
        <f t="shared" si="7"/>
        <v>17475716</v>
      </c>
      <c r="F49" s="224">
        <f t="shared" si="7"/>
        <v>24774000</v>
      </c>
      <c r="G49" s="220">
        <f t="shared" si="7"/>
        <v>44421000</v>
      </c>
      <c r="H49" s="301">
        <f t="shared" si="7"/>
        <v>44421000</v>
      </c>
      <c r="I49" s="225">
        <f t="shared" si="7"/>
        <v>23384000</v>
      </c>
      <c r="J49" s="220">
        <f t="shared" si="7"/>
        <v>17793000</v>
      </c>
      <c r="K49" s="223">
        <f t="shared" si="7"/>
        <v>17092000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165694559</v>
      </c>
      <c r="D52" s="7">
        <v>12469609</v>
      </c>
      <c r="E52" s="91">
        <v>2601842</v>
      </c>
      <c r="F52" s="90">
        <v>128733812</v>
      </c>
      <c r="G52" s="7">
        <v>133805633</v>
      </c>
      <c r="H52" s="33">
        <v>133805633</v>
      </c>
      <c r="I52" s="31">
        <v>119115913</v>
      </c>
      <c r="J52" s="7">
        <v>109355768</v>
      </c>
      <c r="K52" s="91">
        <v>99752691</v>
      </c>
    </row>
    <row r="53" spans="1:11" ht="12.75">
      <c r="A53" s="303" t="s">
        <v>207</v>
      </c>
      <c r="B53" s="120"/>
      <c r="C53" s="7">
        <v>117709172</v>
      </c>
      <c r="D53" s="7">
        <v>6543704</v>
      </c>
      <c r="E53" s="91">
        <v>4011243</v>
      </c>
      <c r="F53" s="90">
        <v>111450542</v>
      </c>
      <c r="G53" s="7">
        <v>118750542</v>
      </c>
      <c r="H53" s="33">
        <v>118750542</v>
      </c>
      <c r="I53" s="31">
        <v>197389382</v>
      </c>
      <c r="J53" s="7">
        <v>190804706</v>
      </c>
      <c r="K53" s="91">
        <v>182940030</v>
      </c>
    </row>
    <row r="54" spans="1:11" ht="12.75">
      <c r="A54" s="303" t="s">
        <v>208</v>
      </c>
      <c r="B54" s="120"/>
      <c r="C54" s="7">
        <v>81333550</v>
      </c>
      <c r="D54" s="7">
        <v>1252945</v>
      </c>
      <c r="E54" s="91">
        <v>84425</v>
      </c>
      <c r="F54" s="90">
        <v>5071822</v>
      </c>
      <c r="G54" s="7">
        <v>77271246</v>
      </c>
      <c r="H54" s="33">
        <v>77271246</v>
      </c>
      <c r="I54" s="31">
        <v>100697316</v>
      </c>
      <c r="J54" s="7">
        <v>97257490</v>
      </c>
      <c r="K54" s="91">
        <v>93908233</v>
      </c>
    </row>
    <row r="55" spans="1:11" ht="12.75">
      <c r="A55" s="303" t="s">
        <v>209</v>
      </c>
      <c r="B55" s="120"/>
      <c r="C55" s="7">
        <v>100979169</v>
      </c>
      <c r="D55" s="7">
        <v>548501</v>
      </c>
      <c r="E55" s="91">
        <v>9267819</v>
      </c>
      <c r="F55" s="90">
        <v>72729246</v>
      </c>
      <c r="G55" s="7">
        <v>108565155</v>
      </c>
      <c r="H55" s="33">
        <v>108565155</v>
      </c>
      <c r="I55" s="31">
        <v>143296175</v>
      </c>
      <c r="J55" s="7">
        <v>145741133</v>
      </c>
      <c r="K55" s="91">
        <v>148517454</v>
      </c>
    </row>
    <row r="56" spans="1:11" ht="12.75">
      <c r="A56" s="303" t="s">
        <v>210</v>
      </c>
      <c r="B56" s="120"/>
      <c r="C56" s="7"/>
      <c r="D56" s="7">
        <v>594300849</v>
      </c>
      <c r="E56" s="91">
        <v>571944513</v>
      </c>
      <c r="F56" s="90">
        <v>108565153</v>
      </c>
      <c r="G56" s="7"/>
      <c r="H56" s="33"/>
      <c r="I56" s="31">
        <v>6644417</v>
      </c>
      <c r="J56" s="7">
        <v>5910037</v>
      </c>
      <c r="K56" s="91">
        <v>5175657</v>
      </c>
    </row>
    <row r="57" spans="1:11" ht="12.75">
      <c r="A57" s="178" t="s">
        <v>211</v>
      </c>
      <c r="B57" s="120"/>
      <c r="C57" s="279">
        <f aca="true" t="shared" si="8" ref="C57:K57">SUM(C52:C56)</f>
        <v>465716450</v>
      </c>
      <c r="D57" s="279">
        <f t="shared" si="8"/>
        <v>615115608</v>
      </c>
      <c r="E57" s="280">
        <f t="shared" si="8"/>
        <v>587909842</v>
      </c>
      <c r="F57" s="281">
        <f t="shared" si="8"/>
        <v>426550575</v>
      </c>
      <c r="G57" s="279">
        <f t="shared" si="8"/>
        <v>438392576</v>
      </c>
      <c r="H57" s="282">
        <f t="shared" si="8"/>
        <v>438392576</v>
      </c>
      <c r="I57" s="283">
        <f t="shared" si="8"/>
        <v>567143203</v>
      </c>
      <c r="J57" s="279">
        <f t="shared" si="8"/>
        <v>549069134</v>
      </c>
      <c r="K57" s="280">
        <f t="shared" si="8"/>
        <v>530294065</v>
      </c>
    </row>
    <row r="58" spans="1:11" ht="12.75">
      <c r="A58" s="176" t="s">
        <v>212</v>
      </c>
      <c r="B58" s="111"/>
      <c r="C58" s="7">
        <v>86911681</v>
      </c>
      <c r="D58" s="7">
        <v>27783180</v>
      </c>
      <c r="E58" s="91">
        <v>24503367</v>
      </c>
      <c r="F58" s="90">
        <v>73218527</v>
      </c>
      <c r="G58" s="7">
        <v>74023527</v>
      </c>
      <c r="H58" s="33">
        <v>74023527</v>
      </c>
      <c r="I58" s="31">
        <v>14500504</v>
      </c>
      <c r="J58" s="7">
        <v>11750749</v>
      </c>
      <c r="K58" s="91">
        <v>9000994</v>
      </c>
    </row>
    <row r="59" spans="1:11" ht="12.75">
      <c r="A59" s="176" t="s">
        <v>213</v>
      </c>
      <c r="B59" s="111"/>
      <c r="C59" s="131">
        <v>49158</v>
      </c>
      <c r="D59" s="131">
        <v>1038799</v>
      </c>
      <c r="E59" s="132">
        <v>1038799</v>
      </c>
      <c r="F59" s="133">
        <v>21774422</v>
      </c>
      <c r="G59" s="131">
        <v>21789422</v>
      </c>
      <c r="H59" s="134">
        <v>21789422</v>
      </c>
      <c r="I59" s="135">
        <v>1038554</v>
      </c>
      <c r="J59" s="131">
        <v>1038554</v>
      </c>
      <c r="K59" s="132">
        <v>1038554</v>
      </c>
    </row>
    <row r="60" spans="1:11" ht="12.75">
      <c r="A60" s="176" t="s">
        <v>214</v>
      </c>
      <c r="B60" s="111"/>
      <c r="C60" s="7">
        <v>24941275</v>
      </c>
      <c r="D60" s="7">
        <v>123444704</v>
      </c>
      <c r="E60" s="91">
        <v>123444704</v>
      </c>
      <c r="F60" s="90">
        <v>42885636</v>
      </c>
      <c r="G60" s="7">
        <v>42885636</v>
      </c>
      <c r="H60" s="33">
        <v>42885636</v>
      </c>
      <c r="I60" s="31">
        <v>123444704</v>
      </c>
      <c r="J60" s="7">
        <v>123444704</v>
      </c>
      <c r="K60" s="91">
        <v>123444704</v>
      </c>
    </row>
    <row r="61" spans="1:11" ht="12.75">
      <c r="A61" s="176" t="s">
        <v>215</v>
      </c>
      <c r="B61" s="111" t="s">
        <v>125</v>
      </c>
      <c r="C61" s="7">
        <v>50441253</v>
      </c>
      <c r="D61" s="7">
        <v>46720733</v>
      </c>
      <c r="E61" s="91">
        <v>43886481</v>
      </c>
      <c r="F61" s="90">
        <v>3154707</v>
      </c>
      <c r="G61" s="7">
        <v>10139707</v>
      </c>
      <c r="H61" s="33">
        <v>10139707</v>
      </c>
      <c r="I61" s="31">
        <v>46269161</v>
      </c>
      <c r="J61" s="7">
        <v>44127112</v>
      </c>
      <c r="K61" s="91">
        <v>41985063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>
        <v>141554</v>
      </c>
      <c r="D64" s="7">
        <v>109874</v>
      </c>
      <c r="E64" s="91">
        <v>92518</v>
      </c>
      <c r="F64" s="90">
        <v>90887</v>
      </c>
      <c r="G64" s="7">
        <v>90887</v>
      </c>
      <c r="H64" s="33">
        <v>90887</v>
      </c>
      <c r="I64" s="31">
        <v>63994</v>
      </c>
      <c r="J64" s="7">
        <v>35470</v>
      </c>
      <c r="K64" s="91">
        <v>6946</v>
      </c>
    </row>
    <row r="65" spans="1:11" ht="12.75">
      <c r="A65" s="300" t="s">
        <v>223</v>
      </c>
      <c r="B65" s="127"/>
      <c r="C65" s="220">
        <f aca="true" t="shared" si="9" ref="C65:K65">SUM(C57:C64)</f>
        <v>628201371</v>
      </c>
      <c r="D65" s="220">
        <f t="shared" si="9"/>
        <v>814212898</v>
      </c>
      <c r="E65" s="223">
        <f t="shared" si="9"/>
        <v>780875711</v>
      </c>
      <c r="F65" s="224">
        <f t="shared" si="9"/>
        <v>567674754</v>
      </c>
      <c r="G65" s="220">
        <f t="shared" si="9"/>
        <v>587321755</v>
      </c>
      <c r="H65" s="301">
        <f t="shared" si="9"/>
        <v>587321755</v>
      </c>
      <c r="I65" s="273">
        <f t="shared" si="9"/>
        <v>752460120</v>
      </c>
      <c r="J65" s="220">
        <f t="shared" si="9"/>
        <v>729465723</v>
      </c>
      <c r="K65" s="223">
        <f t="shared" si="9"/>
        <v>705770326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38167156</v>
      </c>
      <c r="D68" s="26">
        <v>42777035</v>
      </c>
      <c r="E68" s="27">
        <v>41149795</v>
      </c>
      <c r="F68" s="25">
        <v>43517405</v>
      </c>
      <c r="G68" s="26">
        <v>43517406</v>
      </c>
      <c r="H68" s="28">
        <v>43517406</v>
      </c>
      <c r="I68" s="294">
        <v>40787397</v>
      </c>
      <c r="J68" s="26">
        <v>40787397</v>
      </c>
      <c r="K68" s="27">
        <v>40787397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9925901</v>
      </c>
      <c r="D69" s="26">
        <f t="shared" si="10"/>
        <v>10064082</v>
      </c>
      <c r="E69" s="27">
        <f t="shared" si="10"/>
        <v>13291463</v>
      </c>
      <c r="F69" s="25">
        <f t="shared" si="10"/>
        <v>13865050</v>
      </c>
      <c r="G69" s="26">
        <f t="shared" si="10"/>
        <v>15794887</v>
      </c>
      <c r="H69" s="28">
        <f t="shared" si="10"/>
        <v>15794887</v>
      </c>
      <c r="I69" s="294">
        <f t="shared" si="10"/>
        <v>16632017</v>
      </c>
      <c r="J69" s="26">
        <f t="shared" si="10"/>
        <v>16476145</v>
      </c>
      <c r="K69" s="27">
        <f t="shared" si="10"/>
        <v>17382333</v>
      </c>
    </row>
    <row r="70" spans="1:11" ht="12.75">
      <c r="A70" s="303" t="s">
        <v>206</v>
      </c>
      <c r="B70" s="120"/>
      <c r="C70" s="7">
        <v>1697712</v>
      </c>
      <c r="D70" s="7">
        <v>578798</v>
      </c>
      <c r="E70" s="91">
        <v>621879</v>
      </c>
      <c r="F70" s="90">
        <v>884947</v>
      </c>
      <c r="G70" s="7">
        <v>1163376</v>
      </c>
      <c r="H70" s="33">
        <v>1163376</v>
      </c>
      <c r="I70" s="31">
        <v>1225035</v>
      </c>
      <c r="J70" s="7">
        <v>1291187</v>
      </c>
      <c r="K70" s="91">
        <v>1362202</v>
      </c>
    </row>
    <row r="71" spans="1:11" ht="12.75">
      <c r="A71" s="303" t="s">
        <v>207</v>
      </c>
      <c r="B71" s="120"/>
      <c r="C71" s="7">
        <v>2594907</v>
      </c>
      <c r="D71" s="7">
        <v>2946619</v>
      </c>
      <c r="E71" s="91">
        <v>4906490</v>
      </c>
      <c r="F71" s="90">
        <v>5029794</v>
      </c>
      <c r="G71" s="7">
        <v>7469535</v>
      </c>
      <c r="H71" s="33">
        <v>7469535</v>
      </c>
      <c r="I71" s="31">
        <v>8865420</v>
      </c>
      <c r="J71" s="7">
        <v>8290153</v>
      </c>
      <c r="K71" s="91">
        <v>8746111</v>
      </c>
    </row>
    <row r="72" spans="1:11" ht="12.75">
      <c r="A72" s="303" t="s">
        <v>208</v>
      </c>
      <c r="B72" s="120"/>
      <c r="C72" s="7">
        <v>1247357</v>
      </c>
      <c r="D72" s="7">
        <v>1389341</v>
      </c>
      <c r="E72" s="91">
        <v>1248987</v>
      </c>
      <c r="F72" s="90">
        <v>1975900</v>
      </c>
      <c r="G72" s="7">
        <v>1735751</v>
      </c>
      <c r="H72" s="33">
        <v>1735751</v>
      </c>
      <c r="I72" s="31">
        <v>1827746</v>
      </c>
      <c r="J72" s="7">
        <v>1926444</v>
      </c>
      <c r="K72" s="91">
        <v>2032399</v>
      </c>
    </row>
    <row r="73" spans="1:11" ht="12.75">
      <c r="A73" s="303" t="s">
        <v>209</v>
      </c>
      <c r="B73" s="120"/>
      <c r="C73" s="7">
        <v>408171</v>
      </c>
      <c r="D73" s="7">
        <v>446483</v>
      </c>
      <c r="E73" s="91">
        <v>585091</v>
      </c>
      <c r="F73" s="90">
        <v>879057</v>
      </c>
      <c r="G73" s="7">
        <v>364146</v>
      </c>
      <c r="H73" s="33">
        <v>364146</v>
      </c>
      <c r="I73" s="31">
        <v>383446</v>
      </c>
      <c r="J73" s="7">
        <v>404152</v>
      </c>
      <c r="K73" s="91">
        <v>426380</v>
      </c>
    </row>
    <row r="74" spans="1:11" ht="12.75">
      <c r="A74" s="303" t="s">
        <v>210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13" t="s">
        <v>211</v>
      </c>
      <c r="B75" s="120"/>
      <c r="C75" s="279">
        <f aca="true" t="shared" si="11" ref="C75:K75">SUM(C70:C74)</f>
        <v>5948147</v>
      </c>
      <c r="D75" s="279">
        <f t="shared" si="11"/>
        <v>5361241</v>
      </c>
      <c r="E75" s="280">
        <f t="shared" si="11"/>
        <v>7362447</v>
      </c>
      <c r="F75" s="281">
        <f t="shared" si="11"/>
        <v>8769698</v>
      </c>
      <c r="G75" s="279">
        <f t="shared" si="11"/>
        <v>10732808</v>
      </c>
      <c r="H75" s="282">
        <f t="shared" si="11"/>
        <v>10732808</v>
      </c>
      <c r="I75" s="283">
        <f t="shared" si="11"/>
        <v>12301647</v>
      </c>
      <c r="J75" s="279">
        <f t="shared" si="11"/>
        <v>11911936</v>
      </c>
      <c r="K75" s="280">
        <f t="shared" si="11"/>
        <v>12567092</v>
      </c>
    </row>
    <row r="76" spans="1:11" ht="12.75">
      <c r="A76" s="307" t="s">
        <v>212</v>
      </c>
      <c r="B76" s="111"/>
      <c r="C76" s="7">
        <v>569275</v>
      </c>
      <c r="D76" s="7">
        <v>1426884</v>
      </c>
      <c r="E76" s="91">
        <v>457261</v>
      </c>
      <c r="F76" s="90">
        <v>974689</v>
      </c>
      <c r="G76" s="7">
        <v>1313989</v>
      </c>
      <c r="H76" s="33">
        <v>1313989</v>
      </c>
      <c r="I76" s="31">
        <v>1383631</v>
      </c>
      <c r="J76" s="7">
        <v>1458346</v>
      </c>
      <c r="K76" s="91">
        <v>1538556</v>
      </c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>
        <v>3408479</v>
      </c>
      <c r="D79" s="7">
        <v>3275957</v>
      </c>
      <c r="E79" s="91">
        <v>5471755</v>
      </c>
      <c r="F79" s="90">
        <v>4120663</v>
      </c>
      <c r="G79" s="7">
        <v>3748090</v>
      </c>
      <c r="H79" s="33">
        <v>3748090</v>
      </c>
      <c r="I79" s="31">
        <v>2946739</v>
      </c>
      <c r="J79" s="7">
        <v>3105863</v>
      </c>
      <c r="K79" s="91">
        <v>3276685</v>
      </c>
    </row>
    <row r="80" spans="1:11" ht="12.75">
      <c r="A80" s="308" t="s">
        <v>227</v>
      </c>
      <c r="B80" s="127"/>
      <c r="C80" s="193">
        <f aca="true" t="shared" si="12" ref="C80:K80">SUM(C68:C69)</f>
        <v>48093057</v>
      </c>
      <c r="D80" s="193">
        <f t="shared" si="12"/>
        <v>52841117</v>
      </c>
      <c r="E80" s="309">
        <f t="shared" si="12"/>
        <v>54441258</v>
      </c>
      <c r="F80" s="310">
        <f t="shared" si="12"/>
        <v>57382455</v>
      </c>
      <c r="G80" s="193">
        <f t="shared" si="12"/>
        <v>59312293</v>
      </c>
      <c r="H80" s="195">
        <f t="shared" si="12"/>
        <v>59312293</v>
      </c>
      <c r="I80" s="311">
        <f t="shared" si="12"/>
        <v>57419414</v>
      </c>
      <c r="J80" s="193">
        <f t="shared" si="12"/>
        <v>57263542</v>
      </c>
      <c r="K80" s="309">
        <f t="shared" si="12"/>
        <v>58169730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</v>
      </c>
      <c r="D82" s="321">
        <f t="shared" si="13"/>
        <v>0</v>
      </c>
      <c r="E82" s="322">
        <f t="shared" si="13"/>
        <v>0</v>
      </c>
      <c r="F82" s="323">
        <f t="shared" si="13"/>
        <v>15.516</v>
      </c>
      <c r="G82" s="321">
        <f t="shared" si="13"/>
        <v>1.1005816427862107</v>
      </c>
      <c r="H82" s="324">
        <f t="shared" si="13"/>
        <v>1.1005816427862107</v>
      </c>
      <c r="I82" s="325">
        <f t="shared" si="13"/>
        <v>0</v>
      </c>
      <c r="J82" s="321">
        <f t="shared" si="13"/>
        <v>0.21928321798122388</v>
      </c>
      <c r="K82" s="322">
        <f t="shared" si="13"/>
        <v>0.12654890587925124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</v>
      </c>
      <c r="D83" s="321">
        <f t="shared" si="14"/>
        <v>0</v>
      </c>
      <c r="E83" s="322">
        <f t="shared" si="14"/>
        <v>0</v>
      </c>
      <c r="F83" s="323">
        <f t="shared" si="14"/>
        <v>0.5348204930877657</v>
      </c>
      <c r="G83" s="321">
        <f t="shared" si="14"/>
        <v>0.5348204807979593</v>
      </c>
      <c r="H83" s="324">
        <f t="shared" si="14"/>
        <v>0.5348204807979593</v>
      </c>
      <c r="I83" s="325">
        <f t="shared" si="14"/>
        <v>0</v>
      </c>
      <c r="J83" s="321">
        <f t="shared" si="14"/>
        <v>0.078455607255349</v>
      </c>
      <c r="K83" s="322">
        <f t="shared" si="14"/>
        <v>0.0470733643532094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0.016</v>
      </c>
      <c r="D84" s="321">
        <f t="shared" si="15"/>
        <v>0.012</v>
      </c>
      <c r="E84" s="322">
        <f t="shared" si="15"/>
        <v>0.017</v>
      </c>
      <c r="F84" s="323">
        <f t="shared" si="15"/>
        <v>0.024</v>
      </c>
      <c r="G84" s="321">
        <f t="shared" si="15"/>
        <v>0.027</v>
      </c>
      <c r="H84" s="324">
        <f t="shared" si="15"/>
        <v>0.027</v>
      </c>
      <c r="I84" s="325">
        <f t="shared" si="15"/>
        <v>0.022</v>
      </c>
      <c r="J84" s="321">
        <f t="shared" si="15"/>
        <v>0.023</v>
      </c>
      <c r="K84" s="322">
        <f t="shared" si="15"/>
        <v>0.025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0.02</v>
      </c>
      <c r="D85" s="321">
        <f t="shared" si="16"/>
        <v>0.01</v>
      </c>
      <c r="E85" s="322">
        <f t="shared" si="16"/>
        <v>0.02</v>
      </c>
      <c r="F85" s="323">
        <f t="shared" si="16"/>
        <v>0.07</v>
      </c>
      <c r="G85" s="321">
        <f t="shared" si="16"/>
        <v>0.07</v>
      </c>
      <c r="H85" s="324">
        <f t="shared" si="16"/>
        <v>0.07</v>
      </c>
      <c r="I85" s="325">
        <f t="shared" si="16"/>
        <v>0.02</v>
      </c>
      <c r="J85" s="321">
        <f t="shared" si="16"/>
        <v>0.03</v>
      </c>
      <c r="K85" s="322">
        <f t="shared" si="16"/>
        <v>0.03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/>
      <c r="D89" s="7"/>
      <c r="E89" s="91"/>
      <c r="F89" s="90"/>
      <c r="G89" s="7"/>
      <c r="H89" s="33"/>
      <c r="I89" s="31"/>
      <c r="J89" s="7"/>
      <c r="K89" s="32"/>
    </row>
    <row r="90" spans="1:11" ht="12.75">
      <c r="A90" s="307" t="s">
        <v>229</v>
      </c>
      <c r="B90" s="320"/>
      <c r="C90" s="131"/>
      <c r="D90" s="131"/>
      <c r="E90" s="132"/>
      <c r="F90" s="133"/>
      <c r="G90" s="131"/>
      <c r="H90" s="134"/>
      <c r="I90" s="135"/>
      <c r="J90" s="131"/>
      <c r="K90" s="209"/>
    </row>
    <row r="91" spans="1:11" ht="12.75">
      <c r="A91" s="307" t="s">
        <v>230</v>
      </c>
      <c r="B91" s="320"/>
      <c r="C91" s="7"/>
      <c r="D91" s="7"/>
      <c r="E91" s="91"/>
      <c r="F91" s="90"/>
      <c r="G91" s="7"/>
      <c r="H91" s="33"/>
      <c r="I91" s="31"/>
      <c r="J91" s="7"/>
      <c r="K91" s="32"/>
    </row>
    <row r="92" spans="1:11" ht="12.75">
      <c r="A92" s="307" t="s">
        <v>29</v>
      </c>
      <c r="B92" s="320"/>
      <c r="C92" s="7"/>
      <c r="D92" s="7"/>
      <c r="E92" s="91"/>
      <c r="F92" s="90">
        <v>13865050</v>
      </c>
      <c r="G92" s="7"/>
      <c r="H92" s="33"/>
      <c r="I92" s="31"/>
      <c r="J92" s="7"/>
      <c r="K92" s="32"/>
    </row>
    <row r="93" spans="1:11" ht="12.75">
      <c r="A93" s="308" t="s">
        <v>371</v>
      </c>
      <c r="B93" s="127"/>
      <c r="C93" s="220">
        <f>SUM(C89:C92)</f>
        <v>0</v>
      </c>
      <c r="D93" s="220">
        <f aca="true" t="shared" si="17" ref="D93:K93">SUM(D89:D92)</f>
        <v>0</v>
      </c>
      <c r="E93" s="223">
        <f t="shared" si="17"/>
        <v>0</v>
      </c>
      <c r="F93" s="224">
        <f t="shared" si="17"/>
        <v>13865050</v>
      </c>
      <c r="G93" s="220">
        <f t="shared" si="17"/>
        <v>0</v>
      </c>
      <c r="H93" s="301">
        <f t="shared" si="17"/>
        <v>0</v>
      </c>
      <c r="I93" s="225">
        <f t="shared" si="17"/>
        <v>0</v>
      </c>
      <c r="J93" s="220">
        <f t="shared" si="17"/>
        <v>0</v>
      </c>
      <c r="K93" s="226">
        <f t="shared" si="17"/>
        <v>0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11865</v>
      </c>
      <c r="D6" s="366">
        <v>11865</v>
      </c>
      <c r="E6" s="367">
        <v>11908</v>
      </c>
      <c r="F6" s="368">
        <v>12875</v>
      </c>
      <c r="G6" s="366">
        <v>12875</v>
      </c>
      <c r="H6" s="369">
        <v>12875</v>
      </c>
      <c r="I6" s="370">
        <v>13557</v>
      </c>
      <c r="J6" s="366">
        <v>14289</v>
      </c>
      <c r="K6" s="367">
        <v>2215</v>
      </c>
    </row>
    <row r="7" spans="1:11" ht="12.75">
      <c r="A7" s="178" t="s">
        <v>234</v>
      </c>
      <c r="B7" s="120"/>
      <c r="C7" s="366"/>
      <c r="D7" s="366"/>
      <c r="E7" s="367"/>
      <c r="F7" s="368"/>
      <c r="G7" s="366"/>
      <c r="H7" s="369"/>
      <c r="I7" s="370"/>
      <c r="J7" s="366"/>
      <c r="K7" s="367"/>
    </row>
    <row r="8" spans="1:11" ht="12.75">
      <c r="A8" s="178" t="s">
        <v>235</v>
      </c>
      <c r="B8" s="120" t="s">
        <v>95</v>
      </c>
      <c r="C8" s="366"/>
      <c r="D8" s="366"/>
      <c r="E8" s="367"/>
      <c r="F8" s="368"/>
      <c r="G8" s="366"/>
      <c r="H8" s="369"/>
      <c r="I8" s="370"/>
      <c r="J8" s="366"/>
      <c r="K8" s="367"/>
    </row>
    <row r="9" spans="1:11" ht="12.75">
      <c r="A9" s="178" t="s">
        <v>236</v>
      </c>
      <c r="B9" s="120" t="s">
        <v>93</v>
      </c>
      <c r="C9" s="366"/>
      <c r="D9" s="366"/>
      <c r="E9" s="367"/>
      <c r="F9" s="368"/>
      <c r="G9" s="366"/>
      <c r="H9" s="369"/>
      <c r="I9" s="370"/>
      <c r="J9" s="366"/>
      <c r="K9" s="367"/>
    </row>
    <row r="10" spans="1:11" ht="12.75">
      <c r="A10" s="349" t="s">
        <v>237</v>
      </c>
      <c r="B10" s="120"/>
      <c r="C10" s="371">
        <f aca="true" t="shared" si="0" ref="C10:K10">SUM(C6:C9)</f>
        <v>11865</v>
      </c>
      <c r="D10" s="371">
        <f t="shared" si="0"/>
        <v>11865</v>
      </c>
      <c r="E10" s="372">
        <f t="shared" si="0"/>
        <v>11908</v>
      </c>
      <c r="F10" s="373">
        <f t="shared" si="0"/>
        <v>12875</v>
      </c>
      <c r="G10" s="371">
        <f t="shared" si="0"/>
        <v>12875</v>
      </c>
      <c r="H10" s="374">
        <f t="shared" si="0"/>
        <v>12875</v>
      </c>
      <c r="I10" s="375">
        <f t="shared" si="0"/>
        <v>13557</v>
      </c>
      <c r="J10" s="371">
        <f t="shared" si="0"/>
        <v>14289</v>
      </c>
      <c r="K10" s="372">
        <f t="shared" si="0"/>
        <v>2215</v>
      </c>
    </row>
    <row r="11" spans="1:11" ht="12.75">
      <c r="A11" s="178" t="s">
        <v>238</v>
      </c>
      <c r="B11" s="120" t="s">
        <v>98</v>
      </c>
      <c r="C11" s="366"/>
      <c r="D11" s="366"/>
      <c r="E11" s="367"/>
      <c r="F11" s="368"/>
      <c r="G11" s="366"/>
      <c r="H11" s="369"/>
      <c r="I11" s="370"/>
      <c r="J11" s="366"/>
      <c r="K11" s="367"/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/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/>
      <c r="D13" s="366"/>
      <c r="E13" s="367"/>
      <c r="F13" s="368"/>
      <c r="G13" s="366"/>
      <c r="H13" s="369"/>
      <c r="I13" s="370"/>
      <c r="J13" s="366"/>
      <c r="K13" s="367"/>
    </row>
    <row r="14" spans="1:11" ht="12.75">
      <c r="A14" s="349" t="s">
        <v>241</v>
      </c>
      <c r="B14" s="120"/>
      <c r="C14" s="376">
        <f aca="true" t="shared" si="1" ref="C14:K14">SUM(C11:C13)</f>
        <v>0</v>
      </c>
      <c r="D14" s="376">
        <f t="shared" si="1"/>
        <v>0</v>
      </c>
      <c r="E14" s="377">
        <f t="shared" si="1"/>
        <v>0</v>
      </c>
      <c r="F14" s="378">
        <f t="shared" si="1"/>
        <v>0</v>
      </c>
      <c r="G14" s="376">
        <f t="shared" si="1"/>
        <v>0</v>
      </c>
      <c r="H14" s="379">
        <f t="shared" si="1"/>
        <v>0</v>
      </c>
      <c r="I14" s="380">
        <f t="shared" si="1"/>
        <v>0</v>
      </c>
      <c r="J14" s="376">
        <f t="shared" si="1"/>
        <v>0</v>
      </c>
      <c r="K14" s="377">
        <f t="shared" si="1"/>
        <v>0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11865</v>
      </c>
      <c r="D15" s="381">
        <f t="shared" si="2"/>
        <v>11865</v>
      </c>
      <c r="E15" s="382">
        <f t="shared" si="2"/>
        <v>11908</v>
      </c>
      <c r="F15" s="383">
        <f t="shared" si="2"/>
        <v>12875</v>
      </c>
      <c r="G15" s="381">
        <f t="shared" si="2"/>
        <v>12875</v>
      </c>
      <c r="H15" s="384">
        <f t="shared" si="2"/>
        <v>12875</v>
      </c>
      <c r="I15" s="385">
        <f t="shared" si="2"/>
        <v>13557</v>
      </c>
      <c r="J15" s="381">
        <f t="shared" si="2"/>
        <v>14289</v>
      </c>
      <c r="K15" s="382">
        <f t="shared" si="2"/>
        <v>2215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6365</v>
      </c>
      <c r="D17" s="366">
        <v>6365</v>
      </c>
      <c r="E17" s="367">
        <v>6280</v>
      </c>
      <c r="F17" s="368">
        <v>6563</v>
      </c>
      <c r="G17" s="366">
        <v>6563</v>
      </c>
      <c r="H17" s="369">
        <v>6563</v>
      </c>
      <c r="I17" s="370">
        <v>6911</v>
      </c>
      <c r="J17" s="366">
        <v>7284</v>
      </c>
      <c r="K17" s="367">
        <v>1129</v>
      </c>
    </row>
    <row r="18" spans="1:11" ht="12.75">
      <c r="A18" s="178" t="s">
        <v>244</v>
      </c>
      <c r="B18" s="120"/>
      <c r="C18" s="366">
        <v>1158</v>
      </c>
      <c r="D18" s="366">
        <v>1158</v>
      </c>
      <c r="E18" s="367">
        <v>1280</v>
      </c>
      <c r="F18" s="368">
        <v>1356</v>
      </c>
      <c r="G18" s="366">
        <v>1356</v>
      </c>
      <c r="H18" s="369">
        <v>1356</v>
      </c>
      <c r="I18" s="370">
        <v>1428</v>
      </c>
      <c r="J18" s="366">
        <v>1505</v>
      </c>
      <c r="K18" s="367">
        <v>233</v>
      </c>
    </row>
    <row r="19" spans="1:11" ht="12.75">
      <c r="A19" s="178" t="s">
        <v>245</v>
      </c>
      <c r="B19" s="120"/>
      <c r="C19" s="366"/>
      <c r="D19" s="366"/>
      <c r="E19" s="367"/>
      <c r="F19" s="368"/>
      <c r="G19" s="366"/>
      <c r="H19" s="369"/>
      <c r="I19" s="370"/>
      <c r="J19" s="366"/>
      <c r="K19" s="367"/>
    </row>
    <row r="20" spans="1:11" ht="12.75">
      <c r="A20" s="178" t="s">
        <v>246</v>
      </c>
      <c r="B20" s="120"/>
      <c r="C20" s="366">
        <v>2440</v>
      </c>
      <c r="D20" s="366">
        <v>2440</v>
      </c>
      <c r="E20" s="367">
        <v>2153</v>
      </c>
      <c r="F20" s="368">
        <v>2474</v>
      </c>
      <c r="G20" s="366">
        <v>2474</v>
      </c>
      <c r="H20" s="369">
        <v>2474</v>
      </c>
      <c r="I20" s="370">
        <v>2606</v>
      </c>
      <c r="J20" s="366">
        <v>2746</v>
      </c>
      <c r="K20" s="367">
        <v>426</v>
      </c>
    </row>
    <row r="21" spans="1:11" ht="12.75">
      <c r="A21" s="178" t="s">
        <v>247</v>
      </c>
      <c r="B21" s="120"/>
      <c r="C21" s="366"/>
      <c r="D21" s="366"/>
      <c r="E21" s="367"/>
      <c r="F21" s="368"/>
      <c r="G21" s="366"/>
      <c r="H21" s="369"/>
      <c r="I21" s="370"/>
      <c r="J21" s="366"/>
      <c r="K21" s="367"/>
    </row>
    <row r="22" spans="1:11" ht="12.75">
      <c r="A22" s="349" t="s">
        <v>237</v>
      </c>
      <c r="B22" s="120"/>
      <c r="C22" s="371">
        <f aca="true" t="shared" si="3" ref="C22:K22">SUM(C17:C21)</f>
        <v>9963</v>
      </c>
      <c r="D22" s="371">
        <f t="shared" si="3"/>
        <v>9963</v>
      </c>
      <c r="E22" s="372">
        <f t="shared" si="3"/>
        <v>9713</v>
      </c>
      <c r="F22" s="373">
        <f t="shared" si="3"/>
        <v>10393</v>
      </c>
      <c r="G22" s="371">
        <f t="shared" si="3"/>
        <v>10393</v>
      </c>
      <c r="H22" s="374">
        <f t="shared" si="3"/>
        <v>10393</v>
      </c>
      <c r="I22" s="375">
        <f t="shared" si="3"/>
        <v>10945</v>
      </c>
      <c r="J22" s="371">
        <f t="shared" si="3"/>
        <v>11535</v>
      </c>
      <c r="K22" s="372">
        <f t="shared" si="3"/>
        <v>1788</v>
      </c>
    </row>
    <row r="23" spans="1:11" ht="12.75">
      <c r="A23" s="178" t="s">
        <v>248</v>
      </c>
      <c r="B23" s="120"/>
      <c r="C23" s="366">
        <v>25</v>
      </c>
      <c r="D23" s="366">
        <v>25</v>
      </c>
      <c r="E23" s="367">
        <v>18</v>
      </c>
      <c r="F23" s="368">
        <v>5</v>
      </c>
      <c r="G23" s="366">
        <v>5</v>
      </c>
      <c r="H23" s="369">
        <v>5</v>
      </c>
      <c r="I23" s="370"/>
      <c r="J23" s="366"/>
      <c r="K23" s="367"/>
    </row>
    <row r="24" spans="1:11" ht="12.75">
      <c r="A24" s="178" t="s">
        <v>249</v>
      </c>
      <c r="B24" s="120"/>
      <c r="C24" s="366"/>
      <c r="D24" s="366"/>
      <c r="E24" s="367"/>
      <c r="F24" s="368"/>
      <c r="G24" s="366"/>
      <c r="H24" s="369"/>
      <c r="I24" s="370"/>
      <c r="J24" s="366"/>
      <c r="K24" s="367"/>
    </row>
    <row r="25" spans="1:11" ht="12.75">
      <c r="A25" s="178" t="s">
        <v>250</v>
      </c>
      <c r="B25" s="120"/>
      <c r="C25" s="366"/>
      <c r="D25" s="366"/>
      <c r="E25" s="367"/>
      <c r="F25" s="368"/>
      <c r="G25" s="366"/>
      <c r="H25" s="369"/>
      <c r="I25" s="370"/>
      <c r="J25" s="366"/>
      <c r="K25" s="367"/>
    </row>
    <row r="26" spans="1:11" ht="12.75">
      <c r="A26" s="349" t="s">
        <v>241</v>
      </c>
      <c r="B26" s="120"/>
      <c r="C26" s="376">
        <f aca="true" t="shared" si="4" ref="C26:K26">SUM(C23:C25)</f>
        <v>25</v>
      </c>
      <c r="D26" s="376">
        <f t="shared" si="4"/>
        <v>25</v>
      </c>
      <c r="E26" s="377">
        <f t="shared" si="4"/>
        <v>18</v>
      </c>
      <c r="F26" s="378">
        <f t="shared" si="4"/>
        <v>5</v>
      </c>
      <c r="G26" s="376">
        <f t="shared" si="4"/>
        <v>5</v>
      </c>
      <c r="H26" s="379">
        <f t="shared" si="4"/>
        <v>5</v>
      </c>
      <c r="I26" s="380">
        <f t="shared" si="4"/>
        <v>0</v>
      </c>
      <c r="J26" s="376">
        <f t="shared" si="4"/>
        <v>0</v>
      </c>
      <c r="K26" s="377">
        <f t="shared" si="4"/>
        <v>0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9988</v>
      </c>
      <c r="D27" s="381">
        <f t="shared" si="5"/>
        <v>9988</v>
      </c>
      <c r="E27" s="382">
        <f t="shared" si="5"/>
        <v>9731</v>
      </c>
      <c r="F27" s="383">
        <f t="shared" si="5"/>
        <v>10398</v>
      </c>
      <c r="G27" s="381">
        <f t="shared" si="5"/>
        <v>10398</v>
      </c>
      <c r="H27" s="384">
        <f t="shared" si="5"/>
        <v>10398</v>
      </c>
      <c r="I27" s="385">
        <f t="shared" si="5"/>
        <v>10945</v>
      </c>
      <c r="J27" s="381">
        <f t="shared" si="5"/>
        <v>11535</v>
      </c>
      <c r="K27" s="382">
        <f t="shared" si="5"/>
        <v>1788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>
        <v>1285</v>
      </c>
      <c r="D29" s="366">
        <v>1285</v>
      </c>
      <c r="E29" s="367">
        <v>530</v>
      </c>
      <c r="F29" s="368">
        <v>587</v>
      </c>
      <c r="G29" s="366">
        <v>587</v>
      </c>
      <c r="H29" s="369">
        <v>587</v>
      </c>
      <c r="I29" s="370">
        <v>618</v>
      </c>
      <c r="J29" s="366">
        <v>652</v>
      </c>
      <c r="K29" s="367">
        <v>101</v>
      </c>
    </row>
    <row r="30" spans="1:11" ht="12.75">
      <c r="A30" s="178" t="s">
        <v>252</v>
      </c>
      <c r="B30" s="120"/>
      <c r="C30" s="366">
        <v>7963</v>
      </c>
      <c r="D30" s="366">
        <v>7963</v>
      </c>
      <c r="E30" s="367">
        <v>8274</v>
      </c>
      <c r="F30" s="368">
        <v>9073</v>
      </c>
      <c r="G30" s="366">
        <v>9073</v>
      </c>
      <c r="H30" s="369">
        <v>9073</v>
      </c>
      <c r="I30" s="370">
        <v>9554</v>
      </c>
      <c r="J30" s="366">
        <v>10069</v>
      </c>
      <c r="K30" s="367">
        <v>1561</v>
      </c>
    </row>
    <row r="31" spans="1:11" ht="12.75">
      <c r="A31" s="349" t="s">
        <v>237</v>
      </c>
      <c r="B31" s="120"/>
      <c r="C31" s="371">
        <f aca="true" t="shared" si="6" ref="C31:K31">SUM(C29:C30)</f>
        <v>9248</v>
      </c>
      <c r="D31" s="371">
        <f t="shared" si="6"/>
        <v>9248</v>
      </c>
      <c r="E31" s="372">
        <f t="shared" si="6"/>
        <v>8804</v>
      </c>
      <c r="F31" s="373">
        <f t="shared" si="6"/>
        <v>9660</v>
      </c>
      <c r="G31" s="371">
        <f t="shared" si="6"/>
        <v>9660</v>
      </c>
      <c r="H31" s="374">
        <f t="shared" si="6"/>
        <v>9660</v>
      </c>
      <c r="I31" s="375">
        <f t="shared" si="6"/>
        <v>10172</v>
      </c>
      <c r="J31" s="371">
        <f t="shared" si="6"/>
        <v>10721</v>
      </c>
      <c r="K31" s="372">
        <f t="shared" si="6"/>
        <v>1662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/>
      <c r="D34" s="366"/>
      <c r="E34" s="367"/>
      <c r="F34" s="368"/>
      <c r="G34" s="366"/>
      <c r="H34" s="369"/>
      <c r="I34" s="370"/>
      <c r="J34" s="366"/>
      <c r="K34" s="367"/>
    </row>
    <row r="35" spans="1:11" ht="12.75">
      <c r="A35" s="349" t="s">
        <v>241</v>
      </c>
      <c r="B35" s="120"/>
      <c r="C35" s="376">
        <f aca="true" t="shared" si="7" ref="C35:K35">SUM(C32:C34)</f>
        <v>0</v>
      </c>
      <c r="D35" s="376">
        <f t="shared" si="7"/>
        <v>0</v>
      </c>
      <c r="E35" s="377">
        <f t="shared" si="7"/>
        <v>0</v>
      </c>
      <c r="F35" s="378">
        <f t="shared" si="7"/>
        <v>0</v>
      </c>
      <c r="G35" s="376">
        <f t="shared" si="7"/>
        <v>0</v>
      </c>
      <c r="H35" s="379">
        <f t="shared" si="7"/>
        <v>0</v>
      </c>
      <c r="I35" s="380">
        <f t="shared" si="7"/>
        <v>0</v>
      </c>
      <c r="J35" s="376">
        <f t="shared" si="7"/>
        <v>0</v>
      </c>
      <c r="K35" s="377">
        <f t="shared" si="7"/>
        <v>0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9248</v>
      </c>
      <c r="D36" s="371">
        <f t="shared" si="8"/>
        <v>9248</v>
      </c>
      <c r="E36" s="372">
        <f t="shared" si="8"/>
        <v>8804</v>
      </c>
      <c r="F36" s="373">
        <f t="shared" si="8"/>
        <v>9660</v>
      </c>
      <c r="G36" s="371">
        <f t="shared" si="8"/>
        <v>9660</v>
      </c>
      <c r="H36" s="374">
        <f t="shared" si="8"/>
        <v>9660</v>
      </c>
      <c r="I36" s="375">
        <f t="shared" si="8"/>
        <v>10172</v>
      </c>
      <c r="J36" s="371">
        <f t="shared" si="8"/>
        <v>10721</v>
      </c>
      <c r="K36" s="372">
        <f t="shared" si="8"/>
        <v>1662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/>
      <c r="D38" s="386"/>
      <c r="E38" s="387"/>
      <c r="F38" s="388"/>
      <c r="G38" s="386"/>
      <c r="H38" s="389"/>
      <c r="I38" s="390"/>
      <c r="J38" s="386"/>
      <c r="K38" s="387"/>
    </row>
    <row r="39" spans="1:11" ht="12.75">
      <c r="A39" s="349" t="s">
        <v>237</v>
      </c>
      <c r="B39" s="120"/>
      <c r="C39" s="366">
        <f aca="true" t="shared" si="9" ref="C39:K39">+C38</f>
        <v>0</v>
      </c>
      <c r="D39" s="366">
        <f t="shared" si="9"/>
        <v>0</v>
      </c>
      <c r="E39" s="367">
        <f t="shared" si="9"/>
        <v>0</v>
      </c>
      <c r="F39" s="368">
        <f t="shared" si="9"/>
        <v>0</v>
      </c>
      <c r="G39" s="366">
        <f t="shared" si="9"/>
        <v>0</v>
      </c>
      <c r="H39" s="369">
        <f t="shared" si="9"/>
        <v>0</v>
      </c>
      <c r="I39" s="370">
        <f t="shared" si="9"/>
        <v>0</v>
      </c>
      <c r="J39" s="366">
        <f t="shared" si="9"/>
        <v>0</v>
      </c>
      <c r="K39" s="367">
        <f t="shared" si="9"/>
        <v>0</v>
      </c>
    </row>
    <row r="40" spans="1:11" ht="12.75">
      <c r="A40" s="178" t="s">
        <v>257</v>
      </c>
      <c r="B40" s="120"/>
      <c r="C40" s="366">
        <v>11283</v>
      </c>
      <c r="D40" s="366">
        <v>11283</v>
      </c>
      <c r="E40" s="367">
        <v>11262</v>
      </c>
      <c r="F40" s="368">
        <v>12106</v>
      </c>
      <c r="G40" s="366">
        <v>12106</v>
      </c>
      <c r="H40" s="369">
        <v>12106</v>
      </c>
      <c r="I40" s="370">
        <v>12747</v>
      </c>
      <c r="J40" s="366">
        <v>13436</v>
      </c>
      <c r="K40" s="367">
        <v>2083</v>
      </c>
    </row>
    <row r="41" spans="1:11" ht="12.75">
      <c r="A41" s="178" t="s">
        <v>258</v>
      </c>
      <c r="B41" s="120"/>
      <c r="C41" s="366"/>
      <c r="D41" s="366"/>
      <c r="E41" s="367"/>
      <c r="F41" s="368"/>
      <c r="G41" s="366"/>
      <c r="H41" s="369"/>
      <c r="I41" s="370"/>
      <c r="J41" s="366"/>
      <c r="K41" s="367"/>
    </row>
    <row r="42" spans="1:11" ht="12.75">
      <c r="A42" s="178" t="s">
        <v>259</v>
      </c>
      <c r="B42" s="120"/>
      <c r="C42" s="366"/>
      <c r="D42" s="366"/>
      <c r="E42" s="367"/>
      <c r="F42" s="368"/>
      <c r="G42" s="366"/>
      <c r="H42" s="369"/>
      <c r="I42" s="370"/>
      <c r="J42" s="366"/>
      <c r="K42" s="367"/>
    </row>
    <row r="43" spans="1:11" ht="12.75">
      <c r="A43" s="178" t="s">
        <v>260</v>
      </c>
      <c r="B43" s="120"/>
      <c r="C43" s="366"/>
      <c r="D43" s="366"/>
      <c r="E43" s="367"/>
      <c r="F43" s="368"/>
      <c r="G43" s="366"/>
      <c r="H43" s="369"/>
      <c r="I43" s="370"/>
      <c r="J43" s="366"/>
      <c r="K43" s="367"/>
    </row>
    <row r="44" spans="1:11" ht="12.75">
      <c r="A44" s="178" t="s">
        <v>261</v>
      </c>
      <c r="B44" s="120"/>
      <c r="C44" s="366"/>
      <c r="D44" s="366"/>
      <c r="E44" s="367"/>
      <c r="F44" s="368"/>
      <c r="G44" s="366"/>
      <c r="H44" s="369"/>
      <c r="I44" s="370"/>
      <c r="J44" s="366"/>
      <c r="K44" s="367"/>
    </row>
    <row r="45" spans="1:11" ht="12.75">
      <c r="A45" s="349" t="s">
        <v>241</v>
      </c>
      <c r="B45" s="120"/>
      <c r="C45" s="376">
        <f aca="true" t="shared" si="10" ref="C45:K45">SUM(C40:C44)</f>
        <v>11283</v>
      </c>
      <c r="D45" s="376">
        <f t="shared" si="10"/>
        <v>11283</v>
      </c>
      <c r="E45" s="377">
        <f t="shared" si="10"/>
        <v>11262</v>
      </c>
      <c r="F45" s="378">
        <f t="shared" si="10"/>
        <v>12106</v>
      </c>
      <c r="G45" s="376">
        <f t="shared" si="10"/>
        <v>12106</v>
      </c>
      <c r="H45" s="379">
        <f t="shared" si="10"/>
        <v>12106</v>
      </c>
      <c r="I45" s="380">
        <f t="shared" si="10"/>
        <v>12747</v>
      </c>
      <c r="J45" s="376">
        <f t="shared" si="10"/>
        <v>13436</v>
      </c>
      <c r="K45" s="377">
        <f t="shared" si="10"/>
        <v>2083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11283</v>
      </c>
      <c r="D46" s="381">
        <f t="shared" si="11"/>
        <v>11283</v>
      </c>
      <c r="E46" s="382">
        <f t="shared" si="11"/>
        <v>11262</v>
      </c>
      <c r="F46" s="383">
        <f t="shared" si="11"/>
        <v>12106</v>
      </c>
      <c r="G46" s="381">
        <f t="shared" si="11"/>
        <v>12106</v>
      </c>
      <c r="H46" s="384">
        <f t="shared" si="11"/>
        <v>12106</v>
      </c>
      <c r="I46" s="385">
        <f t="shared" si="11"/>
        <v>12747</v>
      </c>
      <c r="J46" s="381">
        <f t="shared" si="11"/>
        <v>13436</v>
      </c>
      <c r="K46" s="382">
        <f t="shared" si="11"/>
        <v>2083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/>
      <c r="D49" s="366"/>
      <c r="E49" s="392"/>
      <c r="F49" s="370"/>
      <c r="G49" s="366"/>
      <c r="H49" s="392"/>
      <c r="I49" s="370"/>
      <c r="J49" s="366"/>
      <c r="K49" s="392"/>
    </row>
    <row r="50" spans="1:11" ht="12.75">
      <c r="A50" s="178" t="s">
        <v>264</v>
      </c>
      <c r="B50" s="120"/>
      <c r="C50" s="366"/>
      <c r="D50" s="366"/>
      <c r="E50" s="392"/>
      <c r="F50" s="370"/>
      <c r="G50" s="366"/>
      <c r="H50" s="392"/>
      <c r="I50" s="370"/>
      <c r="J50" s="366"/>
      <c r="K50" s="392"/>
    </row>
    <row r="51" spans="1:11" ht="12.75">
      <c r="A51" s="178" t="s">
        <v>265</v>
      </c>
      <c r="B51" s="120"/>
      <c r="C51" s="366"/>
      <c r="D51" s="366"/>
      <c r="E51" s="392"/>
      <c r="F51" s="370"/>
      <c r="G51" s="366"/>
      <c r="H51" s="392"/>
      <c r="I51" s="370"/>
      <c r="J51" s="366"/>
      <c r="K51" s="392"/>
    </row>
    <row r="52" spans="1:11" ht="12.75">
      <c r="A52" s="352" t="s">
        <v>266</v>
      </c>
      <c r="B52" s="351"/>
      <c r="C52" s="386"/>
      <c r="D52" s="386"/>
      <c r="E52" s="393"/>
      <c r="F52" s="390"/>
      <c r="G52" s="386"/>
      <c r="H52" s="393"/>
      <c r="I52" s="390"/>
      <c r="J52" s="386"/>
      <c r="K52" s="393"/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/>
      <c r="D55" s="7"/>
      <c r="E55" s="91"/>
      <c r="F55" s="90">
        <v>4233624</v>
      </c>
      <c r="G55" s="7">
        <v>4233624</v>
      </c>
      <c r="H55" s="33">
        <v>4233624</v>
      </c>
      <c r="I55" s="31">
        <v>4571010</v>
      </c>
      <c r="J55" s="7">
        <v>4817844</v>
      </c>
      <c r="K55" s="91">
        <v>5082826</v>
      </c>
    </row>
    <row r="56" spans="1:11" ht="12.75">
      <c r="A56" s="178" t="s">
        <v>269</v>
      </c>
      <c r="B56" s="120"/>
      <c r="C56" s="7"/>
      <c r="D56" s="7"/>
      <c r="E56" s="91"/>
      <c r="F56" s="90">
        <v>4068985</v>
      </c>
      <c r="G56" s="7">
        <v>4068985</v>
      </c>
      <c r="H56" s="33">
        <v>4068985</v>
      </c>
      <c r="I56" s="31">
        <v>4424989</v>
      </c>
      <c r="J56" s="7">
        <v>4663938</v>
      </c>
      <c r="K56" s="91">
        <v>4920455</v>
      </c>
    </row>
    <row r="57" spans="1:11" ht="12.75">
      <c r="A57" s="178" t="s">
        <v>270</v>
      </c>
      <c r="B57" s="120"/>
      <c r="C57" s="7"/>
      <c r="D57" s="7"/>
      <c r="E57" s="91"/>
      <c r="F57" s="90">
        <v>895113</v>
      </c>
      <c r="G57" s="7">
        <v>895113</v>
      </c>
      <c r="H57" s="33">
        <v>895113</v>
      </c>
      <c r="I57" s="31">
        <v>942554</v>
      </c>
      <c r="J57" s="7">
        <v>993452</v>
      </c>
      <c r="K57" s="91">
        <v>1048092</v>
      </c>
    </row>
    <row r="58" spans="1:11" ht="12.75">
      <c r="A58" s="178" t="s">
        <v>271</v>
      </c>
      <c r="B58" s="120"/>
      <c r="C58" s="7"/>
      <c r="D58" s="7"/>
      <c r="E58" s="91"/>
      <c r="F58" s="90">
        <v>5838504</v>
      </c>
      <c r="G58" s="7">
        <v>5838504</v>
      </c>
      <c r="H58" s="33">
        <v>5838504</v>
      </c>
      <c r="I58" s="31">
        <v>6147945</v>
      </c>
      <c r="J58" s="7">
        <v>6479934</v>
      </c>
      <c r="K58" s="91">
        <v>6836330</v>
      </c>
    </row>
    <row r="59" spans="1:11" ht="12.75">
      <c r="A59" s="305" t="s">
        <v>272</v>
      </c>
      <c r="B59" s="355"/>
      <c r="C59" s="12"/>
      <c r="D59" s="12"/>
      <c r="E59" s="136"/>
      <c r="F59" s="137"/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0</v>
      </c>
      <c r="D60" s="43">
        <f t="shared" si="12"/>
        <v>0</v>
      </c>
      <c r="E60" s="148">
        <f t="shared" si="12"/>
        <v>0</v>
      </c>
      <c r="F60" s="149">
        <f t="shared" si="12"/>
        <v>15036226</v>
      </c>
      <c r="G60" s="43">
        <f t="shared" si="12"/>
        <v>15036226</v>
      </c>
      <c r="H60" s="46">
        <f t="shared" si="12"/>
        <v>15036226</v>
      </c>
      <c r="I60" s="42">
        <f t="shared" si="12"/>
        <v>16086498</v>
      </c>
      <c r="J60" s="43">
        <f t="shared" si="12"/>
        <v>16955168</v>
      </c>
      <c r="K60" s="148">
        <f t="shared" si="12"/>
        <v>17887703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>
        <v>15000</v>
      </c>
      <c r="D63" s="366">
        <v>15000</v>
      </c>
      <c r="E63" s="367">
        <v>15000</v>
      </c>
      <c r="F63" s="394"/>
      <c r="G63" s="366">
        <v>15000</v>
      </c>
      <c r="H63" s="369">
        <v>15000</v>
      </c>
      <c r="I63" s="370">
        <v>15000</v>
      </c>
      <c r="J63" s="366">
        <v>15000</v>
      </c>
      <c r="K63" s="367">
        <v>15000</v>
      </c>
    </row>
    <row r="64" spans="1:11" ht="12.75">
      <c r="A64" s="178" t="s">
        <v>276</v>
      </c>
      <c r="B64" s="120"/>
      <c r="C64" s="366"/>
      <c r="D64" s="395"/>
      <c r="E64" s="396"/>
      <c r="F64" s="394"/>
      <c r="G64" s="395"/>
      <c r="H64" s="397"/>
      <c r="I64" s="398"/>
      <c r="J64" s="366"/>
      <c r="K64" s="367"/>
    </row>
    <row r="65" spans="1:11" ht="12.75">
      <c r="A65" s="178" t="s">
        <v>277</v>
      </c>
      <c r="B65" s="120"/>
      <c r="C65" s="366"/>
      <c r="D65" s="366"/>
      <c r="E65" s="367"/>
      <c r="F65" s="394"/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/>
      <c r="G66" s="395"/>
      <c r="H66" s="397"/>
      <c r="I66" s="370"/>
      <c r="J66" s="366"/>
      <c r="K66" s="367"/>
    </row>
    <row r="67" spans="1:11" ht="12.75">
      <c r="A67" s="178" t="s">
        <v>279</v>
      </c>
      <c r="B67" s="120"/>
      <c r="C67" s="366"/>
      <c r="D67" s="395"/>
      <c r="E67" s="396"/>
      <c r="F67" s="394"/>
      <c r="G67" s="395"/>
      <c r="H67" s="397"/>
      <c r="I67" s="398"/>
      <c r="J67" s="366"/>
      <c r="K67" s="367"/>
    </row>
    <row r="68" spans="1:11" ht="12.75">
      <c r="A68" s="358" t="s">
        <v>280</v>
      </c>
      <c r="B68" s="351"/>
      <c r="C68" s="386"/>
      <c r="D68" s="386"/>
      <c r="E68" s="387"/>
      <c r="F68" s="399"/>
      <c r="G68" s="400"/>
      <c r="H68" s="401"/>
      <c r="I68" s="390"/>
      <c r="J68" s="386"/>
      <c r="K68" s="387"/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/>
      <c r="D71" s="7"/>
      <c r="E71" s="91"/>
      <c r="F71" s="90">
        <v>305679</v>
      </c>
      <c r="G71" s="7">
        <v>611358</v>
      </c>
      <c r="H71" s="33">
        <v>611358</v>
      </c>
      <c r="I71" s="31"/>
      <c r="J71" s="7"/>
      <c r="K71" s="91"/>
    </row>
    <row r="72" spans="1:11" ht="12.75">
      <c r="A72" s="178" t="s">
        <v>285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/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0</v>
      </c>
      <c r="D79" s="219">
        <f t="shared" si="13"/>
        <v>0</v>
      </c>
      <c r="E79" s="271">
        <f t="shared" si="13"/>
        <v>0</v>
      </c>
      <c r="F79" s="272">
        <f t="shared" si="13"/>
        <v>305679</v>
      </c>
      <c r="G79" s="219">
        <f t="shared" si="13"/>
        <v>611358</v>
      </c>
      <c r="H79" s="222">
        <f t="shared" si="13"/>
        <v>611358</v>
      </c>
      <c r="I79" s="273">
        <f t="shared" si="13"/>
        <v>0</v>
      </c>
      <c r="J79" s="219">
        <f t="shared" si="13"/>
        <v>0</v>
      </c>
      <c r="K79" s="271">
        <f t="shared" si="13"/>
        <v>0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30020459</v>
      </c>
      <c r="E5" s="157">
        <f t="shared" si="0"/>
        <v>18992442</v>
      </c>
      <c r="F5" s="158">
        <f t="shared" si="0"/>
        <v>11294862</v>
      </c>
      <c r="G5" s="114">
        <f t="shared" si="0"/>
        <v>4000006</v>
      </c>
      <c r="H5" s="157">
        <f t="shared" si="0"/>
        <v>6229933</v>
      </c>
      <c r="I5" s="158">
        <f t="shared" si="0"/>
        <v>6229933</v>
      </c>
      <c r="J5" s="115">
        <f t="shared" si="0"/>
        <v>1115378</v>
      </c>
      <c r="K5" s="116">
        <f t="shared" si="0"/>
        <v>16915787</v>
      </c>
      <c r="L5" s="157">
        <f t="shared" si="0"/>
        <v>1395319</v>
      </c>
      <c r="M5" s="158">
        <f t="shared" si="0"/>
        <v>933921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-134121656.21355855</v>
      </c>
      <c r="E6" s="157">
        <f t="shared" si="1"/>
        <v>-141305573.43292266</v>
      </c>
      <c r="F6" s="158">
        <f t="shared" si="1"/>
        <v>-178351640.00354055</v>
      </c>
      <c r="G6" s="114">
        <f t="shared" si="1"/>
        <v>-90674288.95358007</v>
      </c>
      <c r="H6" s="157">
        <f t="shared" si="1"/>
        <v>-95318467.9529167</v>
      </c>
      <c r="I6" s="158">
        <f t="shared" si="1"/>
        <v>-95318467.9529167</v>
      </c>
      <c r="J6" s="115">
        <f t="shared" si="1"/>
        <v>-11699507</v>
      </c>
      <c r="K6" s="116">
        <f t="shared" si="1"/>
        <v>-64911233.21826726</v>
      </c>
      <c r="L6" s="157">
        <f t="shared" si="1"/>
        <v>-81376891.14029004</v>
      </c>
      <c r="M6" s="158">
        <f t="shared" si="1"/>
        <v>-91754077.29696772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1.842771909470281</v>
      </c>
      <c r="E7" s="416">
        <f t="shared" si="2"/>
        <v>1.145808043569278</v>
      </c>
      <c r="F7" s="417">
        <f t="shared" si="2"/>
        <v>0.5822793174913934</v>
      </c>
      <c r="G7" s="418">
        <f t="shared" si="2"/>
        <v>0.20813349584696073</v>
      </c>
      <c r="H7" s="416">
        <f t="shared" si="2"/>
        <v>0.3215991178611678</v>
      </c>
      <c r="I7" s="417">
        <f t="shared" si="2"/>
        <v>0.3215991178611678</v>
      </c>
      <c r="J7" s="419">
        <f t="shared" si="2"/>
        <v>0</v>
      </c>
      <c r="K7" s="420">
        <f t="shared" si="2"/>
        <v>0.7715589406109057</v>
      </c>
      <c r="L7" s="416">
        <f t="shared" si="2"/>
        <v>0.06103927778471214</v>
      </c>
      <c r="M7" s="417">
        <f t="shared" si="2"/>
        <v>0.03906688509654289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-61141321</v>
      </c>
      <c r="E8" s="157">
        <f t="shared" si="3"/>
        <v>-29543988</v>
      </c>
      <c r="F8" s="158">
        <f t="shared" si="3"/>
        <v>-71201646</v>
      </c>
      <c r="G8" s="114">
        <f t="shared" si="3"/>
        <v>-33524402</v>
      </c>
      <c r="H8" s="157">
        <f t="shared" si="3"/>
        <v>-18793920</v>
      </c>
      <c r="I8" s="158">
        <f t="shared" si="3"/>
        <v>-18793920</v>
      </c>
      <c r="J8" s="115">
        <f t="shared" si="3"/>
        <v>0</v>
      </c>
      <c r="K8" s="116">
        <f t="shared" si="3"/>
        <v>-42939076</v>
      </c>
      <c r="L8" s="157">
        <f t="shared" si="3"/>
        <v>-51524184</v>
      </c>
      <c r="M8" s="158">
        <f t="shared" si="3"/>
        <v>-48531707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0.11323204437073492</v>
      </c>
      <c r="F9" s="424">
        <f t="shared" si="4"/>
        <v>-0.026971894137497843</v>
      </c>
      <c r="G9" s="425">
        <f t="shared" si="4"/>
        <v>0.049978452156248354</v>
      </c>
      <c r="H9" s="426">
        <f t="shared" si="4"/>
        <v>-0.06689219344612535</v>
      </c>
      <c r="I9" s="424">
        <f t="shared" si="4"/>
        <v>-0.06</v>
      </c>
      <c r="J9" s="427">
        <f t="shared" si="4"/>
        <v>-1.06</v>
      </c>
      <c r="K9" s="428">
        <f t="shared" si="4"/>
        <v>0.025217196194544267</v>
      </c>
      <c r="L9" s="426">
        <f t="shared" si="4"/>
        <v>-0.02926668430622631</v>
      </c>
      <c r="M9" s="424">
        <f t="shared" si="4"/>
        <v>0.003649717274653075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1.007671324723992</v>
      </c>
      <c r="E10" s="426">
        <f t="shared" si="5"/>
        <v>0.9206622360956299</v>
      </c>
      <c r="F10" s="424">
        <f t="shared" si="5"/>
        <v>0.8647933940313592</v>
      </c>
      <c r="G10" s="425">
        <f t="shared" si="5"/>
        <v>0.9375486014952882</v>
      </c>
      <c r="H10" s="426">
        <f t="shared" si="5"/>
        <v>0.936597072799486</v>
      </c>
      <c r="I10" s="424">
        <f t="shared" si="5"/>
        <v>0.936597072799486</v>
      </c>
      <c r="J10" s="430">
        <f t="shared" si="5"/>
        <v>0</v>
      </c>
      <c r="K10" s="428">
        <f t="shared" si="5"/>
        <v>0.8968800554624696</v>
      </c>
      <c r="L10" s="426">
        <f>IF(ISERROR(L53/L54),0,(L53/L54))</f>
        <v>0.9061891045132747</v>
      </c>
      <c r="M10" s="424">
        <f>IF(ISERROR(M53/M54),0,(M53/M54))</f>
        <v>0.9436573696557881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0.1702006221003163</v>
      </c>
      <c r="E11" s="426">
        <f t="shared" si="6"/>
        <v>0.06270707269133922</v>
      </c>
      <c r="F11" s="424">
        <f t="shared" si="6"/>
        <v>0.17074286230432642</v>
      </c>
      <c r="G11" s="427">
        <f t="shared" si="6"/>
        <v>0.05670148885047444</v>
      </c>
      <c r="H11" s="426">
        <f t="shared" si="6"/>
        <v>0.05676700345840458</v>
      </c>
      <c r="I11" s="424">
        <f t="shared" si="6"/>
        <v>0.05676700345840458</v>
      </c>
      <c r="J11" s="427">
        <f t="shared" si="6"/>
        <v>0</v>
      </c>
      <c r="K11" s="428">
        <f t="shared" si="6"/>
        <v>0.09999999580415468</v>
      </c>
      <c r="L11" s="426">
        <f t="shared" si="6"/>
        <v>0.0899999988871812</v>
      </c>
      <c r="M11" s="424">
        <f t="shared" si="6"/>
        <v>0.04999999880850471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4.28261082224652</v>
      </c>
      <c r="E12" s="429">
        <f t="shared" si="7"/>
        <v>0.8782658935315757</v>
      </c>
      <c r="F12" s="424">
        <f t="shared" si="7"/>
        <v>1.0605521971174172</v>
      </c>
      <c r="G12" s="431">
        <f t="shared" si="7"/>
        <v>1</v>
      </c>
      <c r="H12" s="429">
        <f t="shared" si="7"/>
        <v>1</v>
      </c>
      <c r="I12" s="426">
        <f t="shared" si="7"/>
        <v>1</v>
      </c>
      <c r="J12" s="432">
        <f t="shared" si="7"/>
        <v>0</v>
      </c>
      <c r="K12" s="431">
        <f t="shared" si="7"/>
        <v>1</v>
      </c>
      <c r="L12" s="429">
        <f t="shared" si="7"/>
        <v>1</v>
      </c>
      <c r="M12" s="424">
        <f t="shared" si="7"/>
        <v>1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0</v>
      </c>
      <c r="G13" s="425">
        <f t="shared" si="8"/>
        <v>0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0.04103493970533722</v>
      </c>
      <c r="F15" s="424">
        <f t="shared" si="9"/>
        <v>-0.09550592542237689</v>
      </c>
      <c r="G15" s="425">
        <f t="shared" si="9"/>
        <v>-0.20133639925013117</v>
      </c>
      <c r="H15" s="426">
        <f t="shared" si="9"/>
        <v>0</v>
      </c>
      <c r="I15" s="424">
        <f t="shared" si="9"/>
        <v>0</v>
      </c>
      <c r="J15" s="427">
        <f t="shared" si="9"/>
        <v>-1.0633077393716066</v>
      </c>
      <c r="K15" s="428">
        <f t="shared" si="9"/>
        <v>-27.9295128479431</v>
      </c>
      <c r="L15" s="426">
        <f t="shared" si="9"/>
        <v>-3.1403341535362753E-08</v>
      </c>
      <c r="M15" s="424">
        <f t="shared" si="9"/>
        <v>0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0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0.016458970167187264</v>
      </c>
      <c r="E17" s="426">
        <f t="shared" si="11"/>
        <v>0.014593673313374782</v>
      </c>
      <c r="F17" s="424">
        <f t="shared" si="11"/>
        <v>0.020254397186401228</v>
      </c>
      <c r="G17" s="425">
        <f t="shared" si="11"/>
        <v>0.0254027301147248</v>
      </c>
      <c r="H17" s="426">
        <f t="shared" si="11"/>
        <v>0.0279337270229038</v>
      </c>
      <c r="I17" s="424">
        <f t="shared" si="11"/>
        <v>0.0279337270229038</v>
      </c>
      <c r="J17" s="427">
        <f t="shared" si="11"/>
        <v>0</v>
      </c>
      <c r="K17" s="428">
        <f t="shared" si="11"/>
        <v>0.026487778555925375</v>
      </c>
      <c r="L17" s="426">
        <f t="shared" si="11"/>
        <v>0.027235683681675286</v>
      </c>
      <c r="M17" s="424">
        <f t="shared" si="11"/>
        <v>0.029903539347247796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</v>
      </c>
      <c r="E18" s="426">
        <f t="shared" si="12"/>
        <v>0</v>
      </c>
      <c r="F18" s="424">
        <f t="shared" si="12"/>
        <v>0</v>
      </c>
      <c r="G18" s="425">
        <f t="shared" si="12"/>
        <v>0.9394526519738435</v>
      </c>
      <c r="H18" s="426">
        <f t="shared" si="12"/>
        <v>0.5239413790774634</v>
      </c>
      <c r="I18" s="424">
        <f t="shared" si="12"/>
        <v>0.5239413790774634</v>
      </c>
      <c r="J18" s="427">
        <f t="shared" si="12"/>
        <v>0</v>
      </c>
      <c r="K18" s="428">
        <f t="shared" si="12"/>
        <v>0</v>
      </c>
      <c r="L18" s="426">
        <f t="shared" si="12"/>
        <v>0.17984600685662902</v>
      </c>
      <c r="M18" s="424">
        <f t="shared" si="12"/>
        <v>0.11233325532412824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0.17323204437073492</v>
      </c>
      <c r="F36" s="432">
        <f t="shared" si="13"/>
        <v>0.033028105862502155</v>
      </c>
      <c r="G36" s="458">
        <f t="shared" si="13"/>
        <v>0.10997845215624835</v>
      </c>
      <c r="H36" s="458">
        <f t="shared" si="13"/>
        <v>-0.00689219344612535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0.08521719619454426</v>
      </c>
      <c r="L36" s="432">
        <f aca="true" t="shared" si="15" ref="L36:M42">IF(ISERROR((L44/K44)-1),0,((L44/K44)-1))</f>
        <v>0.03073331569377369</v>
      </c>
      <c r="M36" s="461">
        <f t="shared" si="15"/>
        <v>0.06364971727465307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-0.045398848070884235</v>
      </c>
      <c r="F37" s="462">
        <f t="shared" si="13"/>
        <v>0.23650073273293715</v>
      </c>
      <c r="G37" s="457">
        <f t="shared" si="13"/>
        <v>0.04360498523012013</v>
      </c>
      <c r="H37" s="457">
        <f t="shared" si="13"/>
        <v>0.026010372169914753</v>
      </c>
      <c r="I37" s="458">
        <f t="shared" si="13"/>
        <v>0</v>
      </c>
      <c r="J37" s="459">
        <f t="shared" si="13"/>
        <v>-1</v>
      </c>
      <c r="K37" s="460">
        <f t="shared" si="14"/>
        <v>0.08447010309715641</v>
      </c>
      <c r="L37" s="462">
        <f t="shared" si="15"/>
        <v>0.05400000545964301</v>
      </c>
      <c r="M37" s="463">
        <f t="shared" si="15"/>
        <v>0.055000000869763754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0.0876842369384685</v>
      </c>
      <c r="F38" s="462">
        <f t="shared" si="13"/>
        <v>0.06673442093128279</v>
      </c>
      <c r="G38" s="457">
        <f t="shared" si="13"/>
        <v>0.12395808325882118</v>
      </c>
      <c r="H38" s="457">
        <f t="shared" si="13"/>
        <v>4.1868844509185266E-06</v>
      </c>
      <c r="I38" s="458">
        <f t="shared" si="13"/>
        <v>0</v>
      </c>
      <c r="J38" s="459">
        <f t="shared" si="13"/>
        <v>-1</v>
      </c>
      <c r="K38" s="460">
        <f t="shared" si="14"/>
        <v>0.05269464718863204</v>
      </c>
      <c r="L38" s="462">
        <f t="shared" si="15"/>
        <v>0.014534934642383313</v>
      </c>
      <c r="M38" s="463">
        <f t="shared" si="15"/>
        <v>0.06990587040488094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0.4203207820101109</v>
      </c>
      <c r="F39" s="462">
        <f t="shared" si="13"/>
        <v>-0.05588800233285618</v>
      </c>
      <c r="G39" s="457">
        <f t="shared" si="13"/>
        <v>0.09704765813568517</v>
      </c>
      <c r="H39" s="457">
        <f t="shared" si="13"/>
        <v>-0.003806294118542053</v>
      </c>
      <c r="I39" s="458">
        <f t="shared" si="13"/>
        <v>0</v>
      </c>
      <c r="J39" s="459">
        <f t="shared" si="13"/>
        <v>-1</v>
      </c>
      <c r="K39" s="460">
        <f t="shared" si="14"/>
        <v>0.17681405838572428</v>
      </c>
      <c r="L39" s="462">
        <f t="shared" si="15"/>
        <v>0.05400000363050861</v>
      </c>
      <c r="M39" s="463">
        <f t="shared" si="15"/>
        <v>0.054999995120284195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0.25127629977285726</v>
      </c>
      <c r="F40" s="462">
        <f t="shared" si="13"/>
        <v>-0.007261049625744809</v>
      </c>
      <c r="G40" s="457">
        <f t="shared" si="13"/>
        <v>0.08406328912941241</v>
      </c>
      <c r="H40" s="457">
        <f t="shared" si="13"/>
        <v>-0.07391492134893674</v>
      </c>
      <c r="I40" s="458">
        <f t="shared" si="13"/>
        <v>0</v>
      </c>
      <c r="J40" s="459">
        <f t="shared" si="13"/>
        <v>-1</v>
      </c>
      <c r="K40" s="460">
        <f t="shared" si="14"/>
        <v>0.11140875816207974</v>
      </c>
      <c r="L40" s="462">
        <f t="shared" si="15"/>
        <v>0.05400006815161462</v>
      </c>
      <c r="M40" s="463">
        <f t="shared" si="15"/>
        <v>0.05499994439242428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0.15192306221510665</v>
      </c>
      <c r="F41" s="462">
        <f t="shared" si="13"/>
        <v>0.08943026904835083</v>
      </c>
      <c r="G41" s="457">
        <f t="shared" si="13"/>
        <v>0.07701541146213531</v>
      </c>
      <c r="H41" s="457">
        <f t="shared" si="13"/>
        <v>0</v>
      </c>
      <c r="I41" s="458">
        <f t="shared" si="13"/>
        <v>0</v>
      </c>
      <c r="J41" s="459">
        <f t="shared" si="13"/>
        <v>-1</v>
      </c>
      <c r="K41" s="460">
        <f t="shared" si="14"/>
        <v>0.06349155201982026</v>
      </c>
      <c r="L41" s="462">
        <f t="shared" si="15"/>
        <v>0.05399994723536605</v>
      </c>
      <c r="M41" s="463">
        <f t="shared" si="15"/>
        <v>0.05500049886040381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0</v>
      </c>
      <c r="H42" s="457">
        <f t="shared" si="13"/>
        <v>0</v>
      </c>
      <c r="I42" s="458">
        <f t="shared" si="13"/>
        <v>0</v>
      </c>
      <c r="J42" s="459">
        <f t="shared" si="13"/>
        <v>0</v>
      </c>
      <c r="K42" s="460">
        <f t="shared" si="14"/>
        <v>0</v>
      </c>
      <c r="L42" s="462">
        <f t="shared" si="15"/>
        <v>0</v>
      </c>
      <c r="M42" s="463">
        <f t="shared" si="15"/>
        <v>0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133290400</v>
      </c>
      <c r="E43" s="464">
        <f t="shared" si="16"/>
        <v>149539878</v>
      </c>
      <c r="F43" s="464">
        <f t="shared" si="16"/>
        <v>161371548</v>
      </c>
      <c r="G43" s="464">
        <f t="shared" si="16"/>
        <v>175962734</v>
      </c>
      <c r="H43" s="464">
        <f t="shared" si="16"/>
        <v>175759656</v>
      </c>
      <c r="I43" s="465">
        <f t="shared" si="16"/>
        <v>175759656</v>
      </c>
      <c r="J43" s="466">
        <f t="shared" si="16"/>
        <v>0</v>
      </c>
      <c r="K43" s="467">
        <f t="shared" si="16"/>
        <v>190664798</v>
      </c>
      <c r="L43" s="464">
        <f t="shared" si="16"/>
        <v>197696158</v>
      </c>
      <c r="M43" s="468">
        <f t="shared" si="16"/>
        <v>209820385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96775138</v>
      </c>
      <c r="E44" s="464">
        <f t="shared" si="17"/>
        <v>113539693</v>
      </c>
      <c r="F44" s="464">
        <f t="shared" si="17"/>
        <v>117289694</v>
      </c>
      <c r="G44" s="464">
        <f t="shared" si="17"/>
        <v>130189033</v>
      </c>
      <c r="H44" s="464">
        <f t="shared" si="17"/>
        <v>129291745</v>
      </c>
      <c r="I44" s="465">
        <f t="shared" si="17"/>
        <v>129291745</v>
      </c>
      <c r="J44" s="466">
        <f t="shared" si="17"/>
        <v>0</v>
      </c>
      <c r="K44" s="467">
        <f t="shared" si="17"/>
        <v>140309625</v>
      </c>
      <c r="L44" s="464">
        <f t="shared" si="17"/>
        <v>144621805</v>
      </c>
      <c r="M44" s="468">
        <f t="shared" si="17"/>
        <v>153826942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35813662</v>
      </c>
      <c r="E45" s="464">
        <f t="shared" si="18"/>
        <v>34187763</v>
      </c>
      <c r="F45" s="464">
        <f t="shared" si="18"/>
        <v>42273194</v>
      </c>
      <c r="G45" s="464">
        <f t="shared" si="18"/>
        <v>44116516</v>
      </c>
      <c r="H45" s="464">
        <f t="shared" si="18"/>
        <v>45264003</v>
      </c>
      <c r="I45" s="465">
        <f t="shared" si="18"/>
        <v>45264003</v>
      </c>
      <c r="J45" s="466">
        <f t="shared" si="18"/>
        <v>0</v>
      </c>
      <c r="K45" s="467">
        <f t="shared" si="18"/>
        <v>49087458</v>
      </c>
      <c r="L45" s="464">
        <f t="shared" si="18"/>
        <v>51738181</v>
      </c>
      <c r="M45" s="468">
        <f t="shared" si="18"/>
        <v>54583781</v>
      </c>
    </row>
    <row r="46" spans="1:13" ht="12.75">
      <c r="A46" s="454" t="s">
        <v>102</v>
      </c>
      <c r="B46" s="455"/>
      <c r="C46" s="455"/>
      <c r="D46" s="464">
        <f t="shared" si="18"/>
        <v>60255357</v>
      </c>
      <c r="E46" s="464">
        <f t="shared" si="18"/>
        <v>65538802</v>
      </c>
      <c r="F46" s="464">
        <f t="shared" si="18"/>
        <v>69912496</v>
      </c>
      <c r="G46" s="464">
        <f t="shared" si="18"/>
        <v>78578715</v>
      </c>
      <c r="H46" s="464">
        <f t="shared" si="18"/>
        <v>78579044</v>
      </c>
      <c r="I46" s="465">
        <f t="shared" si="18"/>
        <v>78579044</v>
      </c>
      <c r="J46" s="466">
        <f t="shared" si="18"/>
        <v>0</v>
      </c>
      <c r="K46" s="467">
        <f t="shared" si="18"/>
        <v>82719739</v>
      </c>
      <c r="L46" s="464">
        <f t="shared" si="18"/>
        <v>83922065</v>
      </c>
      <c r="M46" s="468">
        <f t="shared" si="18"/>
        <v>89788710</v>
      </c>
    </row>
    <row r="47" spans="1:13" ht="12.75">
      <c r="A47" s="454" t="s">
        <v>103</v>
      </c>
      <c r="B47" s="455"/>
      <c r="C47" s="455"/>
      <c r="D47" s="464">
        <f t="shared" si="18"/>
        <v>19165788</v>
      </c>
      <c r="E47" s="464">
        <f t="shared" si="18"/>
        <v>27221567</v>
      </c>
      <c r="F47" s="464">
        <f t="shared" si="18"/>
        <v>25700208</v>
      </c>
      <c r="G47" s="464">
        <f t="shared" si="18"/>
        <v>28194353</v>
      </c>
      <c r="H47" s="464">
        <f t="shared" si="18"/>
        <v>28087037</v>
      </c>
      <c r="I47" s="465">
        <f t="shared" si="18"/>
        <v>28087037</v>
      </c>
      <c r="J47" s="466">
        <f t="shared" si="18"/>
        <v>0</v>
      </c>
      <c r="K47" s="467">
        <f t="shared" si="18"/>
        <v>33053220</v>
      </c>
      <c r="L47" s="464">
        <f t="shared" si="18"/>
        <v>34838094</v>
      </c>
      <c r="M47" s="468">
        <f t="shared" si="18"/>
        <v>36754189</v>
      </c>
    </row>
    <row r="48" spans="1:13" ht="12.75">
      <c r="A48" s="454" t="s">
        <v>104</v>
      </c>
      <c r="B48" s="455"/>
      <c r="C48" s="455"/>
      <c r="D48" s="464">
        <f t="shared" si="18"/>
        <v>7939945</v>
      </c>
      <c r="E48" s="464">
        <f t="shared" si="18"/>
        <v>9935065</v>
      </c>
      <c r="F48" s="464">
        <f t="shared" si="18"/>
        <v>9862926</v>
      </c>
      <c r="G48" s="464">
        <f t="shared" si="18"/>
        <v>10692036</v>
      </c>
      <c r="H48" s="464">
        <f t="shared" si="18"/>
        <v>9901735</v>
      </c>
      <c r="I48" s="465">
        <f t="shared" si="18"/>
        <v>9901735</v>
      </c>
      <c r="J48" s="466">
        <f t="shared" si="18"/>
        <v>0</v>
      </c>
      <c r="K48" s="467">
        <f t="shared" si="18"/>
        <v>11004875</v>
      </c>
      <c r="L48" s="464">
        <f t="shared" si="18"/>
        <v>11599139</v>
      </c>
      <c r="M48" s="468">
        <f t="shared" si="18"/>
        <v>12237091</v>
      </c>
    </row>
    <row r="49" spans="1:13" ht="12.75">
      <c r="A49" s="454" t="s">
        <v>480</v>
      </c>
      <c r="B49" s="455"/>
      <c r="C49" s="455"/>
      <c r="D49" s="464">
        <f t="shared" si="18"/>
        <v>9414048</v>
      </c>
      <c r="E49" s="464">
        <f t="shared" si="18"/>
        <v>10844259</v>
      </c>
      <c r="F49" s="464">
        <f t="shared" si="18"/>
        <v>11814064</v>
      </c>
      <c r="G49" s="464">
        <f t="shared" si="18"/>
        <v>12723929</v>
      </c>
      <c r="H49" s="464">
        <f t="shared" si="18"/>
        <v>12723929</v>
      </c>
      <c r="I49" s="465">
        <f t="shared" si="18"/>
        <v>12723929</v>
      </c>
      <c r="J49" s="466">
        <f t="shared" si="18"/>
        <v>0</v>
      </c>
      <c r="K49" s="467">
        <f t="shared" si="18"/>
        <v>13531791</v>
      </c>
      <c r="L49" s="464">
        <f t="shared" si="18"/>
        <v>14262507</v>
      </c>
      <c r="M49" s="468">
        <f t="shared" si="18"/>
        <v>15046952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0</v>
      </c>
      <c r="G50" s="464">
        <f t="shared" si="18"/>
        <v>0</v>
      </c>
      <c r="H50" s="464">
        <f t="shared" si="18"/>
        <v>0</v>
      </c>
      <c r="I50" s="465">
        <f t="shared" si="18"/>
        <v>0</v>
      </c>
      <c r="J50" s="466">
        <f t="shared" si="18"/>
        <v>0</v>
      </c>
      <c r="K50" s="467">
        <f t="shared" si="18"/>
        <v>0</v>
      </c>
      <c r="L50" s="464">
        <f t="shared" si="18"/>
        <v>0</v>
      </c>
      <c r="M50" s="468">
        <f t="shared" si="18"/>
        <v>0</v>
      </c>
    </row>
    <row r="51" spans="1:13" ht="12.75">
      <c r="A51" s="454" t="s">
        <v>107</v>
      </c>
      <c r="B51" s="455"/>
      <c r="C51" s="455"/>
      <c r="D51" s="464">
        <f t="shared" si="18"/>
        <v>701600</v>
      </c>
      <c r="E51" s="464">
        <f t="shared" si="18"/>
        <v>1812422</v>
      </c>
      <c r="F51" s="464">
        <f t="shared" si="18"/>
        <v>1808660</v>
      </c>
      <c r="G51" s="464">
        <f t="shared" si="18"/>
        <v>1657185</v>
      </c>
      <c r="H51" s="464">
        <f t="shared" si="18"/>
        <v>1203908</v>
      </c>
      <c r="I51" s="465">
        <f t="shared" si="18"/>
        <v>1203908</v>
      </c>
      <c r="J51" s="466">
        <f t="shared" si="18"/>
        <v>0</v>
      </c>
      <c r="K51" s="467">
        <f t="shared" si="18"/>
        <v>1267715</v>
      </c>
      <c r="L51" s="464">
        <f t="shared" si="18"/>
        <v>1336172</v>
      </c>
      <c r="M51" s="468">
        <f t="shared" si="18"/>
        <v>1409662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0</v>
      </c>
      <c r="E52" s="464">
        <f t="shared" si="19"/>
        <v>2705128</v>
      </c>
      <c r="F52" s="464">
        <f t="shared" si="19"/>
        <v>2931540</v>
      </c>
      <c r="G52" s="464">
        <f t="shared" si="19"/>
        <v>0</v>
      </c>
      <c r="H52" s="464">
        <f t="shared" si="19"/>
        <v>7000000</v>
      </c>
      <c r="I52" s="465">
        <f t="shared" si="19"/>
        <v>7000000</v>
      </c>
      <c r="J52" s="466">
        <f t="shared" si="19"/>
        <v>0</v>
      </c>
      <c r="K52" s="467">
        <f t="shared" si="19"/>
        <v>0</v>
      </c>
      <c r="L52" s="464">
        <f t="shared" si="19"/>
        <v>0</v>
      </c>
      <c r="M52" s="468">
        <f t="shared" si="19"/>
        <v>0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145396443</v>
      </c>
      <c r="E53" s="469">
        <f t="shared" si="20"/>
        <v>149237915</v>
      </c>
      <c r="F53" s="469">
        <f t="shared" si="20"/>
        <v>150555406</v>
      </c>
      <c r="G53" s="469">
        <f t="shared" si="20"/>
        <v>174989220</v>
      </c>
      <c r="H53" s="469">
        <f t="shared" si="20"/>
        <v>174320292</v>
      </c>
      <c r="I53" s="469">
        <f t="shared" si="20"/>
        <v>174320292</v>
      </c>
      <c r="J53" s="470">
        <f t="shared" si="20"/>
        <v>218812045</v>
      </c>
      <c r="K53" s="471">
        <f t="shared" si="20"/>
        <v>180744494</v>
      </c>
      <c r="L53" s="469">
        <f t="shared" si="20"/>
        <v>189523725</v>
      </c>
      <c r="M53" s="468">
        <f t="shared" si="20"/>
        <v>209395231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144289551</v>
      </c>
      <c r="E54" s="469">
        <f t="shared" si="21"/>
        <v>162098443</v>
      </c>
      <c r="F54" s="469">
        <f t="shared" si="21"/>
        <v>174094075</v>
      </c>
      <c r="G54" s="469">
        <f t="shared" si="21"/>
        <v>186645492</v>
      </c>
      <c r="H54" s="469">
        <f t="shared" si="21"/>
        <v>186120902</v>
      </c>
      <c r="I54" s="469">
        <f t="shared" si="21"/>
        <v>186120902</v>
      </c>
      <c r="J54" s="470">
        <f t="shared" si="21"/>
        <v>0</v>
      </c>
      <c r="K54" s="471">
        <f t="shared" si="21"/>
        <v>201525826</v>
      </c>
      <c r="L54" s="469">
        <f t="shared" si="21"/>
        <v>209143681</v>
      </c>
      <c r="M54" s="473">
        <f t="shared" si="21"/>
        <v>221897521</v>
      </c>
    </row>
    <row r="55" spans="1:13" ht="12.75">
      <c r="A55" s="472" t="s">
        <v>484</v>
      </c>
      <c r="B55" s="455"/>
      <c r="C55" s="455"/>
      <c r="D55" s="469">
        <f>+D84</f>
        <v>810957.833333333</v>
      </c>
      <c r="E55" s="469">
        <f aca="true" t="shared" si="22" ref="E55:M55">+(E121+E126+E127+E128)-(D121+D126+D127+D128)</f>
        <v>1019196</v>
      </c>
      <c r="F55" s="469">
        <f t="shared" si="22"/>
        <v>-2469446</v>
      </c>
      <c r="G55" s="469">
        <f>+(G121+G126+G127+G128)-(F121+F126+F127+F128)</f>
        <v>-4708659</v>
      </c>
      <c r="H55" s="469">
        <f>+(H121+H126+H127+H128)-(F121+F126+F127+F128)</f>
        <v>-4708659</v>
      </c>
      <c r="I55" s="469">
        <f>+(I121+I126+I127+I128)-(F121+F126+F127+F128)</f>
        <v>-4708659</v>
      </c>
      <c r="J55" s="470">
        <f>+(J121+J126+J127+J128)-(F121+F126+F127+F128)</f>
        <v>-24718648</v>
      </c>
      <c r="K55" s="471">
        <f>+(K121+K126+K127+K128)-(G121+G126+G127+G128)</f>
        <v>13165381</v>
      </c>
      <c r="L55" s="469">
        <f t="shared" si="22"/>
        <v>-1</v>
      </c>
      <c r="M55" s="473">
        <f t="shared" si="22"/>
        <v>0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48899924</v>
      </c>
      <c r="E56" s="469">
        <f t="shared" si="23"/>
        <v>64897911</v>
      </c>
      <c r="F56" s="469">
        <f t="shared" si="23"/>
        <v>56467167</v>
      </c>
      <c r="G56" s="469">
        <f t="shared" si="23"/>
        <v>69214507</v>
      </c>
      <c r="H56" s="469">
        <f t="shared" si="23"/>
        <v>81056507</v>
      </c>
      <c r="I56" s="469">
        <f t="shared" si="23"/>
        <v>81056507</v>
      </c>
      <c r="J56" s="470">
        <f t="shared" si="23"/>
        <v>0</v>
      </c>
      <c r="K56" s="471">
        <f t="shared" si="23"/>
        <v>71311000</v>
      </c>
      <c r="L56" s="469">
        <f t="shared" si="23"/>
        <v>69055000</v>
      </c>
      <c r="M56" s="473">
        <f t="shared" si="23"/>
        <v>72671000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14873751</v>
      </c>
      <c r="E57" s="469">
        <f t="shared" si="24"/>
        <v>24055132</v>
      </c>
      <c r="F57" s="469">
        <f t="shared" si="24"/>
        <v>17475716</v>
      </c>
      <c r="G57" s="469">
        <f t="shared" si="24"/>
        <v>24774000</v>
      </c>
      <c r="H57" s="469">
        <f t="shared" si="24"/>
        <v>44421000</v>
      </c>
      <c r="I57" s="469">
        <f t="shared" si="24"/>
        <v>44421000</v>
      </c>
      <c r="J57" s="470">
        <f t="shared" si="24"/>
        <v>0</v>
      </c>
      <c r="K57" s="471">
        <f t="shared" si="24"/>
        <v>23384000</v>
      </c>
      <c r="L57" s="469">
        <f t="shared" si="24"/>
        <v>17793000</v>
      </c>
      <c r="M57" s="473">
        <f t="shared" si="24"/>
        <v>17092000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0</v>
      </c>
      <c r="E58" s="475">
        <f t="shared" si="25"/>
        <v>0</v>
      </c>
      <c r="F58" s="475">
        <f t="shared" si="25"/>
        <v>0</v>
      </c>
      <c r="G58" s="475">
        <f t="shared" si="25"/>
        <v>23274000</v>
      </c>
      <c r="H58" s="475">
        <f t="shared" si="25"/>
        <v>23274000</v>
      </c>
      <c r="I58" s="475">
        <f t="shared" si="25"/>
        <v>23274000</v>
      </c>
      <c r="J58" s="473">
        <f t="shared" si="25"/>
        <v>0</v>
      </c>
      <c r="K58" s="475">
        <f t="shared" si="25"/>
        <v>0</v>
      </c>
      <c r="L58" s="475">
        <f t="shared" si="25"/>
        <v>3200000</v>
      </c>
      <c r="M58" s="473">
        <f t="shared" si="25"/>
        <v>1920000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810957.833333333</v>
      </c>
      <c r="E84" s="497">
        <f aca="true" t="shared" si="27" ref="E84:M84">+E55</f>
        <v>1019196</v>
      </c>
      <c r="F84" s="497">
        <f t="shared" si="27"/>
        <v>-2469446</v>
      </c>
      <c r="G84" s="497">
        <f t="shared" si="27"/>
        <v>-4708659</v>
      </c>
      <c r="H84" s="497">
        <f t="shared" si="27"/>
        <v>-4708659</v>
      </c>
      <c r="I84" s="497">
        <f t="shared" si="27"/>
        <v>-4708659</v>
      </c>
      <c r="J84" s="497">
        <f t="shared" si="27"/>
        <v>-24718648</v>
      </c>
      <c r="K84" s="497">
        <f t="shared" si="27"/>
        <v>13165381</v>
      </c>
      <c r="L84" s="497">
        <f t="shared" si="27"/>
        <v>-1</v>
      </c>
      <c r="M84" s="497">
        <f t="shared" si="27"/>
        <v>0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164142115.21355855</v>
      </c>
      <c r="E98" s="402">
        <f t="shared" si="28"/>
        <v>160298015.43292266</v>
      </c>
      <c r="F98" s="402">
        <f t="shared" si="28"/>
        <v>189646502.00354055</v>
      </c>
      <c r="G98" s="402">
        <f t="shared" si="28"/>
        <v>94674288.95358007</v>
      </c>
      <c r="H98" s="402">
        <f t="shared" si="28"/>
        <v>99026452.9529167</v>
      </c>
      <c r="I98" s="402">
        <f t="shared" si="28"/>
        <v>99026452.9529167</v>
      </c>
      <c r="J98" s="402">
        <f t="shared" si="28"/>
        <v>1712342</v>
      </c>
      <c r="K98" s="402">
        <f t="shared" si="28"/>
        <v>81827027.21826726</v>
      </c>
      <c r="L98" s="402">
        <f t="shared" si="28"/>
        <v>82772217.14029004</v>
      </c>
      <c r="M98" s="402">
        <f t="shared" si="28"/>
        <v>92688006.29696772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30020459</v>
      </c>
      <c r="E99" s="402">
        <f t="shared" si="29"/>
        <v>18992442</v>
      </c>
      <c r="F99" s="402">
        <f t="shared" si="29"/>
        <v>11294862</v>
      </c>
      <c r="G99" s="402">
        <f t="shared" si="29"/>
        <v>4000000</v>
      </c>
      <c r="H99" s="402">
        <f t="shared" si="29"/>
        <v>3707985</v>
      </c>
      <c r="I99" s="402">
        <f t="shared" si="29"/>
        <v>3707985</v>
      </c>
      <c r="J99" s="402">
        <f t="shared" si="29"/>
        <v>-9987165</v>
      </c>
      <c r="K99" s="402">
        <f t="shared" si="29"/>
        <v>16915794</v>
      </c>
      <c r="L99" s="402">
        <f t="shared" si="29"/>
        <v>1395326</v>
      </c>
      <c r="M99" s="402">
        <f t="shared" si="29"/>
        <v>933929</v>
      </c>
    </row>
    <row r="100" spans="1:13" ht="12.75">
      <c r="A100" s="6"/>
      <c r="B100" s="6"/>
      <c r="C100" s="6"/>
      <c r="D100" s="402">
        <f aca="true" t="shared" si="30" ref="D100:M100">+D99-D98</f>
        <v>-134121656.21355855</v>
      </c>
      <c r="E100" s="402">
        <f t="shared" si="30"/>
        <v>-141305573.43292266</v>
      </c>
      <c r="F100" s="402">
        <f t="shared" si="30"/>
        <v>-178351640.00354055</v>
      </c>
      <c r="G100" s="402">
        <f t="shared" si="30"/>
        <v>-90674288.95358007</v>
      </c>
      <c r="H100" s="402">
        <f t="shared" si="30"/>
        <v>-95318467.9529167</v>
      </c>
      <c r="I100" s="402">
        <f t="shared" si="30"/>
        <v>-95318467.9529167</v>
      </c>
      <c r="J100" s="402">
        <f t="shared" si="30"/>
        <v>-11699507</v>
      </c>
      <c r="K100" s="402">
        <f t="shared" si="30"/>
        <v>-64911233.21826726</v>
      </c>
      <c r="L100" s="402">
        <f t="shared" si="30"/>
        <v>-81376891.14029004</v>
      </c>
      <c r="M100" s="402">
        <f t="shared" si="30"/>
        <v>-91754077.29696772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35813662</v>
      </c>
      <c r="E104" s="402">
        <v>34187763</v>
      </c>
      <c r="F104" s="402">
        <v>42273194</v>
      </c>
      <c r="G104" s="402">
        <v>44116516</v>
      </c>
      <c r="H104" s="402">
        <v>45264003</v>
      </c>
      <c r="I104" s="402">
        <v>45264003</v>
      </c>
      <c r="J104" s="402"/>
      <c r="K104" s="402">
        <v>49087458</v>
      </c>
      <c r="L104" s="402">
        <v>51738181</v>
      </c>
      <c r="M104" s="402">
        <v>54583781</v>
      </c>
    </row>
    <row r="105" spans="1:13" ht="12.75">
      <c r="A105" s="404" t="s">
        <v>296</v>
      </c>
      <c r="B105" s="405"/>
      <c r="C105" s="405"/>
      <c r="D105" s="402">
        <v>60255357</v>
      </c>
      <c r="E105" s="402">
        <v>65538802</v>
      </c>
      <c r="F105" s="402">
        <v>69912496</v>
      </c>
      <c r="G105" s="402">
        <v>78578715</v>
      </c>
      <c r="H105" s="402">
        <v>78579044</v>
      </c>
      <c r="I105" s="402">
        <v>78579044</v>
      </c>
      <c r="J105" s="402"/>
      <c r="K105" s="402">
        <v>82719739</v>
      </c>
      <c r="L105" s="402">
        <v>83922065</v>
      </c>
      <c r="M105" s="402">
        <v>89788710</v>
      </c>
    </row>
    <row r="106" spans="1:13" ht="12.75">
      <c r="A106" s="404" t="s">
        <v>297</v>
      </c>
      <c r="B106" s="405"/>
      <c r="C106" s="405"/>
      <c r="D106" s="402">
        <v>19165788</v>
      </c>
      <c r="E106" s="402">
        <v>27221567</v>
      </c>
      <c r="F106" s="402">
        <v>25700208</v>
      </c>
      <c r="G106" s="402">
        <v>28194353</v>
      </c>
      <c r="H106" s="402">
        <v>28087037</v>
      </c>
      <c r="I106" s="402">
        <v>28087037</v>
      </c>
      <c r="J106" s="402"/>
      <c r="K106" s="402">
        <v>33053220</v>
      </c>
      <c r="L106" s="402">
        <v>34838094</v>
      </c>
      <c r="M106" s="402">
        <v>36754189</v>
      </c>
    </row>
    <row r="107" spans="1:13" ht="12.75">
      <c r="A107" s="404" t="s">
        <v>298</v>
      </c>
      <c r="B107" s="405"/>
      <c r="C107" s="405"/>
      <c r="D107" s="402">
        <v>7939945</v>
      </c>
      <c r="E107" s="402">
        <v>9935065</v>
      </c>
      <c r="F107" s="402">
        <v>9862926</v>
      </c>
      <c r="G107" s="402">
        <v>10692036</v>
      </c>
      <c r="H107" s="402">
        <v>9901735</v>
      </c>
      <c r="I107" s="402">
        <v>9901735</v>
      </c>
      <c r="J107" s="402"/>
      <c r="K107" s="402">
        <v>11004875</v>
      </c>
      <c r="L107" s="402">
        <v>11599139</v>
      </c>
      <c r="M107" s="402">
        <v>12237091</v>
      </c>
    </row>
    <row r="108" spans="1:13" ht="12.75">
      <c r="A108" s="404" t="s">
        <v>299</v>
      </c>
      <c r="B108" s="405"/>
      <c r="C108" s="405"/>
      <c r="D108" s="402">
        <v>9414048</v>
      </c>
      <c r="E108" s="402">
        <v>10844259</v>
      </c>
      <c r="F108" s="402">
        <v>11814064</v>
      </c>
      <c r="G108" s="402">
        <v>12723929</v>
      </c>
      <c r="H108" s="402">
        <v>12723929</v>
      </c>
      <c r="I108" s="402">
        <v>12723929</v>
      </c>
      <c r="J108" s="402"/>
      <c r="K108" s="402">
        <v>13531791</v>
      </c>
      <c r="L108" s="402">
        <v>14262507</v>
      </c>
      <c r="M108" s="402">
        <v>15046952</v>
      </c>
    </row>
    <row r="109" spans="1:13" ht="12.75">
      <c r="A109" s="404" t="s">
        <v>300</v>
      </c>
      <c r="B109" s="405"/>
      <c r="C109" s="405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</row>
    <row r="110" spans="1:13" ht="12.75">
      <c r="A110" s="404" t="s">
        <v>301</v>
      </c>
      <c r="B110" s="405"/>
      <c r="C110" s="405"/>
      <c r="D110" s="402">
        <v>701600</v>
      </c>
      <c r="E110" s="402">
        <v>1812422</v>
      </c>
      <c r="F110" s="402">
        <v>1808660</v>
      </c>
      <c r="G110" s="402">
        <v>1657185</v>
      </c>
      <c r="H110" s="402">
        <v>1203908</v>
      </c>
      <c r="I110" s="402">
        <v>1203908</v>
      </c>
      <c r="J110" s="402"/>
      <c r="K110" s="402">
        <v>1267715</v>
      </c>
      <c r="L110" s="402">
        <v>1336172</v>
      </c>
      <c r="M110" s="402">
        <v>1409662</v>
      </c>
    </row>
    <row r="111" spans="1:13" ht="12.75">
      <c r="A111" s="404" t="s">
        <v>302</v>
      </c>
      <c r="B111" s="405"/>
      <c r="C111" s="405"/>
      <c r="D111" s="402">
        <v>10999151</v>
      </c>
      <c r="E111" s="402">
        <v>12558565</v>
      </c>
      <c r="F111" s="402">
        <v>12722527</v>
      </c>
      <c r="G111" s="402">
        <v>10682758</v>
      </c>
      <c r="H111" s="402">
        <v>10361246</v>
      </c>
      <c r="I111" s="402">
        <v>10361246</v>
      </c>
      <c r="J111" s="402"/>
      <c r="K111" s="402">
        <v>10861028</v>
      </c>
      <c r="L111" s="402">
        <v>11447523</v>
      </c>
      <c r="M111" s="402">
        <v>12077136</v>
      </c>
    </row>
    <row r="112" spans="1:13" ht="12.75">
      <c r="A112" s="404" t="s">
        <v>303</v>
      </c>
      <c r="B112" s="405"/>
      <c r="C112" s="405"/>
      <c r="D112" s="402">
        <v>48899924</v>
      </c>
      <c r="E112" s="402">
        <v>64897911</v>
      </c>
      <c r="F112" s="402">
        <v>56467167</v>
      </c>
      <c r="G112" s="402">
        <v>69214507</v>
      </c>
      <c r="H112" s="402">
        <v>81056507</v>
      </c>
      <c r="I112" s="402">
        <v>81056507</v>
      </c>
      <c r="J112" s="402"/>
      <c r="K112" s="402">
        <v>71311000</v>
      </c>
      <c r="L112" s="402">
        <v>69055000</v>
      </c>
      <c r="M112" s="402">
        <v>72671000</v>
      </c>
    </row>
    <row r="113" spans="1:13" ht="12.75">
      <c r="A113" s="404" t="s">
        <v>304</v>
      </c>
      <c r="B113" s="405"/>
      <c r="C113" s="405"/>
      <c r="D113" s="402">
        <v>158033508</v>
      </c>
      <c r="E113" s="402">
        <v>178353955</v>
      </c>
      <c r="F113" s="402">
        <v>191577173</v>
      </c>
      <c r="G113" s="402">
        <v>209573101</v>
      </c>
      <c r="H113" s="402">
        <v>209772174</v>
      </c>
      <c r="I113" s="402">
        <v>209772174</v>
      </c>
      <c r="J113" s="402"/>
      <c r="K113" s="402">
        <v>229968678</v>
      </c>
      <c r="L113" s="402">
        <v>245236498</v>
      </c>
      <c r="M113" s="402">
        <v>264462118</v>
      </c>
    </row>
    <row r="114" spans="1:13" ht="12.75">
      <c r="A114" s="404" t="s">
        <v>305</v>
      </c>
      <c r="B114" s="405"/>
      <c r="C114" s="405"/>
      <c r="D114" s="402">
        <v>36928708</v>
      </c>
      <c r="E114" s="402">
        <v>27939731</v>
      </c>
      <c r="F114" s="402">
        <v>34104565</v>
      </c>
      <c r="G114" s="402">
        <v>27677781</v>
      </c>
      <c r="H114" s="402">
        <v>31778253</v>
      </c>
      <c r="I114" s="402">
        <v>31778253</v>
      </c>
      <c r="J114" s="402"/>
      <c r="K114" s="402">
        <v>35137115</v>
      </c>
      <c r="L114" s="402">
        <v>28208006</v>
      </c>
      <c r="M114" s="402">
        <v>29787977</v>
      </c>
    </row>
    <row r="115" spans="1:13" ht="12.75">
      <c r="A115" s="404" t="s">
        <v>306</v>
      </c>
      <c r="B115" s="405"/>
      <c r="C115" s="405"/>
      <c r="D115" s="402">
        <v>22686109</v>
      </c>
      <c r="E115" s="402">
        <v>9377208</v>
      </c>
      <c r="F115" s="402">
        <v>27553040</v>
      </c>
      <c r="G115" s="402">
        <v>9977349</v>
      </c>
      <c r="H115" s="402">
        <v>9977349</v>
      </c>
      <c r="I115" s="402">
        <v>9977349</v>
      </c>
      <c r="J115" s="402"/>
      <c r="K115" s="402">
        <v>19066479</v>
      </c>
      <c r="L115" s="402">
        <v>17792654</v>
      </c>
      <c r="M115" s="402">
        <v>10491019</v>
      </c>
    </row>
    <row r="116" spans="1:13" ht="12.75">
      <c r="A116" s="404" t="s">
        <v>307</v>
      </c>
      <c r="B116" s="405"/>
      <c r="C116" s="405"/>
      <c r="D116" s="402">
        <v>-61141321</v>
      </c>
      <c r="E116" s="402">
        <v>-29543988</v>
      </c>
      <c r="F116" s="402">
        <v>-71201646</v>
      </c>
      <c r="G116" s="402">
        <v>-33524402</v>
      </c>
      <c r="H116" s="402">
        <v>-18793920</v>
      </c>
      <c r="I116" s="402">
        <v>-18793920</v>
      </c>
      <c r="J116" s="402"/>
      <c r="K116" s="402">
        <v>-42939076</v>
      </c>
      <c r="L116" s="402">
        <v>-51524184</v>
      </c>
      <c r="M116" s="402">
        <v>-48531707</v>
      </c>
    </row>
    <row r="117" spans="1:13" ht="12.75">
      <c r="A117" s="404" t="s">
        <v>308</v>
      </c>
      <c r="B117" s="405"/>
      <c r="C117" s="405"/>
      <c r="D117" s="402">
        <v>14873751</v>
      </c>
      <c r="E117" s="402">
        <v>24055132</v>
      </c>
      <c r="F117" s="402">
        <v>17475716</v>
      </c>
      <c r="G117" s="402">
        <v>24774000</v>
      </c>
      <c r="H117" s="402">
        <v>44421000</v>
      </c>
      <c r="I117" s="402">
        <v>44421000</v>
      </c>
      <c r="J117" s="402"/>
      <c r="K117" s="402">
        <v>23384000</v>
      </c>
      <c r="L117" s="402">
        <v>17793000</v>
      </c>
      <c r="M117" s="402">
        <v>17092000</v>
      </c>
    </row>
    <row r="118" spans="1:13" ht="12.75">
      <c r="A118" s="404" t="s">
        <v>309</v>
      </c>
      <c r="B118" s="405"/>
      <c r="C118" s="405"/>
      <c r="D118" s="402">
        <v>14873751</v>
      </c>
      <c r="E118" s="402">
        <v>21350004</v>
      </c>
      <c r="F118" s="402">
        <v>14544176</v>
      </c>
      <c r="G118" s="402">
        <v>24774000</v>
      </c>
      <c r="H118" s="402">
        <v>37421000</v>
      </c>
      <c r="I118" s="402">
        <v>37421000</v>
      </c>
      <c r="J118" s="402"/>
      <c r="K118" s="402">
        <v>23384000</v>
      </c>
      <c r="L118" s="402">
        <v>17793000</v>
      </c>
      <c r="M118" s="402">
        <v>17092000</v>
      </c>
    </row>
    <row r="119" spans="1:13" ht="12.75">
      <c r="A119" s="404" t="s">
        <v>310</v>
      </c>
      <c r="B119" s="405"/>
      <c r="C119" s="405"/>
      <c r="D119" s="402"/>
      <c r="E119" s="402"/>
      <c r="F119" s="402"/>
      <c r="G119" s="402">
        <v>23274000</v>
      </c>
      <c r="H119" s="402">
        <v>23274000</v>
      </c>
      <c r="I119" s="402">
        <v>23274000</v>
      </c>
      <c r="J119" s="402"/>
      <c r="K119" s="402"/>
      <c r="L119" s="402">
        <v>3200000</v>
      </c>
      <c r="M119" s="402">
        <v>1920000</v>
      </c>
    </row>
    <row r="120" spans="1:13" ht="12.75">
      <c r="A120" s="404" t="s">
        <v>311</v>
      </c>
      <c r="B120" s="405"/>
      <c r="C120" s="405"/>
      <c r="D120" s="402">
        <v>9925901</v>
      </c>
      <c r="E120" s="402">
        <v>10064082</v>
      </c>
      <c r="F120" s="402">
        <v>13291463</v>
      </c>
      <c r="G120" s="402">
        <v>13865050</v>
      </c>
      <c r="H120" s="402">
        <v>15794887</v>
      </c>
      <c r="I120" s="402">
        <v>15794887</v>
      </c>
      <c r="J120" s="402"/>
      <c r="K120" s="402">
        <v>16632017</v>
      </c>
      <c r="L120" s="402">
        <v>16476145</v>
      </c>
      <c r="M120" s="402">
        <v>17382333</v>
      </c>
    </row>
    <row r="121" spans="1:13" ht="12.75">
      <c r="A121" s="404" t="s">
        <v>312</v>
      </c>
      <c r="B121" s="405"/>
      <c r="C121" s="405"/>
      <c r="D121" s="402"/>
      <c r="E121" s="402"/>
      <c r="F121" s="402"/>
      <c r="G121" s="402"/>
      <c r="H121" s="402"/>
      <c r="I121" s="402"/>
      <c r="J121" s="402">
        <v>-149140</v>
      </c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603069384</v>
      </c>
      <c r="E122" s="402">
        <v>689619521</v>
      </c>
      <c r="F122" s="402">
        <v>656226047</v>
      </c>
      <c r="G122" s="402">
        <v>545809444</v>
      </c>
      <c r="H122" s="402">
        <v>565441446</v>
      </c>
      <c r="I122" s="402">
        <v>565441446</v>
      </c>
      <c r="J122" s="402">
        <v>5527422</v>
      </c>
      <c r="K122" s="402">
        <v>627912868</v>
      </c>
      <c r="L122" s="402">
        <v>604946995</v>
      </c>
      <c r="M122" s="402">
        <v>581280122</v>
      </c>
    </row>
    <row r="123" spans="1:13" ht="12.75">
      <c r="A123" s="404" t="s">
        <v>314</v>
      </c>
      <c r="B123" s="405"/>
      <c r="C123" s="405"/>
      <c r="D123" s="402">
        <v>30020459</v>
      </c>
      <c r="E123" s="402">
        <v>18992442</v>
      </c>
      <c r="F123" s="402">
        <v>11294862</v>
      </c>
      <c r="G123" s="402">
        <v>4000000</v>
      </c>
      <c r="H123" s="402">
        <v>3707985</v>
      </c>
      <c r="I123" s="402">
        <v>3707985</v>
      </c>
      <c r="J123" s="402">
        <v>-9987165</v>
      </c>
      <c r="K123" s="402">
        <v>16915794</v>
      </c>
      <c r="L123" s="402">
        <v>1395326</v>
      </c>
      <c r="M123" s="402">
        <v>933929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189169923</v>
      </c>
      <c r="E125" s="402">
        <v>184103090</v>
      </c>
      <c r="F125" s="402">
        <v>209871445</v>
      </c>
      <c r="G125" s="402">
        <v>112186163</v>
      </c>
      <c r="H125" s="402">
        <v>116520554</v>
      </c>
      <c r="I125" s="402">
        <v>116520554</v>
      </c>
      <c r="J125" s="402">
        <v>1712342</v>
      </c>
      <c r="K125" s="402">
        <v>110387047</v>
      </c>
      <c r="L125" s="402">
        <v>111628671</v>
      </c>
      <c r="M125" s="402">
        <v>122737590</v>
      </c>
    </row>
    <row r="126" spans="1:13" ht="12.75">
      <c r="A126" s="404" t="s">
        <v>317</v>
      </c>
      <c r="B126" s="405"/>
      <c r="C126" s="405"/>
      <c r="D126" s="402">
        <v>10838438</v>
      </c>
      <c r="E126" s="402">
        <v>8166142</v>
      </c>
      <c r="F126" s="402">
        <v>7386368</v>
      </c>
      <c r="G126" s="402">
        <v>16963979</v>
      </c>
      <c r="H126" s="402">
        <v>16963979</v>
      </c>
      <c r="I126" s="402">
        <v>16963979</v>
      </c>
      <c r="J126" s="402">
        <v>-1276146</v>
      </c>
      <c r="K126" s="402">
        <v>19262418</v>
      </c>
      <c r="L126" s="402">
        <v>19262418</v>
      </c>
      <c r="M126" s="402">
        <v>19262418</v>
      </c>
    </row>
    <row r="127" spans="1:13" ht="12.75">
      <c r="A127" s="404" t="s">
        <v>318</v>
      </c>
      <c r="B127" s="405"/>
      <c r="C127" s="405"/>
      <c r="D127" s="402">
        <v>13998835</v>
      </c>
      <c r="E127" s="402">
        <v>17690327</v>
      </c>
      <c r="F127" s="402">
        <v>16000655</v>
      </c>
      <c r="G127" s="402">
        <v>1714385</v>
      </c>
      <c r="H127" s="402">
        <v>1714385</v>
      </c>
      <c r="I127" s="402">
        <v>1714385</v>
      </c>
      <c r="J127" s="402">
        <v>93661</v>
      </c>
      <c r="K127" s="402">
        <v>12581327</v>
      </c>
      <c r="L127" s="402">
        <v>12581326</v>
      </c>
      <c r="M127" s="402">
        <v>12581326</v>
      </c>
    </row>
    <row r="128" spans="1:13" ht="12.75">
      <c r="A128" s="404" t="s">
        <v>319</v>
      </c>
      <c r="B128" s="405"/>
      <c r="C128" s="405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</row>
    <row r="129" spans="1:13" ht="12.75">
      <c r="A129" s="404" t="s">
        <v>320</v>
      </c>
      <c r="B129" s="405"/>
      <c r="C129" s="405"/>
      <c r="D129" s="402">
        <v>30020459</v>
      </c>
      <c r="E129" s="402">
        <v>18992442</v>
      </c>
      <c r="F129" s="402">
        <v>11294862</v>
      </c>
      <c r="G129" s="402">
        <v>4000006</v>
      </c>
      <c r="H129" s="402">
        <v>6229933</v>
      </c>
      <c r="I129" s="402">
        <v>6229933</v>
      </c>
      <c r="J129" s="402">
        <v>1115378</v>
      </c>
      <c r="K129" s="402">
        <v>16915787</v>
      </c>
      <c r="L129" s="402">
        <v>1395319</v>
      </c>
      <c r="M129" s="402">
        <v>933921</v>
      </c>
    </row>
    <row r="130" spans="1:13" ht="12.75">
      <c r="A130" s="404" t="s">
        <v>321</v>
      </c>
      <c r="B130" s="405"/>
      <c r="C130" s="405"/>
      <c r="D130" s="402">
        <v>145396443</v>
      </c>
      <c r="E130" s="402">
        <v>149237915</v>
      </c>
      <c r="F130" s="402">
        <v>150555406</v>
      </c>
      <c r="G130" s="402">
        <v>174989220</v>
      </c>
      <c r="H130" s="402">
        <v>174320292</v>
      </c>
      <c r="I130" s="402">
        <v>174320292</v>
      </c>
      <c r="J130" s="402">
        <v>218812045</v>
      </c>
      <c r="K130" s="402">
        <v>180744494</v>
      </c>
      <c r="L130" s="402">
        <v>189523725</v>
      </c>
      <c r="M130" s="402">
        <v>209395231</v>
      </c>
    </row>
    <row r="131" spans="1:13" ht="12.75">
      <c r="A131" s="404" t="s">
        <v>322</v>
      </c>
      <c r="B131" s="405"/>
      <c r="C131" s="405"/>
      <c r="D131" s="402">
        <v>63698487</v>
      </c>
      <c r="E131" s="402">
        <v>21126802</v>
      </c>
      <c r="F131" s="402">
        <v>18533909</v>
      </c>
      <c r="G131" s="402">
        <v>24774000</v>
      </c>
      <c r="H131" s="402">
        <v>44421000</v>
      </c>
      <c r="I131" s="402">
        <v>44421000</v>
      </c>
      <c r="J131" s="402">
        <v>24168313</v>
      </c>
      <c r="K131" s="402">
        <v>23384000</v>
      </c>
      <c r="L131" s="402">
        <v>17793000</v>
      </c>
      <c r="M131" s="402">
        <v>17092000</v>
      </c>
    </row>
    <row r="132" spans="1:13" ht="12.75">
      <c r="A132" s="404" t="s">
        <v>323</v>
      </c>
      <c r="B132" s="405"/>
      <c r="C132" s="405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2018-08-02T07:50:38Z</dcterms:created>
  <dcterms:modified xsi:type="dcterms:W3CDTF">2018-08-02T07:50:43Z</dcterms:modified>
  <cp:category/>
  <cp:version/>
  <cp:contentType/>
  <cp:contentStatus/>
</cp:coreProperties>
</file>