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BUF" sheetId="1" r:id="rId1"/>
    <sheet name="NMA" sheetId="2" r:id="rId2"/>
    <sheet name="EC101" sheetId="3" r:id="rId3"/>
    <sheet name="EC102" sheetId="4" r:id="rId4"/>
    <sheet name="EC104" sheetId="5" r:id="rId5"/>
    <sheet name="EC105" sheetId="6" r:id="rId6"/>
    <sheet name="EC106" sheetId="7" r:id="rId7"/>
    <sheet name="EC108" sheetId="8" r:id="rId8"/>
    <sheet name="EC109" sheetId="9" r:id="rId9"/>
    <sheet name="DC10" sheetId="10" r:id="rId10"/>
    <sheet name="EC121" sheetId="11" r:id="rId11"/>
    <sheet name="EC122" sheetId="12" r:id="rId12"/>
    <sheet name="EC123" sheetId="13" r:id="rId13"/>
    <sheet name="EC124" sheetId="14" r:id="rId14"/>
    <sheet name="EC126" sheetId="15" r:id="rId15"/>
    <sheet name="EC129" sheetId="16" r:id="rId16"/>
    <sheet name="DC12" sheetId="17" r:id="rId17"/>
    <sheet name="EC131" sheetId="18" r:id="rId18"/>
    <sheet name="EC135" sheetId="19" r:id="rId19"/>
    <sheet name="EC136" sheetId="20" r:id="rId20"/>
    <sheet name="EC137" sheetId="21" r:id="rId21"/>
    <sheet name="EC138" sheetId="22" r:id="rId22"/>
    <sheet name="EC139" sheetId="23" r:id="rId23"/>
    <sheet name="DC13" sheetId="24" r:id="rId24"/>
    <sheet name="EC141" sheetId="25" r:id="rId25"/>
    <sheet name="EC142" sheetId="26" r:id="rId26"/>
    <sheet name="EC145" sheetId="27" r:id="rId27"/>
    <sheet name="DC14" sheetId="28" r:id="rId28"/>
    <sheet name="EC153" sheetId="29" r:id="rId29"/>
    <sheet name="EC154" sheetId="30" r:id="rId30"/>
    <sheet name="EC155" sheetId="31" r:id="rId31"/>
    <sheet name="EC156" sheetId="32" r:id="rId32"/>
    <sheet name="EC157" sheetId="33" r:id="rId33"/>
    <sheet name="DC15" sheetId="34" r:id="rId34"/>
    <sheet name="EC441" sheetId="35" r:id="rId35"/>
    <sheet name="EC442" sheetId="36" r:id="rId36"/>
    <sheet name="EC443" sheetId="37" r:id="rId37"/>
    <sheet name="EC444" sheetId="38" r:id="rId38"/>
    <sheet name="DC44" sheetId="39" r:id="rId39"/>
    <sheet name="Summary" sheetId="40" r:id="rId40"/>
  </sheets>
  <definedNames>
    <definedName name="_xlnm.Print_Area" localSheetId="0">'BUF'!$A$1:$AA$55</definedName>
    <definedName name="_xlnm.Print_Area" localSheetId="9">'DC10'!$A$1:$AA$55</definedName>
    <definedName name="_xlnm.Print_Area" localSheetId="16">'DC12'!$A$1:$AA$55</definedName>
    <definedName name="_xlnm.Print_Area" localSheetId="23">'DC13'!$A$1:$AA$55</definedName>
    <definedName name="_xlnm.Print_Area" localSheetId="27">'DC14'!$A$1:$AA$55</definedName>
    <definedName name="_xlnm.Print_Area" localSheetId="33">'DC15'!$A$1:$AA$55</definedName>
    <definedName name="_xlnm.Print_Area" localSheetId="38">'DC44'!$A$1:$AA$55</definedName>
    <definedName name="_xlnm.Print_Area" localSheetId="2">'EC101'!$A$1:$AA$55</definedName>
    <definedName name="_xlnm.Print_Area" localSheetId="3">'EC102'!$A$1:$AA$55</definedName>
    <definedName name="_xlnm.Print_Area" localSheetId="4">'EC104'!$A$1:$AA$55</definedName>
    <definedName name="_xlnm.Print_Area" localSheetId="5">'EC105'!$A$1:$AA$55</definedName>
    <definedName name="_xlnm.Print_Area" localSheetId="6">'EC106'!$A$1:$AA$55</definedName>
    <definedName name="_xlnm.Print_Area" localSheetId="7">'EC108'!$A$1:$AA$55</definedName>
    <definedName name="_xlnm.Print_Area" localSheetId="8">'EC109'!$A$1:$AA$55</definedName>
    <definedName name="_xlnm.Print_Area" localSheetId="10">'EC121'!$A$1:$AA$55</definedName>
    <definedName name="_xlnm.Print_Area" localSheetId="11">'EC122'!$A$1:$AA$55</definedName>
    <definedName name="_xlnm.Print_Area" localSheetId="12">'EC123'!$A$1:$AA$55</definedName>
    <definedName name="_xlnm.Print_Area" localSheetId="13">'EC124'!$A$1:$AA$55</definedName>
    <definedName name="_xlnm.Print_Area" localSheetId="14">'EC126'!$A$1:$AA$55</definedName>
    <definedName name="_xlnm.Print_Area" localSheetId="15">'EC129'!$A$1:$AA$55</definedName>
    <definedName name="_xlnm.Print_Area" localSheetId="17">'EC131'!$A$1:$AA$55</definedName>
    <definedName name="_xlnm.Print_Area" localSheetId="18">'EC135'!$A$1:$AA$55</definedName>
    <definedName name="_xlnm.Print_Area" localSheetId="19">'EC136'!$A$1:$AA$55</definedName>
    <definedName name="_xlnm.Print_Area" localSheetId="20">'EC137'!$A$1:$AA$55</definedName>
    <definedName name="_xlnm.Print_Area" localSheetId="21">'EC138'!$A$1:$AA$55</definedName>
    <definedName name="_xlnm.Print_Area" localSheetId="22">'EC139'!$A$1:$AA$55</definedName>
    <definedName name="_xlnm.Print_Area" localSheetId="24">'EC141'!$A$1:$AA$55</definedName>
    <definedName name="_xlnm.Print_Area" localSheetId="25">'EC142'!$A$1:$AA$55</definedName>
    <definedName name="_xlnm.Print_Area" localSheetId="26">'EC145'!$A$1:$AA$55</definedName>
    <definedName name="_xlnm.Print_Area" localSheetId="28">'EC153'!$A$1:$AA$55</definedName>
    <definedName name="_xlnm.Print_Area" localSheetId="29">'EC154'!$A$1:$AA$55</definedName>
    <definedName name="_xlnm.Print_Area" localSheetId="30">'EC155'!$A$1:$AA$55</definedName>
    <definedName name="_xlnm.Print_Area" localSheetId="31">'EC156'!$A$1:$AA$55</definedName>
    <definedName name="_xlnm.Print_Area" localSheetId="32">'EC157'!$A$1:$AA$55</definedName>
    <definedName name="_xlnm.Print_Area" localSheetId="34">'EC441'!$A$1:$AA$55</definedName>
    <definedName name="_xlnm.Print_Area" localSheetId="35">'EC442'!$A$1:$AA$55</definedName>
    <definedName name="_xlnm.Print_Area" localSheetId="36">'EC443'!$A$1:$AA$55</definedName>
    <definedName name="_xlnm.Print_Area" localSheetId="37">'EC444'!$A$1:$AA$55</definedName>
    <definedName name="_xlnm.Print_Area" localSheetId="1">'NMA'!$A$1:$AA$55</definedName>
    <definedName name="_xlnm.Print_Area" localSheetId="39">'Summary'!$A$1:$AA$55</definedName>
  </definedNames>
  <calcPr calcMode="manual" fullCalcOnLoad="1"/>
</workbook>
</file>

<file path=xl/sharedStrings.xml><?xml version="1.0" encoding="utf-8"?>
<sst xmlns="http://schemas.openxmlformats.org/spreadsheetml/2006/main" count="3480" uniqueCount="104">
  <si>
    <t>Eastern Cape: Buffalo City(BUF) - Table C2 Quarterly Budget Statement - Financial Performance (standard classification) for 2nd Quarter ended 31 December 2018 (Figures Finalised as at 2019/01/30)</t>
  </si>
  <si>
    <t>Standard Classification Description</t>
  </si>
  <si>
    <t>2017/18</t>
  </si>
  <si>
    <t>2018/19</t>
  </si>
  <si>
    <t>Budget year 2018/19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</si>
  <si>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</si>
  <si>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</si>
  <si>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</si>
  <si>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</si>
  <si>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</si>
  <si>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</si>
  <si>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</si>
  <si>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</si>
  <si>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</si>
  <si>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</si>
  <si>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</si>
  <si>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</si>
  <si>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</si>
  <si>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</si>
  <si>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</si>
  <si>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</si>
  <si>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</si>
  <si>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</si>
  <si>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</si>
  <si>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</si>
  <si>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</si>
  <si>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</si>
  <si>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</si>
  <si>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</si>
  <si>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</si>
  <si>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</si>
  <si>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</si>
  <si>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</si>
  <si>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</si>
  <si>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</si>
  <si>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</si>
  <si>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</si>
  <si>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</si>
  <si>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</si>
  <si>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</si>
  <si>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</si>
  <si>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</si>
  <si>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</si>
  <si>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</si>
  <si>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</si>
  <si>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</si>
  <si>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</si>
  <si>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</si>
  <si>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</si>
  <si>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</si>
  <si>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</si>
  <si>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</si>
  <si>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</si>
  <si>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</si>
  <si>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</si>
  <si>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</si>
  <si>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</si>
  <si>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</si>
  <si>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</si>
  <si>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Eastern Cape: Nelson Mandela Bay(NMA) - Table C2 Quarterly Budget Statement - Financial Performance (standard classification) for 2nd Quarter ended 31 December 2018 (Figures Finalised as at 2019/01/30)</t>
  </si>
  <si>
    <t>Eastern Cape: Dr Beyers Naude(EC101) - Table C2 Quarterly Budget Statement - Financial Performance (standard classification) for 2nd Quarter ended 31 December 2018 (Figures Finalised as at 2019/01/30)</t>
  </si>
  <si>
    <t>Eastern Cape: Blue Crane Route(EC102) - Table C2 Quarterly Budget Statement - Financial Performance (standard classification) for 2nd Quarter ended 31 December 2018 (Figures Finalised as at 2019/01/30)</t>
  </si>
  <si>
    <t>Eastern Cape: Makana(EC104) - Table C2 Quarterly Budget Statement - Financial Performance (standard classification) for 2nd Quarter ended 31 December 2018 (Figures Finalised as at 2019/01/30)</t>
  </si>
  <si>
    <t>Eastern Cape: Ndlambe(EC105) - Table C2 Quarterly Budget Statement - Financial Performance (standard classification) for 2nd Quarter ended 31 December 2018 (Figures Finalised as at 2019/01/30)</t>
  </si>
  <si>
    <t>Eastern Cape: Sundays River Valley(EC106) - Table C2 Quarterly Budget Statement - Financial Performance (standard classification) for 2nd Quarter ended 31 December 2018 (Figures Finalised as at 2019/01/30)</t>
  </si>
  <si>
    <t>Eastern Cape: Kouga(EC108) - Table C2 Quarterly Budget Statement - Financial Performance (standard classification) for 2nd Quarter ended 31 December 2018 (Figures Finalised as at 2019/01/30)</t>
  </si>
  <si>
    <t>Eastern Cape: Kou-Kamma(EC109) - Table C2 Quarterly Budget Statement - Financial Performance (standard classification) for 2nd Quarter ended 31 December 2018 (Figures Finalised as at 2019/01/30)</t>
  </si>
  <si>
    <t>Eastern Cape: Sarah Baartman(DC10) - Table C2 Quarterly Budget Statement - Financial Performance (standard classification) for 2nd Quarter ended 31 December 2018 (Figures Finalised as at 2019/01/30)</t>
  </si>
  <si>
    <t>Eastern Cape: Mbhashe(EC121) - Table C2 Quarterly Budget Statement - Financial Performance (standard classification) for 2nd Quarter ended 31 December 2018 (Figures Finalised as at 2019/01/30)</t>
  </si>
  <si>
    <t>Eastern Cape: Mnquma(EC122) - Table C2 Quarterly Budget Statement - Financial Performance (standard classification) for 2nd Quarter ended 31 December 2018 (Figures Finalised as at 2019/01/30)</t>
  </si>
  <si>
    <t>Eastern Cape: Great Kei(EC123) - Table C2 Quarterly Budget Statement - Financial Performance (standard classification) for 2nd Quarter ended 31 December 2018 (Figures Finalised as at 2019/01/30)</t>
  </si>
  <si>
    <t>Eastern Cape: Amahlathi(EC124) - Table C2 Quarterly Budget Statement - Financial Performance (standard classification) for 2nd Quarter ended 31 December 2018 (Figures Finalised as at 2019/01/30)</t>
  </si>
  <si>
    <t>Eastern Cape: Ngqushwa(EC126) - Table C2 Quarterly Budget Statement - Financial Performance (standard classification) for 2nd Quarter ended 31 December 2018 (Figures Finalised as at 2019/01/30)</t>
  </si>
  <si>
    <t>Eastern Cape: Raymond Mhlaba(EC129) - Table C2 Quarterly Budget Statement - Financial Performance (standard classification) for 2nd Quarter ended 31 December 2018 (Figures Finalised as at 2019/01/30)</t>
  </si>
  <si>
    <t>Eastern Cape: Amathole(DC12) - Table C2 Quarterly Budget Statement - Financial Performance (standard classification) for 2nd Quarter ended 31 December 2018 (Figures Finalised as at 2019/01/30)</t>
  </si>
  <si>
    <t>Eastern Cape: Inxuba Yethemba(EC131) - Table C2 Quarterly Budget Statement - Financial Performance (standard classification) for 2nd Quarter ended 31 December 2018 (Figures Finalised as at 2019/01/30)</t>
  </si>
  <si>
    <t>Eastern Cape: Intsika Yethu(EC135) - Table C2 Quarterly Budget Statement - Financial Performance (standard classification) for 2nd Quarter ended 31 December 2018 (Figures Finalised as at 2019/01/30)</t>
  </si>
  <si>
    <t>Eastern Cape: Emalahleni (EC)(EC136) - Table C2 Quarterly Budget Statement - Financial Performance (standard classification) for 2nd Quarter ended 31 December 2018 (Figures Finalised as at 2019/01/30)</t>
  </si>
  <si>
    <t>Eastern Cape: Engcobo(EC137) - Table C2 Quarterly Budget Statement - Financial Performance (standard classification) for 2nd Quarter ended 31 December 2018 (Figures Finalised as at 2019/01/30)</t>
  </si>
  <si>
    <t>Eastern Cape: Sakhisizwe(EC138) - Table C2 Quarterly Budget Statement - Financial Performance (standard classification) for 2nd Quarter ended 31 December 2018 (Figures Finalised as at 2019/01/30)</t>
  </si>
  <si>
    <t>Eastern Cape: Enoch Mgijima(EC139) - Table C2 Quarterly Budget Statement - Financial Performance (standard classification) for 2nd Quarter ended 31 December 2018 (Figures Finalised as at 2019/01/30)</t>
  </si>
  <si>
    <t>Eastern Cape: Chris Hani(DC13) - Table C2 Quarterly Budget Statement - Financial Performance (standard classification) for 2nd Quarter ended 31 December 2018 (Figures Finalised as at 2019/01/30)</t>
  </si>
  <si>
    <t>Eastern Cape: Elundini(EC141) - Table C2 Quarterly Budget Statement - Financial Performance (standard classification) for 2nd Quarter ended 31 December 2018 (Figures Finalised as at 2019/01/30)</t>
  </si>
  <si>
    <t>Eastern Cape: Senqu(EC142) - Table C2 Quarterly Budget Statement - Financial Performance (standard classification) for 2nd Quarter ended 31 December 2018 (Figures Finalised as at 2019/01/30)</t>
  </si>
  <si>
    <t>Eastern Cape: Walter Sisulu(EC145) - Table C2 Quarterly Budget Statement - Financial Performance (standard classification) for 2nd Quarter ended 31 December 2018 (Figures Finalised as at 2019/01/30)</t>
  </si>
  <si>
    <t>Eastern Cape: Joe Gqabi(DC14) - Table C2 Quarterly Budget Statement - Financial Performance (standard classification) for 2nd Quarter ended 31 December 2018 (Figures Finalised as at 2019/01/30)</t>
  </si>
  <si>
    <t>Eastern Cape: Ngquza Hills(EC153) - Table C2 Quarterly Budget Statement - Financial Performance (standard classification) for 2nd Quarter ended 31 December 2018 (Figures Finalised as at 2019/01/30)</t>
  </si>
  <si>
    <t>Eastern Cape: Port St Johns(EC154) - Table C2 Quarterly Budget Statement - Financial Performance (standard classification) for 2nd Quarter ended 31 December 2018 (Figures Finalised as at 2019/01/30)</t>
  </si>
  <si>
    <t>Eastern Cape: Nyandeni(EC155) - Table C2 Quarterly Budget Statement - Financial Performance (standard classification) for 2nd Quarter ended 31 December 2018 (Figures Finalised as at 2019/01/30)</t>
  </si>
  <si>
    <t>Eastern Cape: Mhlontlo(EC156) - Table C2 Quarterly Budget Statement - Financial Performance (standard classification) for 2nd Quarter ended 31 December 2018 (Figures Finalised as at 2019/01/30)</t>
  </si>
  <si>
    <t>Eastern Cape: King Sabata Dalindyebo(EC157) - Table C2 Quarterly Budget Statement - Financial Performance (standard classification) for 2nd Quarter ended 31 December 2018 (Figures Finalised as at 2019/01/30)</t>
  </si>
  <si>
    <t>Eastern Cape: O R Tambo(DC15) - Table C2 Quarterly Budget Statement - Financial Performance (standard classification) for 2nd Quarter ended 31 December 2018 (Figures Finalised as at 2019/01/30)</t>
  </si>
  <si>
    <t>Eastern Cape: Matatiele(EC441) - Table C2 Quarterly Budget Statement - Financial Performance (standard classification) for 2nd Quarter ended 31 December 2018 (Figures Finalised as at 2019/01/30)</t>
  </si>
  <si>
    <t>Eastern Cape: Umzimvubu(EC442) - Table C2 Quarterly Budget Statement - Financial Performance (standard classification) for 2nd Quarter ended 31 December 2018 (Figures Finalised as at 2019/01/30)</t>
  </si>
  <si>
    <t>Eastern Cape: Mbizana(EC443) - Table C2 Quarterly Budget Statement - Financial Performance (standard classification) for 2nd Quarter ended 31 December 2018 (Figures Finalised as at 2019/01/30)</t>
  </si>
  <si>
    <t>Eastern Cape: Ntabankulu(EC444) - Table C2 Quarterly Budget Statement - Financial Performance (standard classification) for 2nd Quarter ended 31 December 2018 (Figures Finalised as at 2019/01/30)</t>
  </si>
  <si>
    <t>Eastern Cape: Alfred Nzo(DC44) - Table C2 Quarterly Budget Statement - Financial Performance (standard classification) for 2nd Quarter ended 31 December 2018 (Figures Finalised as at 2019/01/30)</t>
  </si>
  <si>
    <t>Summary - Table C2 Quarterly Budget Statement - Financial Performance (standard classification) for 2nd Quarter ended 31 December 2018 (Figures Finalised as at 2019/01/30)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</si>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</sst>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.00_)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4" fillId="0" borderId="11" xfId="0" applyNumberFormat="1" applyFont="1" applyFill="1" applyBorder="1" applyAlignment="1" applyProtection="1">
      <alignment horizontal="left" indent="1"/>
      <protection/>
    </xf>
    <xf numFmtId="0" fontId="23" fillId="0" borderId="12" xfId="0" applyNumberFormat="1" applyFont="1" applyBorder="1" applyAlignment="1" applyProtection="1">
      <alignment horizontal="center"/>
      <protection/>
    </xf>
    <xf numFmtId="171" fontId="21" fillId="0" borderId="12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left" indent="2"/>
      <protection/>
    </xf>
    <xf numFmtId="171" fontId="23" fillId="0" borderId="12" xfId="0" applyNumberFormat="1" applyFont="1" applyFill="1" applyBorder="1" applyAlignment="1" applyProtection="1">
      <alignment/>
      <protection/>
    </xf>
    <xf numFmtId="171" fontId="23" fillId="0" borderId="12" xfId="42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Border="1" applyAlignment="1" applyProtection="1">
      <alignment/>
      <protection/>
    </xf>
    <xf numFmtId="0" fontId="23" fillId="0" borderId="14" xfId="0" applyNumberFormat="1" applyFont="1" applyBorder="1" applyAlignment="1" applyProtection="1">
      <alignment horizontal="center"/>
      <protection/>
    </xf>
    <xf numFmtId="0" fontId="23" fillId="0" borderId="11" xfId="0" applyNumberFormat="1" applyFont="1" applyBorder="1" applyAlignment="1" applyProtection="1">
      <alignment/>
      <protection/>
    </xf>
    <xf numFmtId="0" fontId="22" fillId="0" borderId="11" xfId="0" applyNumberFormat="1" applyFont="1" applyBorder="1" applyAlignment="1" applyProtection="1">
      <alignment/>
      <protection/>
    </xf>
    <xf numFmtId="0" fontId="25" fillId="0" borderId="12" xfId="0" applyNumberFormat="1" applyFont="1" applyBorder="1" applyAlignment="1" applyProtection="1">
      <alignment horizontal="center"/>
      <protection/>
    </xf>
    <xf numFmtId="0" fontId="21" fillId="0" borderId="15" xfId="0" applyNumberFormat="1" applyFont="1" applyBorder="1" applyAlignment="1" applyProtection="1">
      <alignment/>
      <protection/>
    </xf>
    <xf numFmtId="0" fontId="23" fillId="0" borderId="16" xfId="0" applyNumberFormat="1" applyFont="1" applyBorder="1" applyAlignment="1" applyProtection="1">
      <alignment horizontal="center"/>
      <protection/>
    </xf>
    <xf numFmtId="0" fontId="26" fillId="0" borderId="17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2" fontId="21" fillId="0" borderId="18" xfId="0" applyNumberFormat="1" applyFont="1" applyFill="1" applyBorder="1" applyAlignment="1" applyProtection="1">
      <alignment/>
      <protection/>
    </xf>
    <xf numFmtId="172" fontId="21" fillId="0" borderId="19" xfId="0" applyNumberFormat="1" applyFont="1" applyFill="1" applyBorder="1" applyAlignment="1" applyProtection="1">
      <alignment/>
      <protection/>
    </xf>
    <xf numFmtId="172" fontId="21" fillId="0" borderId="12" xfId="0" applyNumberFormat="1" applyFont="1" applyFill="1" applyBorder="1" applyAlignment="1" applyProtection="1">
      <alignment/>
      <protection/>
    </xf>
    <xf numFmtId="172" fontId="23" fillId="0" borderId="18" xfId="0" applyNumberFormat="1" applyFont="1" applyFill="1" applyBorder="1" applyAlignment="1" applyProtection="1">
      <alignment/>
      <protection/>
    </xf>
    <xf numFmtId="172" fontId="23" fillId="0" borderId="19" xfId="0" applyNumberFormat="1" applyFont="1" applyFill="1" applyBorder="1" applyAlignment="1" applyProtection="1">
      <alignment/>
      <protection/>
    </xf>
    <xf numFmtId="172" fontId="23" fillId="0" borderId="12" xfId="0" applyNumberFormat="1" applyFont="1" applyFill="1" applyBorder="1" applyAlignment="1" applyProtection="1">
      <alignment/>
      <protection/>
    </xf>
    <xf numFmtId="172" fontId="23" fillId="0" borderId="18" xfId="42" applyNumberFormat="1" applyFont="1" applyFill="1" applyBorder="1" applyAlignment="1" applyProtection="1">
      <alignment/>
      <protection/>
    </xf>
    <xf numFmtId="172" fontId="23" fillId="0" borderId="19" xfId="42" applyNumberFormat="1" applyFont="1" applyFill="1" applyBorder="1" applyAlignment="1" applyProtection="1">
      <alignment/>
      <protection/>
    </xf>
    <xf numFmtId="172" fontId="23" fillId="0" borderId="12" xfId="42" applyNumberFormat="1" applyFont="1" applyFill="1" applyBorder="1" applyAlignment="1" applyProtection="1">
      <alignment/>
      <protection/>
    </xf>
    <xf numFmtId="0" fontId="20" fillId="0" borderId="20" xfId="0" applyFont="1" applyBorder="1" applyAlignment="1" applyProtection="1">
      <alignment horizontal="left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left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center" vertical="center" wrapText="1"/>
      <protection/>
    </xf>
    <xf numFmtId="172" fontId="21" fillId="0" borderId="31" xfId="0" applyNumberFormat="1" applyFont="1" applyBorder="1" applyAlignment="1" applyProtection="1">
      <alignment horizontal="center"/>
      <protection/>
    </xf>
    <xf numFmtId="172" fontId="21" fillId="0" borderId="21" xfId="0" applyNumberFormat="1" applyFont="1" applyBorder="1" applyAlignment="1" applyProtection="1">
      <alignment horizontal="center"/>
      <protection/>
    </xf>
    <xf numFmtId="172" fontId="21" fillId="0" borderId="10" xfId="0" applyNumberFormat="1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172" fontId="21" fillId="0" borderId="32" xfId="0" applyNumberFormat="1" applyFont="1" applyFill="1" applyBorder="1" applyAlignment="1" applyProtection="1">
      <alignment/>
      <protection/>
    </xf>
    <xf numFmtId="172" fontId="21" fillId="0" borderId="33" xfId="0" applyNumberFormat="1" applyFont="1" applyFill="1" applyBorder="1" applyAlignment="1" applyProtection="1">
      <alignment/>
      <protection/>
    </xf>
    <xf numFmtId="172" fontId="21" fillId="0" borderId="14" xfId="0" applyNumberFormat="1" applyFont="1" applyFill="1" applyBorder="1" applyAlignment="1" applyProtection="1">
      <alignment/>
      <protection/>
    </xf>
    <xf numFmtId="171" fontId="21" fillId="0" borderId="14" xfId="0" applyNumberFormat="1" applyFont="1" applyFill="1" applyBorder="1" applyAlignment="1" applyProtection="1">
      <alignment/>
      <protection/>
    </xf>
    <xf numFmtId="172" fontId="21" fillId="0" borderId="28" xfId="0" applyNumberFormat="1" applyFont="1" applyBorder="1" applyAlignment="1" applyProtection="1">
      <alignment/>
      <protection/>
    </xf>
    <xf numFmtId="172" fontId="21" fillId="0" borderId="34" xfId="0" applyNumberFormat="1" applyFont="1" applyBorder="1" applyAlignment="1" applyProtection="1">
      <alignment/>
      <protection/>
    </xf>
    <xf numFmtId="172" fontId="21" fillId="0" borderId="27" xfId="0" applyNumberFormat="1" applyFont="1" applyBorder="1" applyAlignment="1" applyProtection="1">
      <alignment/>
      <protection/>
    </xf>
    <xf numFmtId="171" fontId="21" fillId="0" borderId="27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/>
      <protection/>
    </xf>
    <xf numFmtId="0" fontId="23" fillId="0" borderId="0" xfId="0" applyFont="1" applyAlignment="1" applyProtection="1">
      <alignment/>
      <protection/>
    </xf>
    <xf numFmtId="0" fontId="27" fillId="0" borderId="11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2114963429</v>
      </c>
      <c r="D5" s="19">
        <f>SUM(D6:D8)</f>
        <v>0</v>
      </c>
      <c r="E5" s="20">
        <f t="shared" si="0"/>
        <v>2538086371</v>
      </c>
      <c r="F5" s="21">
        <f t="shared" si="0"/>
        <v>2538086371</v>
      </c>
      <c r="G5" s="21">
        <f t="shared" si="0"/>
        <v>769767933</v>
      </c>
      <c r="H5" s="21">
        <f t="shared" si="0"/>
        <v>314050324</v>
      </c>
      <c r="I5" s="21">
        <f t="shared" si="0"/>
        <v>-293398633</v>
      </c>
      <c r="J5" s="21">
        <f t="shared" si="0"/>
        <v>790419624</v>
      </c>
      <c r="K5" s="21">
        <f t="shared" si="0"/>
        <v>125704377</v>
      </c>
      <c r="L5" s="21">
        <f t="shared" si="0"/>
        <v>122804024</v>
      </c>
      <c r="M5" s="21">
        <f t="shared" si="0"/>
        <v>383386680</v>
      </c>
      <c r="N5" s="21">
        <f t="shared" si="0"/>
        <v>631895081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1422314705</v>
      </c>
      <c r="X5" s="21">
        <f t="shared" si="0"/>
        <v>1798965217</v>
      </c>
      <c r="Y5" s="21">
        <f t="shared" si="0"/>
        <v>-376650512</v>
      </c>
      <c r="Z5" s="4">
        <f>+IF(X5&lt;&gt;0,+(Y5/X5)*100,0)</f>
        <v>-20.93706473258621</v>
      </c>
      <c r="AA5" s="19">
        <f>SUM(AA6:AA8)</f>
        <v>2538086371</v>
      </c>
    </row>
    <row r="6" spans="1:27" ht="12.75">
      <c r="A6" s="5" t="s">
        <v>33</v>
      </c>
      <c r="B6" s="3"/>
      <c r="C6" s="22">
        <v>31029625</v>
      </c>
      <c r="D6" s="22"/>
      <c r="E6" s="23">
        <v>26939760</v>
      </c>
      <c r="F6" s="24">
        <v>26939760</v>
      </c>
      <c r="G6" s="24"/>
      <c r="H6" s="24"/>
      <c r="I6" s="24">
        <v>7034994</v>
      </c>
      <c r="J6" s="24">
        <v>7034994</v>
      </c>
      <c r="K6" s="24">
        <v>468503</v>
      </c>
      <c r="L6" s="24">
        <v>2474208</v>
      </c>
      <c r="M6" s="24">
        <v>2713927</v>
      </c>
      <c r="N6" s="24">
        <v>5656638</v>
      </c>
      <c r="O6" s="24"/>
      <c r="P6" s="24"/>
      <c r="Q6" s="24"/>
      <c r="R6" s="24"/>
      <c r="S6" s="24"/>
      <c r="T6" s="24"/>
      <c r="U6" s="24"/>
      <c r="V6" s="24"/>
      <c r="W6" s="24">
        <v>12691632</v>
      </c>
      <c r="X6" s="24">
        <v>15679469</v>
      </c>
      <c r="Y6" s="24">
        <v>-2987837</v>
      </c>
      <c r="Z6" s="6">
        <v>-19.06</v>
      </c>
      <c r="AA6" s="22">
        <v>26939760</v>
      </c>
    </row>
    <row r="7" spans="1:27" ht="12.75">
      <c r="A7" s="5" t="s">
        <v>34</v>
      </c>
      <c r="B7" s="3"/>
      <c r="C7" s="25">
        <v>2083933804</v>
      </c>
      <c r="D7" s="25"/>
      <c r="E7" s="26">
        <v>2511146611</v>
      </c>
      <c r="F7" s="27">
        <v>2511146611</v>
      </c>
      <c r="G7" s="27">
        <v>769767933</v>
      </c>
      <c r="H7" s="27">
        <v>314050324</v>
      </c>
      <c r="I7" s="27">
        <v>-300433627</v>
      </c>
      <c r="J7" s="27">
        <v>783384630</v>
      </c>
      <c r="K7" s="27">
        <v>125235874</v>
      </c>
      <c r="L7" s="27">
        <v>120329816</v>
      </c>
      <c r="M7" s="27">
        <v>380672753</v>
      </c>
      <c r="N7" s="27">
        <v>626238443</v>
      </c>
      <c r="O7" s="27"/>
      <c r="P7" s="27"/>
      <c r="Q7" s="27"/>
      <c r="R7" s="27"/>
      <c r="S7" s="27"/>
      <c r="T7" s="27"/>
      <c r="U7" s="27"/>
      <c r="V7" s="27"/>
      <c r="W7" s="27">
        <v>1409623073</v>
      </c>
      <c r="X7" s="27">
        <v>1783285748</v>
      </c>
      <c r="Y7" s="27">
        <v>-373662675</v>
      </c>
      <c r="Z7" s="7">
        <v>-20.95</v>
      </c>
      <c r="AA7" s="25">
        <v>2511146611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374737038</v>
      </c>
      <c r="D9" s="19">
        <f>SUM(D10:D14)</f>
        <v>0</v>
      </c>
      <c r="E9" s="20">
        <f t="shared" si="1"/>
        <v>293677408</v>
      </c>
      <c r="F9" s="21">
        <f t="shared" si="1"/>
        <v>293677408</v>
      </c>
      <c r="G9" s="21">
        <f t="shared" si="1"/>
        <v>21056148</v>
      </c>
      <c r="H9" s="21">
        <f t="shared" si="1"/>
        <v>5812973</v>
      </c>
      <c r="I9" s="21">
        <f t="shared" si="1"/>
        <v>5685390</v>
      </c>
      <c r="J9" s="21">
        <f t="shared" si="1"/>
        <v>32554511</v>
      </c>
      <c r="K9" s="21">
        <f t="shared" si="1"/>
        <v>9554140</v>
      </c>
      <c r="L9" s="21">
        <f t="shared" si="1"/>
        <v>18197909</v>
      </c>
      <c r="M9" s="21">
        <f t="shared" si="1"/>
        <v>32720550</v>
      </c>
      <c r="N9" s="21">
        <f t="shared" si="1"/>
        <v>60472599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93027110</v>
      </c>
      <c r="X9" s="21">
        <f t="shared" si="1"/>
        <v>115855266</v>
      </c>
      <c r="Y9" s="21">
        <f t="shared" si="1"/>
        <v>-22828156</v>
      </c>
      <c r="Z9" s="4">
        <f>+IF(X9&lt;&gt;0,+(Y9/X9)*100,0)</f>
        <v>-19.704029681309436</v>
      </c>
      <c r="AA9" s="19">
        <f>SUM(AA10:AA14)</f>
        <v>293677408</v>
      </c>
    </row>
    <row r="10" spans="1:27" ht="12.75">
      <c r="A10" s="5" t="s">
        <v>37</v>
      </c>
      <c r="B10" s="3"/>
      <c r="C10" s="22">
        <v>27482539</v>
      </c>
      <c r="D10" s="22"/>
      <c r="E10" s="23">
        <v>29896312</v>
      </c>
      <c r="F10" s="24">
        <v>29896312</v>
      </c>
      <c r="G10" s="24">
        <v>653946</v>
      </c>
      <c r="H10" s="24">
        <v>845912</v>
      </c>
      <c r="I10" s="24">
        <v>835387</v>
      </c>
      <c r="J10" s="24">
        <v>2335245</v>
      </c>
      <c r="K10" s="24">
        <v>701555</v>
      </c>
      <c r="L10" s="24">
        <v>644843</v>
      </c>
      <c r="M10" s="24">
        <v>263864</v>
      </c>
      <c r="N10" s="24">
        <v>1610262</v>
      </c>
      <c r="O10" s="24"/>
      <c r="P10" s="24"/>
      <c r="Q10" s="24"/>
      <c r="R10" s="24"/>
      <c r="S10" s="24"/>
      <c r="T10" s="24"/>
      <c r="U10" s="24"/>
      <c r="V10" s="24"/>
      <c r="W10" s="24">
        <v>3945507</v>
      </c>
      <c r="X10" s="24">
        <v>6738760</v>
      </c>
      <c r="Y10" s="24">
        <v>-2793253</v>
      </c>
      <c r="Z10" s="6">
        <v>-41.45</v>
      </c>
      <c r="AA10" s="22">
        <v>29896312</v>
      </c>
    </row>
    <row r="11" spans="1:27" ht="12.75">
      <c r="A11" s="5" t="s">
        <v>38</v>
      </c>
      <c r="B11" s="3"/>
      <c r="C11" s="22">
        <v>59330610</v>
      </c>
      <c r="D11" s="22"/>
      <c r="E11" s="23">
        <v>5190213</v>
      </c>
      <c r="F11" s="24">
        <v>5190213</v>
      </c>
      <c r="G11" s="24">
        <v>81566</v>
      </c>
      <c r="H11" s="24">
        <v>105650</v>
      </c>
      <c r="I11" s="24">
        <v>109456</v>
      </c>
      <c r="J11" s="24">
        <v>296672</v>
      </c>
      <c r="K11" s="24">
        <v>306966</v>
      </c>
      <c r="L11" s="24">
        <v>113884</v>
      </c>
      <c r="M11" s="24">
        <v>61170</v>
      </c>
      <c r="N11" s="24">
        <v>482020</v>
      </c>
      <c r="O11" s="24"/>
      <c r="P11" s="24"/>
      <c r="Q11" s="24"/>
      <c r="R11" s="24"/>
      <c r="S11" s="24"/>
      <c r="T11" s="24"/>
      <c r="U11" s="24"/>
      <c r="V11" s="24"/>
      <c r="W11" s="24">
        <v>778692</v>
      </c>
      <c r="X11" s="24">
        <v>1550871</v>
      </c>
      <c r="Y11" s="24">
        <v>-772179</v>
      </c>
      <c r="Z11" s="6">
        <v>-49.79</v>
      </c>
      <c r="AA11" s="22">
        <v>5190213</v>
      </c>
    </row>
    <row r="12" spans="1:27" ht="12.75">
      <c r="A12" s="5" t="s">
        <v>39</v>
      </c>
      <c r="B12" s="3"/>
      <c r="C12" s="22">
        <v>72639093</v>
      </c>
      <c r="D12" s="22"/>
      <c r="E12" s="23">
        <v>98778407</v>
      </c>
      <c r="F12" s="24">
        <v>98778407</v>
      </c>
      <c r="G12" s="24">
        <v>20320636</v>
      </c>
      <c r="H12" s="24">
        <v>4861411</v>
      </c>
      <c r="I12" s="24">
        <v>4740547</v>
      </c>
      <c r="J12" s="24">
        <v>29922594</v>
      </c>
      <c r="K12" s="24">
        <v>4837577</v>
      </c>
      <c r="L12" s="24">
        <v>4790461</v>
      </c>
      <c r="M12" s="24">
        <v>14529628</v>
      </c>
      <c r="N12" s="24">
        <v>24157666</v>
      </c>
      <c r="O12" s="24"/>
      <c r="P12" s="24"/>
      <c r="Q12" s="24"/>
      <c r="R12" s="24"/>
      <c r="S12" s="24"/>
      <c r="T12" s="24"/>
      <c r="U12" s="24"/>
      <c r="V12" s="24"/>
      <c r="W12" s="24">
        <v>54080260</v>
      </c>
      <c r="X12" s="24">
        <v>46076644</v>
      </c>
      <c r="Y12" s="24">
        <v>8003616</v>
      </c>
      <c r="Z12" s="6">
        <v>17.37</v>
      </c>
      <c r="AA12" s="22">
        <v>98778407</v>
      </c>
    </row>
    <row r="13" spans="1:27" ht="12.75">
      <c r="A13" s="5" t="s">
        <v>40</v>
      </c>
      <c r="B13" s="3"/>
      <c r="C13" s="22">
        <v>215249754</v>
      </c>
      <c r="D13" s="22"/>
      <c r="E13" s="23">
        <v>159785542</v>
      </c>
      <c r="F13" s="24">
        <v>159785542</v>
      </c>
      <c r="G13" s="24"/>
      <c r="H13" s="24"/>
      <c r="I13" s="24"/>
      <c r="J13" s="24"/>
      <c r="K13" s="24">
        <v>3708042</v>
      </c>
      <c r="L13" s="24">
        <v>12111721</v>
      </c>
      <c r="M13" s="24">
        <v>17865888</v>
      </c>
      <c r="N13" s="24">
        <v>33685651</v>
      </c>
      <c r="O13" s="24"/>
      <c r="P13" s="24"/>
      <c r="Q13" s="24"/>
      <c r="R13" s="24"/>
      <c r="S13" s="24"/>
      <c r="T13" s="24"/>
      <c r="U13" s="24"/>
      <c r="V13" s="24"/>
      <c r="W13" s="24">
        <v>33685651</v>
      </c>
      <c r="X13" s="24">
        <v>61487483</v>
      </c>
      <c r="Y13" s="24">
        <v>-27801832</v>
      </c>
      <c r="Z13" s="6">
        <v>-45.22</v>
      </c>
      <c r="AA13" s="22">
        <v>159785542</v>
      </c>
    </row>
    <row r="14" spans="1:27" ht="12.75">
      <c r="A14" s="5" t="s">
        <v>41</v>
      </c>
      <c r="B14" s="3"/>
      <c r="C14" s="25">
        <v>35042</v>
      </c>
      <c r="D14" s="25"/>
      <c r="E14" s="26">
        <v>26934</v>
      </c>
      <c r="F14" s="27">
        <v>26934</v>
      </c>
      <c r="G14" s="27"/>
      <c r="H14" s="27"/>
      <c r="I14" s="27"/>
      <c r="J14" s="27"/>
      <c r="K14" s="27"/>
      <c r="L14" s="27">
        <v>537000</v>
      </c>
      <c r="M14" s="27"/>
      <c r="N14" s="27">
        <v>537000</v>
      </c>
      <c r="O14" s="27"/>
      <c r="P14" s="27"/>
      <c r="Q14" s="27"/>
      <c r="R14" s="27"/>
      <c r="S14" s="27"/>
      <c r="T14" s="27"/>
      <c r="U14" s="27"/>
      <c r="V14" s="27"/>
      <c r="W14" s="27">
        <v>537000</v>
      </c>
      <c r="X14" s="27">
        <v>1508</v>
      </c>
      <c r="Y14" s="27">
        <v>535492</v>
      </c>
      <c r="Z14" s="7">
        <v>35510.08</v>
      </c>
      <c r="AA14" s="25">
        <v>26934</v>
      </c>
    </row>
    <row r="15" spans="1:27" ht="12.75">
      <c r="A15" s="2" t="s">
        <v>42</v>
      </c>
      <c r="B15" s="8"/>
      <c r="C15" s="19">
        <f aca="true" t="shared" si="2" ref="C15:Y15">SUM(C16:C18)</f>
        <v>470294295</v>
      </c>
      <c r="D15" s="19">
        <f>SUM(D16:D18)</f>
        <v>0</v>
      </c>
      <c r="E15" s="20">
        <f t="shared" si="2"/>
        <v>447405237</v>
      </c>
      <c r="F15" s="21">
        <f t="shared" si="2"/>
        <v>447405237</v>
      </c>
      <c r="G15" s="21">
        <f t="shared" si="2"/>
        <v>5606447</v>
      </c>
      <c r="H15" s="21">
        <f t="shared" si="2"/>
        <v>7320983</v>
      </c>
      <c r="I15" s="21">
        <f t="shared" si="2"/>
        <v>14442075</v>
      </c>
      <c r="J15" s="21">
        <f t="shared" si="2"/>
        <v>27369505</v>
      </c>
      <c r="K15" s="21">
        <f t="shared" si="2"/>
        <v>38968825</v>
      </c>
      <c r="L15" s="21">
        <f t="shared" si="2"/>
        <v>40704901</v>
      </c>
      <c r="M15" s="21">
        <f t="shared" si="2"/>
        <v>78251874</v>
      </c>
      <c r="N15" s="21">
        <f t="shared" si="2"/>
        <v>157925600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185295105</v>
      </c>
      <c r="X15" s="21">
        <f t="shared" si="2"/>
        <v>256905864</v>
      </c>
      <c r="Y15" s="21">
        <f t="shared" si="2"/>
        <v>-71610759</v>
      </c>
      <c r="Z15" s="4">
        <f>+IF(X15&lt;&gt;0,+(Y15/X15)*100,0)</f>
        <v>-27.874318586982504</v>
      </c>
      <c r="AA15" s="19">
        <f>SUM(AA16:AA18)</f>
        <v>447405237</v>
      </c>
    </row>
    <row r="16" spans="1:27" ht="12.75">
      <c r="A16" s="5" t="s">
        <v>43</v>
      </c>
      <c r="B16" s="3"/>
      <c r="C16" s="22">
        <v>119041829</v>
      </c>
      <c r="D16" s="22"/>
      <c r="E16" s="23">
        <v>200005400</v>
      </c>
      <c r="F16" s="24">
        <v>200005400</v>
      </c>
      <c r="G16" s="24">
        <v>1138491</v>
      </c>
      <c r="H16" s="24">
        <v>1809079</v>
      </c>
      <c r="I16" s="24">
        <v>10170715</v>
      </c>
      <c r="J16" s="24">
        <v>13118285</v>
      </c>
      <c r="K16" s="24">
        <v>6860390</v>
      </c>
      <c r="L16" s="24">
        <v>19484396</v>
      </c>
      <c r="M16" s="24">
        <v>42843086</v>
      </c>
      <c r="N16" s="24">
        <v>69187872</v>
      </c>
      <c r="O16" s="24"/>
      <c r="P16" s="24"/>
      <c r="Q16" s="24"/>
      <c r="R16" s="24"/>
      <c r="S16" s="24"/>
      <c r="T16" s="24"/>
      <c r="U16" s="24"/>
      <c r="V16" s="24"/>
      <c r="W16" s="24">
        <v>82306157</v>
      </c>
      <c r="X16" s="24">
        <v>119040396</v>
      </c>
      <c r="Y16" s="24">
        <v>-36734239</v>
      </c>
      <c r="Z16" s="6">
        <v>-30.86</v>
      </c>
      <c r="AA16" s="22">
        <v>200005400</v>
      </c>
    </row>
    <row r="17" spans="1:27" ht="12.75">
      <c r="A17" s="5" t="s">
        <v>44</v>
      </c>
      <c r="B17" s="3"/>
      <c r="C17" s="22">
        <v>350078614</v>
      </c>
      <c r="D17" s="22"/>
      <c r="E17" s="23">
        <v>244101283</v>
      </c>
      <c r="F17" s="24">
        <v>244101283</v>
      </c>
      <c r="G17" s="24">
        <v>4413305</v>
      </c>
      <c r="H17" s="24">
        <v>5430129</v>
      </c>
      <c r="I17" s="24">
        <v>4230734</v>
      </c>
      <c r="J17" s="24">
        <v>14074168</v>
      </c>
      <c r="K17" s="24">
        <v>31807139</v>
      </c>
      <c r="L17" s="24">
        <v>21103460</v>
      </c>
      <c r="M17" s="24">
        <v>35363124</v>
      </c>
      <c r="N17" s="24">
        <v>88273723</v>
      </c>
      <c r="O17" s="24"/>
      <c r="P17" s="24"/>
      <c r="Q17" s="24"/>
      <c r="R17" s="24"/>
      <c r="S17" s="24"/>
      <c r="T17" s="24"/>
      <c r="U17" s="24"/>
      <c r="V17" s="24"/>
      <c r="W17" s="24">
        <v>102347891</v>
      </c>
      <c r="X17" s="24">
        <v>136701793</v>
      </c>
      <c r="Y17" s="24">
        <v>-34353902</v>
      </c>
      <c r="Z17" s="6">
        <v>-25.13</v>
      </c>
      <c r="AA17" s="22">
        <v>244101283</v>
      </c>
    </row>
    <row r="18" spans="1:27" ht="12.75">
      <c r="A18" s="5" t="s">
        <v>45</v>
      </c>
      <c r="B18" s="3"/>
      <c r="C18" s="22">
        <v>1173852</v>
      </c>
      <c r="D18" s="22"/>
      <c r="E18" s="23">
        <v>3298554</v>
      </c>
      <c r="F18" s="24">
        <v>3298554</v>
      </c>
      <c r="G18" s="24">
        <v>54651</v>
      </c>
      <c r="H18" s="24">
        <v>81775</v>
      </c>
      <c r="I18" s="24">
        <v>40626</v>
      </c>
      <c r="J18" s="24">
        <v>177052</v>
      </c>
      <c r="K18" s="24">
        <v>301296</v>
      </c>
      <c r="L18" s="24">
        <v>117045</v>
      </c>
      <c r="M18" s="24">
        <v>45664</v>
      </c>
      <c r="N18" s="24">
        <v>464005</v>
      </c>
      <c r="O18" s="24"/>
      <c r="P18" s="24"/>
      <c r="Q18" s="24"/>
      <c r="R18" s="24"/>
      <c r="S18" s="24"/>
      <c r="T18" s="24"/>
      <c r="U18" s="24"/>
      <c r="V18" s="24"/>
      <c r="W18" s="24">
        <v>641057</v>
      </c>
      <c r="X18" s="24">
        <v>1163675</v>
      </c>
      <c r="Y18" s="24">
        <v>-522618</v>
      </c>
      <c r="Z18" s="6">
        <v>-44.91</v>
      </c>
      <c r="AA18" s="22">
        <v>3298554</v>
      </c>
    </row>
    <row r="19" spans="1:27" ht="12.75">
      <c r="A19" s="2" t="s">
        <v>46</v>
      </c>
      <c r="B19" s="8"/>
      <c r="C19" s="19">
        <f aca="true" t="shared" si="3" ref="C19:Y19">SUM(C20:C23)</f>
        <v>3436782790</v>
      </c>
      <c r="D19" s="19">
        <f>SUM(D20:D23)</f>
        <v>0</v>
      </c>
      <c r="E19" s="20">
        <f t="shared" si="3"/>
        <v>4014827409</v>
      </c>
      <c r="F19" s="21">
        <f t="shared" si="3"/>
        <v>4014827409</v>
      </c>
      <c r="G19" s="21">
        <f t="shared" si="3"/>
        <v>422610975</v>
      </c>
      <c r="H19" s="21">
        <f t="shared" si="3"/>
        <v>301291088</v>
      </c>
      <c r="I19" s="21">
        <f t="shared" si="3"/>
        <v>227587072</v>
      </c>
      <c r="J19" s="21">
        <f t="shared" si="3"/>
        <v>951489135</v>
      </c>
      <c r="K19" s="21">
        <f t="shared" si="3"/>
        <v>231850936</v>
      </c>
      <c r="L19" s="21">
        <f t="shared" si="3"/>
        <v>248354407</v>
      </c>
      <c r="M19" s="21">
        <f t="shared" si="3"/>
        <v>531522870</v>
      </c>
      <c r="N19" s="21">
        <f t="shared" si="3"/>
        <v>1011728213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1963217348</v>
      </c>
      <c r="X19" s="21">
        <f t="shared" si="3"/>
        <v>2132941914</v>
      </c>
      <c r="Y19" s="21">
        <f t="shared" si="3"/>
        <v>-169724566</v>
      </c>
      <c r="Z19" s="4">
        <f>+IF(X19&lt;&gt;0,+(Y19/X19)*100,0)</f>
        <v>-7.957299019067427</v>
      </c>
      <c r="AA19" s="19">
        <f>SUM(AA20:AA23)</f>
        <v>4014827409</v>
      </c>
    </row>
    <row r="20" spans="1:27" ht="12.75">
      <c r="A20" s="5" t="s">
        <v>47</v>
      </c>
      <c r="B20" s="3"/>
      <c r="C20" s="22">
        <v>1775553483</v>
      </c>
      <c r="D20" s="22"/>
      <c r="E20" s="23">
        <v>2069821650</v>
      </c>
      <c r="F20" s="24">
        <v>2069821650</v>
      </c>
      <c r="G20" s="24">
        <v>181557361</v>
      </c>
      <c r="H20" s="24">
        <v>161891405</v>
      </c>
      <c r="I20" s="24">
        <v>152926163</v>
      </c>
      <c r="J20" s="24">
        <v>496374929</v>
      </c>
      <c r="K20" s="24">
        <v>139308917</v>
      </c>
      <c r="L20" s="24">
        <v>143278418</v>
      </c>
      <c r="M20" s="24">
        <v>175284949</v>
      </c>
      <c r="N20" s="24">
        <v>457872284</v>
      </c>
      <c r="O20" s="24"/>
      <c r="P20" s="24"/>
      <c r="Q20" s="24"/>
      <c r="R20" s="24"/>
      <c r="S20" s="24"/>
      <c r="T20" s="24"/>
      <c r="U20" s="24"/>
      <c r="V20" s="24"/>
      <c r="W20" s="24">
        <v>954247213</v>
      </c>
      <c r="X20" s="24">
        <v>1158036941</v>
      </c>
      <c r="Y20" s="24">
        <v>-203789728</v>
      </c>
      <c r="Z20" s="6">
        <v>-17.6</v>
      </c>
      <c r="AA20" s="22">
        <v>2069821650</v>
      </c>
    </row>
    <row r="21" spans="1:27" ht="12.75">
      <c r="A21" s="5" t="s">
        <v>48</v>
      </c>
      <c r="B21" s="3"/>
      <c r="C21" s="22">
        <v>633119056</v>
      </c>
      <c r="D21" s="22"/>
      <c r="E21" s="23">
        <v>799769561</v>
      </c>
      <c r="F21" s="24">
        <v>799769561</v>
      </c>
      <c r="G21" s="24">
        <v>103622289</v>
      </c>
      <c r="H21" s="24">
        <v>90257105</v>
      </c>
      <c r="I21" s="24">
        <v>15489006</v>
      </c>
      <c r="J21" s="24">
        <v>209368400</v>
      </c>
      <c r="K21" s="24">
        <v>38934548</v>
      </c>
      <c r="L21" s="24">
        <v>36366908</v>
      </c>
      <c r="M21" s="24">
        <v>249497235</v>
      </c>
      <c r="N21" s="24">
        <v>324798691</v>
      </c>
      <c r="O21" s="24"/>
      <c r="P21" s="24"/>
      <c r="Q21" s="24"/>
      <c r="R21" s="24"/>
      <c r="S21" s="24"/>
      <c r="T21" s="24"/>
      <c r="U21" s="24"/>
      <c r="V21" s="24"/>
      <c r="W21" s="24">
        <v>534167091</v>
      </c>
      <c r="X21" s="24">
        <v>322289999</v>
      </c>
      <c r="Y21" s="24">
        <v>211877092</v>
      </c>
      <c r="Z21" s="6">
        <v>65.74</v>
      </c>
      <c r="AA21" s="22">
        <v>799769561</v>
      </c>
    </row>
    <row r="22" spans="1:27" ht="12.75">
      <c r="A22" s="5" t="s">
        <v>49</v>
      </c>
      <c r="B22" s="3"/>
      <c r="C22" s="25">
        <v>651301048</v>
      </c>
      <c r="D22" s="25"/>
      <c r="E22" s="26">
        <v>680364287</v>
      </c>
      <c r="F22" s="27">
        <v>680364287</v>
      </c>
      <c r="G22" s="27">
        <v>62191978</v>
      </c>
      <c r="H22" s="27">
        <v>27581664</v>
      </c>
      <c r="I22" s="27">
        <v>37675262</v>
      </c>
      <c r="J22" s="27">
        <v>127448904</v>
      </c>
      <c r="K22" s="27">
        <v>31655771</v>
      </c>
      <c r="L22" s="27">
        <v>29278951</v>
      </c>
      <c r="M22" s="27">
        <v>37514550</v>
      </c>
      <c r="N22" s="27">
        <v>98449272</v>
      </c>
      <c r="O22" s="27"/>
      <c r="P22" s="27"/>
      <c r="Q22" s="27"/>
      <c r="R22" s="27"/>
      <c r="S22" s="27"/>
      <c r="T22" s="27"/>
      <c r="U22" s="27"/>
      <c r="V22" s="27"/>
      <c r="W22" s="27">
        <v>225898176</v>
      </c>
      <c r="X22" s="27">
        <v>412051235</v>
      </c>
      <c r="Y22" s="27">
        <v>-186153059</v>
      </c>
      <c r="Z22" s="7">
        <v>-45.18</v>
      </c>
      <c r="AA22" s="25">
        <v>680364287</v>
      </c>
    </row>
    <row r="23" spans="1:27" ht="12.75">
      <c r="A23" s="5" t="s">
        <v>50</v>
      </c>
      <c r="B23" s="3"/>
      <c r="C23" s="22">
        <v>376809203</v>
      </c>
      <c r="D23" s="22"/>
      <c r="E23" s="23">
        <v>464871911</v>
      </c>
      <c r="F23" s="24">
        <v>464871911</v>
      </c>
      <c r="G23" s="24">
        <v>75239347</v>
      </c>
      <c r="H23" s="24">
        <v>21560914</v>
      </c>
      <c r="I23" s="24">
        <v>21496641</v>
      </c>
      <c r="J23" s="24">
        <v>118296902</v>
      </c>
      <c r="K23" s="24">
        <v>21951700</v>
      </c>
      <c r="L23" s="24">
        <v>39430130</v>
      </c>
      <c r="M23" s="24">
        <v>69226136</v>
      </c>
      <c r="N23" s="24">
        <v>130607966</v>
      </c>
      <c r="O23" s="24"/>
      <c r="P23" s="24"/>
      <c r="Q23" s="24"/>
      <c r="R23" s="24"/>
      <c r="S23" s="24"/>
      <c r="T23" s="24"/>
      <c r="U23" s="24"/>
      <c r="V23" s="24"/>
      <c r="W23" s="24">
        <v>248904868</v>
      </c>
      <c r="X23" s="24">
        <v>240563739</v>
      </c>
      <c r="Y23" s="24">
        <v>8341129</v>
      </c>
      <c r="Z23" s="6">
        <v>3.47</v>
      </c>
      <c r="AA23" s="22">
        <v>464871911</v>
      </c>
    </row>
    <row r="24" spans="1:27" ht="12.75">
      <c r="A24" s="2" t="s">
        <v>51</v>
      </c>
      <c r="B24" s="8" t="s">
        <v>52</v>
      </c>
      <c r="C24" s="19">
        <v>31214631</v>
      </c>
      <c r="D24" s="19"/>
      <c r="E24" s="20">
        <v>27126078</v>
      </c>
      <c r="F24" s="21">
        <v>27126078</v>
      </c>
      <c r="G24" s="21">
        <v>1971110</v>
      </c>
      <c r="H24" s="21">
        <v>16934307</v>
      </c>
      <c r="I24" s="21">
        <v>1925832</v>
      </c>
      <c r="J24" s="21">
        <v>20831249</v>
      </c>
      <c r="K24" s="21">
        <v>2266836</v>
      </c>
      <c r="L24" s="21">
        <v>2253206</v>
      </c>
      <c r="M24" s="21">
        <v>2494009</v>
      </c>
      <c r="N24" s="21">
        <v>7014051</v>
      </c>
      <c r="O24" s="21"/>
      <c r="P24" s="21"/>
      <c r="Q24" s="21"/>
      <c r="R24" s="21"/>
      <c r="S24" s="21"/>
      <c r="T24" s="21"/>
      <c r="U24" s="21"/>
      <c r="V24" s="21"/>
      <c r="W24" s="21">
        <v>27845300</v>
      </c>
      <c r="X24" s="21">
        <v>14589634</v>
      </c>
      <c r="Y24" s="21">
        <v>13255666</v>
      </c>
      <c r="Z24" s="4">
        <v>90.86</v>
      </c>
      <c r="AA24" s="19">
        <v>27126078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6427992183</v>
      </c>
      <c r="D25" s="44">
        <f>+D5+D9+D15+D19+D24</f>
        <v>0</v>
      </c>
      <c r="E25" s="45">
        <f t="shared" si="4"/>
        <v>7321122503</v>
      </c>
      <c r="F25" s="46">
        <f t="shared" si="4"/>
        <v>7321122503</v>
      </c>
      <c r="G25" s="46">
        <f t="shared" si="4"/>
        <v>1221012613</v>
      </c>
      <c r="H25" s="46">
        <f t="shared" si="4"/>
        <v>645409675</v>
      </c>
      <c r="I25" s="46">
        <f t="shared" si="4"/>
        <v>-43758264</v>
      </c>
      <c r="J25" s="46">
        <f t="shared" si="4"/>
        <v>1822664024</v>
      </c>
      <c r="K25" s="46">
        <f t="shared" si="4"/>
        <v>408345114</v>
      </c>
      <c r="L25" s="46">
        <f t="shared" si="4"/>
        <v>432314447</v>
      </c>
      <c r="M25" s="46">
        <f t="shared" si="4"/>
        <v>1028375983</v>
      </c>
      <c r="N25" s="46">
        <f t="shared" si="4"/>
        <v>1869035544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3691699568</v>
      </c>
      <c r="X25" s="46">
        <f t="shared" si="4"/>
        <v>4319257895</v>
      </c>
      <c r="Y25" s="46">
        <f t="shared" si="4"/>
        <v>-627558327</v>
      </c>
      <c r="Z25" s="47">
        <f>+IF(X25&lt;&gt;0,+(Y25/X25)*100,0)</f>
        <v>-14.52930902149801</v>
      </c>
      <c r="AA25" s="44">
        <f>+AA5+AA9+AA15+AA19+AA24</f>
        <v>7321122503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1298654294</v>
      </c>
      <c r="D28" s="19">
        <f>SUM(D29:D31)</f>
        <v>0</v>
      </c>
      <c r="E28" s="20">
        <f t="shared" si="5"/>
        <v>1354221683</v>
      </c>
      <c r="F28" s="21">
        <f t="shared" si="5"/>
        <v>1354221683</v>
      </c>
      <c r="G28" s="21">
        <f t="shared" si="5"/>
        <v>131833139</v>
      </c>
      <c r="H28" s="21">
        <f t="shared" si="5"/>
        <v>69638523</v>
      </c>
      <c r="I28" s="21">
        <f t="shared" si="5"/>
        <v>95901700</v>
      </c>
      <c r="J28" s="21">
        <f t="shared" si="5"/>
        <v>297373362</v>
      </c>
      <c r="K28" s="21">
        <f t="shared" si="5"/>
        <v>117976487</v>
      </c>
      <c r="L28" s="21">
        <f t="shared" si="5"/>
        <v>98552654</v>
      </c>
      <c r="M28" s="21">
        <f t="shared" si="5"/>
        <v>156421209</v>
      </c>
      <c r="N28" s="21">
        <f t="shared" si="5"/>
        <v>372950350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670323712</v>
      </c>
      <c r="X28" s="21">
        <f t="shared" si="5"/>
        <v>633965100</v>
      </c>
      <c r="Y28" s="21">
        <f t="shared" si="5"/>
        <v>36358612</v>
      </c>
      <c r="Z28" s="4">
        <f>+IF(X28&lt;&gt;0,+(Y28/X28)*100,0)</f>
        <v>5.735112547993572</v>
      </c>
      <c r="AA28" s="19">
        <f>SUM(AA29:AA31)</f>
        <v>1354221683</v>
      </c>
    </row>
    <row r="29" spans="1:27" ht="12.75">
      <c r="A29" s="5" t="s">
        <v>33</v>
      </c>
      <c r="B29" s="3"/>
      <c r="C29" s="22">
        <v>351894377</v>
      </c>
      <c r="D29" s="22"/>
      <c r="E29" s="23">
        <v>394380712</v>
      </c>
      <c r="F29" s="24">
        <v>394380712</v>
      </c>
      <c r="G29" s="24">
        <v>50047615</v>
      </c>
      <c r="H29" s="24">
        <v>26479933</v>
      </c>
      <c r="I29" s="24">
        <v>27853226</v>
      </c>
      <c r="J29" s="24">
        <v>104380774</v>
      </c>
      <c r="K29" s="24">
        <v>30437627</v>
      </c>
      <c r="L29" s="24">
        <v>24584871</v>
      </c>
      <c r="M29" s="24">
        <v>58629111</v>
      </c>
      <c r="N29" s="24">
        <v>113651609</v>
      </c>
      <c r="O29" s="24"/>
      <c r="P29" s="24"/>
      <c r="Q29" s="24"/>
      <c r="R29" s="24"/>
      <c r="S29" s="24"/>
      <c r="T29" s="24"/>
      <c r="U29" s="24"/>
      <c r="V29" s="24"/>
      <c r="W29" s="24">
        <v>218032383</v>
      </c>
      <c r="X29" s="24">
        <v>191733529</v>
      </c>
      <c r="Y29" s="24">
        <v>26298854</v>
      </c>
      <c r="Z29" s="6">
        <v>13.72</v>
      </c>
      <c r="AA29" s="22">
        <v>394380712</v>
      </c>
    </row>
    <row r="30" spans="1:27" ht="12.75">
      <c r="A30" s="5" t="s">
        <v>34</v>
      </c>
      <c r="B30" s="3"/>
      <c r="C30" s="25">
        <v>937115603</v>
      </c>
      <c r="D30" s="25"/>
      <c r="E30" s="26">
        <v>944722075</v>
      </c>
      <c r="F30" s="27">
        <v>944722075</v>
      </c>
      <c r="G30" s="27">
        <v>80832326</v>
      </c>
      <c r="H30" s="27">
        <v>42952069</v>
      </c>
      <c r="I30" s="27">
        <v>67321405</v>
      </c>
      <c r="J30" s="27">
        <v>191105800</v>
      </c>
      <c r="K30" s="27">
        <v>86788090</v>
      </c>
      <c r="L30" s="27">
        <v>72671746</v>
      </c>
      <c r="M30" s="27">
        <v>97137067</v>
      </c>
      <c r="N30" s="27">
        <v>256596903</v>
      </c>
      <c r="O30" s="27"/>
      <c r="P30" s="27"/>
      <c r="Q30" s="27"/>
      <c r="R30" s="27"/>
      <c r="S30" s="27"/>
      <c r="T30" s="27"/>
      <c r="U30" s="27"/>
      <c r="V30" s="27"/>
      <c r="W30" s="27">
        <v>447702703</v>
      </c>
      <c r="X30" s="27">
        <v>435089868</v>
      </c>
      <c r="Y30" s="27">
        <v>12612835</v>
      </c>
      <c r="Z30" s="7">
        <v>2.9</v>
      </c>
      <c r="AA30" s="25">
        <v>944722075</v>
      </c>
    </row>
    <row r="31" spans="1:27" ht="12.75">
      <c r="A31" s="5" t="s">
        <v>35</v>
      </c>
      <c r="B31" s="3"/>
      <c r="C31" s="22">
        <v>9644314</v>
      </c>
      <c r="D31" s="22"/>
      <c r="E31" s="23">
        <v>15118896</v>
      </c>
      <c r="F31" s="24">
        <v>15118896</v>
      </c>
      <c r="G31" s="24">
        <v>953198</v>
      </c>
      <c r="H31" s="24">
        <v>206521</v>
      </c>
      <c r="I31" s="24">
        <v>727069</v>
      </c>
      <c r="J31" s="24">
        <v>1886788</v>
      </c>
      <c r="K31" s="24">
        <v>750770</v>
      </c>
      <c r="L31" s="24">
        <v>1296037</v>
      </c>
      <c r="M31" s="24">
        <v>655031</v>
      </c>
      <c r="N31" s="24">
        <v>2701838</v>
      </c>
      <c r="O31" s="24"/>
      <c r="P31" s="24"/>
      <c r="Q31" s="24"/>
      <c r="R31" s="24"/>
      <c r="S31" s="24"/>
      <c r="T31" s="24"/>
      <c r="U31" s="24"/>
      <c r="V31" s="24"/>
      <c r="W31" s="24">
        <v>4588626</v>
      </c>
      <c r="X31" s="24">
        <v>7141703</v>
      </c>
      <c r="Y31" s="24">
        <v>-2553077</v>
      </c>
      <c r="Z31" s="6">
        <v>-35.75</v>
      </c>
      <c r="AA31" s="22">
        <v>15118896</v>
      </c>
    </row>
    <row r="32" spans="1:27" ht="12.75">
      <c r="A32" s="2" t="s">
        <v>36</v>
      </c>
      <c r="B32" s="3"/>
      <c r="C32" s="19">
        <f aca="true" t="shared" si="6" ref="C32:Y32">SUM(C33:C37)</f>
        <v>617898084</v>
      </c>
      <c r="D32" s="19">
        <f>SUM(D33:D37)</f>
        <v>0</v>
      </c>
      <c r="E32" s="20">
        <f t="shared" si="6"/>
        <v>586469259</v>
      </c>
      <c r="F32" s="21">
        <f t="shared" si="6"/>
        <v>586469259</v>
      </c>
      <c r="G32" s="21">
        <f t="shared" si="6"/>
        <v>37489763</v>
      </c>
      <c r="H32" s="21">
        <f t="shared" si="6"/>
        <v>34456117</v>
      </c>
      <c r="I32" s="21">
        <f t="shared" si="6"/>
        <v>50070347</v>
      </c>
      <c r="J32" s="21">
        <f t="shared" si="6"/>
        <v>122016227</v>
      </c>
      <c r="K32" s="21">
        <f t="shared" si="6"/>
        <v>64277748</v>
      </c>
      <c r="L32" s="21">
        <f t="shared" si="6"/>
        <v>45966958</v>
      </c>
      <c r="M32" s="21">
        <f t="shared" si="6"/>
        <v>78660247</v>
      </c>
      <c r="N32" s="21">
        <f t="shared" si="6"/>
        <v>188904953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310921180</v>
      </c>
      <c r="X32" s="21">
        <f t="shared" si="6"/>
        <v>277990043</v>
      </c>
      <c r="Y32" s="21">
        <f t="shared" si="6"/>
        <v>32931137</v>
      </c>
      <c r="Z32" s="4">
        <f>+IF(X32&lt;&gt;0,+(Y32/X32)*100,0)</f>
        <v>11.846157022249894</v>
      </c>
      <c r="AA32" s="19">
        <f>SUM(AA33:AA37)</f>
        <v>586469259</v>
      </c>
    </row>
    <row r="33" spans="1:27" ht="12.75">
      <c r="A33" s="5" t="s">
        <v>37</v>
      </c>
      <c r="B33" s="3"/>
      <c r="C33" s="22">
        <v>99349812</v>
      </c>
      <c r="D33" s="22"/>
      <c r="E33" s="23">
        <v>98652217</v>
      </c>
      <c r="F33" s="24">
        <v>98652217</v>
      </c>
      <c r="G33" s="24">
        <v>6883116</v>
      </c>
      <c r="H33" s="24">
        <v>7064038</v>
      </c>
      <c r="I33" s="24">
        <v>10012231</v>
      </c>
      <c r="J33" s="24">
        <v>23959385</v>
      </c>
      <c r="K33" s="24">
        <v>10453895</v>
      </c>
      <c r="L33" s="24">
        <v>8732772</v>
      </c>
      <c r="M33" s="24">
        <v>12941340</v>
      </c>
      <c r="N33" s="24">
        <v>32128007</v>
      </c>
      <c r="O33" s="24"/>
      <c r="P33" s="24"/>
      <c r="Q33" s="24"/>
      <c r="R33" s="24"/>
      <c r="S33" s="24"/>
      <c r="T33" s="24"/>
      <c r="U33" s="24"/>
      <c r="V33" s="24"/>
      <c r="W33" s="24">
        <v>56087392</v>
      </c>
      <c r="X33" s="24">
        <v>52651967</v>
      </c>
      <c r="Y33" s="24">
        <v>3435425</v>
      </c>
      <c r="Z33" s="6">
        <v>6.52</v>
      </c>
      <c r="AA33" s="22">
        <v>98652217</v>
      </c>
    </row>
    <row r="34" spans="1:27" ht="12.75">
      <c r="A34" s="5" t="s">
        <v>38</v>
      </c>
      <c r="B34" s="3"/>
      <c r="C34" s="22">
        <v>290312609</v>
      </c>
      <c r="D34" s="22"/>
      <c r="E34" s="23">
        <v>230543388</v>
      </c>
      <c r="F34" s="24">
        <v>230543388</v>
      </c>
      <c r="G34" s="24">
        <v>16640915</v>
      </c>
      <c r="H34" s="24">
        <v>16406951</v>
      </c>
      <c r="I34" s="24">
        <v>20726625</v>
      </c>
      <c r="J34" s="24">
        <v>53774491</v>
      </c>
      <c r="K34" s="24">
        <v>38795318</v>
      </c>
      <c r="L34" s="24">
        <v>23680978</v>
      </c>
      <c r="M34" s="24">
        <v>40473025</v>
      </c>
      <c r="N34" s="24">
        <v>102949321</v>
      </c>
      <c r="O34" s="24"/>
      <c r="P34" s="24"/>
      <c r="Q34" s="24"/>
      <c r="R34" s="24"/>
      <c r="S34" s="24"/>
      <c r="T34" s="24"/>
      <c r="U34" s="24"/>
      <c r="V34" s="24"/>
      <c r="W34" s="24">
        <v>156723812</v>
      </c>
      <c r="X34" s="24">
        <v>112703979</v>
      </c>
      <c r="Y34" s="24">
        <v>44019833</v>
      </c>
      <c r="Z34" s="6">
        <v>39.06</v>
      </c>
      <c r="AA34" s="22">
        <v>230543388</v>
      </c>
    </row>
    <row r="35" spans="1:27" ht="12.75">
      <c r="A35" s="5" t="s">
        <v>39</v>
      </c>
      <c r="B35" s="3"/>
      <c r="C35" s="22">
        <v>86797609</v>
      </c>
      <c r="D35" s="22"/>
      <c r="E35" s="23">
        <v>108255908</v>
      </c>
      <c r="F35" s="24">
        <v>108255908</v>
      </c>
      <c r="G35" s="24">
        <v>7831135</v>
      </c>
      <c r="H35" s="24">
        <v>6683521</v>
      </c>
      <c r="I35" s="24">
        <v>8915874</v>
      </c>
      <c r="J35" s="24">
        <v>23430530</v>
      </c>
      <c r="K35" s="24">
        <v>8148339</v>
      </c>
      <c r="L35" s="24">
        <v>7377490</v>
      </c>
      <c r="M35" s="24">
        <v>10020985</v>
      </c>
      <c r="N35" s="24">
        <v>25546814</v>
      </c>
      <c r="O35" s="24"/>
      <c r="P35" s="24"/>
      <c r="Q35" s="24"/>
      <c r="R35" s="24"/>
      <c r="S35" s="24"/>
      <c r="T35" s="24"/>
      <c r="U35" s="24"/>
      <c r="V35" s="24"/>
      <c r="W35" s="24">
        <v>48977344</v>
      </c>
      <c r="X35" s="24">
        <v>51527914</v>
      </c>
      <c r="Y35" s="24">
        <v>-2550570</v>
      </c>
      <c r="Z35" s="6">
        <v>-4.95</v>
      </c>
      <c r="AA35" s="22">
        <v>108255908</v>
      </c>
    </row>
    <row r="36" spans="1:27" ht="12.75">
      <c r="A36" s="5" t="s">
        <v>40</v>
      </c>
      <c r="B36" s="3"/>
      <c r="C36" s="22">
        <v>105092324</v>
      </c>
      <c r="D36" s="22"/>
      <c r="E36" s="23">
        <v>107400901</v>
      </c>
      <c r="F36" s="24">
        <v>107400901</v>
      </c>
      <c r="G36" s="24">
        <v>3440592</v>
      </c>
      <c r="H36" s="24">
        <v>1758853</v>
      </c>
      <c r="I36" s="24">
        <v>7021089</v>
      </c>
      <c r="J36" s="24">
        <v>12220534</v>
      </c>
      <c r="K36" s="24">
        <v>3521317</v>
      </c>
      <c r="L36" s="24">
        <v>2813367</v>
      </c>
      <c r="M36" s="24">
        <v>11404839</v>
      </c>
      <c r="N36" s="24">
        <v>17739523</v>
      </c>
      <c r="O36" s="24"/>
      <c r="P36" s="24"/>
      <c r="Q36" s="24"/>
      <c r="R36" s="24"/>
      <c r="S36" s="24"/>
      <c r="T36" s="24"/>
      <c r="U36" s="24"/>
      <c r="V36" s="24"/>
      <c r="W36" s="24">
        <v>29960057</v>
      </c>
      <c r="X36" s="24">
        <v>40143032</v>
      </c>
      <c r="Y36" s="24">
        <v>-10182975</v>
      </c>
      <c r="Z36" s="6">
        <v>-25.37</v>
      </c>
      <c r="AA36" s="22">
        <v>107400901</v>
      </c>
    </row>
    <row r="37" spans="1:27" ht="12.75">
      <c r="A37" s="5" t="s">
        <v>41</v>
      </c>
      <c r="B37" s="3"/>
      <c r="C37" s="25">
        <v>36345730</v>
      </c>
      <c r="D37" s="25"/>
      <c r="E37" s="26">
        <v>41616845</v>
      </c>
      <c r="F37" s="27">
        <v>41616845</v>
      </c>
      <c r="G37" s="27">
        <v>2694005</v>
      </c>
      <c r="H37" s="27">
        <v>2542754</v>
      </c>
      <c r="I37" s="27">
        <v>3394528</v>
      </c>
      <c r="J37" s="27">
        <v>8631287</v>
      </c>
      <c r="K37" s="27">
        <v>3358879</v>
      </c>
      <c r="L37" s="27">
        <v>3362351</v>
      </c>
      <c r="M37" s="27">
        <v>3820058</v>
      </c>
      <c r="N37" s="27">
        <v>10541288</v>
      </c>
      <c r="O37" s="27"/>
      <c r="P37" s="27"/>
      <c r="Q37" s="27"/>
      <c r="R37" s="27"/>
      <c r="S37" s="27"/>
      <c r="T37" s="27"/>
      <c r="U37" s="27"/>
      <c r="V37" s="27"/>
      <c r="W37" s="27">
        <v>19172575</v>
      </c>
      <c r="X37" s="27">
        <v>20963151</v>
      </c>
      <c r="Y37" s="27">
        <v>-1790576</v>
      </c>
      <c r="Z37" s="7">
        <v>-8.54</v>
      </c>
      <c r="AA37" s="25">
        <v>41616845</v>
      </c>
    </row>
    <row r="38" spans="1:27" ht="12.75">
      <c r="A38" s="2" t="s">
        <v>42</v>
      </c>
      <c r="B38" s="8"/>
      <c r="C38" s="19">
        <f aca="true" t="shared" si="7" ref="C38:Y38">SUM(C39:C41)</f>
        <v>962249357</v>
      </c>
      <c r="D38" s="19">
        <f>SUM(D39:D41)</f>
        <v>0</v>
      </c>
      <c r="E38" s="20">
        <f t="shared" si="7"/>
        <v>1071729242</v>
      </c>
      <c r="F38" s="21">
        <f t="shared" si="7"/>
        <v>1071729242</v>
      </c>
      <c r="G38" s="21">
        <f t="shared" si="7"/>
        <v>76755217</v>
      </c>
      <c r="H38" s="21">
        <f t="shared" si="7"/>
        <v>274999698</v>
      </c>
      <c r="I38" s="21">
        <f t="shared" si="7"/>
        <v>215929992</v>
      </c>
      <c r="J38" s="21">
        <f t="shared" si="7"/>
        <v>567684907</v>
      </c>
      <c r="K38" s="21">
        <f t="shared" si="7"/>
        <v>-89822487</v>
      </c>
      <c r="L38" s="21">
        <f t="shared" si="7"/>
        <v>136646670</v>
      </c>
      <c r="M38" s="21">
        <f t="shared" si="7"/>
        <v>246498492</v>
      </c>
      <c r="N38" s="21">
        <f t="shared" si="7"/>
        <v>293322675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861007582</v>
      </c>
      <c r="X38" s="21">
        <f t="shared" si="7"/>
        <v>566400039</v>
      </c>
      <c r="Y38" s="21">
        <f t="shared" si="7"/>
        <v>294607543</v>
      </c>
      <c r="Z38" s="4">
        <f>+IF(X38&lt;&gt;0,+(Y38/X38)*100,0)</f>
        <v>52.01404002728185</v>
      </c>
      <c r="AA38" s="19">
        <f>SUM(AA39:AA41)</f>
        <v>1071729242</v>
      </c>
    </row>
    <row r="39" spans="1:27" ht="12.75">
      <c r="A39" s="5" t="s">
        <v>43</v>
      </c>
      <c r="B39" s="3"/>
      <c r="C39" s="22">
        <v>200575029</v>
      </c>
      <c r="D39" s="22"/>
      <c r="E39" s="23">
        <v>186928947</v>
      </c>
      <c r="F39" s="24">
        <v>186928947</v>
      </c>
      <c r="G39" s="24">
        <v>7121492</v>
      </c>
      <c r="H39" s="24">
        <v>259311118</v>
      </c>
      <c r="I39" s="24">
        <v>60059839</v>
      </c>
      <c r="J39" s="24">
        <v>326492449</v>
      </c>
      <c r="K39" s="24">
        <v>-195831889</v>
      </c>
      <c r="L39" s="24">
        <v>40301657</v>
      </c>
      <c r="M39" s="24">
        <v>76332447</v>
      </c>
      <c r="N39" s="24">
        <v>-79197785</v>
      </c>
      <c r="O39" s="24"/>
      <c r="P39" s="24"/>
      <c r="Q39" s="24"/>
      <c r="R39" s="24"/>
      <c r="S39" s="24"/>
      <c r="T39" s="24"/>
      <c r="U39" s="24"/>
      <c r="V39" s="24"/>
      <c r="W39" s="24">
        <v>247294664</v>
      </c>
      <c r="X39" s="24">
        <v>91077314</v>
      </c>
      <c r="Y39" s="24">
        <v>156217350</v>
      </c>
      <c r="Z39" s="6">
        <v>171.52</v>
      </c>
      <c r="AA39" s="22">
        <v>186928947</v>
      </c>
    </row>
    <row r="40" spans="1:27" ht="12.75">
      <c r="A40" s="5" t="s">
        <v>44</v>
      </c>
      <c r="B40" s="3"/>
      <c r="C40" s="22">
        <v>738605125</v>
      </c>
      <c r="D40" s="22"/>
      <c r="E40" s="23">
        <v>863159499</v>
      </c>
      <c r="F40" s="24">
        <v>863159499</v>
      </c>
      <c r="G40" s="24">
        <v>67869106</v>
      </c>
      <c r="H40" s="24">
        <v>14264759</v>
      </c>
      <c r="I40" s="24">
        <v>154016477</v>
      </c>
      <c r="J40" s="24">
        <v>236150342</v>
      </c>
      <c r="K40" s="24">
        <v>104034691</v>
      </c>
      <c r="L40" s="24">
        <v>94379429</v>
      </c>
      <c r="M40" s="24">
        <v>167542095</v>
      </c>
      <c r="N40" s="24">
        <v>365956215</v>
      </c>
      <c r="O40" s="24"/>
      <c r="P40" s="24"/>
      <c r="Q40" s="24"/>
      <c r="R40" s="24"/>
      <c r="S40" s="24"/>
      <c r="T40" s="24"/>
      <c r="U40" s="24"/>
      <c r="V40" s="24"/>
      <c r="W40" s="24">
        <v>602106557</v>
      </c>
      <c r="X40" s="24">
        <v>459487788</v>
      </c>
      <c r="Y40" s="24">
        <v>142618769</v>
      </c>
      <c r="Z40" s="6">
        <v>31.04</v>
      </c>
      <c r="AA40" s="22">
        <v>863159499</v>
      </c>
    </row>
    <row r="41" spans="1:27" ht="12.75">
      <c r="A41" s="5" t="s">
        <v>45</v>
      </c>
      <c r="B41" s="3"/>
      <c r="C41" s="22">
        <v>23069203</v>
      </c>
      <c r="D41" s="22"/>
      <c r="E41" s="23">
        <v>21640796</v>
      </c>
      <c r="F41" s="24">
        <v>21640796</v>
      </c>
      <c r="G41" s="24">
        <v>1764619</v>
      </c>
      <c r="H41" s="24">
        <v>1423821</v>
      </c>
      <c r="I41" s="24">
        <v>1853676</v>
      </c>
      <c r="J41" s="24">
        <v>5042116</v>
      </c>
      <c r="K41" s="24">
        <v>1974711</v>
      </c>
      <c r="L41" s="24">
        <v>1965584</v>
      </c>
      <c r="M41" s="24">
        <v>2623950</v>
      </c>
      <c r="N41" s="24">
        <v>6564245</v>
      </c>
      <c r="O41" s="24"/>
      <c r="P41" s="24"/>
      <c r="Q41" s="24"/>
      <c r="R41" s="24"/>
      <c r="S41" s="24"/>
      <c r="T41" s="24"/>
      <c r="U41" s="24"/>
      <c r="V41" s="24"/>
      <c r="W41" s="24">
        <v>11606361</v>
      </c>
      <c r="X41" s="24">
        <v>15834937</v>
      </c>
      <c r="Y41" s="24">
        <v>-4228576</v>
      </c>
      <c r="Z41" s="6">
        <v>-26.7</v>
      </c>
      <c r="AA41" s="22">
        <v>21640796</v>
      </c>
    </row>
    <row r="42" spans="1:27" ht="12.75">
      <c r="A42" s="2" t="s">
        <v>46</v>
      </c>
      <c r="B42" s="8"/>
      <c r="C42" s="19">
        <f aca="true" t="shared" si="8" ref="C42:Y42">SUM(C43:C46)</f>
        <v>3103544984</v>
      </c>
      <c r="D42" s="19">
        <f>SUM(D43:D46)</f>
        <v>0</v>
      </c>
      <c r="E42" s="20">
        <f t="shared" si="8"/>
        <v>3394903044</v>
      </c>
      <c r="F42" s="21">
        <f t="shared" si="8"/>
        <v>3394903044</v>
      </c>
      <c r="G42" s="21">
        <f t="shared" si="8"/>
        <v>306069245</v>
      </c>
      <c r="H42" s="21">
        <f t="shared" si="8"/>
        <v>281213928</v>
      </c>
      <c r="I42" s="21">
        <f t="shared" si="8"/>
        <v>272429494</v>
      </c>
      <c r="J42" s="21">
        <f t="shared" si="8"/>
        <v>859712667</v>
      </c>
      <c r="K42" s="21">
        <f t="shared" si="8"/>
        <v>235887369</v>
      </c>
      <c r="L42" s="21">
        <f t="shared" si="8"/>
        <v>232541543</v>
      </c>
      <c r="M42" s="21">
        <f t="shared" si="8"/>
        <v>299611201</v>
      </c>
      <c r="N42" s="21">
        <f t="shared" si="8"/>
        <v>768040113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1627752780</v>
      </c>
      <c r="X42" s="21">
        <f t="shared" si="8"/>
        <v>1763865941</v>
      </c>
      <c r="Y42" s="21">
        <f t="shared" si="8"/>
        <v>-136113161</v>
      </c>
      <c r="Z42" s="4">
        <f>+IF(X42&lt;&gt;0,+(Y42/X42)*100,0)</f>
        <v>-7.716752040851385</v>
      </c>
      <c r="AA42" s="19">
        <f>SUM(AA43:AA46)</f>
        <v>3394903044</v>
      </c>
    </row>
    <row r="43" spans="1:27" ht="12.75">
      <c r="A43" s="5" t="s">
        <v>47</v>
      </c>
      <c r="B43" s="3"/>
      <c r="C43" s="22">
        <v>1854018426</v>
      </c>
      <c r="D43" s="22"/>
      <c r="E43" s="23">
        <v>1989513262</v>
      </c>
      <c r="F43" s="24">
        <v>1989513262</v>
      </c>
      <c r="G43" s="24">
        <v>212471599</v>
      </c>
      <c r="H43" s="24">
        <v>216170687</v>
      </c>
      <c r="I43" s="24">
        <v>184462346</v>
      </c>
      <c r="J43" s="24">
        <v>613104632</v>
      </c>
      <c r="K43" s="24">
        <v>143119937</v>
      </c>
      <c r="L43" s="24">
        <v>156250314</v>
      </c>
      <c r="M43" s="24">
        <v>185518313</v>
      </c>
      <c r="N43" s="24">
        <v>484888564</v>
      </c>
      <c r="O43" s="24"/>
      <c r="P43" s="24"/>
      <c r="Q43" s="24"/>
      <c r="R43" s="24"/>
      <c r="S43" s="24"/>
      <c r="T43" s="24"/>
      <c r="U43" s="24"/>
      <c r="V43" s="24"/>
      <c r="W43" s="24">
        <v>1097993196</v>
      </c>
      <c r="X43" s="24">
        <v>1084365570</v>
      </c>
      <c r="Y43" s="24">
        <v>13627626</v>
      </c>
      <c r="Z43" s="6">
        <v>1.26</v>
      </c>
      <c r="AA43" s="22">
        <v>1989513262</v>
      </c>
    </row>
    <row r="44" spans="1:27" ht="12.75">
      <c r="A44" s="5" t="s">
        <v>48</v>
      </c>
      <c r="B44" s="3"/>
      <c r="C44" s="22">
        <v>623452817</v>
      </c>
      <c r="D44" s="22"/>
      <c r="E44" s="23">
        <v>641478700</v>
      </c>
      <c r="F44" s="24">
        <v>641478700</v>
      </c>
      <c r="G44" s="24">
        <v>42335633</v>
      </c>
      <c r="H44" s="24">
        <v>31662702</v>
      </c>
      <c r="I44" s="24">
        <v>42139168</v>
      </c>
      <c r="J44" s="24">
        <v>116137503</v>
      </c>
      <c r="K44" s="24">
        <v>41393319</v>
      </c>
      <c r="L44" s="24">
        <v>38845833</v>
      </c>
      <c r="M44" s="24">
        <v>47281165</v>
      </c>
      <c r="N44" s="24">
        <v>127520317</v>
      </c>
      <c r="O44" s="24"/>
      <c r="P44" s="24"/>
      <c r="Q44" s="24"/>
      <c r="R44" s="24"/>
      <c r="S44" s="24"/>
      <c r="T44" s="24"/>
      <c r="U44" s="24"/>
      <c r="V44" s="24"/>
      <c r="W44" s="24">
        <v>243657820</v>
      </c>
      <c r="X44" s="24">
        <v>305590912</v>
      </c>
      <c r="Y44" s="24">
        <v>-61933092</v>
      </c>
      <c r="Z44" s="6">
        <v>-20.27</v>
      </c>
      <c r="AA44" s="22">
        <v>641478700</v>
      </c>
    </row>
    <row r="45" spans="1:27" ht="12.75">
      <c r="A45" s="5" t="s">
        <v>49</v>
      </c>
      <c r="B45" s="3"/>
      <c r="C45" s="25">
        <v>303304887</v>
      </c>
      <c r="D45" s="25"/>
      <c r="E45" s="26">
        <v>455369653</v>
      </c>
      <c r="F45" s="27">
        <v>455369653</v>
      </c>
      <c r="G45" s="27">
        <v>28525346</v>
      </c>
      <c r="H45" s="27">
        <v>579037</v>
      </c>
      <c r="I45" s="27">
        <v>18351206</v>
      </c>
      <c r="J45" s="27">
        <v>47455589</v>
      </c>
      <c r="K45" s="27">
        <v>19971711</v>
      </c>
      <c r="L45" s="27">
        <v>14195003</v>
      </c>
      <c r="M45" s="27">
        <v>26848842</v>
      </c>
      <c r="N45" s="27">
        <v>61015556</v>
      </c>
      <c r="O45" s="27"/>
      <c r="P45" s="27"/>
      <c r="Q45" s="27"/>
      <c r="R45" s="27"/>
      <c r="S45" s="27"/>
      <c r="T45" s="27"/>
      <c r="U45" s="27"/>
      <c r="V45" s="27"/>
      <c r="W45" s="27">
        <v>108471145</v>
      </c>
      <c r="X45" s="27">
        <v>217820819</v>
      </c>
      <c r="Y45" s="27">
        <v>-109349674</v>
      </c>
      <c r="Z45" s="7">
        <v>-50.2</v>
      </c>
      <c r="AA45" s="25">
        <v>455369653</v>
      </c>
    </row>
    <row r="46" spans="1:27" ht="12.75">
      <c r="A46" s="5" t="s">
        <v>50</v>
      </c>
      <c r="B46" s="3"/>
      <c r="C46" s="22">
        <v>322768854</v>
      </c>
      <c r="D46" s="22"/>
      <c r="E46" s="23">
        <v>308541429</v>
      </c>
      <c r="F46" s="24">
        <v>308541429</v>
      </c>
      <c r="G46" s="24">
        <v>22736667</v>
      </c>
      <c r="H46" s="24">
        <v>32801502</v>
      </c>
      <c r="I46" s="24">
        <v>27476774</v>
      </c>
      <c r="J46" s="24">
        <v>83014943</v>
      </c>
      <c r="K46" s="24">
        <v>31402402</v>
      </c>
      <c r="L46" s="24">
        <v>23250393</v>
      </c>
      <c r="M46" s="24">
        <v>39962881</v>
      </c>
      <c r="N46" s="24">
        <v>94615676</v>
      </c>
      <c r="O46" s="24"/>
      <c r="P46" s="24"/>
      <c r="Q46" s="24"/>
      <c r="R46" s="24"/>
      <c r="S46" s="24"/>
      <c r="T46" s="24"/>
      <c r="U46" s="24"/>
      <c r="V46" s="24"/>
      <c r="W46" s="24">
        <v>177630619</v>
      </c>
      <c r="X46" s="24">
        <v>156088640</v>
      </c>
      <c r="Y46" s="24">
        <v>21541979</v>
      </c>
      <c r="Z46" s="6">
        <v>13.8</v>
      </c>
      <c r="AA46" s="22">
        <v>308541429</v>
      </c>
    </row>
    <row r="47" spans="1:27" ht="12.75">
      <c r="A47" s="2" t="s">
        <v>51</v>
      </c>
      <c r="B47" s="8" t="s">
        <v>52</v>
      </c>
      <c r="C47" s="19">
        <v>80109351</v>
      </c>
      <c r="D47" s="19"/>
      <c r="E47" s="20">
        <v>105974591</v>
      </c>
      <c r="F47" s="21">
        <v>105974591</v>
      </c>
      <c r="G47" s="21">
        <v>3226247</v>
      </c>
      <c r="H47" s="21">
        <v>4280518</v>
      </c>
      <c r="I47" s="21">
        <v>7681729</v>
      </c>
      <c r="J47" s="21">
        <v>15188494</v>
      </c>
      <c r="K47" s="21">
        <v>6330657</v>
      </c>
      <c r="L47" s="21">
        <v>9101355</v>
      </c>
      <c r="M47" s="21">
        <v>13719283</v>
      </c>
      <c r="N47" s="21">
        <v>29151295</v>
      </c>
      <c r="O47" s="21"/>
      <c r="P47" s="21"/>
      <c r="Q47" s="21"/>
      <c r="R47" s="21"/>
      <c r="S47" s="21"/>
      <c r="T47" s="21"/>
      <c r="U47" s="21"/>
      <c r="V47" s="21"/>
      <c r="W47" s="21">
        <v>44339789</v>
      </c>
      <c r="X47" s="21">
        <v>50031138</v>
      </c>
      <c r="Y47" s="21">
        <v>-5691349</v>
      </c>
      <c r="Z47" s="4">
        <v>-11.38</v>
      </c>
      <c r="AA47" s="19">
        <v>105974591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6062456070</v>
      </c>
      <c r="D48" s="44">
        <f>+D28+D32+D38+D42+D47</f>
        <v>0</v>
      </c>
      <c r="E48" s="45">
        <f t="shared" si="9"/>
        <v>6513297819</v>
      </c>
      <c r="F48" s="46">
        <f t="shared" si="9"/>
        <v>6513297819</v>
      </c>
      <c r="G48" s="46">
        <f t="shared" si="9"/>
        <v>555373611</v>
      </c>
      <c r="H48" s="46">
        <f t="shared" si="9"/>
        <v>664588784</v>
      </c>
      <c r="I48" s="46">
        <f t="shared" si="9"/>
        <v>642013262</v>
      </c>
      <c r="J48" s="46">
        <f t="shared" si="9"/>
        <v>1861975657</v>
      </c>
      <c r="K48" s="46">
        <f t="shared" si="9"/>
        <v>334649774</v>
      </c>
      <c r="L48" s="46">
        <f t="shared" si="9"/>
        <v>522809180</v>
      </c>
      <c r="M48" s="46">
        <f t="shared" si="9"/>
        <v>794910432</v>
      </c>
      <c r="N48" s="46">
        <f t="shared" si="9"/>
        <v>1652369386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3514345043</v>
      </c>
      <c r="X48" s="46">
        <f t="shared" si="9"/>
        <v>3292252261</v>
      </c>
      <c r="Y48" s="46">
        <f t="shared" si="9"/>
        <v>222092782</v>
      </c>
      <c r="Z48" s="47">
        <f>+IF(X48&lt;&gt;0,+(Y48/X48)*100,0)</f>
        <v>6.745922377544082</v>
      </c>
      <c r="AA48" s="44">
        <f>+AA28+AA32+AA38+AA42+AA47</f>
        <v>6513297819</v>
      </c>
    </row>
    <row r="49" spans="1:27" ht="12.75">
      <c r="A49" s="14" t="s">
        <v>58</v>
      </c>
      <c r="B49" s="15"/>
      <c r="C49" s="48">
        <f aca="true" t="shared" si="10" ref="C49:Y49">+C25-C48</f>
        <v>365536113</v>
      </c>
      <c r="D49" s="48">
        <f>+D25-D48</f>
        <v>0</v>
      </c>
      <c r="E49" s="49">
        <f t="shared" si="10"/>
        <v>807824684</v>
      </c>
      <c r="F49" s="50">
        <f t="shared" si="10"/>
        <v>807824684</v>
      </c>
      <c r="G49" s="50">
        <f t="shared" si="10"/>
        <v>665639002</v>
      </c>
      <c r="H49" s="50">
        <f t="shared" si="10"/>
        <v>-19179109</v>
      </c>
      <c r="I49" s="50">
        <f t="shared" si="10"/>
        <v>-685771526</v>
      </c>
      <c r="J49" s="50">
        <f t="shared" si="10"/>
        <v>-39311633</v>
      </c>
      <c r="K49" s="50">
        <f t="shared" si="10"/>
        <v>73695340</v>
      </c>
      <c r="L49" s="50">
        <f t="shared" si="10"/>
        <v>-90494733</v>
      </c>
      <c r="M49" s="50">
        <f t="shared" si="10"/>
        <v>233465551</v>
      </c>
      <c r="N49" s="50">
        <f t="shared" si="10"/>
        <v>216666158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177354525</v>
      </c>
      <c r="X49" s="50">
        <f>IF(F25=F48,0,X25-X48)</f>
        <v>1027005634</v>
      </c>
      <c r="Y49" s="50">
        <f t="shared" si="10"/>
        <v>-849651109</v>
      </c>
      <c r="Z49" s="51">
        <f>+IF(X49&lt;&gt;0,+(Y49/X49)*100,0)</f>
        <v>-82.73091021816147</v>
      </c>
      <c r="AA49" s="48">
        <f>+AA25-AA48</f>
        <v>807824684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108177582</v>
      </c>
      <c r="D5" s="19">
        <f>SUM(D6:D8)</f>
        <v>0</v>
      </c>
      <c r="E5" s="20">
        <f t="shared" si="0"/>
        <v>110607748</v>
      </c>
      <c r="F5" s="21">
        <f t="shared" si="0"/>
        <v>110607748</v>
      </c>
      <c r="G5" s="21">
        <f t="shared" si="0"/>
        <v>37214985</v>
      </c>
      <c r="H5" s="21">
        <f t="shared" si="0"/>
        <v>1351700</v>
      </c>
      <c r="I5" s="21">
        <f t="shared" si="0"/>
        <v>1626681</v>
      </c>
      <c r="J5" s="21">
        <f t="shared" si="0"/>
        <v>40193366</v>
      </c>
      <c r="K5" s="21">
        <f t="shared" si="0"/>
        <v>1791191</v>
      </c>
      <c r="L5" s="21">
        <f t="shared" si="0"/>
        <v>1719264</v>
      </c>
      <c r="M5" s="21">
        <f t="shared" si="0"/>
        <v>30732171</v>
      </c>
      <c r="N5" s="21">
        <f t="shared" si="0"/>
        <v>34242626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74435992</v>
      </c>
      <c r="X5" s="21">
        <f t="shared" si="0"/>
        <v>50587998</v>
      </c>
      <c r="Y5" s="21">
        <f t="shared" si="0"/>
        <v>23847994</v>
      </c>
      <c r="Z5" s="4">
        <f>+IF(X5&lt;&gt;0,+(Y5/X5)*100,0)</f>
        <v>47.14160461538723</v>
      </c>
      <c r="AA5" s="19">
        <f>SUM(AA6:AA8)</f>
        <v>110607748</v>
      </c>
    </row>
    <row r="6" spans="1:27" ht="12.75">
      <c r="A6" s="5" t="s">
        <v>33</v>
      </c>
      <c r="B6" s="3"/>
      <c r="C6" s="22"/>
      <c r="D6" s="22"/>
      <c r="E6" s="23">
        <v>612500</v>
      </c>
      <c r="F6" s="24">
        <v>612500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300498</v>
      </c>
      <c r="Y6" s="24">
        <v>-300498</v>
      </c>
      <c r="Z6" s="6">
        <v>-100</v>
      </c>
      <c r="AA6" s="22">
        <v>612500</v>
      </c>
    </row>
    <row r="7" spans="1:27" ht="12.75">
      <c r="A7" s="5" t="s">
        <v>34</v>
      </c>
      <c r="B7" s="3"/>
      <c r="C7" s="25">
        <v>108177582</v>
      </c>
      <c r="D7" s="25"/>
      <c r="E7" s="26">
        <v>109995248</v>
      </c>
      <c r="F7" s="27">
        <v>109995248</v>
      </c>
      <c r="G7" s="27">
        <v>37214985</v>
      </c>
      <c r="H7" s="27">
        <v>1351700</v>
      </c>
      <c r="I7" s="27">
        <v>1626681</v>
      </c>
      <c r="J7" s="27">
        <v>40193366</v>
      </c>
      <c r="K7" s="27">
        <v>1526850</v>
      </c>
      <c r="L7" s="27">
        <v>1719264</v>
      </c>
      <c r="M7" s="27">
        <v>30708421</v>
      </c>
      <c r="N7" s="27">
        <v>33954535</v>
      </c>
      <c r="O7" s="27"/>
      <c r="P7" s="27"/>
      <c r="Q7" s="27"/>
      <c r="R7" s="27"/>
      <c r="S7" s="27"/>
      <c r="T7" s="27"/>
      <c r="U7" s="27"/>
      <c r="V7" s="27"/>
      <c r="W7" s="27">
        <v>74147901</v>
      </c>
      <c r="X7" s="27">
        <v>50287500</v>
      </c>
      <c r="Y7" s="27">
        <v>23860401</v>
      </c>
      <c r="Z7" s="7">
        <v>47.45</v>
      </c>
      <c r="AA7" s="25">
        <v>109995248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>
        <v>264341</v>
      </c>
      <c r="L8" s="24"/>
      <c r="M8" s="24">
        <v>23750</v>
      </c>
      <c r="N8" s="24">
        <v>288091</v>
      </c>
      <c r="O8" s="24"/>
      <c r="P8" s="24"/>
      <c r="Q8" s="24"/>
      <c r="R8" s="24"/>
      <c r="S8" s="24"/>
      <c r="T8" s="24"/>
      <c r="U8" s="24"/>
      <c r="V8" s="24"/>
      <c r="W8" s="24">
        <v>288091</v>
      </c>
      <c r="X8" s="24"/>
      <c r="Y8" s="24">
        <v>288091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14192716</v>
      </c>
      <c r="F9" s="21">
        <f t="shared" si="1"/>
        <v>14192716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7096500</v>
      </c>
      <c r="Y9" s="21">
        <f t="shared" si="1"/>
        <v>-7096500</v>
      </c>
      <c r="Z9" s="4">
        <f>+IF(X9&lt;&gt;0,+(Y9/X9)*100,0)</f>
        <v>-100</v>
      </c>
      <c r="AA9" s="19">
        <f>SUM(AA10:AA14)</f>
        <v>14192716</v>
      </c>
    </row>
    <row r="10" spans="1:27" ht="12.7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>
        <v>13730843</v>
      </c>
      <c r="F12" s="24">
        <v>13730843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6865500</v>
      </c>
      <c r="Y12" s="24">
        <v>-6865500</v>
      </c>
      <c r="Z12" s="6">
        <v>-100</v>
      </c>
      <c r="AA12" s="22">
        <v>13730843</v>
      </c>
    </row>
    <row r="13" spans="1:27" ht="12.75">
      <c r="A13" s="5" t="s">
        <v>40</v>
      </c>
      <c r="B13" s="3"/>
      <c r="C13" s="22"/>
      <c r="D13" s="22"/>
      <c r="E13" s="23">
        <v>461873</v>
      </c>
      <c r="F13" s="24">
        <v>461873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231000</v>
      </c>
      <c r="Y13" s="24">
        <v>-231000</v>
      </c>
      <c r="Z13" s="6">
        <v>-100</v>
      </c>
      <c r="AA13" s="22">
        <v>461873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2837867</v>
      </c>
      <c r="D15" s="19">
        <f>SUM(D16:D18)</f>
        <v>0</v>
      </c>
      <c r="E15" s="20">
        <f t="shared" si="2"/>
        <v>7746556</v>
      </c>
      <c r="F15" s="21">
        <f t="shared" si="2"/>
        <v>7746556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8594496</v>
      </c>
      <c r="Y15" s="21">
        <f t="shared" si="2"/>
        <v>-8594496</v>
      </c>
      <c r="Z15" s="4">
        <f>+IF(X15&lt;&gt;0,+(Y15/X15)*100,0)</f>
        <v>-100</v>
      </c>
      <c r="AA15" s="19">
        <f>SUM(AA16:AA18)</f>
        <v>7746556</v>
      </c>
    </row>
    <row r="16" spans="1:27" ht="12.75">
      <c r="A16" s="5" t="s">
        <v>43</v>
      </c>
      <c r="B16" s="3"/>
      <c r="C16" s="22">
        <v>884915</v>
      </c>
      <c r="D16" s="22"/>
      <c r="E16" s="23">
        <v>4506556</v>
      </c>
      <c r="F16" s="24">
        <v>4506556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7540998</v>
      </c>
      <c r="Y16" s="24">
        <v>-7540998</v>
      </c>
      <c r="Z16" s="6">
        <v>-100</v>
      </c>
      <c r="AA16" s="22">
        <v>4506556</v>
      </c>
    </row>
    <row r="17" spans="1:27" ht="12.75">
      <c r="A17" s="5" t="s">
        <v>44</v>
      </c>
      <c r="B17" s="3"/>
      <c r="C17" s="22">
        <v>1952952</v>
      </c>
      <c r="D17" s="22"/>
      <c r="E17" s="23">
        <v>3240000</v>
      </c>
      <c r="F17" s="24">
        <v>3240000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1053498</v>
      </c>
      <c r="Y17" s="24">
        <v>-1053498</v>
      </c>
      <c r="Z17" s="6">
        <v>-100</v>
      </c>
      <c r="AA17" s="22">
        <v>3240000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111015449</v>
      </c>
      <c r="D25" s="44">
        <f>+D5+D9+D15+D19+D24</f>
        <v>0</v>
      </c>
      <c r="E25" s="45">
        <f t="shared" si="4"/>
        <v>132547020</v>
      </c>
      <c r="F25" s="46">
        <f t="shared" si="4"/>
        <v>132547020</v>
      </c>
      <c r="G25" s="46">
        <f t="shared" si="4"/>
        <v>37214985</v>
      </c>
      <c r="H25" s="46">
        <f t="shared" si="4"/>
        <v>1351700</v>
      </c>
      <c r="I25" s="46">
        <f t="shared" si="4"/>
        <v>1626681</v>
      </c>
      <c r="J25" s="46">
        <f t="shared" si="4"/>
        <v>40193366</v>
      </c>
      <c r="K25" s="46">
        <f t="shared" si="4"/>
        <v>1791191</v>
      </c>
      <c r="L25" s="46">
        <f t="shared" si="4"/>
        <v>1719264</v>
      </c>
      <c r="M25" s="46">
        <f t="shared" si="4"/>
        <v>30732171</v>
      </c>
      <c r="N25" s="46">
        <f t="shared" si="4"/>
        <v>34242626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74435992</v>
      </c>
      <c r="X25" s="46">
        <f t="shared" si="4"/>
        <v>66278994</v>
      </c>
      <c r="Y25" s="46">
        <f t="shared" si="4"/>
        <v>8156998</v>
      </c>
      <c r="Z25" s="47">
        <f>+IF(X25&lt;&gt;0,+(Y25/X25)*100,0)</f>
        <v>12.307063682952098</v>
      </c>
      <c r="AA25" s="44">
        <f>+AA5+AA9+AA15+AA19+AA24</f>
        <v>132547020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60156294</v>
      </c>
      <c r="D28" s="19">
        <f>SUM(D29:D31)</f>
        <v>0</v>
      </c>
      <c r="E28" s="20">
        <f t="shared" si="5"/>
        <v>67754592</v>
      </c>
      <c r="F28" s="21">
        <f t="shared" si="5"/>
        <v>67754592</v>
      </c>
      <c r="G28" s="21">
        <f t="shared" si="5"/>
        <v>2213176</v>
      </c>
      <c r="H28" s="21">
        <f t="shared" si="5"/>
        <v>1417175</v>
      </c>
      <c r="I28" s="21">
        <f t="shared" si="5"/>
        <v>659002</v>
      </c>
      <c r="J28" s="21">
        <f t="shared" si="5"/>
        <v>4289353</v>
      </c>
      <c r="K28" s="21">
        <f t="shared" si="5"/>
        <v>6906953</v>
      </c>
      <c r="L28" s="21">
        <f t="shared" si="5"/>
        <v>2011782</v>
      </c>
      <c r="M28" s="21">
        <f t="shared" si="5"/>
        <v>3789240</v>
      </c>
      <c r="N28" s="21">
        <f t="shared" si="5"/>
        <v>12707975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16997328</v>
      </c>
      <c r="X28" s="21">
        <f t="shared" si="5"/>
        <v>34739496</v>
      </c>
      <c r="Y28" s="21">
        <f t="shared" si="5"/>
        <v>-17742168</v>
      </c>
      <c r="Z28" s="4">
        <f>+IF(X28&lt;&gt;0,+(Y28/X28)*100,0)</f>
        <v>-51.07203627824652</v>
      </c>
      <c r="AA28" s="19">
        <f>SUM(AA29:AA31)</f>
        <v>67754592</v>
      </c>
    </row>
    <row r="29" spans="1:27" ht="12.75">
      <c r="A29" s="5" t="s">
        <v>33</v>
      </c>
      <c r="B29" s="3"/>
      <c r="C29" s="22">
        <v>14074604</v>
      </c>
      <c r="D29" s="22"/>
      <c r="E29" s="23">
        <v>26741970</v>
      </c>
      <c r="F29" s="24">
        <v>26741970</v>
      </c>
      <c r="G29" s="24">
        <v>457351</v>
      </c>
      <c r="H29" s="24">
        <v>1022422</v>
      </c>
      <c r="I29" s="24">
        <v>239590</v>
      </c>
      <c r="J29" s="24">
        <v>1719363</v>
      </c>
      <c r="K29" s="24">
        <v>4098032</v>
      </c>
      <c r="L29" s="24">
        <v>771821</v>
      </c>
      <c r="M29" s="24">
        <v>1821486</v>
      </c>
      <c r="N29" s="24">
        <v>6691339</v>
      </c>
      <c r="O29" s="24"/>
      <c r="P29" s="24"/>
      <c r="Q29" s="24"/>
      <c r="R29" s="24"/>
      <c r="S29" s="24"/>
      <c r="T29" s="24"/>
      <c r="U29" s="24"/>
      <c r="V29" s="24"/>
      <c r="W29" s="24">
        <v>8410702</v>
      </c>
      <c r="X29" s="24">
        <v>13215498</v>
      </c>
      <c r="Y29" s="24">
        <v>-4804796</v>
      </c>
      <c r="Z29" s="6">
        <v>-36.36</v>
      </c>
      <c r="AA29" s="22">
        <v>26741970</v>
      </c>
    </row>
    <row r="30" spans="1:27" ht="12.75">
      <c r="A30" s="5" t="s">
        <v>34</v>
      </c>
      <c r="B30" s="3"/>
      <c r="C30" s="25">
        <v>12848221</v>
      </c>
      <c r="D30" s="25"/>
      <c r="E30" s="26">
        <v>41012622</v>
      </c>
      <c r="F30" s="27">
        <v>41012622</v>
      </c>
      <c r="G30" s="27">
        <v>806246</v>
      </c>
      <c r="H30" s="27">
        <v>18400</v>
      </c>
      <c r="I30" s="27">
        <v>131169</v>
      </c>
      <c r="J30" s="27">
        <v>955815</v>
      </c>
      <c r="K30" s="27">
        <v>910980</v>
      </c>
      <c r="L30" s="27">
        <v>593577</v>
      </c>
      <c r="M30" s="27">
        <v>495657</v>
      </c>
      <c r="N30" s="27">
        <v>2000214</v>
      </c>
      <c r="O30" s="27"/>
      <c r="P30" s="27"/>
      <c r="Q30" s="27"/>
      <c r="R30" s="27"/>
      <c r="S30" s="27"/>
      <c r="T30" s="27"/>
      <c r="U30" s="27"/>
      <c r="V30" s="27"/>
      <c r="W30" s="27">
        <v>2956029</v>
      </c>
      <c r="X30" s="27">
        <v>21523998</v>
      </c>
      <c r="Y30" s="27">
        <v>-18567969</v>
      </c>
      <c r="Z30" s="7">
        <v>-86.27</v>
      </c>
      <c r="AA30" s="25">
        <v>41012622</v>
      </c>
    </row>
    <row r="31" spans="1:27" ht="12.75">
      <c r="A31" s="5" t="s">
        <v>35</v>
      </c>
      <c r="B31" s="3"/>
      <c r="C31" s="22">
        <v>33233469</v>
      </c>
      <c r="D31" s="22"/>
      <c r="E31" s="23"/>
      <c r="F31" s="24"/>
      <c r="G31" s="24">
        <v>949579</v>
      </c>
      <c r="H31" s="24">
        <v>376353</v>
      </c>
      <c r="I31" s="24">
        <v>288243</v>
      </c>
      <c r="J31" s="24">
        <v>1614175</v>
      </c>
      <c r="K31" s="24">
        <v>1897941</v>
      </c>
      <c r="L31" s="24">
        <v>646384</v>
      </c>
      <c r="M31" s="24">
        <v>1472097</v>
      </c>
      <c r="N31" s="24">
        <v>4016422</v>
      </c>
      <c r="O31" s="24"/>
      <c r="P31" s="24"/>
      <c r="Q31" s="24"/>
      <c r="R31" s="24"/>
      <c r="S31" s="24"/>
      <c r="T31" s="24"/>
      <c r="U31" s="24"/>
      <c r="V31" s="24"/>
      <c r="W31" s="24">
        <v>5630597</v>
      </c>
      <c r="X31" s="24"/>
      <c r="Y31" s="24">
        <v>5630597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22466699</v>
      </c>
      <c r="D32" s="19">
        <f>SUM(D33:D37)</f>
        <v>0</v>
      </c>
      <c r="E32" s="20">
        <f t="shared" si="6"/>
        <v>36790276</v>
      </c>
      <c r="F32" s="21">
        <f t="shared" si="6"/>
        <v>36790276</v>
      </c>
      <c r="G32" s="21">
        <f t="shared" si="6"/>
        <v>2958122</v>
      </c>
      <c r="H32" s="21">
        <f t="shared" si="6"/>
        <v>36641</v>
      </c>
      <c r="I32" s="21">
        <f t="shared" si="6"/>
        <v>1261167</v>
      </c>
      <c r="J32" s="21">
        <f t="shared" si="6"/>
        <v>4255930</v>
      </c>
      <c r="K32" s="21">
        <f t="shared" si="6"/>
        <v>612722</v>
      </c>
      <c r="L32" s="21">
        <f t="shared" si="6"/>
        <v>670705</v>
      </c>
      <c r="M32" s="21">
        <f t="shared" si="6"/>
        <v>523227</v>
      </c>
      <c r="N32" s="21">
        <f t="shared" si="6"/>
        <v>1806654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6062584</v>
      </c>
      <c r="X32" s="21">
        <f t="shared" si="6"/>
        <v>18555996</v>
      </c>
      <c r="Y32" s="21">
        <f t="shared" si="6"/>
        <v>-12493412</v>
      </c>
      <c r="Z32" s="4">
        <f>+IF(X32&lt;&gt;0,+(Y32/X32)*100,0)</f>
        <v>-67.3281671326077</v>
      </c>
      <c r="AA32" s="19">
        <f>SUM(AA33:AA37)</f>
        <v>36790276</v>
      </c>
    </row>
    <row r="33" spans="1:27" ht="12.75">
      <c r="A33" s="5" t="s">
        <v>37</v>
      </c>
      <c r="B33" s="3"/>
      <c r="C33" s="22"/>
      <c r="D33" s="22"/>
      <c r="E33" s="23">
        <v>9537000</v>
      </c>
      <c r="F33" s="24">
        <v>9537000</v>
      </c>
      <c r="G33" s="24"/>
      <c r="H33" s="24"/>
      <c r="I33" s="24">
        <v>9652</v>
      </c>
      <c r="J33" s="24">
        <v>9652</v>
      </c>
      <c r="K33" s="24">
        <v>410646</v>
      </c>
      <c r="L33" s="24">
        <v>665971</v>
      </c>
      <c r="M33" s="24">
        <v>443960</v>
      </c>
      <c r="N33" s="24">
        <v>1520577</v>
      </c>
      <c r="O33" s="24"/>
      <c r="P33" s="24"/>
      <c r="Q33" s="24"/>
      <c r="R33" s="24"/>
      <c r="S33" s="24"/>
      <c r="T33" s="24"/>
      <c r="U33" s="24"/>
      <c r="V33" s="24"/>
      <c r="W33" s="24">
        <v>1530229</v>
      </c>
      <c r="X33" s="24">
        <v>4768500</v>
      </c>
      <c r="Y33" s="24">
        <v>-3238271</v>
      </c>
      <c r="Z33" s="6">
        <v>-67.91</v>
      </c>
      <c r="AA33" s="22">
        <v>9537000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>
        <v>11777561</v>
      </c>
      <c r="D35" s="22"/>
      <c r="E35" s="23">
        <v>13971000</v>
      </c>
      <c r="F35" s="24">
        <v>13971000</v>
      </c>
      <c r="G35" s="24">
        <v>1317</v>
      </c>
      <c r="H35" s="24"/>
      <c r="I35" s="24">
        <v>1249989</v>
      </c>
      <c r="J35" s="24">
        <v>1251306</v>
      </c>
      <c r="K35" s="24">
        <v>11643</v>
      </c>
      <c r="L35" s="24"/>
      <c r="M35" s="24">
        <v>19059</v>
      </c>
      <c r="N35" s="24">
        <v>30702</v>
      </c>
      <c r="O35" s="24"/>
      <c r="P35" s="24"/>
      <c r="Q35" s="24"/>
      <c r="R35" s="24"/>
      <c r="S35" s="24"/>
      <c r="T35" s="24"/>
      <c r="U35" s="24"/>
      <c r="V35" s="24"/>
      <c r="W35" s="24">
        <v>1282008</v>
      </c>
      <c r="X35" s="24">
        <v>6985500</v>
      </c>
      <c r="Y35" s="24">
        <v>-5703492</v>
      </c>
      <c r="Z35" s="6">
        <v>-81.65</v>
      </c>
      <c r="AA35" s="22">
        <v>13971000</v>
      </c>
    </row>
    <row r="36" spans="1:27" ht="12.75">
      <c r="A36" s="5" t="s">
        <v>40</v>
      </c>
      <c r="B36" s="3"/>
      <c r="C36" s="22">
        <v>438036</v>
      </c>
      <c r="D36" s="22"/>
      <c r="E36" s="23">
        <v>300000</v>
      </c>
      <c r="F36" s="24">
        <v>300000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310998</v>
      </c>
      <c r="Y36" s="24">
        <v>-310998</v>
      </c>
      <c r="Z36" s="6">
        <v>-100</v>
      </c>
      <c r="AA36" s="22">
        <v>300000</v>
      </c>
    </row>
    <row r="37" spans="1:27" ht="12.75">
      <c r="A37" s="5" t="s">
        <v>41</v>
      </c>
      <c r="B37" s="3"/>
      <c r="C37" s="25">
        <v>10251102</v>
      </c>
      <c r="D37" s="25"/>
      <c r="E37" s="26">
        <v>12982276</v>
      </c>
      <c r="F37" s="27">
        <v>12982276</v>
      </c>
      <c r="G37" s="27">
        <v>2956805</v>
      </c>
      <c r="H37" s="27">
        <v>36641</v>
      </c>
      <c r="I37" s="27">
        <v>1526</v>
      </c>
      <c r="J37" s="27">
        <v>2994972</v>
      </c>
      <c r="K37" s="27">
        <v>190433</v>
      </c>
      <c r="L37" s="27">
        <v>4734</v>
      </c>
      <c r="M37" s="27">
        <v>60208</v>
      </c>
      <c r="N37" s="27">
        <v>255375</v>
      </c>
      <c r="O37" s="27"/>
      <c r="P37" s="27"/>
      <c r="Q37" s="27"/>
      <c r="R37" s="27"/>
      <c r="S37" s="27"/>
      <c r="T37" s="27"/>
      <c r="U37" s="27"/>
      <c r="V37" s="27"/>
      <c r="W37" s="27">
        <v>3250347</v>
      </c>
      <c r="X37" s="27">
        <v>6490998</v>
      </c>
      <c r="Y37" s="27">
        <v>-3240651</v>
      </c>
      <c r="Z37" s="7">
        <v>-49.93</v>
      </c>
      <c r="AA37" s="25">
        <v>12982276</v>
      </c>
    </row>
    <row r="38" spans="1:27" ht="12.75">
      <c r="A38" s="2" t="s">
        <v>42</v>
      </c>
      <c r="B38" s="8"/>
      <c r="C38" s="19">
        <f aca="true" t="shared" si="7" ref="C38:Y38">SUM(C39:C41)</f>
        <v>19376499</v>
      </c>
      <c r="D38" s="19">
        <f>SUM(D39:D41)</f>
        <v>0</v>
      </c>
      <c r="E38" s="20">
        <f t="shared" si="7"/>
        <v>22936168</v>
      </c>
      <c r="F38" s="21">
        <f t="shared" si="7"/>
        <v>22936168</v>
      </c>
      <c r="G38" s="21">
        <f t="shared" si="7"/>
        <v>29536</v>
      </c>
      <c r="H38" s="21">
        <f t="shared" si="7"/>
        <v>102835</v>
      </c>
      <c r="I38" s="21">
        <f t="shared" si="7"/>
        <v>154886</v>
      </c>
      <c r="J38" s="21">
        <f t="shared" si="7"/>
        <v>287257</v>
      </c>
      <c r="K38" s="21">
        <f t="shared" si="7"/>
        <v>554101</v>
      </c>
      <c r="L38" s="21">
        <f t="shared" si="7"/>
        <v>706935</v>
      </c>
      <c r="M38" s="21">
        <f t="shared" si="7"/>
        <v>727038</v>
      </c>
      <c r="N38" s="21">
        <f t="shared" si="7"/>
        <v>1988074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2275331</v>
      </c>
      <c r="X38" s="21">
        <f t="shared" si="7"/>
        <v>10098000</v>
      </c>
      <c r="Y38" s="21">
        <f t="shared" si="7"/>
        <v>-7822669</v>
      </c>
      <c r="Z38" s="4">
        <f>+IF(X38&lt;&gt;0,+(Y38/X38)*100,0)</f>
        <v>-77.46750841750841</v>
      </c>
      <c r="AA38" s="19">
        <f>SUM(AA39:AA41)</f>
        <v>22936168</v>
      </c>
    </row>
    <row r="39" spans="1:27" ht="12.75">
      <c r="A39" s="5" t="s">
        <v>43</v>
      </c>
      <c r="B39" s="3"/>
      <c r="C39" s="22">
        <v>17423547</v>
      </c>
      <c r="D39" s="22"/>
      <c r="E39" s="23">
        <v>18976168</v>
      </c>
      <c r="F39" s="24">
        <v>18976168</v>
      </c>
      <c r="G39" s="24">
        <v>27106</v>
      </c>
      <c r="H39" s="24">
        <v>102835</v>
      </c>
      <c r="I39" s="24">
        <v>154886</v>
      </c>
      <c r="J39" s="24">
        <v>284827</v>
      </c>
      <c r="K39" s="24">
        <v>554101</v>
      </c>
      <c r="L39" s="24">
        <v>706935</v>
      </c>
      <c r="M39" s="24">
        <v>727038</v>
      </c>
      <c r="N39" s="24">
        <v>1988074</v>
      </c>
      <c r="O39" s="24"/>
      <c r="P39" s="24"/>
      <c r="Q39" s="24"/>
      <c r="R39" s="24"/>
      <c r="S39" s="24"/>
      <c r="T39" s="24"/>
      <c r="U39" s="24"/>
      <c r="V39" s="24"/>
      <c r="W39" s="24">
        <v>2272901</v>
      </c>
      <c r="X39" s="24">
        <v>7618002</v>
      </c>
      <c r="Y39" s="24">
        <v>-5345101</v>
      </c>
      <c r="Z39" s="6">
        <v>-70.16</v>
      </c>
      <c r="AA39" s="22">
        <v>18976168</v>
      </c>
    </row>
    <row r="40" spans="1:27" ht="12.75">
      <c r="A40" s="5" t="s">
        <v>44</v>
      </c>
      <c r="B40" s="3"/>
      <c r="C40" s="22">
        <v>1952952</v>
      </c>
      <c r="D40" s="22"/>
      <c r="E40" s="23">
        <v>3960000</v>
      </c>
      <c r="F40" s="24">
        <v>3960000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2479998</v>
      </c>
      <c r="Y40" s="24">
        <v>-2479998</v>
      </c>
      <c r="Z40" s="6">
        <v>-100</v>
      </c>
      <c r="AA40" s="22">
        <v>3960000</v>
      </c>
    </row>
    <row r="41" spans="1:27" ht="12.75">
      <c r="A41" s="5" t="s">
        <v>45</v>
      </c>
      <c r="B41" s="3"/>
      <c r="C41" s="22"/>
      <c r="D41" s="22"/>
      <c r="E41" s="23"/>
      <c r="F41" s="24"/>
      <c r="G41" s="24">
        <v>2430</v>
      </c>
      <c r="H41" s="24"/>
      <c r="I41" s="24"/>
      <c r="J41" s="24">
        <v>2430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2430</v>
      </c>
      <c r="X41" s="24"/>
      <c r="Y41" s="24">
        <v>2430</v>
      </c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454771</v>
      </c>
      <c r="D42" s="19">
        <f>SUM(D43:D46)</f>
        <v>0</v>
      </c>
      <c r="E42" s="20">
        <f t="shared" si="8"/>
        <v>920000</v>
      </c>
      <c r="F42" s="21">
        <f t="shared" si="8"/>
        <v>920000</v>
      </c>
      <c r="G42" s="21">
        <f t="shared" si="8"/>
        <v>0</v>
      </c>
      <c r="H42" s="21">
        <f t="shared" si="8"/>
        <v>139327</v>
      </c>
      <c r="I42" s="21">
        <f t="shared" si="8"/>
        <v>3065</v>
      </c>
      <c r="J42" s="21">
        <f t="shared" si="8"/>
        <v>142392</v>
      </c>
      <c r="K42" s="21">
        <f t="shared" si="8"/>
        <v>3324</v>
      </c>
      <c r="L42" s="21">
        <f t="shared" si="8"/>
        <v>11114</v>
      </c>
      <c r="M42" s="21">
        <f t="shared" si="8"/>
        <v>0</v>
      </c>
      <c r="N42" s="21">
        <f t="shared" si="8"/>
        <v>14438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156830</v>
      </c>
      <c r="X42" s="21">
        <f t="shared" si="8"/>
        <v>811500</v>
      </c>
      <c r="Y42" s="21">
        <f t="shared" si="8"/>
        <v>-654670</v>
      </c>
      <c r="Z42" s="4">
        <f>+IF(X42&lt;&gt;0,+(Y42/X42)*100,0)</f>
        <v>-80.67406038200863</v>
      </c>
      <c r="AA42" s="19">
        <f>SUM(AA43:AA46)</f>
        <v>920000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>
        <v>3232</v>
      </c>
      <c r="I43" s="24">
        <v>3065</v>
      </c>
      <c r="J43" s="24">
        <v>6297</v>
      </c>
      <c r="K43" s="24">
        <v>3324</v>
      </c>
      <c r="L43" s="24">
        <v>11114</v>
      </c>
      <c r="M43" s="24"/>
      <c r="N43" s="24">
        <v>14438</v>
      </c>
      <c r="O43" s="24"/>
      <c r="P43" s="24"/>
      <c r="Q43" s="24"/>
      <c r="R43" s="24"/>
      <c r="S43" s="24"/>
      <c r="T43" s="24"/>
      <c r="U43" s="24"/>
      <c r="V43" s="24"/>
      <c r="W43" s="24">
        <v>20735</v>
      </c>
      <c r="X43" s="24"/>
      <c r="Y43" s="24">
        <v>20735</v>
      </c>
      <c r="Z43" s="6">
        <v>0</v>
      </c>
      <c r="AA43" s="22"/>
    </row>
    <row r="44" spans="1:27" ht="12.75">
      <c r="A44" s="5" t="s">
        <v>48</v>
      </c>
      <c r="B44" s="3"/>
      <c r="C44" s="22">
        <v>454771</v>
      </c>
      <c r="D44" s="22"/>
      <c r="E44" s="23">
        <v>920000</v>
      </c>
      <c r="F44" s="24">
        <v>920000</v>
      </c>
      <c r="G44" s="24"/>
      <c r="H44" s="24">
        <v>136095</v>
      </c>
      <c r="I44" s="24"/>
      <c r="J44" s="24">
        <v>136095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136095</v>
      </c>
      <c r="X44" s="24">
        <v>811500</v>
      </c>
      <c r="Y44" s="24">
        <v>-675405</v>
      </c>
      <c r="Z44" s="6">
        <v>-83.23</v>
      </c>
      <c r="AA44" s="22">
        <v>920000</v>
      </c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>
        <v>1762611</v>
      </c>
      <c r="D47" s="19"/>
      <c r="E47" s="20">
        <v>4145984</v>
      </c>
      <c r="F47" s="21">
        <v>4145984</v>
      </c>
      <c r="G47" s="21"/>
      <c r="H47" s="21">
        <v>478514</v>
      </c>
      <c r="I47" s="21">
        <v>5799</v>
      </c>
      <c r="J47" s="21">
        <v>484313</v>
      </c>
      <c r="K47" s="21">
        <v>309596</v>
      </c>
      <c r="L47" s="21">
        <v>307005</v>
      </c>
      <c r="M47" s="21">
        <v>259279</v>
      </c>
      <c r="N47" s="21">
        <v>875880</v>
      </c>
      <c r="O47" s="21"/>
      <c r="P47" s="21"/>
      <c r="Q47" s="21"/>
      <c r="R47" s="21"/>
      <c r="S47" s="21"/>
      <c r="T47" s="21"/>
      <c r="U47" s="21"/>
      <c r="V47" s="21"/>
      <c r="W47" s="21">
        <v>1360193</v>
      </c>
      <c r="X47" s="21">
        <v>2073498</v>
      </c>
      <c r="Y47" s="21">
        <v>-713305</v>
      </c>
      <c r="Z47" s="4">
        <v>-34.4</v>
      </c>
      <c r="AA47" s="19">
        <v>4145984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104216874</v>
      </c>
      <c r="D48" s="44">
        <f>+D28+D32+D38+D42+D47</f>
        <v>0</v>
      </c>
      <c r="E48" s="45">
        <f t="shared" si="9"/>
        <v>132547020</v>
      </c>
      <c r="F48" s="46">
        <f t="shared" si="9"/>
        <v>132547020</v>
      </c>
      <c r="G48" s="46">
        <f t="shared" si="9"/>
        <v>5200834</v>
      </c>
      <c r="H48" s="46">
        <f t="shared" si="9"/>
        <v>2174492</v>
      </c>
      <c r="I48" s="46">
        <f t="shared" si="9"/>
        <v>2083919</v>
      </c>
      <c r="J48" s="46">
        <f t="shared" si="9"/>
        <v>9459245</v>
      </c>
      <c r="K48" s="46">
        <f t="shared" si="9"/>
        <v>8386696</v>
      </c>
      <c r="L48" s="46">
        <f t="shared" si="9"/>
        <v>3707541</v>
      </c>
      <c r="M48" s="46">
        <f t="shared" si="9"/>
        <v>5298784</v>
      </c>
      <c r="N48" s="46">
        <f t="shared" si="9"/>
        <v>17393021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26852266</v>
      </c>
      <c r="X48" s="46">
        <f t="shared" si="9"/>
        <v>66278490</v>
      </c>
      <c r="Y48" s="46">
        <f t="shared" si="9"/>
        <v>-39426224</v>
      </c>
      <c r="Z48" s="47">
        <f>+IF(X48&lt;&gt;0,+(Y48/X48)*100,0)</f>
        <v>-59.485700413512745</v>
      </c>
      <c r="AA48" s="44">
        <f>+AA28+AA32+AA38+AA42+AA47</f>
        <v>132547020</v>
      </c>
    </row>
    <row r="49" spans="1:27" ht="12.75">
      <c r="A49" s="14" t="s">
        <v>58</v>
      </c>
      <c r="B49" s="15"/>
      <c r="C49" s="48">
        <f aca="true" t="shared" si="10" ref="C49:Y49">+C25-C48</f>
        <v>6798575</v>
      </c>
      <c r="D49" s="48">
        <f>+D25-D48</f>
        <v>0</v>
      </c>
      <c r="E49" s="49">
        <f t="shared" si="10"/>
        <v>0</v>
      </c>
      <c r="F49" s="50">
        <f t="shared" si="10"/>
        <v>0</v>
      </c>
      <c r="G49" s="50">
        <f t="shared" si="10"/>
        <v>32014151</v>
      </c>
      <c r="H49" s="50">
        <f t="shared" si="10"/>
        <v>-822792</v>
      </c>
      <c r="I49" s="50">
        <f t="shared" si="10"/>
        <v>-457238</v>
      </c>
      <c r="J49" s="50">
        <f t="shared" si="10"/>
        <v>30734121</v>
      </c>
      <c r="K49" s="50">
        <f t="shared" si="10"/>
        <v>-6595505</v>
      </c>
      <c r="L49" s="50">
        <f t="shared" si="10"/>
        <v>-1988277</v>
      </c>
      <c r="M49" s="50">
        <f t="shared" si="10"/>
        <v>25433387</v>
      </c>
      <c r="N49" s="50">
        <f t="shared" si="10"/>
        <v>16849605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47583726</v>
      </c>
      <c r="X49" s="50">
        <f>IF(F25=F48,0,X25-X48)</f>
        <v>0</v>
      </c>
      <c r="Y49" s="50">
        <f t="shared" si="10"/>
        <v>47583222</v>
      </c>
      <c r="Z49" s="51">
        <f>+IF(X49&lt;&gt;0,+(Y49/X49)*100,0)</f>
        <v>0</v>
      </c>
      <c r="AA49" s="48">
        <f>+AA25-AA48</f>
        <v>0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242518349</v>
      </c>
      <c r="D5" s="19">
        <f>SUM(D6:D8)</f>
        <v>0</v>
      </c>
      <c r="E5" s="20">
        <f t="shared" si="0"/>
        <v>251726000</v>
      </c>
      <c r="F5" s="21">
        <f t="shared" si="0"/>
        <v>251726000</v>
      </c>
      <c r="G5" s="21">
        <f t="shared" si="0"/>
        <v>95344969</v>
      </c>
      <c r="H5" s="21">
        <f t="shared" si="0"/>
        <v>1293283</v>
      </c>
      <c r="I5" s="21">
        <f t="shared" si="0"/>
        <v>1341030</v>
      </c>
      <c r="J5" s="21">
        <f t="shared" si="0"/>
        <v>97979282</v>
      </c>
      <c r="K5" s="21">
        <f t="shared" si="0"/>
        <v>1650217</v>
      </c>
      <c r="L5" s="21">
        <f t="shared" si="0"/>
        <v>1602225</v>
      </c>
      <c r="M5" s="21">
        <f t="shared" si="0"/>
        <v>76887703</v>
      </c>
      <c r="N5" s="21">
        <f t="shared" si="0"/>
        <v>80140145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178119427</v>
      </c>
      <c r="X5" s="21">
        <f t="shared" si="0"/>
        <v>140461674</v>
      </c>
      <c r="Y5" s="21">
        <f t="shared" si="0"/>
        <v>37657753</v>
      </c>
      <c r="Z5" s="4">
        <f>+IF(X5&lt;&gt;0,+(Y5/X5)*100,0)</f>
        <v>26.80998448017927</v>
      </c>
      <c r="AA5" s="19">
        <f>SUM(AA6:AA8)</f>
        <v>251726000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>
        <v>236940309</v>
      </c>
      <c r="D7" s="25"/>
      <c r="E7" s="26">
        <v>251726000</v>
      </c>
      <c r="F7" s="27">
        <v>251726000</v>
      </c>
      <c r="G7" s="27">
        <v>95247971</v>
      </c>
      <c r="H7" s="27">
        <v>1222451</v>
      </c>
      <c r="I7" s="27">
        <v>1223020</v>
      </c>
      <c r="J7" s="27">
        <v>97693442</v>
      </c>
      <c r="K7" s="27">
        <v>1511168</v>
      </c>
      <c r="L7" s="27">
        <v>1509654</v>
      </c>
      <c r="M7" s="27">
        <v>76714003</v>
      </c>
      <c r="N7" s="27">
        <v>79734825</v>
      </c>
      <c r="O7" s="27"/>
      <c r="P7" s="27"/>
      <c r="Q7" s="27"/>
      <c r="R7" s="27"/>
      <c r="S7" s="27"/>
      <c r="T7" s="27"/>
      <c r="U7" s="27"/>
      <c r="V7" s="27"/>
      <c r="W7" s="27">
        <v>177428267</v>
      </c>
      <c r="X7" s="27">
        <v>140461674</v>
      </c>
      <c r="Y7" s="27">
        <v>36966593</v>
      </c>
      <c r="Z7" s="7">
        <v>26.32</v>
      </c>
      <c r="AA7" s="25">
        <v>251726000</v>
      </c>
    </row>
    <row r="8" spans="1:27" ht="12.75">
      <c r="A8" s="5" t="s">
        <v>35</v>
      </c>
      <c r="B8" s="3"/>
      <c r="C8" s="22">
        <v>5578040</v>
      </c>
      <c r="D8" s="22"/>
      <c r="E8" s="23"/>
      <c r="F8" s="24"/>
      <c r="G8" s="24">
        <v>96998</v>
      </c>
      <c r="H8" s="24">
        <v>70832</v>
      </c>
      <c r="I8" s="24">
        <v>118010</v>
      </c>
      <c r="J8" s="24">
        <v>285840</v>
      </c>
      <c r="K8" s="24">
        <v>139049</v>
      </c>
      <c r="L8" s="24">
        <v>92571</v>
      </c>
      <c r="M8" s="24">
        <v>173700</v>
      </c>
      <c r="N8" s="24">
        <v>405320</v>
      </c>
      <c r="O8" s="24"/>
      <c r="P8" s="24"/>
      <c r="Q8" s="24"/>
      <c r="R8" s="24"/>
      <c r="S8" s="24"/>
      <c r="T8" s="24"/>
      <c r="U8" s="24"/>
      <c r="V8" s="24"/>
      <c r="W8" s="24">
        <v>691160</v>
      </c>
      <c r="X8" s="24"/>
      <c r="Y8" s="24">
        <v>691160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4274109</v>
      </c>
      <c r="D9" s="19">
        <f>SUM(D10:D14)</f>
        <v>0</v>
      </c>
      <c r="E9" s="20">
        <f t="shared" si="1"/>
        <v>1000000</v>
      </c>
      <c r="F9" s="21">
        <f t="shared" si="1"/>
        <v>1000000</v>
      </c>
      <c r="G9" s="21">
        <f t="shared" si="1"/>
        <v>61133</v>
      </c>
      <c r="H9" s="21">
        <f t="shared" si="1"/>
        <v>69828</v>
      </c>
      <c r="I9" s="21">
        <f t="shared" si="1"/>
        <v>118473</v>
      </c>
      <c r="J9" s="21">
        <f t="shared" si="1"/>
        <v>249434</v>
      </c>
      <c r="K9" s="21">
        <f t="shared" si="1"/>
        <v>111141</v>
      </c>
      <c r="L9" s="21">
        <f t="shared" si="1"/>
        <v>74806</v>
      </c>
      <c r="M9" s="21">
        <f t="shared" si="1"/>
        <v>59190</v>
      </c>
      <c r="N9" s="21">
        <f t="shared" si="1"/>
        <v>245137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494571</v>
      </c>
      <c r="X9" s="21">
        <f t="shared" si="1"/>
        <v>760452</v>
      </c>
      <c r="Y9" s="21">
        <f t="shared" si="1"/>
        <v>-265881</v>
      </c>
      <c r="Z9" s="4">
        <f>+IF(X9&lt;&gt;0,+(Y9/X9)*100,0)</f>
        <v>-34.963547995139734</v>
      </c>
      <c r="AA9" s="19">
        <f>SUM(AA10:AA14)</f>
        <v>1000000</v>
      </c>
    </row>
    <row r="10" spans="1:27" ht="12.75">
      <c r="A10" s="5" t="s">
        <v>37</v>
      </c>
      <c r="B10" s="3"/>
      <c r="C10" s="22">
        <v>483041</v>
      </c>
      <c r="D10" s="22"/>
      <c r="E10" s="23">
        <v>1000000</v>
      </c>
      <c r="F10" s="24">
        <v>1000000</v>
      </c>
      <c r="G10" s="24">
        <v>59868</v>
      </c>
      <c r="H10" s="24">
        <v>65414</v>
      </c>
      <c r="I10" s="24">
        <v>64510</v>
      </c>
      <c r="J10" s="24">
        <v>189792</v>
      </c>
      <c r="K10" s="24">
        <v>63791</v>
      </c>
      <c r="L10" s="24">
        <v>62128</v>
      </c>
      <c r="M10" s="24">
        <v>56617</v>
      </c>
      <c r="N10" s="24">
        <v>182536</v>
      </c>
      <c r="O10" s="24"/>
      <c r="P10" s="24"/>
      <c r="Q10" s="24"/>
      <c r="R10" s="24"/>
      <c r="S10" s="24"/>
      <c r="T10" s="24"/>
      <c r="U10" s="24"/>
      <c r="V10" s="24"/>
      <c r="W10" s="24">
        <v>372328</v>
      </c>
      <c r="X10" s="24">
        <v>760452</v>
      </c>
      <c r="Y10" s="24">
        <v>-388124</v>
      </c>
      <c r="Z10" s="6">
        <v>-51.04</v>
      </c>
      <c r="AA10" s="22">
        <v>1000000</v>
      </c>
    </row>
    <row r="11" spans="1:27" ht="12.75">
      <c r="A11" s="5" t="s">
        <v>38</v>
      </c>
      <c r="B11" s="3"/>
      <c r="C11" s="22"/>
      <c r="D11" s="22"/>
      <c r="E11" s="23"/>
      <c r="F11" s="24"/>
      <c r="G11" s="24">
        <v>1265</v>
      </c>
      <c r="H11" s="24">
        <v>4414</v>
      </c>
      <c r="I11" s="24">
        <v>53963</v>
      </c>
      <c r="J11" s="24">
        <v>59642</v>
      </c>
      <c r="K11" s="24">
        <v>47350</v>
      </c>
      <c r="L11" s="24">
        <v>12678</v>
      </c>
      <c r="M11" s="24">
        <v>2573</v>
      </c>
      <c r="N11" s="24">
        <v>62601</v>
      </c>
      <c r="O11" s="24"/>
      <c r="P11" s="24"/>
      <c r="Q11" s="24"/>
      <c r="R11" s="24"/>
      <c r="S11" s="24"/>
      <c r="T11" s="24"/>
      <c r="U11" s="24"/>
      <c r="V11" s="24"/>
      <c r="W11" s="24">
        <v>122243</v>
      </c>
      <c r="X11" s="24"/>
      <c r="Y11" s="24">
        <v>122243</v>
      </c>
      <c r="Z11" s="6">
        <v>0</v>
      </c>
      <c r="AA11" s="22"/>
    </row>
    <row r="12" spans="1:27" ht="12.75">
      <c r="A12" s="5" t="s">
        <v>39</v>
      </c>
      <c r="B12" s="3"/>
      <c r="C12" s="22">
        <v>3791068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72470198</v>
      </c>
      <c r="D15" s="19">
        <f>SUM(D16:D18)</f>
        <v>0</v>
      </c>
      <c r="E15" s="20">
        <f t="shared" si="2"/>
        <v>82192000</v>
      </c>
      <c r="F15" s="21">
        <f t="shared" si="2"/>
        <v>82192000</v>
      </c>
      <c r="G15" s="21">
        <f t="shared" si="2"/>
        <v>11120547</v>
      </c>
      <c r="H15" s="21">
        <f t="shared" si="2"/>
        <v>2788138</v>
      </c>
      <c r="I15" s="21">
        <f t="shared" si="2"/>
        <v>276938</v>
      </c>
      <c r="J15" s="21">
        <f t="shared" si="2"/>
        <v>14185623</v>
      </c>
      <c r="K15" s="21">
        <f t="shared" si="2"/>
        <v>6550223</v>
      </c>
      <c r="L15" s="21">
        <f t="shared" si="2"/>
        <v>5716601</v>
      </c>
      <c r="M15" s="21">
        <f t="shared" si="2"/>
        <v>7901141</v>
      </c>
      <c r="N15" s="21">
        <f t="shared" si="2"/>
        <v>20167965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34353588</v>
      </c>
      <c r="X15" s="21">
        <f t="shared" si="2"/>
        <v>59634924</v>
      </c>
      <c r="Y15" s="21">
        <f t="shared" si="2"/>
        <v>-25281336</v>
      </c>
      <c r="Z15" s="4">
        <f>+IF(X15&lt;&gt;0,+(Y15/X15)*100,0)</f>
        <v>-42.39350753595326</v>
      </c>
      <c r="AA15" s="19">
        <f>SUM(AA16:AA18)</f>
        <v>82192000</v>
      </c>
    </row>
    <row r="16" spans="1:27" ht="12.75">
      <c r="A16" s="5" t="s">
        <v>43</v>
      </c>
      <c r="B16" s="3"/>
      <c r="C16" s="22">
        <v>443198</v>
      </c>
      <c r="D16" s="22"/>
      <c r="E16" s="23">
        <v>1000000</v>
      </c>
      <c r="F16" s="24">
        <v>1000000</v>
      </c>
      <c r="G16" s="24">
        <v>212663</v>
      </c>
      <c r="H16" s="24">
        <v>315959</v>
      </c>
      <c r="I16" s="24">
        <v>181128</v>
      </c>
      <c r="J16" s="24">
        <v>709750</v>
      </c>
      <c r="K16" s="24">
        <v>197033</v>
      </c>
      <c r="L16" s="24">
        <v>195424</v>
      </c>
      <c r="M16" s="24">
        <v>72560</v>
      </c>
      <c r="N16" s="24">
        <v>465017</v>
      </c>
      <c r="O16" s="24"/>
      <c r="P16" s="24"/>
      <c r="Q16" s="24"/>
      <c r="R16" s="24"/>
      <c r="S16" s="24"/>
      <c r="T16" s="24"/>
      <c r="U16" s="24"/>
      <c r="V16" s="24"/>
      <c r="W16" s="24">
        <v>1174767</v>
      </c>
      <c r="X16" s="24">
        <v>1371426</v>
      </c>
      <c r="Y16" s="24">
        <v>-196659</v>
      </c>
      <c r="Z16" s="6">
        <v>-14.34</v>
      </c>
      <c r="AA16" s="22">
        <v>1000000</v>
      </c>
    </row>
    <row r="17" spans="1:27" ht="12.75">
      <c r="A17" s="5" t="s">
        <v>44</v>
      </c>
      <c r="B17" s="3"/>
      <c r="C17" s="22">
        <v>72027000</v>
      </c>
      <c r="D17" s="22"/>
      <c r="E17" s="23">
        <v>81192000</v>
      </c>
      <c r="F17" s="24">
        <v>81192000</v>
      </c>
      <c r="G17" s="24">
        <v>10907884</v>
      </c>
      <c r="H17" s="24">
        <v>2472179</v>
      </c>
      <c r="I17" s="24">
        <v>95810</v>
      </c>
      <c r="J17" s="24">
        <v>13475873</v>
      </c>
      <c r="K17" s="24">
        <v>6353190</v>
      </c>
      <c r="L17" s="24">
        <v>5521177</v>
      </c>
      <c r="M17" s="24">
        <v>7828581</v>
      </c>
      <c r="N17" s="24">
        <v>19702948</v>
      </c>
      <c r="O17" s="24"/>
      <c r="P17" s="24"/>
      <c r="Q17" s="24"/>
      <c r="R17" s="24"/>
      <c r="S17" s="24"/>
      <c r="T17" s="24"/>
      <c r="U17" s="24"/>
      <c r="V17" s="24"/>
      <c r="W17" s="24">
        <v>33178821</v>
      </c>
      <c r="X17" s="24">
        <v>58263498</v>
      </c>
      <c r="Y17" s="24">
        <v>-25084677</v>
      </c>
      <c r="Z17" s="6">
        <v>-43.05</v>
      </c>
      <c r="AA17" s="22">
        <v>81192000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4909224</v>
      </c>
      <c r="D19" s="19">
        <f>SUM(D20:D23)</f>
        <v>0</v>
      </c>
      <c r="E19" s="20">
        <f t="shared" si="3"/>
        <v>10246000</v>
      </c>
      <c r="F19" s="21">
        <f t="shared" si="3"/>
        <v>10246000</v>
      </c>
      <c r="G19" s="21">
        <f t="shared" si="3"/>
        <v>58125</v>
      </c>
      <c r="H19" s="21">
        <f t="shared" si="3"/>
        <v>58125</v>
      </c>
      <c r="I19" s="21">
        <f t="shared" si="3"/>
        <v>58517</v>
      </c>
      <c r="J19" s="21">
        <f t="shared" si="3"/>
        <v>174767</v>
      </c>
      <c r="K19" s="21">
        <f t="shared" si="3"/>
        <v>2100997</v>
      </c>
      <c r="L19" s="21">
        <f t="shared" si="3"/>
        <v>58125</v>
      </c>
      <c r="M19" s="21">
        <f t="shared" si="3"/>
        <v>1558125</v>
      </c>
      <c r="N19" s="21">
        <f t="shared" si="3"/>
        <v>3717247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3892014</v>
      </c>
      <c r="X19" s="21">
        <f t="shared" si="3"/>
        <v>7708500</v>
      </c>
      <c r="Y19" s="21">
        <f t="shared" si="3"/>
        <v>-3816486</v>
      </c>
      <c r="Z19" s="4">
        <f>+IF(X19&lt;&gt;0,+(Y19/X19)*100,0)</f>
        <v>-49.510099241097485</v>
      </c>
      <c r="AA19" s="19">
        <f>SUM(AA20:AA23)</f>
        <v>10246000</v>
      </c>
    </row>
    <row r="20" spans="1:27" ht="12.75">
      <c r="A20" s="5" t="s">
        <v>47</v>
      </c>
      <c r="B20" s="3"/>
      <c r="C20" s="22"/>
      <c r="D20" s="22"/>
      <c r="E20" s="23">
        <v>8946000</v>
      </c>
      <c r="F20" s="24">
        <v>8946000</v>
      </c>
      <c r="G20" s="24"/>
      <c r="H20" s="24"/>
      <c r="I20" s="24"/>
      <c r="J20" s="24"/>
      <c r="K20" s="24">
        <v>2042872</v>
      </c>
      <c r="L20" s="24"/>
      <c r="M20" s="24">
        <v>1500000</v>
      </c>
      <c r="N20" s="24">
        <v>3542872</v>
      </c>
      <c r="O20" s="24"/>
      <c r="P20" s="24"/>
      <c r="Q20" s="24"/>
      <c r="R20" s="24"/>
      <c r="S20" s="24"/>
      <c r="T20" s="24"/>
      <c r="U20" s="24"/>
      <c r="V20" s="24"/>
      <c r="W20" s="24">
        <v>3542872</v>
      </c>
      <c r="X20" s="24">
        <v>7000002</v>
      </c>
      <c r="Y20" s="24">
        <v>-3457130</v>
      </c>
      <c r="Z20" s="6">
        <v>-49.39</v>
      </c>
      <c r="AA20" s="22">
        <v>8946000</v>
      </c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>
        <v>75000</v>
      </c>
      <c r="Y22" s="27">
        <v>-75000</v>
      </c>
      <c r="Z22" s="7">
        <v>-100</v>
      </c>
      <c r="AA22" s="25"/>
    </row>
    <row r="23" spans="1:27" ht="12.75">
      <c r="A23" s="5" t="s">
        <v>50</v>
      </c>
      <c r="B23" s="3"/>
      <c r="C23" s="22">
        <v>4909224</v>
      </c>
      <c r="D23" s="22"/>
      <c r="E23" s="23">
        <v>1300000</v>
      </c>
      <c r="F23" s="24">
        <v>1300000</v>
      </c>
      <c r="G23" s="24">
        <v>58125</v>
      </c>
      <c r="H23" s="24">
        <v>58125</v>
      </c>
      <c r="I23" s="24">
        <v>58517</v>
      </c>
      <c r="J23" s="24">
        <v>174767</v>
      </c>
      <c r="K23" s="24">
        <v>58125</v>
      </c>
      <c r="L23" s="24">
        <v>58125</v>
      </c>
      <c r="M23" s="24">
        <v>58125</v>
      </c>
      <c r="N23" s="24">
        <v>174375</v>
      </c>
      <c r="O23" s="24"/>
      <c r="P23" s="24"/>
      <c r="Q23" s="24"/>
      <c r="R23" s="24"/>
      <c r="S23" s="24"/>
      <c r="T23" s="24"/>
      <c r="U23" s="24"/>
      <c r="V23" s="24"/>
      <c r="W23" s="24">
        <v>349142</v>
      </c>
      <c r="X23" s="24">
        <v>633498</v>
      </c>
      <c r="Y23" s="24">
        <v>-284356</v>
      </c>
      <c r="Z23" s="6">
        <v>-44.89</v>
      </c>
      <c r="AA23" s="22">
        <v>1300000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1500000</v>
      </c>
      <c r="Y24" s="21">
        <v>-1500000</v>
      </c>
      <c r="Z24" s="4">
        <v>-100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324171880</v>
      </c>
      <c r="D25" s="44">
        <f>+D5+D9+D15+D19+D24</f>
        <v>0</v>
      </c>
      <c r="E25" s="45">
        <f t="shared" si="4"/>
        <v>345164000</v>
      </c>
      <c r="F25" s="46">
        <f t="shared" si="4"/>
        <v>345164000</v>
      </c>
      <c r="G25" s="46">
        <f t="shared" si="4"/>
        <v>106584774</v>
      </c>
      <c r="H25" s="46">
        <f t="shared" si="4"/>
        <v>4209374</v>
      </c>
      <c r="I25" s="46">
        <f t="shared" si="4"/>
        <v>1794958</v>
      </c>
      <c r="J25" s="46">
        <f t="shared" si="4"/>
        <v>112589106</v>
      </c>
      <c r="K25" s="46">
        <f t="shared" si="4"/>
        <v>10412578</v>
      </c>
      <c r="L25" s="46">
        <f t="shared" si="4"/>
        <v>7451757</v>
      </c>
      <c r="M25" s="46">
        <f t="shared" si="4"/>
        <v>86406159</v>
      </c>
      <c r="N25" s="46">
        <f t="shared" si="4"/>
        <v>104270494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216859600</v>
      </c>
      <c r="X25" s="46">
        <f t="shared" si="4"/>
        <v>210065550</v>
      </c>
      <c r="Y25" s="46">
        <f t="shared" si="4"/>
        <v>6794050</v>
      </c>
      <c r="Z25" s="47">
        <f>+IF(X25&lt;&gt;0,+(Y25/X25)*100,0)</f>
        <v>3.2342523559907845</v>
      </c>
      <c r="AA25" s="44">
        <f>+AA5+AA9+AA15+AA19+AA24</f>
        <v>345164000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131719558</v>
      </c>
      <c r="D28" s="19">
        <f>SUM(D29:D31)</f>
        <v>0</v>
      </c>
      <c r="E28" s="20">
        <f t="shared" si="5"/>
        <v>212499725</v>
      </c>
      <c r="F28" s="21">
        <f t="shared" si="5"/>
        <v>212499725</v>
      </c>
      <c r="G28" s="21">
        <f t="shared" si="5"/>
        <v>10057406</v>
      </c>
      <c r="H28" s="21">
        <f t="shared" si="5"/>
        <v>6944846</v>
      </c>
      <c r="I28" s="21">
        <f t="shared" si="5"/>
        <v>9753482</v>
      </c>
      <c r="J28" s="21">
        <f t="shared" si="5"/>
        <v>26755734</v>
      </c>
      <c r="K28" s="21">
        <f t="shared" si="5"/>
        <v>6643569</v>
      </c>
      <c r="L28" s="21">
        <f t="shared" si="5"/>
        <v>3252820</v>
      </c>
      <c r="M28" s="21">
        <f t="shared" si="5"/>
        <v>10264256</v>
      </c>
      <c r="N28" s="21">
        <f t="shared" si="5"/>
        <v>20160645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46916379</v>
      </c>
      <c r="X28" s="21">
        <f t="shared" si="5"/>
        <v>157338204</v>
      </c>
      <c r="Y28" s="21">
        <f t="shared" si="5"/>
        <v>-110421825</v>
      </c>
      <c r="Z28" s="4">
        <f>+IF(X28&lt;&gt;0,+(Y28/X28)*100,0)</f>
        <v>-70.18119070432506</v>
      </c>
      <c r="AA28" s="19">
        <f>SUM(AA29:AA31)</f>
        <v>212499725</v>
      </c>
    </row>
    <row r="29" spans="1:27" ht="12.75">
      <c r="A29" s="5" t="s">
        <v>33</v>
      </c>
      <c r="B29" s="3"/>
      <c r="C29" s="22">
        <v>55983968</v>
      </c>
      <c r="D29" s="22"/>
      <c r="E29" s="23">
        <v>60718605</v>
      </c>
      <c r="F29" s="24">
        <v>60718605</v>
      </c>
      <c r="G29" s="24">
        <v>10000000</v>
      </c>
      <c r="H29" s="24">
        <v>1389162</v>
      </c>
      <c r="I29" s="24">
        <v>2878144</v>
      </c>
      <c r="J29" s="24">
        <v>14267306</v>
      </c>
      <c r="K29" s="24">
        <v>2949773</v>
      </c>
      <c r="L29" s="24">
        <v>778197</v>
      </c>
      <c r="M29" s="24">
        <v>2850666</v>
      </c>
      <c r="N29" s="24">
        <v>6578636</v>
      </c>
      <c r="O29" s="24"/>
      <c r="P29" s="24"/>
      <c r="Q29" s="24"/>
      <c r="R29" s="24"/>
      <c r="S29" s="24"/>
      <c r="T29" s="24"/>
      <c r="U29" s="24"/>
      <c r="V29" s="24"/>
      <c r="W29" s="24">
        <v>20845942</v>
      </c>
      <c r="X29" s="24">
        <v>5583402</v>
      </c>
      <c r="Y29" s="24">
        <v>15262540</v>
      </c>
      <c r="Z29" s="6">
        <v>273.36</v>
      </c>
      <c r="AA29" s="22">
        <v>60718605</v>
      </c>
    </row>
    <row r="30" spans="1:27" ht="12.75">
      <c r="A30" s="5" t="s">
        <v>34</v>
      </c>
      <c r="B30" s="3"/>
      <c r="C30" s="25">
        <v>50658328</v>
      </c>
      <c r="D30" s="25"/>
      <c r="E30" s="26">
        <v>151781120</v>
      </c>
      <c r="F30" s="27">
        <v>151781120</v>
      </c>
      <c r="G30" s="27">
        <v>55049</v>
      </c>
      <c r="H30" s="27">
        <v>2233842</v>
      </c>
      <c r="I30" s="27">
        <v>4069008</v>
      </c>
      <c r="J30" s="27">
        <v>6357899</v>
      </c>
      <c r="K30" s="27">
        <v>2856245</v>
      </c>
      <c r="L30" s="27">
        <v>1791061</v>
      </c>
      <c r="M30" s="27">
        <v>4605485</v>
      </c>
      <c r="N30" s="27">
        <v>9252791</v>
      </c>
      <c r="O30" s="27"/>
      <c r="P30" s="27"/>
      <c r="Q30" s="27"/>
      <c r="R30" s="27"/>
      <c r="S30" s="27"/>
      <c r="T30" s="27"/>
      <c r="U30" s="27"/>
      <c r="V30" s="27"/>
      <c r="W30" s="27">
        <v>15610690</v>
      </c>
      <c r="X30" s="27">
        <v>151754802</v>
      </c>
      <c r="Y30" s="27">
        <v>-136144112</v>
      </c>
      <c r="Z30" s="7">
        <v>-89.71</v>
      </c>
      <c r="AA30" s="25">
        <v>151781120</v>
      </c>
    </row>
    <row r="31" spans="1:27" ht="12.75">
      <c r="A31" s="5" t="s">
        <v>35</v>
      </c>
      <c r="B31" s="3"/>
      <c r="C31" s="22">
        <v>25077262</v>
      </c>
      <c r="D31" s="22"/>
      <c r="E31" s="23"/>
      <c r="F31" s="24"/>
      <c r="G31" s="24">
        <v>2357</v>
      </c>
      <c r="H31" s="24">
        <v>3321842</v>
      </c>
      <c r="I31" s="24">
        <v>2806330</v>
      </c>
      <c r="J31" s="24">
        <v>6130529</v>
      </c>
      <c r="K31" s="24">
        <v>837551</v>
      </c>
      <c r="L31" s="24">
        <v>683562</v>
      </c>
      <c r="M31" s="24">
        <v>2808105</v>
      </c>
      <c r="N31" s="24">
        <v>4329218</v>
      </c>
      <c r="O31" s="24"/>
      <c r="P31" s="24"/>
      <c r="Q31" s="24"/>
      <c r="R31" s="24"/>
      <c r="S31" s="24"/>
      <c r="T31" s="24"/>
      <c r="U31" s="24"/>
      <c r="V31" s="24"/>
      <c r="W31" s="24">
        <v>10459747</v>
      </c>
      <c r="X31" s="24"/>
      <c r="Y31" s="24">
        <v>10459747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34602079</v>
      </c>
      <c r="D32" s="19">
        <f>SUM(D33:D37)</f>
        <v>0</v>
      </c>
      <c r="E32" s="20">
        <f t="shared" si="6"/>
        <v>93021718</v>
      </c>
      <c r="F32" s="21">
        <f t="shared" si="6"/>
        <v>93021718</v>
      </c>
      <c r="G32" s="21">
        <f t="shared" si="6"/>
        <v>2868180</v>
      </c>
      <c r="H32" s="21">
        <f t="shared" si="6"/>
        <v>2196210</v>
      </c>
      <c r="I32" s="21">
        <f t="shared" si="6"/>
        <v>2397966</v>
      </c>
      <c r="J32" s="21">
        <f t="shared" si="6"/>
        <v>7462356</v>
      </c>
      <c r="K32" s="21">
        <f t="shared" si="6"/>
        <v>5977160</v>
      </c>
      <c r="L32" s="21">
        <f t="shared" si="6"/>
        <v>1036451</v>
      </c>
      <c r="M32" s="21">
        <f t="shared" si="6"/>
        <v>2353135</v>
      </c>
      <c r="N32" s="21">
        <f t="shared" si="6"/>
        <v>9366746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16829102</v>
      </c>
      <c r="X32" s="21">
        <f t="shared" si="6"/>
        <v>3065754</v>
      </c>
      <c r="Y32" s="21">
        <f t="shared" si="6"/>
        <v>13763348</v>
      </c>
      <c r="Z32" s="4">
        <f>+IF(X32&lt;&gt;0,+(Y32/X32)*100,0)</f>
        <v>448.9384340687478</v>
      </c>
      <c r="AA32" s="19">
        <f>SUM(AA33:AA37)</f>
        <v>93021718</v>
      </c>
    </row>
    <row r="33" spans="1:27" ht="12.75">
      <c r="A33" s="5" t="s">
        <v>37</v>
      </c>
      <c r="B33" s="3"/>
      <c r="C33" s="22">
        <v>33275348</v>
      </c>
      <c r="D33" s="22"/>
      <c r="E33" s="23">
        <v>77463184</v>
      </c>
      <c r="F33" s="24">
        <v>77463184</v>
      </c>
      <c r="G33" s="24">
        <v>53840</v>
      </c>
      <c r="H33" s="24">
        <v>1271220</v>
      </c>
      <c r="I33" s="24">
        <v>2063742</v>
      </c>
      <c r="J33" s="24">
        <v>3388802</v>
      </c>
      <c r="K33" s="24">
        <v>5157321</v>
      </c>
      <c r="L33" s="24">
        <v>650002</v>
      </c>
      <c r="M33" s="24">
        <v>1393519</v>
      </c>
      <c r="N33" s="24">
        <v>7200842</v>
      </c>
      <c r="O33" s="24"/>
      <c r="P33" s="24"/>
      <c r="Q33" s="24"/>
      <c r="R33" s="24"/>
      <c r="S33" s="24"/>
      <c r="T33" s="24"/>
      <c r="U33" s="24"/>
      <c r="V33" s="24"/>
      <c r="W33" s="24">
        <v>10589644</v>
      </c>
      <c r="X33" s="24">
        <v>558054</v>
      </c>
      <c r="Y33" s="24">
        <v>10031590</v>
      </c>
      <c r="Z33" s="6">
        <v>1797.6</v>
      </c>
      <c r="AA33" s="22">
        <v>77463184</v>
      </c>
    </row>
    <row r="34" spans="1:27" ht="12.75">
      <c r="A34" s="5" t="s">
        <v>38</v>
      </c>
      <c r="B34" s="3"/>
      <c r="C34" s="22"/>
      <c r="D34" s="22"/>
      <c r="E34" s="23">
        <v>12094534</v>
      </c>
      <c r="F34" s="24">
        <v>12094534</v>
      </c>
      <c r="G34" s="24">
        <v>2814340</v>
      </c>
      <c r="H34" s="24">
        <v>899162</v>
      </c>
      <c r="I34" s="24">
        <v>273385</v>
      </c>
      <c r="J34" s="24">
        <v>3986887</v>
      </c>
      <c r="K34" s="24">
        <v>695837</v>
      </c>
      <c r="L34" s="24">
        <v>342136</v>
      </c>
      <c r="M34" s="24">
        <v>464302</v>
      </c>
      <c r="N34" s="24">
        <v>1502275</v>
      </c>
      <c r="O34" s="24"/>
      <c r="P34" s="24"/>
      <c r="Q34" s="24"/>
      <c r="R34" s="24"/>
      <c r="S34" s="24"/>
      <c r="T34" s="24"/>
      <c r="U34" s="24"/>
      <c r="V34" s="24"/>
      <c r="W34" s="24">
        <v>5489162</v>
      </c>
      <c r="X34" s="24"/>
      <c r="Y34" s="24">
        <v>5489162</v>
      </c>
      <c r="Z34" s="6">
        <v>0</v>
      </c>
      <c r="AA34" s="22">
        <v>12094534</v>
      </c>
    </row>
    <row r="35" spans="1:27" ht="12.75">
      <c r="A35" s="5" t="s">
        <v>39</v>
      </c>
      <c r="B35" s="3"/>
      <c r="C35" s="22">
        <v>1326731</v>
      </c>
      <c r="D35" s="22"/>
      <c r="E35" s="23">
        <v>3164000</v>
      </c>
      <c r="F35" s="24">
        <v>3164000</v>
      </c>
      <c r="G35" s="24"/>
      <c r="H35" s="24">
        <v>16828</v>
      </c>
      <c r="I35" s="24">
        <v>50911</v>
      </c>
      <c r="J35" s="24">
        <v>67739</v>
      </c>
      <c r="K35" s="24">
        <v>115657</v>
      </c>
      <c r="L35" s="24">
        <v>36795</v>
      </c>
      <c r="M35" s="24">
        <v>491264</v>
      </c>
      <c r="N35" s="24">
        <v>643716</v>
      </c>
      <c r="O35" s="24"/>
      <c r="P35" s="24"/>
      <c r="Q35" s="24"/>
      <c r="R35" s="24"/>
      <c r="S35" s="24"/>
      <c r="T35" s="24"/>
      <c r="U35" s="24"/>
      <c r="V35" s="24"/>
      <c r="W35" s="24">
        <v>711455</v>
      </c>
      <c r="X35" s="24">
        <v>772500</v>
      </c>
      <c r="Y35" s="24">
        <v>-61045</v>
      </c>
      <c r="Z35" s="6">
        <v>-7.9</v>
      </c>
      <c r="AA35" s="22">
        <v>3164000</v>
      </c>
    </row>
    <row r="36" spans="1:27" ht="12.75">
      <c r="A36" s="5" t="s">
        <v>40</v>
      </c>
      <c r="B36" s="3"/>
      <c r="C36" s="22"/>
      <c r="D36" s="22"/>
      <c r="E36" s="23">
        <v>300000</v>
      </c>
      <c r="F36" s="24">
        <v>300000</v>
      </c>
      <c r="G36" s="24"/>
      <c r="H36" s="24">
        <v>9000</v>
      </c>
      <c r="I36" s="24">
        <v>9928</v>
      </c>
      <c r="J36" s="24">
        <v>18928</v>
      </c>
      <c r="K36" s="24">
        <v>8345</v>
      </c>
      <c r="L36" s="24">
        <v>7518</v>
      </c>
      <c r="M36" s="24">
        <v>4050</v>
      </c>
      <c r="N36" s="24">
        <v>19913</v>
      </c>
      <c r="O36" s="24"/>
      <c r="P36" s="24"/>
      <c r="Q36" s="24"/>
      <c r="R36" s="24"/>
      <c r="S36" s="24"/>
      <c r="T36" s="24"/>
      <c r="U36" s="24"/>
      <c r="V36" s="24"/>
      <c r="W36" s="24">
        <v>38841</v>
      </c>
      <c r="X36" s="24">
        <v>1735200</v>
      </c>
      <c r="Y36" s="24">
        <v>-1696359</v>
      </c>
      <c r="Z36" s="6">
        <v>-97.76</v>
      </c>
      <c r="AA36" s="22">
        <v>300000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117243089</v>
      </c>
      <c r="D38" s="19">
        <f>SUM(D39:D41)</f>
        <v>0</v>
      </c>
      <c r="E38" s="20">
        <f t="shared" si="7"/>
        <v>44198704</v>
      </c>
      <c r="F38" s="21">
        <f t="shared" si="7"/>
        <v>44198704</v>
      </c>
      <c r="G38" s="21">
        <f t="shared" si="7"/>
        <v>295054</v>
      </c>
      <c r="H38" s="21">
        <f t="shared" si="7"/>
        <v>903248</v>
      </c>
      <c r="I38" s="21">
        <f t="shared" si="7"/>
        <v>2699667</v>
      </c>
      <c r="J38" s="21">
        <f t="shared" si="7"/>
        <v>3897969</v>
      </c>
      <c r="K38" s="21">
        <f t="shared" si="7"/>
        <v>3323465</v>
      </c>
      <c r="L38" s="21">
        <f t="shared" si="7"/>
        <v>3540521</v>
      </c>
      <c r="M38" s="21">
        <f t="shared" si="7"/>
        <v>4033457</v>
      </c>
      <c r="N38" s="21">
        <f t="shared" si="7"/>
        <v>10897443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14795412</v>
      </c>
      <c r="X38" s="21">
        <f t="shared" si="7"/>
        <v>34384776</v>
      </c>
      <c r="Y38" s="21">
        <f t="shared" si="7"/>
        <v>-19589364</v>
      </c>
      <c r="Z38" s="4">
        <f>+IF(X38&lt;&gt;0,+(Y38/X38)*100,0)</f>
        <v>-56.9710385782359</v>
      </c>
      <c r="AA38" s="19">
        <f>SUM(AA39:AA41)</f>
        <v>44198704</v>
      </c>
    </row>
    <row r="39" spans="1:27" ht="12.75">
      <c r="A39" s="5" t="s">
        <v>43</v>
      </c>
      <c r="B39" s="3"/>
      <c r="C39" s="22">
        <v>19272564</v>
      </c>
      <c r="D39" s="22"/>
      <c r="E39" s="23">
        <v>28955583</v>
      </c>
      <c r="F39" s="24">
        <v>28955583</v>
      </c>
      <c r="G39" s="24">
        <v>295054</v>
      </c>
      <c r="H39" s="24">
        <v>39064</v>
      </c>
      <c r="I39" s="24">
        <v>1468662</v>
      </c>
      <c r="J39" s="24">
        <v>1802780</v>
      </c>
      <c r="K39" s="24">
        <v>2273937</v>
      </c>
      <c r="L39" s="24">
        <v>3085527</v>
      </c>
      <c r="M39" s="24">
        <v>1012258</v>
      </c>
      <c r="N39" s="24">
        <v>6371722</v>
      </c>
      <c r="O39" s="24"/>
      <c r="P39" s="24"/>
      <c r="Q39" s="24"/>
      <c r="R39" s="24"/>
      <c r="S39" s="24"/>
      <c r="T39" s="24"/>
      <c r="U39" s="24"/>
      <c r="V39" s="24"/>
      <c r="W39" s="24">
        <v>8174502</v>
      </c>
      <c r="X39" s="24">
        <v>12393750</v>
      </c>
      <c r="Y39" s="24">
        <v>-4219248</v>
      </c>
      <c r="Z39" s="6">
        <v>-34.04</v>
      </c>
      <c r="AA39" s="22">
        <v>28955583</v>
      </c>
    </row>
    <row r="40" spans="1:27" ht="12.75">
      <c r="A40" s="5" t="s">
        <v>44</v>
      </c>
      <c r="B40" s="3"/>
      <c r="C40" s="22">
        <v>97970525</v>
      </c>
      <c r="D40" s="22"/>
      <c r="E40" s="23">
        <v>10548121</v>
      </c>
      <c r="F40" s="24">
        <v>10548121</v>
      </c>
      <c r="G40" s="24"/>
      <c r="H40" s="24">
        <v>669980</v>
      </c>
      <c r="I40" s="24">
        <v>1216678</v>
      </c>
      <c r="J40" s="24">
        <v>1886658</v>
      </c>
      <c r="K40" s="24">
        <v>1044914</v>
      </c>
      <c r="L40" s="24">
        <v>437241</v>
      </c>
      <c r="M40" s="24">
        <v>2994453</v>
      </c>
      <c r="N40" s="24">
        <v>4476608</v>
      </c>
      <c r="O40" s="24"/>
      <c r="P40" s="24"/>
      <c r="Q40" s="24"/>
      <c r="R40" s="24"/>
      <c r="S40" s="24"/>
      <c r="T40" s="24"/>
      <c r="U40" s="24"/>
      <c r="V40" s="24"/>
      <c r="W40" s="24">
        <v>6363266</v>
      </c>
      <c r="X40" s="24">
        <v>21375474</v>
      </c>
      <c r="Y40" s="24">
        <v>-15012208</v>
      </c>
      <c r="Z40" s="6">
        <v>-70.23</v>
      </c>
      <c r="AA40" s="22">
        <v>10548121</v>
      </c>
    </row>
    <row r="41" spans="1:27" ht="12.75">
      <c r="A41" s="5" t="s">
        <v>45</v>
      </c>
      <c r="B41" s="3"/>
      <c r="C41" s="22"/>
      <c r="D41" s="22"/>
      <c r="E41" s="23">
        <v>4695000</v>
      </c>
      <c r="F41" s="24">
        <v>4695000</v>
      </c>
      <c r="G41" s="24"/>
      <c r="H41" s="24">
        <v>194204</v>
      </c>
      <c r="I41" s="24">
        <v>14327</v>
      </c>
      <c r="J41" s="24">
        <v>208531</v>
      </c>
      <c r="K41" s="24">
        <v>4614</v>
      </c>
      <c r="L41" s="24">
        <v>17753</v>
      </c>
      <c r="M41" s="24">
        <v>26746</v>
      </c>
      <c r="N41" s="24">
        <v>49113</v>
      </c>
      <c r="O41" s="24"/>
      <c r="P41" s="24"/>
      <c r="Q41" s="24"/>
      <c r="R41" s="24"/>
      <c r="S41" s="24"/>
      <c r="T41" s="24"/>
      <c r="U41" s="24"/>
      <c r="V41" s="24"/>
      <c r="W41" s="24">
        <v>257644</v>
      </c>
      <c r="X41" s="24">
        <v>615552</v>
      </c>
      <c r="Y41" s="24">
        <v>-357908</v>
      </c>
      <c r="Z41" s="6">
        <v>-58.14</v>
      </c>
      <c r="AA41" s="22">
        <v>4695000</v>
      </c>
    </row>
    <row r="42" spans="1:27" ht="12.75">
      <c r="A42" s="2" t="s">
        <v>46</v>
      </c>
      <c r="B42" s="8"/>
      <c r="C42" s="19">
        <f aca="true" t="shared" si="8" ref="C42:Y42">SUM(C43:C46)</f>
        <v>40438006</v>
      </c>
      <c r="D42" s="19">
        <f>SUM(D43:D46)</f>
        <v>0</v>
      </c>
      <c r="E42" s="20">
        <f t="shared" si="8"/>
        <v>3576353</v>
      </c>
      <c r="F42" s="21">
        <f t="shared" si="8"/>
        <v>3576353</v>
      </c>
      <c r="G42" s="21">
        <f t="shared" si="8"/>
        <v>7275</v>
      </c>
      <c r="H42" s="21">
        <f t="shared" si="8"/>
        <v>101250</v>
      </c>
      <c r="I42" s="21">
        <f t="shared" si="8"/>
        <v>1457223</v>
      </c>
      <c r="J42" s="21">
        <f t="shared" si="8"/>
        <v>1565748</v>
      </c>
      <c r="K42" s="21">
        <f t="shared" si="8"/>
        <v>1533069</v>
      </c>
      <c r="L42" s="21">
        <f t="shared" si="8"/>
        <v>997118</v>
      </c>
      <c r="M42" s="21">
        <f t="shared" si="8"/>
        <v>1329393</v>
      </c>
      <c r="N42" s="21">
        <f t="shared" si="8"/>
        <v>3859580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5425328</v>
      </c>
      <c r="X42" s="21">
        <f t="shared" si="8"/>
        <v>2647980</v>
      </c>
      <c r="Y42" s="21">
        <f t="shared" si="8"/>
        <v>2777348</v>
      </c>
      <c r="Z42" s="4">
        <f>+IF(X42&lt;&gt;0,+(Y42/X42)*100,0)</f>
        <v>104.8855353892401</v>
      </c>
      <c r="AA42" s="19">
        <f>SUM(AA43:AA46)</f>
        <v>3576353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>
        <v>150000</v>
      </c>
      <c r="F44" s="24">
        <v>150000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>
        <v>150000</v>
      </c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>
        <v>40438006</v>
      </c>
      <c r="D46" s="22"/>
      <c r="E46" s="23">
        <v>3426353</v>
      </c>
      <c r="F46" s="24">
        <v>3426353</v>
      </c>
      <c r="G46" s="24">
        <v>7275</v>
      </c>
      <c r="H46" s="24">
        <v>101250</v>
      </c>
      <c r="I46" s="24">
        <v>1457223</v>
      </c>
      <c r="J46" s="24">
        <v>1565748</v>
      </c>
      <c r="K46" s="24">
        <v>1533069</v>
      </c>
      <c r="L46" s="24">
        <v>997118</v>
      </c>
      <c r="M46" s="24">
        <v>1329393</v>
      </c>
      <c r="N46" s="24">
        <v>3859580</v>
      </c>
      <c r="O46" s="24"/>
      <c r="P46" s="24"/>
      <c r="Q46" s="24"/>
      <c r="R46" s="24"/>
      <c r="S46" s="24"/>
      <c r="T46" s="24"/>
      <c r="U46" s="24"/>
      <c r="V46" s="24"/>
      <c r="W46" s="24">
        <v>5425328</v>
      </c>
      <c r="X46" s="24">
        <v>2647980</v>
      </c>
      <c r="Y46" s="24">
        <v>2777348</v>
      </c>
      <c r="Z46" s="6">
        <v>104.89</v>
      </c>
      <c r="AA46" s="22">
        <v>3426353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4549998</v>
      </c>
      <c r="Y47" s="21">
        <v>-4549998</v>
      </c>
      <c r="Z47" s="4">
        <v>-100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324002732</v>
      </c>
      <c r="D48" s="44">
        <f>+D28+D32+D38+D42+D47</f>
        <v>0</v>
      </c>
      <c r="E48" s="45">
        <f t="shared" si="9"/>
        <v>353296500</v>
      </c>
      <c r="F48" s="46">
        <f t="shared" si="9"/>
        <v>353296500</v>
      </c>
      <c r="G48" s="46">
        <f t="shared" si="9"/>
        <v>13227915</v>
      </c>
      <c r="H48" s="46">
        <f t="shared" si="9"/>
        <v>10145554</v>
      </c>
      <c r="I48" s="46">
        <f t="shared" si="9"/>
        <v>16308338</v>
      </c>
      <c r="J48" s="46">
        <f t="shared" si="9"/>
        <v>39681807</v>
      </c>
      <c r="K48" s="46">
        <f t="shared" si="9"/>
        <v>17477263</v>
      </c>
      <c r="L48" s="46">
        <f t="shared" si="9"/>
        <v>8826910</v>
      </c>
      <c r="M48" s="46">
        <f t="shared" si="9"/>
        <v>17980241</v>
      </c>
      <c r="N48" s="46">
        <f t="shared" si="9"/>
        <v>44284414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83966221</v>
      </c>
      <c r="X48" s="46">
        <f t="shared" si="9"/>
        <v>201986712</v>
      </c>
      <c r="Y48" s="46">
        <f t="shared" si="9"/>
        <v>-118020491</v>
      </c>
      <c r="Z48" s="47">
        <f>+IF(X48&lt;&gt;0,+(Y48/X48)*100,0)</f>
        <v>-58.429829285007614</v>
      </c>
      <c r="AA48" s="44">
        <f>+AA28+AA32+AA38+AA42+AA47</f>
        <v>353296500</v>
      </c>
    </row>
    <row r="49" spans="1:27" ht="12.75">
      <c r="A49" s="14" t="s">
        <v>58</v>
      </c>
      <c r="B49" s="15"/>
      <c r="C49" s="48">
        <f aca="true" t="shared" si="10" ref="C49:Y49">+C25-C48</f>
        <v>169148</v>
      </c>
      <c r="D49" s="48">
        <f>+D25-D48</f>
        <v>0</v>
      </c>
      <c r="E49" s="49">
        <f t="shared" si="10"/>
        <v>-8132500</v>
      </c>
      <c r="F49" s="50">
        <f t="shared" si="10"/>
        <v>-8132500</v>
      </c>
      <c r="G49" s="50">
        <f t="shared" si="10"/>
        <v>93356859</v>
      </c>
      <c r="H49" s="50">
        <f t="shared" si="10"/>
        <v>-5936180</v>
      </c>
      <c r="I49" s="50">
        <f t="shared" si="10"/>
        <v>-14513380</v>
      </c>
      <c r="J49" s="50">
        <f t="shared" si="10"/>
        <v>72907299</v>
      </c>
      <c r="K49" s="50">
        <f t="shared" si="10"/>
        <v>-7064685</v>
      </c>
      <c r="L49" s="50">
        <f t="shared" si="10"/>
        <v>-1375153</v>
      </c>
      <c r="M49" s="50">
        <f t="shared" si="10"/>
        <v>68425918</v>
      </c>
      <c r="N49" s="50">
        <f t="shared" si="10"/>
        <v>59986080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132893379</v>
      </c>
      <c r="X49" s="50">
        <f>IF(F25=F48,0,X25-X48)</f>
        <v>8078838</v>
      </c>
      <c r="Y49" s="50">
        <f t="shared" si="10"/>
        <v>124814541</v>
      </c>
      <c r="Z49" s="51">
        <f>+IF(X49&lt;&gt;0,+(Y49/X49)*100,0)</f>
        <v>1544.9566014320376</v>
      </c>
      <c r="AA49" s="48">
        <f>+AA25-AA48</f>
        <v>-8132500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271923977</v>
      </c>
      <c r="D5" s="19">
        <f>SUM(D6:D8)</f>
        <v>0</v>
      </c>
      <c r="E5" s="20">
        <f t="shared" si="0"/>
        <v>269289498</v>
      </c>
      <c r="F5" s="21">
        <f t="shared" si="0"/>
        <v>269289498</v>
      </c>
      <c r="G5" s="21">
        <f t="shared" si="0"/>
        <v>98314794</v>
      </c>
      <c r="H5" s="21">
        <f t="shared" si="0"/>
        <v>6165727</v>
      </c>
      <c r="I5" s="21">
        <f t="shared" si="0"/>
        <v>3855856</v>
      </c>
      <c r="J5" s="21">
        <f t="shared" si="0"/>
        <v>108336377</v>
      </c>
      <c r="K5" s="21">
        <f t="shared" si="0"/>
        <v>0</v>
      </c>
      <c r="L5" s="21">
        <f t="shared" si="0"/>
        <v>7121378</v>
      </c>
      <c r="M5" s="21">
        <f t="shared" si="0"/>
        <v>85679457</v>
      </c>
      <c r="N5" s="21">
        <f t="shared" si="0"/>
        <v>92800835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201137212</v>
      </c>
      <c r="X5" s="21">
        <f t="shared" si="0"/>
        <v>134644752</v>
      </c>
      <c r="Y5" s="21">
        <f t="shared" si="0"/>
        <v>66492460</v>
      </c>
      <c r="Z5" s="4">
        <f>+IF(X5&lt;&gt;0,+(Y5/X5)*100,0)</f>
        <v>49.3836254382941</v>
      </c>
      <c r="AA5" s="19">
        <f>SUM(AA6:AA8)</f>
        <v>269289498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>
        <v>271923977</v>
      </c>
      <c r="D7" s="25"/>
      <c r="E7" s="26">
        <v>269289498</v>
      </c>
      <c r="F7" s="27">
        <v>269289498</v>
      </c>
      <c r="G7" s="27">
        <v>98314794</v>
      </c>
      <c r="H7" s="27">
        <v>6165727</v>
      </c>
      <c r="I7" s="27">
        <v>3855856</v>
      </c>
      <c r="J7" s="27">
        <v>108336377</v>
      </c>
      <c r="K7" s="27"/>
      <c r="L7" s="27">
        <v>7121378</v>
      </c>
      <c r="M7" s="27">
        <v>85679457</v>
      </c>
      <c r="N7" s="27">
        <v>92800835</v>
      </c>
      <c r="O7" s="27"/>
      <c r="P7" s="27"/>
      <c r="Q7" s="27"/>
      <c r="R7" s="27"/>
      <c r="S7" s="27"/>
      <c r="T7" s="27"/>
      <c r="U7" s="27"/>
      <c r="V7" s="27"/>
      <c r="W7" s="27">
        <v>201137212</v>
      </c>
      <c r="X7" s="27">
        <v>134644752</v>
      </c>
      <c r="Y7" s="27">
        <v>66492460</v>
      </c>
      <c r="Z7" s="7">
        <v>49.38</v>
      </c>
      <c r="AA7" s="25">
        <v>269289498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12622000</v>
      </c>
      <c r="F9" s="21">
        <f t="shared" si="1"/>
        <v>12622000</v>
      </c>
      <c r="G9" s="21">
        <f t="shared" si="1"/>
        <v>407514</v>
      </c>
      <c r="H9" s="21">
        <f t="shared" si="1"/>
        <v>505428</v>
      </c>
      <c r="I9" s="21">
        <f t="shared" si="1"/>
        <v>406549</v>
      </c>
      <c r="J9" s="21">
        <f t="shared" si="1"/>
        <v>1319491</v>
      </c>
      <c r="K9" s="21">
        <f t="shared" si="1"/>
        <v>0</v>
      </c>
      <c r="L9" s="21">
        <f t="shared" si="1"/>
        <v>561182</v>
      </c>
      <c r="M9" s="21">
        <f t="shared" si="1"/>
        <v>0</v>
      </c>
      <c r="N9" s="21">
        <f t="shared" si="1"/>
        <v>561182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1880673</v>
      </c>
      <c r="X9" s="21">
        <f t="shared" si="1"/>
        <v>49998</v>
      </c>
      <c r="Y9" s="21">
        <f t="shared" si="1"/>
        <v>1830675</v>
      </c>
      <c r="Z9" s="4">
        <f>+IF(X9&lt;&gt;0,+(Y9/X9)*100,0)</f>
        <v>3661.4964598583947</v>
      </c>
      <c r="AA9" s="19">
        <f>SUM(AA10:AA14)</f>
        <v>12622000</v>
      </c>
    </row>
    <row r="10" spans="1:27" ht="12.75">
      <c r="A10" s="5" t="s">
        <v>37</v>
      </c>
      <c r="B10" s="3"/>
      <c r="C10" s="22"/>
      <c r="D10" s="22"/>
      <c r="E10" s="23">
        <v>100000</v>
      </c>
      <c r="F10" s="24">
        <v>100000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49998</v>
      </c>
      <c r="Y10" s="24">
        <v>-49998</v>
      </c>
      <c r="Z10" s="6">
        <v>-100</v>
      </c>
      <c r="AA10" s="22">
        <v>100000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>
        <v>12522000</v>
      </c>
      <c r="F12" s="24">
        <v>12522000</v>
      </c>
      <c r="G12" s="24">
        <v>407514</v>
      </c>
      <c r="H12" s="24">
        <v>505428</v>
      </c>
      <c r="I12" s="24">
        <v>406549</v>
      </c>
      <c r="J12" s="24">
        <v>1319491</v>
      </c>
      <c r="K12" s="24"/>
      <c r="L12" s="24">
        <v>561182</v>
      </c>
      <c r="M12" s="24"/>
      <c r="N12" s="24">
        <v>561182</v>
      </c>
      <c r="O12" s="24"/>
      <c r="P12" s="24"/>
      <c r="Q12" s="24"/>
      <c r="R12" s="24"/>
      <c r="S12" s="24"/>
      <c r="T12" s="24"/>
      <c r="U12" s="24"/>
      <c r="V12" s="24"/>
      <c r="W12" s="24">
        <v>1880673</v>
      </c>
      <c r="X12" s="24"/>
      <c r="Y12" s="24">
        <v>1880673</v>
      </c>
      <c r="Z12" s="6">
        <v>0</v>
      </c>
      <c r="AA12" s="22">
        <v>12522000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61631597</v>
      </c>
      <c r="F15" s="21">
        <f t="shared" si="2"/>
        <v>61631597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30676002</v>
      </c>
      <c r="Y15" s="21">
        <f t="shared" si="2"/>
        <v>-30676002</v>
      </c>
      <c r="Z15" s="4">
        <f>+IF(X15&lt;&gt;0,+(Y15/X15)*100,0)</f>
        <v>-100</v>
      </c>
      <c r="AA15" s="19">
        <f>SUM(AA16:AA18)</f>
        <v>61631597</v>
      </c>
    </row>
    <row r="16" spans="1:27" ht="12.75">
      <c r="A16" s="5" t="s">
        <v>43</v>
      </c>
      <c r="B16" s="3"/>
      <c r="C16" s="22"/>
      <c r="D16" s="22"/>
      <c r="E16" s="23">
        <v>280000</v>
      </c>
      <c r="F16" s="24">
        <v>280000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>
        <v>280000</v>
      </c>
    </row>
    <row r="17" spans="1:27" ht="12.75">
      <c r="A17" s="5" t="s">
        <v>44</v>
      </c>
      <c r="B17" s="3"/>
      <c r="C17" s="22"/>
      <c r="D17" s="22"/>
      <c r="E17" s="23">
        <v>61351597</v>
      </c>
      <c r="F17" s="24">
        <v>61351597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30676002</v>
      </c>
      <c r="Y17" s="24">
        <v>-30676002</v>
      </c>
      <c r="Z17" s="6">
        <v>-100</v>
      </c>
      <c r="AA17" s="22">
        <v>61351597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16548000</v>
      </c>
      <c r="F19" s="21">
        <f t="shared" si="3"/>
        <v>16548000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2704002</v>
      </c>
      <c r="Y19" s="21">
        <f t="shared" si="3"/>
        <v>-2704002</v>
      </c>
      <c r="Z19" s="4">
        <f>+IF(X19&lt;&gt;0,+(Y19/X19)*100,0)</f>
        <v>-100</v>
      </c>
      <c r="AA19" s="19">
        <f>SUM(AA20:AA23)</f>
        <v>16548000</v>
      </c>
    </row>
    <row r="20" spans="1:27" ht="12.75">
      <c r="A20" s="5" t="s">
        <v>47</v>
      </c>
      <c r="B20" s="3"/>
      <c r="C20" s="22"/>
      <c r="D20" s="22"/>
      <c r="E20" s="23">
        <v>11140000</v>
      </c>
      <c r="F20" s="24">
        <v>11140000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>
        <v>11140000</v>
      </c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>
        <v>5408000</v>
      </c>
      <c r="F23" s="24">
        <v>5408000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2704002</v>
      </c>
      <c r="Y23" s="24">
        <v>-2704002</v>
      </c>
      <c r="Z23" s="6">
        <v>-100</v>
      </c>
      <c r="AA23" s="22">
        <v>5408000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271923977</v>
      </c>
      <c r="D25" s="44">
        <f>+D5+D9+D15+D19+D24</f>
        <v>0</v>
      </c>
      <c r="E25" s="45">
        <f t="shared" si="4"/>
        <v>360091095</v>
      </c>
      <c r="F25" s="46">
        <f t="shared" si="4"/>
        <v>360091095</v>
      </c>
      <c r="G25" s="46">
        <f t="shared" si="4"/>
        <v>98722308</v>
      </c>
      <c r="H25" s="46">
        <f t="shared" si="4"/>
        <v>6671155</v>
      </c>
      <c r="I25" s="46">
        <f t="shared" si="4"/>
        <v>4262405</v>
      </c>
      <c r="J25" s="46">
        <f t="shared" si="4"/>
        <v>109655868</v>
      </c>
      <c r="K25" s="46">
        <f t="shared" si="4"/>
        <v>0</v>
      </c>
      <c r="L25" s="46">
        <f t="shared" si="4"/>
        <v>7682560</v>
      </c>
      <c r="M25" s="46">
        <f t="shared" si="4"/>
        <v>85679457</v>
      </c>
      <c r="N25" s="46">
        <f t="shared" si="4"/>
        <v>93362017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203017885</v>
      </c>
      <c r="X25" s="46">
        <f t="shared" si="4"/>
        <v>168074754</v>
      </c>
      <c r="Y25" s="46">
        <f t="shared" si="4"/>
        <v>34943131</v>
      </c>
      <c r="Z25" s="47">
        <f>+IF(X25&lt;&gt;0,+(Y25/X25)*100,0)</f>
        <v>20.790231827440305</v>
      </c>
      <c r="AA25" s="44">
        <f>+AA5+AA9+AA15+AA19+AA24</f>
        <v>360091095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104309904</v>
      </c>
      <c r="D28" s="19">
        <f>SUM(D29:D31)</f>
        <v>0</v>
      </c>
      <c r="E28" s="20">
        <f t="shared" si="5"/>
        <v>193268088</v>
      </c>
      <c r="F28" s="21">
        <f t="shared" si="5"/>
        <v>193268088</v>
      </c>
      <c r="G28" s="21">
        <f t="shared" si="5"/>
        <v>10924295</v>
      </c>
      <c r="H28" s="21">
        <f t="shared" si="5"/>
        <v>16690505</v>
      </c>
      <c r="I28" s="21">
        <f t="shared" si="5"/>
        <v>15257707</v>
      </c>
      <c r="J28" s="21">
        <f t="shared" si="5"/>
        <v>42872507</v>
      </c>
      <c r="K28" s="21">
        <f t="shared" si="5"/>
        <v>0</v>
      </c>
      <c r="L28" s="21">
        <f t="shared" si="5"/>
        <v>12037105</v>
      </c>
      <c r="M28" s="21">
        <f t="shared" si="5"/>
        <v>14619508</v>
      </c>
      <c r="N28" s="21">
        <f t="shared" si="5"/>
        <v>26656613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69529120</v>
      </c>
      <c r="X28" s="21">
        <f t="shared" si="5"/>
        <v>96634296</v>
      </c>
      <c r="Y28" s="21">
        <f t="shared" si="5"/>
        <v>-27105176</v>
      </c>
      <c r="Z28" s="4">
        <f>+IF(X28&lt;&gt;0,+(Y28/X28)*100,0)</f>
        <v>-28.0492300580324</v>
      </c>
      <c r="AA28" s="19">
        <f>SUM(AA29:AA31)</f>
        <v>193268088</v>
      </c>
    </row>
    <row r="29" spans="1:27" ht="12.75">
      <c r="A29" s="5" t="s">
        <v>33</v>
      </c>
      <c r="B29" s="3"/>
      <c r="C29" s="22">
        <v>56817803</v>
      </c>
      <c r="D29" s="22"/>
      <c r="E29" s="23">
        <v>46722164</v>
      </c>
      <c r="F29" s="24">
        <v>46722164</v>
      </c>
      <c r="G29" s="24">
        <v>4470873</v>
      </c>
      <c r="H29" s="24">
        <v>16638606</v>
      </c>
      <c r="I29" s="24">
        <v>6035414</v>
      </c>
      <c r="J29" s="24">
        <v>27144893</v>
      </c>
      <c r="K29" s="24"/>
      <c r="L29" s="24">
        <v>5892918</v>
      </c>
      <c r="M29" s="24">
        <v>8898858</v>
      </c>
      <c r="N29" s="24">
        <v>14791776</v>
      </c>
      <c r="O29" s="24"/>
      <c r="P29" s="24"/>
      <c r="Q29" s="24"/>
      <c r="R29" s="24"/>
      <c r="S29" s="24"/>
      <c r="T29" s="24"/>
      <c r="U29" s="24"/>
      <c r="V29" s="24"/>
      <c r="W29" s="24">
        <v>41936669</v>
      </c>
      <c r="X29" s="24">
        <v>23361084</v>
      </c>
      <c r="Y29" s="24">
        <v>18575585</v>
      </c>
      <c r="Z29" s="6">
        <v>79.52</v>
      </c>
      <c r="AA29" s="22">
        <v>46722164</v>
      </c>
    </row>
    <row r="30" spans="1:27" ht="12.75">
      <c r="A30" s="5" t="s">
        <v>34</v>
      </c>
      <c r="B30" s="3"/>
      <c r="C30" s="25">
        <v>47492101</v>
      </c>
      <c r="D30" s="25"/>
      <c r="E30" s="26">
        <v>146545924</v>
      </c>
      <c r="F30" s="27">
        <v>146545924</v>
      </c>
      <c r="G30" s="27">
        <v>2634738</v>
      </c>
      <c r="H30" s="27">
        <v>609</v>
      </c>
      <c r="I30" s="27">
        <v>3490790</v>
      </c>
      <c r="J30" s="27">
        <v>6126137</v>
      </c>
      <c r="K30" s="27"/>
      <c r="L30" s="27">
        <v>1901381</v>
      </c>
      <c r="M30" s="27">
        <v>2409967</v>
      </c>
      <c r="N30" s="27">
        <v>4311348</v>
      </c>
      <c r="O30" s="27"/>
      <c r="P30" s="27"/>
      <c r="Q30" s="27"/>
      <c r="R30" s="27"/>
      <c r="S30" s="27"/>
      <c r="T30" s="27"/>
      <c r="U30" s="27"/>
      <c r="V30" s="27"/>
      <c r="W30" s="27">
        <v>10437485</v>
      </c>
      <c r="X30" s="27">
        <v>73273212</v>
      </c>
      <c r="Y30" s="27">
        <v>-62835727</v>
      </c>
      <c r="Z30" s="7">
        <v>-85.76</v>
      </c>
      <c r="AA30" s="25">
        <v>146545924</v>
      </c>
    </row>
    <row r="31" spans="1:27" ht="12.75">
      <c r="A31" s="5" t="s">
        <v>35</v>
      </c>
      <c r="B31" s="3"/>
      <c r="C31" s="22"/>
      <c r="D31" s="22"/>
      <c r="E31" s="23"/>
      <c r="F31" s="24"/>
      <c r="G31" s="24">
        <v>3818684</v>
      </c>
      <c r="H31" s="24">
        <v>51290</v>
      </c>
      <c r="I31" s="24">
        <v>5731503</v>
      </c>
      <c r="J31" s="24">
        <v>9601477</v>
      </c>
      <c r="K31" s="24"/>
      <c r="L31" s="24">
        <v>4242806</v>
      </c>
      <c r="M31" s="24">
        <v>3310683</v>
      </c>
      <c r="N31" s="24">
        <v>7553489</v>
      </c>
      <c r="O31" s="24"/>
      <c r="P31" s="24"/>
      <c r="Q31" s="24"/>
      <c r="R31" s="24"/>
      <c r="S31" s="24"/>
      <c r="T31" s="24"/>
      <c r="U31" s="24"/>
      <c r="V31" s="24"/>
      <c r="W31" s="24">
        <v>17154966</v>
      </c>
      <c r="X31" s="24"/>
      <c r="Y31" s="24">
        <v>17154966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46801259</v>
      </c>
      <c r="F32" s="21">
        <f t="shared" si="6"/>
        <v>46801259</v>
      </c>
      <c r="G32" s="21">
        <f t="shared" si="6"/>
        <v>3580287</v>
      </c>
      <c r="H32" s="21">
        <f t="shared" si="6"/>
        <v>0</v>
      </c>
      <c r="I32" s="21">
        <f t="shared" si="6"/>
        <v>6115927</v>
      </c>
      <c r="J32" s="21">
        <f t="shared" si="6"/>
        <v>9696214</v>
      </c>
      <c r="K32" s="21">
        <f t="shared" si="6"/>
        <v>0</v>
      </c>
      <c r="L32" s="21">
        <f t="shared" si="6"/>
        <v>3216302</v>
      </c>
      <c r="M32" s="21">
        <f t="shared" si="6"/>
        <v>3164161</v>
      </c>
      <c r="N32" s="21">
        <f t="shared" si="6"/>
        <v>6380463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16076677</v>
      </c>
      <c r="X32" s="21">
        <f t="shared" si="6"/>
        <v>6626154</v>
      </c>
      <c r="Y32" s="21">
        <f t="shared" si="6"/>
        <v>9450523</v>
      </c>
      <c r="Z32" s="4">
        <f>+IF(X32&lt;&gt;0,+(Y32/X32)*100,0)</f>
        <v>142.62456018981752</v>
      </c>
      <c r="AA32" s="19">
        <f>SUM(AA33:AA37)</f>
        <v>46801259</v>
      </c>
    </row>
    <row r="33" spans="1:27" ht="12.75">
      <c r="A33" s="5" t="s">
        <v>37</v>
      </c>
      <c r="B33" s="3"/>
      <c r="C33" s="22"/>
      <c r="D33" s="22"/>
      <c r="E33" s="23">
        <v>13222309</v>
      </c>
      <c r="F33" s="24">
        <v>13222309</v>
      </c>
      <c r="G33" s="24">
        <v>1141845</v>
      </c>
      <c r="H33" s="24"/>
      <c r="I33" s="24">
        <v>1552572</v>
      </c>
      <c r="J33" s="24">
        <v>2694417</v>
      </c>
      <c r="K33" s="24"/>
      <c r="L33" s="24">
        <v>874308</v>
      </c>
      <c r="M33" s="24">
        <v>893053</v>
      </c>
      <c r="N33" s="24">
        <v>1767361</v>
      </c>
      <c r="O33" s="24"/>
      <c r="P33" s="24"/>
      <c r="Q33" s="24"/>
      <c r="R33" s="24"/>
      <c r="S33" s="24"/>
      <c r="T33" s="24"/>
      <c r="U33" s="24"/>
      <c r="V33" s="24"/>
      <c r="W33" s="24">
        <v>4461778</v>
      </c>
      <c r="X33" s="24">
        <v>6611154</v>
      </c>
      <c r="Y33" s="24">
        <v>-2149376</v>
      </c>
      <c r="Z33" s="6">
        <v>-32.51</v>
      </c>
      <c r="AA33" s="22">
        <v>13222309</v>
      </c>
    </row>
    <row r="34" spans="1:27" ht="12.75">
      <c r="A34" s="5" t="s">
        <v>38</v>
      </c>
      <c r="B34" s="3"/>
      <c r="C34" s="22"/>
      <c r="D34" s="22"/>
      <c r="E34" s="23">
        <v>30000</v>
      </c>
      <c r="F34" s="24">
        <v>30000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15000</v>
      </c>
      <c r="Y34" s="24">
        <v>-15000</v>
      </c>
      <c r="Z34" s="6">
        <v>-100</v>
      </c>
      <c r="AA34" s="22">
        <v>30000</v>
      </c>
    </row>
    <row r="35" spans="1:27" ht="12.75">
      <c r="A35" s="5" t="s">
        <v>39</v>
      </c>
      <c r="B35" s="3"/>
      <c r="C35" s="22"/>
      <c r="D35" s="22"/>
      <c r="E35" s="23">
        <v>33548950</v>
      </c>
      <c r="F35" s="24">
        <v>33548950</v>
      </c>
      <c r="G35" s="24">
        <v>2438442</v>
      </c>
      <c r="H35" s="24"/>
      <c r="I35" s="24">
        <v>4563355</v>
      </c>
      <c r="J35" s="24">
        <v>7001797</v>
      </c>
      <c r="K35" s="24"/>
      <c r="L35" s="24">
        <v>2341994</v>
      </c>
      <c r="M35" s="24">
        <v>2271108</v>
      </c>
      <c r="N35" s="24">
        <v>4613102</v>
      </c>
      <c r="O35" s="24"/>
      <c r="P35" s="24"/>
      <c r="Q35" s="24"/>
      <c r="R35" s="24"/>
      <c r="S35" s="24"/>
      <c r="T35" s="24"/>
      <c r="U35" s="24"/>
      <c r="V35" s="24"/>
      <c r="W35" s="24">
        <v>11614899</v>
      </c>
      <c r="X35" s="24"/>
      <c r="Y35" s="24">
        <v>11614899</v>
      </c>
      <c r="Z35" s="6">
        <v>0</v>
      </c>
      <c r="AA35" s="22">
        <v>33548950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164594810</v>
      </c>
      <c r="F38" s="21">
        <f t="shared" si="7"/>
        <v>164594810</v>
      </c>
      <c r="G38" s="21">
        <f t="shared" si="7"/>
        <v>4248637</v>
      </c>
      <c r="H38" s="21">
        <f t="shared" si="7"/>
        <v>46781</v>
      </c>
      <c r="I38" s="21">
        <f t="shared" si="7"/>
        <v>6218576</v>
      </c>
      <c r="J38" s="21">
        <f t="shared" si="7"/>
        <v>10513994</v>
      </c>
      <c r="K38" s="21">
        <f t="shared" si="7"/>
        <v>0</v>
      </c>
      <c r="L38" s="21">
        <f t="shared" si="7"/>
        <v>3380805</v>
      </c>
      <c r="M38" s="21">
        <f t="shared" si="7"/>
        <v>4913602</v>
      </c>
      <c r="N38" s="21">
        <f t="shared" si="7"/>
        <v>8294407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18808401</v>
      </c>
      <c r="X38" s="21">
        <f t="shared" si="7"/>
        <v>82297146</v>
      </c>
      <c r="Y38" s="21">
        <f t="shared" si="7"/>
        <v>-63488745</v>
      </c>
      <c r="Z38" s="4">
        <f>+IF(X38&lt;&gt;0,+(Y38/X38)*100,0)</f>
        <v>-77.14574330439113</v>
      </c>
      <c r="AA38" s="19">
        <f>SUM(AA39:AA41)</f>
        <v>164594810</v>
      </c>
    </row>
    <row r="39" spans="1:27" ht="12.75">
      <c r="A39" s="5" t="s">
        <v>43</v>
      </c>
      <c r="B39" s="3"/>
      <c r="C39" s="22"/>
      <c r="D39" s="22"/>
      <c r="E39" s="23">
        <v>27589479</v>
      </c>
      <c r="F39" s="24">
        <v>27589479</v>
      </c>
      <c r="G39" s="24">
        <v>2048744</v>
      </c>
      <c r="H39" s="24"/>
      <c r="I39" s="24">
        <v>2779860</v>
      </c>
      <c r="J39" s="24">
        <v>4828604</v>
      </c>
      <c r="K39" s="24"/>
      <c r="L39" s="24">
        <v>1511324</v>
      </c>
      <c r="M39" s="24">
        <v>1568605</v>
      </c>
      <c r="N39" s="24">
        <v>3079929</v>
      </c>
      <c r="O39" s="24"/>
      <c r="P39" s="24"/>
      <c r="Q39" s="24"/>
      <c r="R39" s="24"/>
      <c r="S39" s="24"/>
      <c r="T39" s="24"/>
      <c r="U39" s="24"/>
      <c r="V39" s="24"/>
      <c r="W39" s="24">
        <v>7908533</v>
      </c>
      <c r="X39" s="24">
        <v>13794738</v>
      </c>
      <c r="Y39" s="24">
        <v>-5886205</v>
      </c>
      <c r="Z39" s="6">
        <v>-42.67</v>
      </c>
      <c r="AA39" s="22">
        <v>27589479</v>
      </c>
    </row>
    <row r="40" spans="1:27" ht="12.75">
      <c r="A40" s="5" t="s">
        <v>44</v>
      </c>
      <c r="B40" s="3"/>
      <c r="C40" s="22"/>
      <c r="D40" s="22"/>
      <c r="E40" s="23">
        <v>137005331</v>
      </c>
      <c r="F40" s="24">
        <v>137005331</v>
      </c>
      <c r="G40" s="24">
        <v>2199893</v>
      </c>
      <c r="H40" s="24">
        <v>46781</v>
      </c>
      <c r="I40" s="24">
        <v>3438716</v>
      </c>
      <c r="J40" s="24">
        <v>5685390</v>
      </c>
      <c r="K40" s="24"/>
      <c r="L40" s="24">
        <v>1869481</v>
      </c>
      <c r="M40" s="24">
        <v>3344997</v>
      </c>
      <c r="N40" s="24">
        <v>5214478</v>
      </c>
      <c r="O40" s="24"/>
      <c r="P40" s="24"/>
      <c r="Q40" s="24"/>
      <c r="R40" s="24"/>
      <c r="S40" s="24"/>
      <c r="T40" s="24"/>
      <c r="U40" s="24"/>
      <c r="V40" s="24"/>
      <c r="W40" s="24">
        <v>10899868</v>
      </c>
      <c r="X40" s="24">
        <v>68502408</v>
      </c>
      <c r="Y40" s="24">
        <v>-57602540</v>
      </c>
      <c r="Z40" s="6">
        <v>-84.09</v>
      </c>
      <c r="AA40" s="22">
        <v>137005331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19902000</v>
      </c>
      <c r="F42" s="21">
        <f t="shared" si="8"/>
        <v>19902000</v>
      </c>
      <c r="G42" s="21">
        <f t="shared" si="8"/>
        <v>1975799</v>
      </c>
      <c r="H42" s="21">
        <f t="shared" si="8"/>
        <v>0</v>
      </c>
      <c r="I42" s="21">
        <f t="shared" si="8"/>
        <v>2140478</v>
      </c>
      <c r="J42" s="21">
        <f t="shared" si="8"/>
        <v>4116277</v>
      </c>
      <c r="K42" s="21">
        <f t="shared" si="8"/>
        <v>0</v>
      </c>
      <c r="L42" s="21">
        <f t="shared" si="8"/>
        <v>1119553</v>
      </c>
      <c r="M42" s="21">
        <f t="shared" si="8"/>
        <v>1507686</v>
      </c>
      <c r="N42" s="21">
        <f t="shared" si="8"/>
        <v>2627239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6743516</v>
      </c>
      <c r="X42" s="21">
        <f t="shared" si="8"/>
        <v>9641022</v>
      </c>
      <c r="Y42" s="21">
        <f t="shared" si="8"/>
        <v>-2897506</v>
      </c>
      <c r="Z42" s="4">
        <f>+IF(X42&lt;&gt;0,+(Y42/X42)*100,0)</f>
        <v>-30.05392996717568</v>
      </c>
      <c r="AA42" s="19">
        <f>SUM(AA43:AA46)</f>
        <v>19902000</v>
      </c>
    </row>
    <row r="43" spans="1:27" ht="12.75">
      <c r="A43" s="5" t="s">
        <v>47</v>
      </c>
      <c r="B43" s="3"/>
      <c r="C43" s="22"/>
      <c r="D43" s="22"/>
      <c r="E43" s="23">
        <v>500000</v>
      </c>
      <c r="F43" s="24">
        <v>500000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>
        <v>500000</v>
      </c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>
        <v>120000</v>
      </c>
      <c r="F45" s="27">
        <v>120000</v>
      </c>
      <c r="G45" s="27"/>
      <c r="H45" s="27"/>
      <c r="I45" s="27"/>
      <c r="J45" s="27"/>
      <c r="K45" s="27"/>
      <c r="L45" s="27"/>
      <c r="M45" s="27">
        <v>203771</v>
      </c>
      <c r="N45" s="27">
        <v>203771</v>
      </c>
      <c r="O45" s="27"/>
      <c r="P45" s="27"/>
      <c r="Q45" s="27"/>
      <c r="R45" s="27"/>
      <c r="S45" s="27"/>
      <c r="T45" s="27"/>
      <c r="U45" s="27"/>
      <c r="V45" s="27"/>
      <c r="W45" s="27">
        <v>203771</v>
      </c>
      <c r="X45" s="27"/>
      <c r="Y45" s="27">
        <v>203771</v>
      </c>
      <c r="Z45" s="7">
        <v>0</v>
      </c>
      <c r="AA45" s="25">
        <v>120000</v>
      </c>
    </row>
    <row r="46" spans="1:27" ht="12.75">
      <c r="A46" s="5" t="s">
        <v>50</v>
      </c>
      <c r="B46" s="3"/>
      <c r="C46" s="22"/>
      <c r="D46" s="22"/>
      <c r="E46" s="23">
        <v>19282000</v>
      </c>
      <c r="F46" s="24">
        <v>19282000</v>
      </c>
      <c r="G46" s="24">
        <v>1975799</v>
      </c>
      <c r="H46" s="24"/>
      <c r="I46" s="24">
        <v>2140478</v>
      </c>
      <c r="J46" s="24">
        <v>4116277</v>
      </c>
      <c r="K46" s="24"/>
      <c r="L46" s="24">
        <v>1119553</v>
      </c>
      <c r="M46" s="24">
        <v>1303915</v>
      </c>
      <c r="N46" s="24">
        <v>2423468</v>
      </c>
      <c r="O46" s="24"/>
      <c r="P46" s="24"/>
      <c r="Q46" s="24"/>
      <c r="R46" s="24"/>
      <c r="S46" s="24"/>
      <c r="T46" s="24"/>
      <c r="U46" s="24"/>
      <c r="V46" s="24"/>
      <c r="W46" s="24">
        <v>6539745</v>
      </c>
      <c r="X46" s="24">
        <v>9641022</v>
      </c>
      <c r="Y46" s="24">
        <v>-3101277</v>
      </c>
      <c r="Z46" s="6">
        <v>-32.17</v>
      </c>
      <c r="AA46" s="22">
        <v>19282000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104309904</v>
      </c>
      <c r="D48" s="44">
        <f>+D28+D32+D38+D42+D47</f>
        <v>0</v>
      </c>
      <c r="E48" s="45">
        <f t="shared" si="9"/>
        <v>424566157</v>
      </c>
      <c r="F48" s="46">
        <f t="shared" si="9"/>
        <v>424566157</v>
      </c>
      <c r="G48" s="46">
        <f t="shared" si="9"/>
        <v>20729018</v>
      </c>
      <c r="H48" s="46">
        <f t="shared" si="9"/>
        <v>16737286</v>
      </c>
      <c r="I48" s="46">
        <f t="shared" si="9"/>
        <v>29732688</v>
      </c>
      <c r="J48" s="46">
        <f t="shared" si="9"/>
        <v>67198992</v>
      </c>
      <c r="K48" s="46">
        <f t="shared" si="9"/>
        <v>0</v>
      </c>
      <c r="L48" s="46">
        <f t="shared" si="9"/>
        <v>19753765</v>
      </c>
      <c r="M48" s="46">
        <f t="shared" si="9"/>
        <v>24204957</v>
      </c>
      <c r="N48" s="46">
        <f t="shared" si="9"/>
        <v>43958722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111157714</v>
      </c>
      <c r="X48" s="46">
        <f t="shared" si="9"/>
        <v>195198618</v>
      </c>
      <c r="Y48" s="46">
        <f t="shared" si="9"/>
        <v>-84040904</v>
      </c>
      <c r="Z48" s="47">
        <f>+IF(X48&lt;&gt;0,+(Y48/X48)*100,0)</f>
        <v>-43.05404662239975</v>
      </c>
      <c r="AA48" s="44">
        <f>+AA28+AA32+AA38+AA42+AA47</f>
        <v>424566157</v>
      </c>
    </row>
    <row r="49" spans="1:27" ht="12.75">
      <c r="A49" s="14" t="s">
        <v>58</v>
      </c>
      <c r="B49" s="15"/>
      <c r="C49" s="48">
        <f aca="true" t="shared" si="10" ref="C49:Y49">+C25-C48</f>
        <v>167614073</v>
      </c>
      <c r="D49" s="48">
        <f>+D25-D48</f>
        <v>0</v>
      </c>
      <c r="E49" s="49">
        <f t="shared" si="10"/>
        <v>-64475062</v>
      </c>
      <c r="F49" s="50">
        <f t="shared" si="10"/>
        <v>-64475062</v>
      </c>
      <c r="G49" s="50">
        <f t="shared" si="10"/>
        <v>77993290</v>
      </c>
      <c r="H49" s="50">
        <f t="shared" si="10"/>
        <v>-10066131</v>
      </c>
      <c r="I49" s="50">
        <f t="shared" si="10"/>
        <v>-25470283</v>
      </c>
      <c r="J49" s="50">
        <f t="shared" si="10"/>
        <v>42456876</v>
      </c>
      <c r="K49" s="50">
        <f t="shared" si="10"/>
        <v>0</v>
      </c>
      <c r="L49" s="50">
        <f t="shared" si="10"/>
        <v>-12071205</v>
      </c>
      <c r="M49" s="50">
        <f t="shared" si="10"/>
        <v>61474500</v>
      </c>
      <c r="N49" s="50">
        <f t="shared" si="10"/>
        <v>49403295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91860171</v>
      </c>
      <c r="X49" s="50">
        <f>IF(F25=F48,0,X25-X48)</f>
        <v>-27123864</v>
      </c>
      <c r="Y49" s="50">
        <f t="shared" si="10"/>
        <v>118984035</v>
      </c>
      <c r="Z49" s="51">
        <f>+IF(X49&lt;&gt;0,+(Y49/X49)*100,0)</f>
        <v>-438.66919182311193</v>
      </c>
      <c r="AA49" s="48">
        <f>+AA25-AA48</f>
        <v>-64475062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70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73640082</v>
      </c>
      <c r="D5" s="19">
        <f>SUM(D6:D8)</f>
        <v>0</v>
      </c>
      <c r="E5" s="20">
        <f t="shared" si="0"/>
        <v>83481571</v>
      </c>
      <c r="F5" s="21">
        <f t="shared" si="0"/>
        <v>83481571</v>
      </c>
      <c r="G5" s="21">
        <f t="shared" si="0"/>
        <v>18098525</v>
      </c>
      <c r="H5" s="21">
        <f t="shared" si="0"/>
        <v>2887586</v>
      </c>
      <c r="I5" s="21">
        <f t="shared" si="0"/>
        <v>3018622</v>
      </c>
      <c r="J5" s="21">
        <f t="shared" si="0"/>
        <v>24004733</v>
      </c>
      <c r="K5" s="21">
        <f t="shared" si="0"/>
        <v>2899649</v>
      </c>
      <c r="L5" s="21">
        <f t="shared" si="0"/>
        <v>309631</v>
      </c>
      <c r="M5" s="21">
        <f t="shared" si="0"/>
        <v>5346517</v>
      </c>
      <c r="N5" s="21">
        <f t="shared" si="0"/>
        <v>8555797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32560530</v>
      </c>
      <c r="X5" s="21">
        <f t="shared" si="0"/>
        <v>41740782</v>
      </c>
      <c r="Y5" s="21">
        <f t="shared" si="0"/>
        <v>-9180252</v>
      </c>
      <c r="Z5" s="4">
        <f>+IF(X5&lt;&gt;0,+(Y5/X5)*100,0)</f>
        <v>-21.993483495349945</v>
      </c>
      <c r="AA5" s="19">
        <f>SUM(AA6:AA8)</f>
        <v>83481571</v>
      </c>
    </row>
    <row r="6" spans="1:27" ht="12.75">
      <c r="A6" s="5" t="s">
        <v>33</v>
      </c>
      <c r="B6" s="3"/>
      <c r="C6" s="22">
        <v>330946</v>
      </c>
      <c r="D6" s="22"/>
      <c r="E6" s="23">
        <v>221341</v>
      </c>
      <c r="F6" s="24">
        <v>221341</v>
      </c>
      <c r="G6" s="24">
        <v>42799</v>
      </c>
      <c r="H6" s="24">
        <v>37554</v>
      </c>
      <c r="I6" s="24">
        <v>37554</v>
      </c>
      <c r="J6" s="24">
        <v>117907</v>
      </c>
      <c r="K6" s="24">
        <v>37554</v>
      </c>
      <c r="L6" s="24"/>
      <c r="M6" s="24">
        <v>31092</v>
      </c>
      <c r="N6" s="24">
        <v>68646</v>
      </c>
      <c r="O6" s="24"/>
      <c r="P6" s="24"/>
      <c r="Q6" s="24"/>
      <c r="R6" s="24"/>
      <c r="S6" s="24"/>
      <c r="T6" s="24"/>
      <c r="U6" s="24"/>
      <c r="V6" s="24"/>
      <c r="W6" s="24">
        <v>186553</v>
      </c>
      <c r="X6" s="24">
        <v>110670</v>
      </c>
      <c r="Y6" s="24">
        <v>75883</v>
      </c>
      <c r="Z6" s="6">
        <v>68.57</v>
      </c>
      <c r="AA6" s="22">
        <v>221341</v>
      </c>
    </row>
    <row r="7" spans="1:27" ht="12.75">
      <c r="A7" s="5" t="s">
        <v>34</v>
      </c>
      <c r="B7" s="3"/>
      <c r="C7" s="25">
        <v>73297169</v>
      </c>
      <c r="D7" s="25"/>
      <c r="E7" s="26">
        <v>83260230</v>
      </c>
      <c r="F7" s="27">
        <v>83260230</v>
      </c>
      <c r="G7" s="27">
        <v>18055726</v>
      </c>
      <c r="H7" s="27">
        <v>2850032</v>
      </c>
      <c r="I7" s="27">
        <v>2875556</v>
      </c>
      <c r="J7" s="27">
        <v>23781314</v>
      </c>
      <c r="K7" s="27">
        <v>2834495</v>
      </c>
      <c r="L7" s="27">
        <v>309631</v>
      </c>
      <c r="M7" s="27">
        <v>5288803</v>
      </c>
      <c r="N7" s="27">
        <v>8432929</v>
      </c>
      <c r="O7" s="27"/>
      <c r="P7" s="27"/>
      <c r="Q7" s="27"/>
      <c r="R7" s="27"/>
      <c r="S7" s="27"/>
      <c r="T7" s="27"/>
      <c r="U7" s="27"/>
      <c r="V7" s="27"/>
      <c r="W7" s="27">
        <v>32214243</v>
      </c>
      <c r="X7" s="27">
        <v>41630112</v>
      </c>
      <c r="Y7" s="27">
        <v>-9415869</v>
      </c>
      <c r="Z7" s="7">
        <v>-22.62</v>
      </c>
      <c r="AA7" s="25">
        <v>83260230</v>
      </c>
    </row>
    <row r="8" spans="1:27" ht="12.75">
      <c r="A8" s="5" t="s">
        <v>35</v>
      </c>
      <c r="B8" s="3"/>
      <c r="C8" s="22">
        <v>11967</v>
      </c>
      <c r="D8" s="22"/>
      <c r="E8" s="23"/>
      <c r="F8" s="24"/>
      <c r="G8" s="24"/>
      <c r="H8" s="24"/>
      <c r="I8" s="24">
        <v>105512</v>
      </c>
      <c r="J8" s="24">
        <v>105512</v>
      </c>
      <c r="K8" s="24">
        <v>27600</v>
      </c>
      <c r="L8" s="24"/>
      <c r="M8" s="24">
        <v>26622</v>
      </c>
      <c r="N8" s="24">
        <v>54222</v>
      </c>
      <c r="O8" s="24"/>
      <c r="P8" s="24"/>
      <c r="Q8" s="24"/>
      <c r="R8" s="24"/>
      <c r="S8" s="24"/>
      <c r="T8" s="24"/>
      <c r="U8" s="24"/>
      <c r="V8" s="24"/>
      <c r="W8" s="24">
        <v>159734</v>
      </c>
      <c r="X8" s="24"/>
      <c r="Y8" s="24">
        <v>159734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723944</v>
      </c>
      <c r="D9" s="19">
        <f>SUM(D10:D14)</f>
        <v>0</v>
      </c>
      <c r="E9" s="20">
        <f t="shared" si="1"/>
        <v>629135</v>
      </c>
      <c r="F9" s="21">
        <f t="shared" si="1"/>
        <v>629135</v>
      </c>
      <c r="G9" s="21">
        <f t="shared" si="1"/>
        <v>4779</v>
      </c>
      <c r="H9" s="21">
        <f t="shared" si="1"/>
        <v>267</v>
      </c>
      <c r="I9" s="21">
        <f t="shared" si="1"/>
        <v>7892</v>
      </c>
      <c r="J9" s="21">
        <f t="shared" si="1"/>
        <v>12938</v>
      </c>
      <c r="K9" s="21">
        <f t="shared" si="1"/>
        <v>7457</v>
      </c>
      <c r="L9" s="21">
        <f t="shared" si="1"/>
        <v>6029</v>
      </c>
      <c r="M9" s="21">
        <f t="shared" si="1"/>
        <v>2789</v>
      </c>
      <c r="N9" s="21">
        <f t="shared" si="1"/>
        <v>16275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29213</v>
      </c>
      <c r="X9" s="21">
        <f t="shared" si="1"/>
        <v>314568</v>
      </c>
      <c r="Y9" s="21">
        <f t="shared" si="1"/>
        <v>-285355</v>
      </c>
      <c r="Z9" s="4">
        <f>+IF(X9&lt;&gt;0,+(Y9/X9)*100,0)</f>
        <v>-90.71329569441265</v>
      </c>
      <c r="AA9" s="19">
        <f>SUM(AA10:AA14)</f>
        <v>629135</v>
      </c>
    </row>
    <row r="10" spans="1:27" ht="12.75">
      <c r="A10" s="5" t="s">
        <v>37</v>
      </c>
      <c r="B10" s="3"/>
      <c r="C10" s="22">
        <v>723944</v>
      </c>
      <c r="D10" s="22"/>
      <c r="E10" s="23">
        <v>629135</v>
      </c>
      <c r="F10" s="24">
        <v>629135</v>
      </c>
      <c r="G10" s="24">
        <v>4779</v>
      </c>
      <c r="H10" s="24">
        <v>267</v>
      </c>
      <c r="I10" s="24">
        <v>7892</v>
      </c>
      <c r="J10" s="24">
        <v>12938</v>
      </c>
      <c r="K10" s="24">
        <v>7457</v>
      </c>
      <c r="L10" s="24">
        <v>6029</v>
      </c>
      <c r="M10" s="24">
        <v>2789</v>
      </c>
      <c r="N10" s="24">
        <v>16275</v>
      </c>
      <c r="O10" s="24"/>
      <c r="P10" s="24"/>
      <c r="Q10" s="24"/>
      <c r="R10" s="24"/>
      <c r="S10" s="24"/>
      <c r="T10" s="24"/>
      <c r="U10" s="24"/>
      <c r="V10" s="24"/>
      <c r="W10" s="24">
        <v>29213</v>
      </c>
      <c r="X10" s="24">
        <v>314568</v>
      </c>
      <c r="Y10" s="24">
        <v>-285355</v>
      </c>
      <c r="Z10" s="6">
        <v>-90.71</v>
      </c>
      <c r="AA10" s="22">
        <v>629135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13986889</v>
      </c>
      <c r="D15" s="19">
        <f>SUM(D16:D18)</f>
        <v>0</v>
      </c>
      <c r="E15" s="20">
        <f t="shared" si="2"/>
        <v>14986815</v>
      </c>
      <c r="F15" s="21">
        <f t="shared" si="2"/>
        <v>14986815</v>
      </c>
      <c r="G15" s="21">
        <f t="shared" si="2"/>
        <v>196296</v>
      </c>
      <c r="H15" s="21">
        <f t="shared" si="2"/>
        <v>219141</v>
      </c>
      <c r="I15" s="21">
        <f t="shared" si="2"/>
        <v>108993</v>
      </c>
      <c r="J15" s="21">
        <f t="shared" si="2"/>
        <v>524430</v>
      </c>
      <c r="K15" s="21">
        <f t="shared" si="2"/>
        <v>66100</v>
      </c>
      <c r="L15" s="21">
        <f t="shared" si="2"/>
        <v>412891</v>
      </c>
      <c r="M15" s="21">
        <f t="shared" si="2"/>
        <v>228998</v>
      </c>
      <c r="N15" s="21">
        <f t="shared" si="2"/>
        <v>707989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1232419</v>
      </c>
      <c r="X15" s="21">
        <f t="shared" si="2"/>
        <v>7493412</v>
      </c>
      <c r="Y15" s="21">
        <f t="shared" si="2"/>
        <v>-6260993</v>
      </c>
      <c r="Z15" s="4">
        <f>+IF(X15&lt;&gt;0,+(Y15/X15)*100,0)</f>
        <v>-83.55329988528591</v>
      </c>
      <c r="AA15" s="19">
        <f>SUM(AA16:AA18)</f>
        <v>14986815</v>
      </c>
    </row>
    <row r="16" spans="1:27" ht="12.75">
      <c r="A16" s="5" t="s">
        <v>43</v>
      </c>
      <c r="B16" s="3"/>
      <c r="C16" s="22">
        <v>204028</v>
      </c>
      <c r="D16" s="22"/>
      <c r="E16" s="23">
        <v>500000</v>
      </c>
      <c r="F16" s="24">
        <v>500000</v>
      </c>
      <c r="G16" s="24">
        <v>21246</v>
      </c>
      <c r="H16" s="24">
        <v>14469</v>
      </c>
      <c r="I16" s="24">
        <v>25376</v>
      </c>
      <c r="J16" s="24">
        <v>61091</v>
      </c>
      <c r="K16" s="24">
        <v>15921</v>
      </c>
      <c r="L16" s="24">
        <v>12669</v>
      </c>
      <c r="M16" s="24">
        <v>17936</v>
      </c>
      <c r="N16" s="24">
        <v>46526</v>
      </c>
      <c r="O16" s="24"/>
      <c r="P16" s="24"/>
      <c r="Q16" s="24"/>
      <c r="R16" s="24"/>
      <c r="S16" s="24"/>
      <c r="T16" s="24"/>
      <c r="U16" s="24"/>
      <c r="V16" s="24"/>
      <c r="W16" s="24">
        <v>107617</v>
      </c>
      <c r="X16" s="24">
        <v>250002</v>
      </c>
      <c r="Y16" s="24">
        <v>-142385</v>
      </c>
      <c r="Z16" s="6">
        <v>-56.95</v>
      </c>
      <c r="AA16" s="22">
        <v>500000</v>
      </c>
    </row>
    <row r="17" spans="1:27" ht="12.75">
      <c r="A17" s="5" t="s">
        <v>44</v>
      </c>
      <c r="B17" s="3"/>
      <c r="C17" s="22">
        <v>13782861</v>
      </c>
      <c r="D17" s="22"/>
      <c r="E17" s="23">
        <v>14486815</v>
      </c>
      <c r="F17" s="24">
        <v>14486815</v>
      </c>
      <c r="G17" s="24">
        <v>175050</v>
      </c>
      <c r="H17" s="24">
        <v>204672</v>
      </c>
      <c r="I17" s="24">
        <v>83617</v>
      </c>
      <c r="J17" s="24">
        <v>463339</v>
      </c>
      <c r="K17" s="24">
        <v>50179</v>
      </c>
      <c r="L17" s="24">
        <v>400222</v>
      </c>
      <c r="M17" s="24">
        <v>211062</v>
      </c>
      <c r="N17" s="24">
        <v>661463</v>
      </c>
      <c r="O17" s="24"/>
      <c r="P17" s="24"/>
      <c r="Q17" s="24"/>
      <c r="R17" s="24"/>
      <c r="S17" s="24"/>
      <c r="T17" s="24"/>
      <c r="U17" s="24"/>
      <c r="V17" s="24"/>
      <c r="W17" s="24">
        <v>1124802</v>
      </c>
      <c r="X17" s="24">
        <v>7243410</v>
      </c>
      <c r="Y17" s="24">
        <v>-6118608</v>
      </c>
      <c r="Z17" s="6">
        <v>-84.47</v>
      </c>
      <c r="AA17" s="22">
        <v>14486815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20546506</v>
      </c>
      <c r="D19" s="19">
        <f>SUM(D20:D23)</f>
        <v>0</v>
      </c>
      <c r="E19" s="20">
        <f t="shared" si="3"/>
        <v>28067804</v>
      </c>
      <c r="F19" s="21">
        <f t="shared" si="3"/>
        <v>28067804</v>
      </c>
      <c r="G19" s="21">
        <f t="shared" si="3"/>
        <v>5105977</v>
      </c>
      <c r="H19" s="21">
        <f t="shared" si="3"/>
        <v>1429810</v>
      </c>
      <c r="I19" s="21">
        <f t="shared" si="3"/>
        <v>1401952</v>
      </c>
      <c r="J19" s="21">
        <f t="shared" si="3"/>
        <v>7937739</v>
      </c>
      <c r="K19" s="21">
        <f t="shared" si="3"/>
        <v>2870284</v>
      </c>
      <c r="L19" s="21">
        <f t="shared" si="3"/>
        <v>389473</v>
      </c>
      <c r="M19" s="21">
        <f t="shared" si="3"/>
        <v>2290677</v>
      </c>
      <c r="N19" s="21">
        <f t="shared" si="3"/>
        <v>5550434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13488173</v>
      </c>
      <c r="X19" s="21">
        <f t="shared" si="3"/>
        <v>14033904</v>
      </c>
      <c r="Y19" s="21">
        <f t="shared" si="3"/>
        <v>-545731</v>
      </c>
      <c r="Z19" s="4">
        <f>+IF(X19&lt;&gt;0,+(Y19/X19)*100,0)</f>
        <v>-3.8886613446978116</v>
      </c>
      <c r="AA19" s="19">
        <f>SUM(AA20:AA23)</f>
        <v>28067804</v>
      </c>
    </row>
    <row r="20" spans="1:27" ht="12.75">
      <c r="A20" s="5" t="s">
        <v>47</v>
      </c>
      <c r="B20" s="3"/>
      <c r="C20" s="22">
        <v>10660346</v>
      </c>
      <c r="D20" s="22"/>
      <c r="E20" s="23">
        <v>14198623</v>
      </c>
      <c r="F20" s="24">
        <v>14198623</v>
      </c>
      <c r="G20" s="24">
        <v>770636</v>
      </c>
      <c r="H20" s="24">
        <v>570469</v>
      </c>
      <c r="I20" s="24">
        <v>542611</v>
      </c>
      <c r="J20" s="24">
        <v>1883716</v>
      </c>
      <c r="K20" s="24">
        <v>2012708</v>
      </c>
      <c r="L20" s="24">
        <v>389473</v>
      </c>
      <c r="M20" s="24">
        <v>572878</v>
      </c>
      <c r="N20" s="24">
        <v>2975059</v>
      </c>
      <c r="O20" s="24"/>
      <c r="P20" s="24"/>
      <c r="Q20" s="24"/>
      <c r="R20" s="24"/>
      <c r="S20" s="24"/>
      <c r="T20" s="24"/>
      <c r="U20" s="24"/>
      <c r="V20" s="24"/>
      <c r="W20" s="24">
        <v>4858775</v>
      </c>
      <c r="X20" s="24">
        <v>7099314</v>
      </c>
      <c r="Y20" s="24">
        <v>-2240539</v>
      </c>
      <c r="Z20" s="6">
        <v>-31.56</v>
      </c>
      <c r="AA20" s="22">
        <v>14198623</v>
      </c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>
        <v>9886160</v>
      </c>
      <c r="D23" s="22"/>
      <c r="E23" s="23">
        <v>13869181</v>
      </c>
      <c r="F23" s="24">
        <v>13869181</v>
      </c>
      <c r="G23" s="24">
        <v>4335341</v>
      </c>
      <c r="H23" s="24">
        <v>859341</v>
      </c>
      <c r="I23" s="24">
        <v>859341</v>
      </c>
      <c r="J23" s="24">
        <v>6054023</v>
      </c>
      <c r="K23" s="24">
        <v>857576</v>
      </c>
      <c r="L23" s="24"/>
      <c r="M23" s="24">
        <v>1717799</v>
      </c>
      <c r="N23" s="24">
        <v>2575375</v>
      </c>
      <c r="O23" s="24"/>
      <c r="P23" s="24"/>
      <c r="Q23" s="24"/>
      <c r="R23" s="24"/>
      <c r="S23" s="24"/>
      <c r="T23" s="24"/>
      <c r="U23" s="24"/>
      <c r="V23" s="24"/>
      <c r="W23" s="24">
        <v>8629398</v>
      </c>
      <c r="X23" s="24">
        <v>6934590</v>
      </c>
      <c r="Y23" s="24">
        <v>1694808</v>
      </c>
      <c r="Z23" s="6">
        <v>24.44</v>
      </c>
      <c r="AA23" s="22">
        <v>13869181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108897421</v>
      </c>
      <c r="D25" s="44">
        <f>+D5+D9+D15+D19+D24</f>
        <v>0</v>
      </c>
      <c r="E25" s="45">
        <f t="shared" si="4"/>
        <v>127165325</v>
      </c>
      <c r="F25" s="46">
        <f t="shared" si="4"/>
        <v>127165325</v>
      </c>
      <c r="G25" s="46">
        <f t="shared" si="4"/>
        <v>23405577</v>
      </c>
      <c r="H25" s="46">
        <f t="shared" si="4"/>
        <v>4536804</v>
      </c>
      <c r="I25" s="46">
        <f t="shared" si="4"/>
        <v>4537459</v>
      </c>
      <c r="J25" s="46">
        <f t="shared" si="4"/>
        <v>32479840</v>
      </c>
      <c r="K25" s="46">
        <f t="shared" si="4"/>
        <v>5843490</v>
      </c>
      <c r="L25" s="46">
        <f t="shared" si="4"/>
        <v>1118024</v>
      </c>
      <c r="M25" s="46">
        <f t="shared" si="4"/>
        <v>7868981</v>
      </c>
      <c r="N25" s="46">
        <f t="shared" si="4"/>
        <v>14830495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47310335</v>
      </c>
      <c r="X25" s="46">
        <f t="shared" si="4"/>
        <v>63582666</v>
      </c>
      <c r="Y25" s="46">
        <f t="shared" si="4"/>
        <v>-16272331</v>
      </c>
      <c r="Z25" s="47">
        <f>+IF(X25&lt;&gt;0,+(Y25/X25)*100,0)</f>
        <v>-25.592401237154792</v>
      </c>
      <c r="AA25" s="44">
        <f>+AA5+AA9+AA15+AA19+AA24</f>
        <v>127165325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70296189</v>
      </c>
      <c r="D28" s="19">
        <f>SUM(D29:D31)</f>
        <v>0</v>
      </c>
      <c r="E28" s="20">
        <f t="shared" si="5"/>
        <v>81809320</v>
      </c>
      <c r="F28" s="21">
        <f t="shared" si="5"/>
        <v>81809320</v>
      </c>
      <c r="G28" s="21">
        <f t="shared" si="5"/>
        <v>2101630</v>
      </c>
      <c r="H28" s="21">
        <f t="shared" si="5"/>
        <v>2065884</v>
      </c>
      <c r="I28" s="21">
        <f t="shared" si="5"/>
        <v>2077696</v>
      </c>
      <c r="J28" s="21">
        <f t="shared" si="5"/>
        <v>6245210</v>
      </c>
      <c r="K28" s="21">
        <f t="shared" si="5"/>
        <v>3461605</v>
      </c>
      <c r="L28" s="21">
        <f t="shared" si="5"/>
        <v>4213706</v>
      </c>
      <c r="M28" s="21">
        <f t="shared" si="5"/>
        <v>2723583</v>
      </c>
      <c r="N28" s="21">
        <f t="shared" si="5"/>
        <v>10398894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16644104</v>
      </c>
      <c r="X28" s="21">
        <f t="shared" si="5"/>
        <v>40904664</v>
      </c>
      <c r="Y28" s="21">
        <f t="shared" si="5"/>
        <v>-24260560</v>
      </c>
      <c r="Z28" s="4">
        <f>+IF(X28&lt;&gt;0,+(Y28/X28)*100,0)</f>
        <v>-59.310009244911534</v>
      </c>
      <c r="AA28" s="19">
        <f>SUM(AA29:AA31)</f>
        <v>81809320</v>
      </c>
    </row>
    <row r="29" spans="1:27" ht="12.75">
      <c r="A29" s="5" t="s">
        <v>33</v>
      </c>
      <c r="B29" s="3"/>
      <c r="C29" s="22">
        <v>14862838</v>
      </c>
      <c r="D29" s="22"/>
      <c r="E29" s="23">
        <v>13446154</v>
      </c>
      <c r="F29" s="24">
        <v>13446154</v>
      </c>
      <c r="G29" s="24">
        <v>452762</v>
      </c>
      <c r="H29" s="24">
        <v>458869</v>
      </c>
      <c r="I29" s="24">
        <v>537798</v>
      </c>
      <c r="J29" s="24">
        <v>1449429</v>
      </c>
      <c r="K29" s="24">
        <v>481976</v>
      </c>
      <c r="L29" s="24">
        <v>652519</v>
      </c>
      <c r="M29" s="24">
        <v>926787</v>
      </c>
      <c r="N29" s="24">
        <v>2061282</v>
      </c>
      <c r="O29" s="24"/>
      <c r="P29" s="24"/>
      <c r="Q29" s="24"/>
      <c r="R29" s="24"/>
      <c r="S29" s="24"/>
      <c r="T29" s="24"/>
      <c r="U29" s="24"/>
      <c r="V29" s="24"/>
      <c r="W29" s="24">
        <v>3510711</v>
      </c>
      <c r="X29" s="24">
        <v>6723078</v>
      </c>
      <c r="Y29" s="24">
        <v>-3212367</v>
      </c>
      <c r="Z29" s="6">
        <v>-47.78</v>
      </c>
      <c r="AA29" s="22">
        <v>13446154</v>
      </c>
    </row>
    <row r="30" spans="1:27" ht="12.75">
      <c r="A30" s="5" t="s">
        <v>34</v>
      </c>
      <c r="B30" s="3"/>
      <c r="C30" s="25">
        <v>43561889</v>
      </c>
      <c r="D30" s="25"/>
      <c r="E30" s="26">
        <v>68363166</v>
      </c>
      <c r="F30" s="27">
        <v>68363166</v>
      </c>
      <c r="G30" s="27">
        <v>1189741</v>
      </c>
      <c r="H30" s="27">
        <v>1059398</v>
      </c>
      <c r="I30" s="27">
        <v>951796</v>
      </c>
      <c r="J30" s="27">
        <v>3200935</v>
      </c>
      <c r="K30" s="27">
        <v>2211189</v>
      </c>
      <c r="L30" s="27">
        <v>2186509</v>
      </c>
      <c r="M30" s="27">
        <v>1143403</v>
      </c>
      <c r="N30" s="27">
        <v>5541101</v>
      </c>
      <c r="O30" s="27"/>
      <c r="P30" s="27"/>
      <c r="Q30" s="27"/>
      <c r="R30" s="27"/>
      <c r="S30" s="27"/>
      <c r="T30" s="27"/>
      <c r="U30" s="27"/>
      <c r="V30" s="27"/>
      <c r="W30" s="27">
        <v>8742036</v>
      </c>
      <c r="X30" s="27">
        <v>34181586</v>
      </c>
      <c r="Y30" s="27">
        <v>-25439550</v>
      </c>
      <c r="Z30" s="7">
        <v>-74.42</v>
      </c>
      <c r="AA30" s="25">
        <v>68363166</v>
      </c>
    </row>
    <row r="31" spans="1:27" ht="12.75">
      <c r="A31" s="5" t="s">
        <v>35</v>
      </c>
      <c r="B31" s="3"/>
      <c r="C31" s="22">
        <v>11871462</v>
      </c>
      <c r="D31" s="22"/>
      <c r="E31" s="23"/>
      <c r="F31" s="24"/>
      <c r="G31" s="24">
        <v>459127</v>
      </c>
      <c r="H31" s="24">
        <v>547617</v>
      </c>
      <c r="I31" s="24">
        <v>588102</v>
      </c>
      <c r="J31" s="24">
        <v>1594846</v>
      </c>
      <c r="K31" s="24">
        <v>768440</v>
      </c>
      <c r="L31" s="24">
        <v>1374678</v>
      </c>
      <c r="M31" s="24">
        <v>653393</v>
      </c>
      <c r="N31" s="24">
        <v>2796511</v>
      </c>
      <c r="O31" s="24"/>
      <c r="P31" s="24"/>
      <c r="Q31" s="24"/>
      <c r="R31" s="24"/>
      <c r="S31" s="24"/>
      <c r="T31" s="24"/>
      <c r="U31" s="24"/>
      <c r="V31" s="24"/>
      <c r="W31" s="24">
        <v>4391357</v>
      </c>
      <c r="X31" s="24"/>
      <c r="Y31" s="24">
        <v>4391357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1415164</v>
      </c>
      <c r="D32" s="19">
        <f>SUM(D33:D37)</f>
        <v>0</v>
      </c>
      <c r="E32" s="20">
        <f t="shared" si="6"/>
        <v>2521202</v>
      </c>
      <c r="F32" s="21">
        <f t="shared" si="6"/>
        <v>2521202</v>
      </c>
      <c r="G32" s="21">
        <f t="shared" si="6"/>
        <v>97359</v>
      </c>
      <c r="H32" s="21">
        <f t="shared" si="6"/>
        <v>114489</v>
      </c>
      <c r="I32" s="21">
        <f t="shared" si="6"/>
        <v>112242</v>
      </c>
      <c r="J32" s="21">
        <f t="shared" si="6"/>
        <v>324090</v>
      </c>
      <c r="K32" s="21">
        <f t="shared" si="6"/>
        <v>106360</v>
      </c>
      <c r="L32" s="21">
        <f t="shared" si="6"/>
        <v>200232</v>
      </c>
      <c r="M32" s="21">
        <f t="shared" si="6"/>
        <v>136752</v>
      </c>
      <c r="N32" s="21">
        <f t="shared" si="6"/>
        <v>443344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767434</v>
      </c>
      <c r="X32" s="21">
        <f t="shared" si="6"/>
        <v>1260600</v>
      </c>
      <c r="Y32" s="21">
        <f t="shared" si="6"/>
        <v>-493166</v>
      </c>
      <c r="Z32" s="4">
        <f>+IF(X32&lt;&gt;0,+(Y32/X32)*100,0)</f>
        <v>-39.12152943042995</v>
      </c>
      <c r="AA32" s="19">
        <f>SUM(AA33:AA37)</f>
        <v>2521202</v>
      </c>
    </row>
    <row r="33" spans="1:27" ht="12.75">
      <c r="A33" s="5" t="s">
        <v>37</v>
      </c>
      <c r="B33" s="3"/>
      <c r="C33" s="22">
        <v>1415164</v>
      </c>
      <c r="D33" s="22"/>
      <c r="E33" s="23">
        <v>2521202</v>
      </c>
      <c r="F33" s="24">
        <v>2521202</v>
      </c>
      <c r="G33" s="24">
        <v>97359</v>
      </c>
      <c r="H33" s="24">
        <v>114489</v>
      </c>
      <c r="I33" s="24">
        <v>112242</v>
      </c>
      <c r="J33" s="24">
        <v>324090</v>
      </c>
      <c r="K33" s="24">
        <v>106360</v>
      </c>
      <c r="L33" s="24">
        <v>200232</v>
      </c>
      <c r="M33" s="24">
        <v>136752</v>
      </c>
      <c r="N33" s="24">
        <v>443344</v>
      </c>
      <c r="O33" s="24"/>
      <c r="P33" s="24"/>
      <c r="Q33" s="24"/>
      <c r="R33" s="24"/>
      <c r="S33" s="24"/>
      <c r="T33" s="24"/>
      <c r="U33" s="24"/>
      <c r="V33" s="24"/>
      <c r="W33" s="24">
        <v>767434</v>
      </c>
      <c r="X33" s="24">
        <v>1260600</v>
      </c>
      <c r="Y33" s="24">
        <v>-493166</v>
      </c>
      <c r="Z33" s="6">
        <v>-39.12</v>
      </c>
      <c r="AA33" s="22">
        <v>2521202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20524725</v>
      </c>
      <c r="D38" s="19">
        <f>SUM(D39:D41)</f>
        <v>0</v>
      </c>
      <c r="E38" s="20">
        <f t="shared" si="7"/>
        <v>20877105</v>
      </c>
      <c r="F38" s="21">
        <f t="shared" si="7"/>
        <v>20877105</v>
      </c>
      <c r="G38" s="21">
        <f t="shared" si="7"/>
        <v>1319360</v>
      </c>
      <c r="H38" s="21">
        <f t="shared" si="7"/>
        <v>1793222</v>
      </c>
      <c r="I38" s="21">
        <f t="shared" si="7"/>
        <v>1636714</v>
      </c>
      <c r="J38" s="21">
        <f t="shared" si="7"/>
        <v>4749296</v>
      </c>
      <c r="K38" s="21">
        <f t="shared" si="7"/>
        <v>1734063</v>
      </c>
      <c r="L38" s="21">
        <f t="shared" si="7"/>
        <v>2580651</v>
      </c>
      <c r="M38" s="21">
        <f t="shared" si="7"/>
        <v>1544102</v>
      </c>
      <c r="N38" s="21">
        <f t="shared" si="7"/>
        <v>5858816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10608112</v>
      </c>
      <c r="X38" s="21">
        <f t="shared" si="7"/>
        <v>10438548</v>
      </c>
      <c r="Y38" s="21">
        <f t="shared" si="7"/>
        <v>169564</v>
      </c>
      <c r="Z38" s="4">
        <f>+IF(X38&lt;&gt;0,+(Y38/X38)*100,0)</f>
        <v>1.6244021678110787</v>
      </c>
      <c r="AA38" s="19">
        <f>SUM(AA39:AA41)</f>
        <v>20877105</v>
      </c>
    </row>
    <row r="39" spans="1:27" ht="12.75">
      <c r="A39" s="5" t="s">
        <v>43</v>
      </c>
      <c r="B39" s="3"/>
      <c r="C39" s="22">
        <v>6388493</v>
      </c>
      <c r="D39" s="22"/>
      <c r="E39" s="23">
        <v>7023149</v>
      </c>
      <c r="F39" s="24">
        <v>7023149</v>
      </c>
      <c r="G39" s="24">
        <v>548680</v>
      </c>
      <c r="H39" s="24">
        <v>725228</v>
      </c>
      <c r="I39" s="24">
        <v>646456</v>
      </c>
      <c r="J39" s="24">
        <v>1920364</v>
      </c>
      <c r="K39" s="24">
        <v>564610</v>
      </c>
      <c r="L39" s="24">
        <v>902596</v>
      </c>
      <c r="M39" s="24">
        <v>534005</v>
      </c>
      <c r="N39" s="24">
        <v>2001211</v>
      </c>
      <c r="O39" s="24"/>
      <c r="P39" s="24"/>
      <c r="Q39" s="24"/>
      <c r="R39" s="24"/>
      <c r="S39" s="24"/>
      <c r="T39" s="24"/>
      <c r="U39" s="24"/>
      <c r="V39" s="24"/>
      <c r="W39" s="24">
        <v>3921575</v>
      </c>
      <c r="X39" s="24">
        <v>3511572</v>
      </c>
      <c r="Y39" s="24">
        <v>410003</v>
      </c>
      <c r="Z39" s="6">
        <v>11.68</v>
      </c>
      <c r="AA39" s="22">
        <v>7023149</v>
      </c>
    </row>
    <row r="40" spans="1:27" ht="12.75">
      <c r="A40" s="5" t="s">
        <v>44</v>
      </c>
      <c r="B40" s="3"/>
      <c r="C40" s="22">
        <v>14136232</v>
      </c>
      <c r="D40" s="22"/>
      <c r="E40" s="23">
        <v>13853956</v>
      </c>
      <c r="F40" s="24">
        <v>13853956</v>
      </c>
      <c r="G40" s="24">
        <v>770680</v>
      </c>
      <c r="H40" s="24">
        <v>1067994</v>
      </c>
      <c r="I40" s="24">
        <v>990258</v>
      </c>
      <c r="J40" s="24">
        <v>2828932</v>
      </c>
      <c r="K40" s="24">
        <v>1169453</v>
      </c>
      <c r="L40" s="24">
        <v>1678055</v>
      </c>
      <c r="M40" s="24">
        <v>1010097</v>
      </c>
      <c r="N40" s="24">
        <v>3857605</v>
      </c>
      <c r="O40" s="24"/>
      <c r="P40" s="24"/>
      <c r="Q40" s="24"/>
      <c r="R40" s="24"/>
      <c r="S40" s="24"/>
      <c r="T40" s="24"/>
      <c r="U40" s="24"/>
      <c r="V40" s="24"/>
      <c r="W40" s="24">
        <v>6686537</v>
      </c>
      <c r="X40" s="24">
        <v>6926976</v>
      </c>
      <c r="Y40" s="24">
        <v>-240439</v>
      </c>
      <c r="Z40" s="6">
        <v>-3.47</v>
      </c>
      <c r="AA40" s="22">
        <v>13853956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37905040</v>
      </c>
      <c r="D42" s="19">
        <f>SUM(D43:D46)</f>
        <v>0</v>
      </c>
      <c r="E42" s="20">
        <f t="shared" si="8"/>
        <v>29379600</v>
      </c>
      <c r="F42" s="21">
        <f t="shared" si="8"/>
        <v>29379600</v>
      </c>
      <c r="G42" s="21">
        <f t="shared" si="8"/>
        <v>525713</v>
      </c>
      <c r="H42" s="21">
        <f t="shared" si="8"/>
        <v>790442</v>
      </c>
      <c r="I42" s="21">
        <f t="shared" si="8"/>
        <v>782537</v>
      </c>
      <c r="J42" s="21">
        <f t="shared" si="8"/>
        <v>2098692</v>
      </c>
      <c r="K42" s="21">
        <f t="shared" si="8"/>
        <v>3271527</v>
      </c>
      <c r="L42" s="21">
        <f t="shared" si="8"/>
        <v>1075072</v>
      </c>
      <c r="M42" s="21">
        <f t="shared" si="8"/>
        <v>687571</v>
      </c>
      <c r="N42" s="21">
        <f t="shared" si="8"/>
        <v>5034170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7132862</v>
      </c>
      <c r="X42" s="21">
        <f t="shared" si="8"/>
        <v>14689800</v>
      </c>
      <c r="Y42" s="21">
        <f t="shared" si="8"/>
        <v>-7556938</v>
      </c>
      <c r="Z42" s="4">
        <f>+IF(X42&lt;&gt;0,+(Y42/X42)*100,0)</f>
        <v>-51.443436942640474</v>
      </c>
      <c r="AA42" s="19">
        <f>SUM(AA43:AA46)</f>
        <v>29379600</v>
      </c>
    </row>
    <row r="43" spans="1:27" ht="12.75">
      <c r="A43" s="5" t="s">
        <v>47</v>
      </c>
      <c r="B43" s="3"/>
      <c r="C43" s="22">
        <v>28443381</v>
      </c>
      <c r="D43" s="22"/>
      <c r="E43" s="23">
        <v>13406031</v>
      </c>
      <c r="F43" s="24">
        <v>13406031</v>
      </c>
      <c r="G43" s="24">
        <v>109646</v>
      </c>
      <c r="H43" s="24">
        <v>126385</v>
      </c>
      <c r="I43" s="24">
        <v>163694</v>
      </c>
      <c r="J43" s="24">
        <v>399725</v>
      </c>
      <c r="K43" s="24">
        <v>2580678</v>
      </c>
      <c r="L43" s="24">
        <v>175539</v>
      </c>
      <c r="M43" s="24">
        <v>120284</v>
      </c>
      <c r="N43" s="24">
        <v>2876501</v>
      </c>
      <c r="O43" s="24"/>
      <c r="P43" s="24"/>
      <c r="Q43" s="24"/>
      <c r="R43" s="24"/>
      <c r="S43" s="24"/>
      <c r="T43" s="24"/>
      <c r="U43" s="24"/>
      <c r="V43" s="24"/>
      <c r="W43" s="24">
        <v>3276226</v>
      </c>
      <c r="X43" s="24">
        <v>6703014</v>
      </c>
      <c r="Y43" s="24">
        <v>-3426788</v>
      </c>
      <c r="Z43" s="6">
        <v>-51.12</v>
      </c>
      <c r="AA43" s="22">
        <v>13406031</v>
      </c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>
        <v>9461659</v>
      </c>
      <c r="D46" s="22"/>
      <c r="E46" s="23">
        <v>15973569</v>
      </c>
      <c r="F46" s="24">
        <v>15973569</v>
      </c>
      <c r="G46" s="24">
        <v>416067</v>
      </c>
      <c r="H46" s="24">
        <v>664057</v>
      </c>
      <c r="I46" s="24">
        <v>618843</v>
      </c>
      <c r="J46" s="24">
        <v>1698967</v>
      </c>
      <c r="K46" s="24">
        <v>690849</v>
      </c>
      <c r="L46" s="24">
        <v>899533</v>
      </c>
      <c r="M46" s="24">
        <v>567287</v>
      </c>
      <c r="N46" s="24">
        <v>2157669</v>
      </c>
      <c r="O46" s="24"/>
      <c r="P46" s="24"/>
      <c r="Q46" s="24"/>
      <c r="R46" s="24"/>
      <c r="S46" s="24"/>
      <c r="T46" s="24"/>
      <c r="U46" s="24"/>
      <c r="V46" s="24"/>
      <c r="W46" s="24">
        <v>3856636</v>
      </c>
      <c r="X46" s="24">
        <v>7986786</v>
      </c>
      <c r="Y46" s="24">
        <v>-4130150</v>
      </c>
      <c r="Z46" s="6">
        <v>-51.71</v>
      </c>
      <c r="AA46" s="22">
        <v>15973569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130141118</v>
      </c>
      <c r="D48" s="44">
        <f>+D28+D32+D38+D42+D47</f>
        <v>0</v>
      </c>
      <c r="E48" s="45">
        <f t="shared" si="9"/>
        <v>134587227</v>
      </c>
      <c r="F48" s="46">
        <f t="shared" si="9"/>
        <v>134587227</v>
      </c>
      <c r="G48" s="46">
        <f t="shared" si="9"/>
        <v>4044062</v>
      </c>
      <c r="H48" s="46">
        <f t="shared" si="9"/>
        <v>4764037</v>
      </c>
      <c r="I48" s="46">
        <f t="shared" si="9"/>
        <v>4609189</v>
      </c>
      <c r="J48" s="46">
        <f t="shared" si="9"/>
        <v>13417288</v>
      </c>
      <c r="K48" s="46">
        <f t="shared" si="9"/>
        <v>8573555</v>
      </c>
      <c r="L48" s="46">
        <f t="shared" si="9"/>
        <v>8069661</v>
      </c>
      <c r="M48" s="46">
        <f t="shared" si="9"/>
        <v>5092008</v>
      </c>
      <c r="N48" s="46">
        <f t="shared" si="9"/>
        <v>21735224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35152512</v>
      </c>
      <c r="X48" s="46">
        <f t="shared" si="9"/>
        <v>67293612</v>
      </c>
      <c r="Y48" s="46">
        <f t="shared" si="9"/>
        <v>-32141100</v>
      </c>
      <c r="Z48" s="47">
        <f>+IF(X48&lt;&gt;0,+(Y48/X48)*100,0)</f>
        <v>-47.76248301250347</v>
      </c>
      <c r="AA48" s="44">
        <f>+AA28+AA32+AA38+AA42+AA47</f>
        <v>134587227</v>
      </c>
    </row>
    <row r="49" spans="1:27" ht="12.75">
      <c r="A49" s="14" t="s">
        <v>58</v>
      </c>
      <c r="B49" s="15"/>
      <c r="C49" s="48">
        <f aca="true" t="shared" si="10" ref="C49:Y49">+C25-C48</f>
        <v>-21243697</v>
      </c>
      <c r="D49" s="48">
        <f>+D25-D48</f>
        <v>0</v>
      </c>
      <c r="E49" s="49">
        <f t="shared" si="10"/>
        <v>-7421902</v>
      </c>
      <c r="F49" s="50">
        <f t="shared" si="10"/>
        <v>-7421902</v>
      </c>
      <c r="G49" s="50">
        <f t="shared" si="10"/>
        <v>19361515</v>
      </c>
      <c r="H49" s="50">
        <f t="shared" si="10"/>
        <v>-227233</v>
      </c>
      <c r="I49" s="50">
        <f t="shared" si="10"/>
        <v>-71730</v>
      </c>
      <c r="J49" s="50">
        <f t="shared" si="10"/>
        <v>19062552</v>
      </c>
      <c r="K49" s="50">
        <f t="shared" si="10"/>
        <v>-2730065</v>
      </c>
      <c r="L49" s="50">
        <f t="shared" si="10"/>
        <v>-6951637</v>
      </c>
      <c r="M49" s="50">
        <f t="shared" si="10"/>
        <v>2776973</v>
      </c>
      <c r="N49" s="50">
        <f t="shared" si="10"/>
        <v>-6904729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12157823</v>
      </c>
      <c r="X49" s="50">
        <f>IF(F25=F48,0,X25-X48)</f>
        <v>-3710946</v>
      </c>
      <c r="Y49" s="50">
        <f t="shared" si="10"/>
        <v>15868769</v>
      </c>
      <c r="Z49" s="51">
        <f>+IF(X49&lt;&gt;0,+(Y49/X49)*100,0)</f>
        <v>-427.62058515537547</v>
      </c>
      <c r="AA49" s="48">
        <f>+AA25-AA48</f>
        <v>-7421902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71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126319493</v>
      </c>
      <c r="D5" s="19">
        <f>SUM(D6:D8)</f>
        <v>0</v>
      </c>
      <c r="E5" s="20">
        <f t="shared" si="0"/>
        <v>136451839</v>
      </c>
      <c r="F5" s="21">
        <f t="shared" si="0"/>
        <v>136451839</v>
      </c>
      <c r="G5" s="21">
        <f t="shared" si="0"/>
        <v>10239304</v>
      </c>
      <c r="H5" s="21">
        <f t="shared" si="0"/>
        <v>12947027</v>
      </c>
      <c r="I5" s="21">
        <f t="shared" si="0"/>
        <v>11201266</v>
      </c>
      <c r="J5" s="21">
        <f t="shared" si="0"/>
        <v>34387597</v>
      </c>
      <c r="K5" s="21">
        <f t="shared" si="0"/>
        <v>10252111</v>
      </c>
      <c r="L5" s="21">
        <f t="shared" si="0"/>
        <v>10151680</v>
      </c>
      <c r="M5" s="21">
        <f t="shared" si="0"/>
        <v>9838891</v>
      </c>
      <c r="N5" s="21">
        <f t="shared" si="0"/>
        <v>30242682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64630279</v>
      </c>
      <c r="X5" s="21">
        <f t="shared" si="0"/>
        <v>67670394</v>
      </c>
      <c r="Y5" s="21">
        <f t="shared" si="0"/>
        <v>-3040115</v>
      </c>
      <c r="Z5" s="4">
        <f>+IF(X5&lt;&gt;0,+(Y5/X5)*100,0)</f>
        <v>-4.492533322622593</v>
      </c>
      <c r="AA5" s="19">
        <f>SUM(AA6:AA8)</f>
        <v>136451839</v>
      </c>
    </row>
    <row r="6" spans="1:27" ht="12.75">
      <c r="A6" s="5" t="s">
        <v>33</v>
      </c>
      <c r="B6" s="3"/>
      <c r="C6" s="22">
        <v>106684385</v>
      </c>
      <c r="D6" s="22"/>
      <c r="E6" s="23">
        <v>115541510</v>
      </c>
      <c r="F6" s="24">
        <v>115541510</v>
      </c>
      <c r="G6" s="24">
        <v>8501548</v>
      </c>
      <c r="H6" s="24">
        <v>9252232</v>
      </c>
      <c r="I6" s="24">
        <v>9762805</v>
      </c>
      <c r="J6" s="24">
        <v>27516585</v>
      </c>
      <c r="K6" s="24">
        <v>8785783</v>
      </c>
      <c r="L6" s="24">
        <v>8734060</v>
      </c>
      <c r="M6" s="24">
        <v>8518056</v>
      </c>
      <c r="N6" s="24">
        <v>26037899</v>
      </c>
      <c r="O6" s="24"/>
      <c r="P6" s="24"/>
      <c r="Q6" s="24"/>
      <c r="R6" s="24"/>
      <c r="S6" s="24"/>
      <c r="T6" s="24"/>
      <c r="U6" s="24"/>
      <c r="V6" s="24"/>
      <c r="W6" s="24">
        <v>53554484</v>
      </c>
      <c r="X6" s="24">
        <v>57770754</v>
      </c>
      <c r="Y6" s="24">
        <v>-4216270</v>
      </c>
      <c r="Z6" s="6">
        <v>-7.3</v>
      </c>
      <c r="AA6" s="22">
        <v>115541510</v>
      </c>
    </row>
    <row r="7" spans="1:27" ht="12.75">
      <c r="A7" s="5" t="s">
        <v>34</v>
      </c>
      <c r="B7" s="3"/>
      <c r="C7" s="25">
        <v>19635108</v>
      </c>
      <c r="D7" s="25"/>
      <c r="E7" s="26">
        <v>20910329</v>
      </c>
      <c r="F7" s="27">
        <v>20910329</v>
      </c>
      <c r="G7" s="27">
        <v>1737756</v>
      </c>
      <c r="H7" s="27">
        <v>3694795</v>
      </c>
      <c r="I7" s="27">
        <v>1438461</v>
      </c>
      <c r="J7" s="27">
        <v>6871012</v>
      </c>
      <c r="K7" s="27">
        <v>1466328</v>
      </c>
      <c r="L7" s="27">
        <v>1417620</v>
      </c>
      <c r="M7" s="27">
        <v>1320835</v>
      </c>
      <c r="N7" s="27">
        <v>4204783</v>
      </c>
      <c r="O7" s="27"/>
      <c r="P7" s="27"/>
      <c r="Q7" s="27"/>
      <c r="R7" s="27"/>
      <c r="S7" s="27"/>
      <c r="T7" s="27"/>
      <c r="U7" s="27"/>
      <c r="V7" s="27"/>
      <c r="W7" s="27">
        <v>11075795</v>
      </c>
      <c r="X7" s="27">
        <v>9899640</v>
      </c>
      <c r="Y7" s="27">
        <v>1176155</v>
      </c>
      <c r="Z7" s="7">
        <v>11.88</v>
      </c>
      <c r="AA7" s="25">
        <v>20910329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1845225</v>
      </c>
      <c r="D9" s="19">
        <f>SUM(D10:D14)</f>
        <v>0</v>
      </c>
      <c r="E9" s="20">
        <f t="shared" si="1"/>
        <v>2435047</v>
      </c>
      <c r="F9" s="21">
        <f t="shared" si="1"/>
        <v>2435047</v>
      </c>
      <c r="G9" s="21">
        <f t="shared" si="1"/>
        <v>259441</v>
      </c>
      <c r="H9" s="21">
        <f t="shared" si="1"/>
        <v>17705</v>
      </c>
      <c r="I9" s="21">
        <f t="shared" si="1"/>
        <v>23152</v>
      </c>
      <c r="J9" s="21">
        <f t="shared" si="1"/>
        <v>300298</v>
      </c>
      <c r="K9" s="21">
        <f t="shared" si="1"/>
        <v>10616</v>
      </c>
      <c r="L9" s="21">
        <f t="shared" si="1"/>
        <v>3819</v>
      </c>
      <c r="M9" s="21">
        <f t="shared" si="1"/>
        <v>0</v>
      </c>
      <c r="N9" s="21">
        <f t="shared" si="1"/>
        <v>14435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314733</v>
      </c>
      <c r="X9" s="21">
        <f t="shared" si="1"/>
        <v>1218234</v>
      </c>
      <c r="Y9" s="21">
        <f t="shared" si="1"/>
        <v>-903501</v>
      </c>
      <c r="Z9" s="4">
        <f>+IF(X9&lt;&gt;0,+(Y9/X9)*100,0)</f>
        <v>-74.1648156265545</v>
      </c>
      <c r="AA9" s="19">
        <f>SUM(AA10:AA14)</f>
        <v>2435047</v>
      </c>
    </row>
    <row r="10" spans="1:27" ht="12.75">
      <c r="A10" s="5" t="s">
        <v>37</v>
      </c>
      <c r="B10" s="3"/>
      <c r="C10" s="22">
        <v>1845225</v>
      </c>
      <c r="D10" s="22"/>
      <c r="E10" s="23">
        <v>1970276</v>
      </c>
      <c r="F10" s="24">
        <v>1970276</v>
      </c>
      <c r="G10" s="24">
        <v>259441</v>
      </c>
      <c r="H10" s="24">
        <v>17705</v>
      </c>
      <c r="I10" s="24">
        <v>23152</v>
      </c>
      <c r="J10" s="24">
        <v>300298</v>
      </c>
      <c r="K10" s="24">
        <v>10616</v>
      </c>
      <c r="L10" s="24">
        <v>3819</v>
      </c>
      <c r="M10" s="24"/>
      <c r="N10" s="24">
        <v>14435</v>
      </c>
      <c r="O10" s="24"/>
      <c r="P10" s="24"/>
      <c r="Q10" s="24"/>
      <c r="R10" s="24"/>
      <c r="S10" s="24"/>
      <c r="T10" s="24"/>
      <c r="U10" s="24"/>
      <c r="V10" s="24"/>
      <c r="W10" s="24">
        <v>314733</v>
      </c>
      <c r="X10" s="24">
        <v>984738</v>
      </c>
      <c r="Y10" s="24">
        <v>-670005</v>
      </c>
      <c r="Z10" s="6">
        <v>-68.04</v>
      </c>
      <c r="AA10" s="22">
        <v>1970276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>
        <v>11965</v>
      </c>
      <c r="F12" s="24">
        <v>11965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5982</v>
      </c>
      <c r="Y12" s="24">
        <v>-5982</v>
      </c>
      <c r="Z12" s="6">
        <v>-100</v>
      </c>
      <c r="AA12" s="22">
        <v>11965</v>
      </c>
    </row>
    <row r="13" spans="1:27" ht="12.75">
      <c r="A13" s="5" t="s">
        <v>40</v>
      </c>
      <c r="B13" s="3"/>
      <c r="C13" s="22"/>
      <c r="D13" s="22"/>
      <c r="E13" s="23">
        <v>452806</v>
      </c>
      <c r="F13" s="24">
        <v>452806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227514</v>
      </c>
      <c r="Y13" s="24">
        <v>-227514</v>
      </c>
      <c r="Z13" s="6">
        <v>-100</v>
      </c>
      <c r="AA13" s="22">
        <v>452806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31876080</v>
      </c>
      <c r="D15" s="19">
        <f>SUM(D16:D18)</f>
        <v>0</v>
      </c>
      <c r="E15" s="20">
        <f t="shared" si="2"/>
        <v>38489371</v>
      </c>
      <c r="F15" s="21">
        <f t="shared" si="2"/>
        <v>38489371</v>
      </c>
      <c r="G15" s="21">
        <f t="shared" si="2"/>
        <v>825291</v>
      </c>
      <c r="H15" s="21">
        <f t="shared" si="2"/>
        <v>692310</v>
      </c>
      <c r="I15" s="21">
        <f t="shared" si="2"/>
        <v>1096166</v>
      </c>
      <c r="J15" s="21">
        <f t="shared" si="2"/>
        <v>2613767</v>
      </c>
      <c r="K15" s="21">
        <f t="shared" si="2"/>
        <v>444022</v>
      </c>
      <c r="L15" s="21">
        <f t="shared" si="2"/>
        <v>478</v>
      </c>
      <c r="M15" s="21">
        <f t="shared" si="2"/>
        <v>0</v>
      </c>
      <c r="N15" s="21">
        <f t="shared" si="2"/>
        <v>444500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3058267</v>
      </c>
      <c r="X15" s="21">
        <f t="shared" si="2"/>
        <v>19247316</v>
      </c>
      <c r="Y15" s="21">
        <f t="shared" si="2"/>
        <v>-16189049</v>
      </c>
      <c r="Z15" s="4">
        <f>+IF(X15&lt;&gt;0,+(Y15/X15)*100,0)</f>
        <v>-84.11068327656697</v>
      </c>
      <c r="AA15" s="19">
        <f>SUM(AA16:AA18)</f>
        <v>38489371</v>
      </c>
    </row>
    <row r="16" spans="1:27" ht="12.75">
      <c r="A16" s="5" t="s">
        <v>43</v>
      </c>
      <c r="B16" s="3"/>
      <c r="C16" s="22">
        <v>1429019</v>
      </c>
      <c r="D16" s="22"/>
      <c r="E16" s="23">
        <v>5493231</v>
      </c>
      <c r="F16" s="24">
        <v>5493231</v>
      </c>
      <c r="G16" s="24">
        <v>911341</v>
      </c>
      <c r="H16" s="24"/>
      <c r="I16" s="24"/>
      <c r="J16" s="24">
        <v>911341</v>
      </c>
      <c r="K16" s="24">
        <v>370283</v>
      </c>
      <c r="L16" s="24"/>
      <c r="M16" s="24"/>
      <c r="N16" s="24">
        <v>370283</v>
      </c>
      <c r="O16" s="24"/>
      <c r="P16" s="24"/>
      <c r="Q16" s="24"/>
      <c r="R16" s="24"/>
      <c r="S16" s="24"/>
      <c r="T16" s="24"/>
      <c r="U16" s="24"/>
      <c r="V16" s="24"/>
      <c r="W16" s="24">
        <v>1281624</v>
      </c>
      <c r="X16" s="24">
        <v>2746614</v>
      </c>
      <c r="Y16" s="24">
        <v>-1464990</v>
      </c>
      <c r="Z16" s="6">
        <v>-53.34</v>
      </c>
      <c r="AA16" s="22">
        <v>5493231</v>
      </c>
    </row>
    <row r="17" spans="1:27" ht="12.75">
      <c r="A17" s="5" t="s">
        <v>44</v>
      </c>
      <c r="B17" s="3"/>
      <c r="C17" s="22">
        <v>30441129</v>
      </c>
      <c r="D17" s="22"/>
      <c r="E17" s="23">
        <v>32537975</v>
      </c>
      <c r="F17" s="24">
        <v>32537975</v>
      </c>
      <c r="G17" s="24">
        <v>-86050</v>
      </c>
      <c r="H17" s="24">
        <v>692310</v>
      </c>
      <c r="I17" s="24">
        <v>1096166</v>
      </c>
      <c r="J17" s="24">
        <v>1702426</v>
      </c>
      <c r="K17" s="24">
        <v>73739</v>
      </c>
      <c r="L17" s="24">
        <v>478</v>
      </c>
      <c r="M17" s="24"/>
      <c r="N17" s="24">
        <v>74217</v>
      </c>
      <c r="O17" s="24"/>
      <c r="P17" s="24"/>
      <c r="Q17" s="24"/>
      <c r="R17" s="24"/>
      <c r="S17" s="24"/>
      <c r="T17" s="24"/>
      <c r="U17" s="24"/>
      <c r="V17" s="24"/>
      <c r="W17" s="24">
        <v>1776643</v>
      </c>
      <c r="X17" s="24">
        <v>16271622</v>
      </c>
      <c r="Y17" s="24">
        <v>-14494979</v>
      </c>
      <c r="Z17" s="6">
        <v>-89.08</v>
      </c>
      <c r="AA17" s="22">
        <v>32537975</v>
      </c>
    </row>
    <row r="18" spans="1:27" ht="12.75">
      <c r="A18" s="5" t="s">
        <v>45</v>
      </c>
      <c r="B18" s="3"/>
      <c r="C18" s="22">
        <v>5932</v>
      </c>
      <c r="D18" s="22"/>
      <c r="E18" s="23">
        <v>458165</v>
      </c>
      <c r="F18" s="24">
        <v>458165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229080</v>
      </c>
      <c r="Y18" s="24">
        <v>-229080</v>
      </c>
      <c r="Z18" s="6">
        <v>-100</v>
      </c>
      <c r="AA18" s="22">
        <v>458165</v>
      </c>
    </row>
    <row r="19" spans="1:27" ht="12.75">
      <c r="A19" s="2" t="s">
        <v>46</v>
      </c>
      <c r="B19" s="8"/>
      <c r="C19" s="19">
        <f aca="true" t="shared" si="3" ref="C19:Y19">SUM(C20:C23)</f>
        <v>40884585</v>
      </c>
      <c r="D19" s="19">
        <f>SUM(D20:D23)</f>
        <v>0</v>
      </c>
      <c r="E19" s="20">
        <f t="shared" si="3"/>
        <v>62200097</v>
      </c>
      <c r="F19" s="21">
        <f t="shared" si="3"/>
        <v>62200097</v>
      </c>
      <c r="G19" s="21">
        <f t="shared" si="3"/>
        <v>3648111</v>
      </c>
      <c r="H19" s="21">
        <f t="shared" si="3"/>
        <v>3627193</v>
      </c>
      <c r="I19" s="21">
        <f t="shared" si="3"/>
        <v>2316065</v>
      </c>
      <c r="J19" s="21">
        <f t="shared" si="3"/>
        <v>9591369</v>
      </c>
      <c r="K19" s="21">
        <f t="shared" si="3"/>
        <v>3270659</v>
      </c>
      <c r="L19" s="21">
        <f t="shared" si="3"/>
        <v>551277</v>
      </c>
      <c r="M19" s="21">
        <f t="shared" si="3"/>
        <v>0</v>
      </c>
      <c r="N19" s="21">
        <f t="shared" si="3"/>
        <v>3821936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13413305</v>
      </c>
      <c r="X19" s="21">
        <f t="shared" si="3"/>
        <v>31100052</v>
      </c>
      <c r="Y19" s="21">
        <f t="shared" si="3"/>
        <v>-17686747</v>
      </c>
      <c r="Z19" s="4">
        <f>+IF(X19&lt;&gt;0,+(Y19/X19)*100,0)</f>
        <v>-56.87047404293729</v>
      </c>
      <c r="AA19" s="19">
        <f>SUM(AA20:AA23)</f>
        <v>62200097</v>
      </c>
    </row>
    <row r="20" spans="1:27" ht="12.75">
      <c r="A20" s="5" t="s">
        <v>47</v>
      </c>
      <c r="B20" s="3"/>
      <c r="C20" s="22">
        <v>29734626</v>
      </c>
      <c r="D20" s="22"/>
      <c r="E20" s="23">
        <v>50161352</v>
      </c>
      <c r="F20" s="24">
        <v>50161352</v>
      </c>
      <c r="G20" s="24">
        <v>2692295</v>
      </c>
      <c r="H20" s="24">
        <v>2631145</v>
      </c>
      <c r="I20" s="24">
        <v>2772159</v>
      </c>
      <c r="J20" s="24">
        <v>8095599</v>
      </c>
      <c r="K20" s="24">
        <v>2772159</v>
      </c>
      <c r="L20" s="24"/>
      <c r="M20" s="24"/>
      <c r="N20" s="24">
        <v>2772159</v>
      </c>
      <c r="O20" s="24"/>
      <c r="P20" s="24"/>
      <c r="Q20" s="24"/>
      <c r="R20" s="24"/>
      <c r="S20" s="24"/>
      <c r="T20" s="24"/>
      <c r="U20" s="24"/>
      <c r="V20" s="24"/>
      <c r="W20" s="24">
        <v>10867758</v>
      </c>
      <c r="X20" s="24">
        <v>25080678</v>
      </c>
      <c r="Y20" s="24">
        <v>-14212920</v>
      </c>
      <c r="Z20" s="6">
        <v>-56.67</v>
      </c>
      <c r="AA20" s="22">
        <v>50161352</v>
      </c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>
        <v>11149959</v>
      </c>
      <c r="D23" s="22"/>
      <c r="E23" s="23">
        <v>12038745</v>
      </c>
      <c r="F23" s="24">
        <v>12038745</v>
      </c>
      <c r="G23" s="24">
        <v>955816</v>
      </c>
      <c r="H23" s="24">
        <v>996048</v>
      </c>
      <c r="I23" s="24">
        <v>-456094</v>
      </c>
      <c r="J23" s="24">
        <v>1495770</v>
      </c>
      <c r="K23" s="24">
        <v>498500</v>
      </c>
      <c r="L23" s="24">
        <v>551277</v>
      </c>
      <c r="M23" s="24"/>
      <c r="N23" s="24">
        <v>1049777</v>
      </c>
      <c r="O23" s="24"/>
      <c r="P23" s="24"/>
      <c r="Q23" s="24"/>
      <c r="R23" s="24"/>
      <c r="S23" s="24"/>
      <c r="T23" s="24"/>
      <c r="U23" s="24"/>
      <c r="V23" s="24"/>
      <c r="W23" s="24">
        <v>2545547</v>
      </c>
      <c r="X23" s="24">
        <v>6019374</v>
      </c>
      <c r="Y23" s="24">
        <v>-3473827</v>
      </c>
      <c r="Z23" s="6">
        <v>-57.71</v>
      </c>
      <c r="AA23" s="22">
        <v>12038745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200925383</v>
      </c>
      <c r="D25" s="44">
        <f>+D5+D9+D15+D19+D24</f>
        <v>0</v>
      </c>
      <c r="E25" s="45">
        <f t="shared" si="4"/>
        <v>239576354</v>
      </c>
      <c r="F25" s="46">
        <f t="shared" si="4"/>
        <v>239576354</v>
      </c>
      <c r="G25" s="46">
        <f t="shared" si="4"/>
        <v>14972147</v>
      </c>
      <c r="H25" s="46">
        <f t="shared" si="4"/>
        <v>17284235</v>
      </c>
      <c r="I25" s="46">
        <f t="shared" si="4"/>
        <v>14636649</v>
      </c>
      <c r="J25" s="46">
        <f t="shared" si="4"/>
        <v>46893031</v>
      </c>
      <c r="K25" s="46">
        <f t="shared" si="4"/>
        <v>13977408</v>
      </c>
      <c r="L25" s="46">
        <f t="shared" si="4"/>
        <v>10707254</v>
      </c>
      <c r="M25" s="46">
        <f t="shared" si="4"/>
        <v>9838891</v>
      </c>
      <c r="N25" s="46">
        <f t="shared" si="4"/>
        <v>34523553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81416584</v>
      </c>
      <c r="X25" s="46">
        <f t="shared" si="4"/>
        <v>119235996</v>
      </c>
      <c r="Y25" s="46">
        <f t="shared" si="4"/>
        <v>-37819412</v>
      </c>
      <c r="Z25" s="47">
        <f>+IF(X25&lt;&gt;0,+(Y25/X25)*100,0)</f>
        <v>-31.71811639833998</v>
      </c>
      <c r="AA25" s="44">
        <f>+AA5+AA9+AA15+AA19+AA24</f>
        <v>239576354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127934742</v>
      </c>
      <c r="D28" s="19">
        <f>SUM(D29:D31)</f>
        <v>0</v>
      </c>
      <c r="E28" s="20">
        <f t="shared" si="5"/>
        <v>102325684</v>
      </c>
      <c r="F28" s="21">
        <f t="shared" si="5"/>
        <v>102325684</v>
      </c>
      <c r="G28" s="21">
        <f t="shared" si="5"/>
        <v>13569840</v>
      </c>
      <c r="H28" s="21">
        <f t="shared" si="5"/>
        <v>15387588</v>
      </c>
      <c r="I28" s="21">
        <f t="shared" si="5"/>
        <v>14842189</v>
      </c>
      <c r="J28" s="21">
        <f t="shared" si="5"/>
        <v>43799617</v>
      </c>
      <c r="K28" s="21">
        <f t="shared" si="5"/>
        <v>10801521</v>
      </c>
      <c r="L28" s="21">
        <f t="shared" si="5"/>
        <v>16994663</v>
      </c>
      <c r="M28" s="21">
        <f t="shared" si="5"/>
        <v>11018886</v>
      </c>
      <c r="N28" s="21">
        <f t="shared" si="5"/>
        <v>38815070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82614687</v>
      </c>
      <c r="X28" s="21">
        <f t="shared" si="5"/>
        <v>50261358</v>
      </c>
      <c r="Y28" s="21">
        <f t="shared" si="5"/>
        <v>32353329</v>
      </c>
      <c r="Z28" s="4">
        <f>+IF(X28&lt;&gt;0,+(Y28/X28)*100,0)</f>
        <v>64.37018474510776</v>
      </c>
      <c r="AA28" s="19">
        <f>SUM(AA29:AA31)</f>
        <v>102325684</v>
      </c>
    </row>
    <row r="29" spans="1:27" ht="12.75">
      <c r="A29" s="5" t="s">
        <v>33</v>
      </c>
      <c r="B29" s="3"/>
      <c r="C29" s="22">
        <v>58003447</v>
      </c>
      <c r="D29" s="22"/>
      <c r="E29" s="23">
        <v>46012513</v>
      </c>
      <c r="F29" s="24">
        <v>46012513</v>
      </c>
      <c r="G29" s="24">
        <v>2083399</v>
      </c>
      <c r="H29" s="24">
        <v>2952513</v>
      </c>
      <c r="I29" s="24">
        <v>1254519</v>
      </c>
      <c r="J29" s="24">
        <v>6290431</v>
      </c>
      <c r="K29" s="24">
        <v>1166225</v>
      </c>
      <c r="L29" s="24">
        <v>1211804</v>
      </c>
      <c r="M29" s="24">
        <v>1230572</v>
      </c>
      <c r="N29" s="24">
        <v>3608601</v>
      </c>
      <c r="O29" s="24"/>
      <c r="P29" s="24"/>
      <c r="Q29" s="24"/>
      <c r="R29" s="24"/>
      <c r="S29" s="24"/>
      <c r="T29" s="24"/>
      <c r="U29" s="24"/>
      <c r="V29" s="24"/>
      <c r="W29" s="24">
        <v>9899032</v>
      </c>
      <c r="X29" s="24">
        <v>22459980</v>
      </c>
      <c r="Y29" s="24">
        <v>-12560948</v>
      </c>
      <c r="Z29" s="6">
        <v>-55.93</v>
      </c>
      <c r="AA29" s="22">
        <v>46012513</v>
      </c>
    </row>
    <row r="30" spans="1:27" ht="12.75">
      <c r="A30" s="5" t="s">
        <v>34</v>
      </c>
      <c r="B30" s="3"/>
      <c r="C30" s="25">
        <v>44929534</v>
      </c>
      <c r="D30" s="25"/>
      <c r="E30" s="26">
        <v>53649314</v>
      </c>
      <c r="F30" s="27">
        <v>53649314</v>
      </c>
      <c r="G30" s="27">
        <v>1653</v>
      </c>
      <c r="H30" s="27">
        <v>61933</v>
      </c>
      <c r="I30" s="27">
        <v>3670784</v>
      </c>
      <c r="J30" s="27">
        <v>3734370</v>
      </c>
      <c r="K30" s="27">
        <v>444889</v>
      </c>
      <c r="L30" s="27">
        <v>234238</v>
      </c>
      <c r="M30" s="27"/>
      <c r="N30" s="27">
        <v>679127</v>
      </c>
      <c r="O30" s="27"/>
      <c r="P30" s="27"/>
      <c r="Q30" s="27"/>
      <c r="R30" s="27"/>
      <c r="S30" s="27"/>
      <c r="T30" s="27"/>
      <c r="U30" s="27"/>
      <c r="V30" s="27"/>
      <c r="W30" s="27">
        <v>4413497</v>
      </c>
      <c r="X30" s="27">
        <v>26469450</v>
      </c>
      <c r="Y30" s="27">
        <v>-22055953</v>
      </c>
      <c r="Z30" s="7">
        <v>-83.33</v>
      </c>
      <c r="AA30" s="25">
        <v>53649314</v>
      </c>
    </row>
    <row r="31" spans="1:27" ht="12.75">
      <c r="A31" s="5" t="s">
        <v>35</v>
      </c>
      <c r="B31" s="3"/>
      <c r="C31" s="22">
        <v>25001761</v>
      </c>
      <c r="D31" s="22"/>
      <c r="E31" s="23">
        <v>2663857</v>
      </c>
      <c r="F31" s="24">
        <v>2663857</v>
      </c>
      <c r="G31" s="24">
        <v>11484788</v>
      </c>
      <c r="H31" s="24">
        <v>12373142</v>
      </c>
      <c r="I31" s="24">
        <v>9916886</v>
      </c>
      <c r="J31" s="24">
        <v>33774816</v>
      </c>
      <c r="K31" s="24">
        <v>9190407</v>
      </c>
      <c r="L31" s="24">
        <v>15548621</v>
      </c>
      <c r="M31" s="24">
        <v>9788314</v>
      </c>
      <c r="N31" s="24">
        <v>34527342</v>
      </c>
      <c r="O31" s="24"/>
      <c r="P31" s="24"/>
      <c r="Q31" s="24"/>
      <c r="R31" s="24"/>
      <c r="S31" s="24"/>
      <c r="T31" s="24"/>
      <c r="U31" s="24"/>
      <c r="V31" s="24"/>
      <c r="W31" s="24">
        <v>68302158</v>
      </c>
      <c r="X31" s="24">
        <v>1331928</v>
      </c>
      <c r="Y31" s="24">
        <v>66970230</v>
      </c>
      <c r="Z31" s="6">
        <v>5028.07</v>
      </c>
      <c r="AA31" s="22">
        <v>2663857</v>
      </c>
    </row>
    <row r="32" spans="1:27" ht="12.75">
      <c r="A32" s="2" t="s">
        <v>36</v>
      </c>
      <c r="B32" s="3"/>
      <c r="C32" s="19">
        <f aca="true" t="shared" si="6" ref="C32:Y32">SUM(C33:C37)</f>
        <v>14446974</v>
      </c>
      <c r="D32" s="19">
        <f>SUM(D33:D37)</f>
        <v>0</v>
      </c>
      <c r="E32" s="20">
        <f t="shared" si="6"/>
        <v>21675637</v>
      </c>
      <c r="F32" s="21">
        <f t="shared" si="6"/>
        <v>21675637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10150488</v>
      </c>
      <c r="Y32" s="21">
        <f t="shared" si="6"/>
        <v>-10150488</v>
      </c>
      <c r="Z32" s="4">
        <f>+IF(X32&lt;&gt;0,+(Y32/X32)*100,0)</f>
        <v>-100</v>
      </c>
      <c r="AA32" s="19">
        <f>SUM(AA33:AA37)</f>
        <v>21675637</v>
      </c>
    </row>
    <row r="33" spans="1:27" ht="12.75">
      <c r="A33" s="5" t="s">
        <v>37</v>
      </c>
      <c r="B33" s="3"/>
      <c r="C33" s="22">
        <v>9077445</v>
      </c>
      <c r="D33" s="22"/>
      <c r="E33" s="23">
        <v>12098795</v>
      </c>
      <c r="F33" s="24">
        <v>12098795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5618862</v>
      </c>
      <c r="Y33" s="24">
        <v>-5618862</v>
      </c>
      <c r="Z33" s="6">
        <v>-100</v>
      </c>
      <c r="AA33" s="22">
        <v>12098795</v>
      </c>
    </row>
    <row r="34" spans="1:27" ht="12.75">
      <c r="A34" s="5" t="s">
        <v>38</v>
      </c>
      <c r="B34" s="3"/>
      <c r="C34" s="22">
        <v>2793258</v>
      </c>
      <c r="D34" s="22"/>
      <c r="E34" s="23">
        <v>3593077</v>
      </c>
      <c r="F34" s="24">
        <v>3593077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1796538</v>
      </c>
      <c r="Y34" s="24">
        <v>-1796538</v>
      </c>
      <c r="Z34" s="6">
        <v>-100</v>
      </c>
      <c r="AA34" s="22">
        <v>3593077</v>
      </c>
    </row>
    <row r="35" spans="1:27" ht="12.75">
      <c r="A35" s="5" t="s">
        <v>39</v>
      </c>
      <c r="B35" s="3"/>
      <c r="C35" s="22">
        <v>2484000</v>
      </c>
      <c r="D35" s="22"/>
      <c r="E35" s="23">
        <v>2278757</v>
      </c>
      <c r="F35" s="24">
        <v>2278757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1139376</v>
      </c>
      <c r="Y35" s="24">
        <v>-1139376</v>
      </c>
      <c r="Z35" s="6">
        <v>-100</v>
      </c>
      <c r="AA35" s="22">
        <v>2278757</v>
      </c>
    </row>
    <row r="36" spans="1:27" ht="12.75">
      <c r="A36" s="5" t="s">
        <v>40</v>
      </c>
      <c r="B36" s="3"/>
      <c r="C36" s="22">
        <v>92271</v>
      </c>
      <c r="D36" s="22"/>
      <c r="E36" s="23">
        <v>3705008</v>
      </c>
      <c r="F36" s="24">
        <v>3705008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1595712</v>
      </c>
      <c r="Y36" s="24">
        <v>-1595712</v>
      </c>
      <c r="Z36" s="6">
        <v>-100</v>
      </c>
      <c r="AA36" s="22">
        <v>3705008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74653281</v>
      </c>
      <c r="D38" s="19">
        <f>SUM(D39:D41)</f>
        <v>0</v>
      </c>
      <c r="E38" s="20">
        <f t="shared" si="7"/>
        <v>70660192</v>
      </c>
      <c r="F38" s="21">
        <f t="shared" si="7"/>
        <v>70660192</v>
      </c>
      <c r="G38" s="21">
        <f t="shared" si="7"/>
        <v>2333333</v>
      </c>
      <c r="H38" s="21">
        <f t="shared" si="7"/>
        <v>2333333</v>
      </c>
      <c r="I38" s="21">
        <f t="shared" si="7"/>
        <v>2333333</v>
      </c>
      <c r="J38" s="21">
        <f t="shared" si="7"/>
        <v>6999999</v>
      </c>
      <c r="K38" s="21">
        <f t="shared" si="7"/>
        <v>2333333</v>
      </c>
      <c r="L38" s="21">
        <f t="shared" si="7"/>
        <v>2333333</v>
      </c>
      <c r="M38" s="21">
        <f t="shared" si="7"/>
        <v>2333333</v>
      </c>
      <c r="N38" s="21">
        <f t="shared" si="7"/>
        <v>6999999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13999998</v>
      </c>
      <c r="X38" s="21">
        <f t="shared" si="7"/>
        <v>35769504</v>
      </c>
      <c r="Y38" s="21">
        <f t="shared" si="7"/>
        <v>-21769506</v>
      </c>
      <c r="Z38" s="4">
        <f>+IF(X38&lt;&gt;0,+(Y38/X38)*100,0)</f>
        <v>-60.860519620288834</v>
      </c>
      <c r="AA38" s="19">
        <f>SUM(AA39:AA41)</f>
        <v>70660192</v>
      </c>
    </row>
    <row r="39" spans="1:27" ht="12.75">
      <c r="A39" s="5" t="s">
        <v>43</v>
      </c>
      <c r="B39" s="3"/>
      <c r="C39" s="22">
        <v>16081335</v>
      </c>
      <c r="D39" s="22"/>
      <c r="E39" s="23">
        <v>9525458</v>
      </c>
      <c r="F39" s="24">
        <v>9525458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4887726</v>
      </c>
      <c r="Y39" s="24">
        <v>-4887726</v>
      </c>
      <c r="Z39" s="6">
        <v>-100</v>
      </c>
      <c r="AA39" s="22">
        <v>9525458</v>
      </c>
    </row>
    <row r="40" spans="1:27" ht="12.75">
      <c r="A40" s="5" t="s">
        <v>44</v>
      </c>
      <c r="B40" s="3"/>
      <c r="C40" s="22">
        <v>57543996</v>
      </c>
      <c r="D40" s="22"/>
      <c r="E40" s="23">
        <v>61134734</v>
      </c>
      <c r="F40" s="24">
        <v>61134734</v>
      </c>
      <c r="G40" s="24">
        <v>2333333</v>
      </c>
      <c r="H40" s="24">
        <v>2333333</v>
      </c>
      <c r="I40" s="24">
        <v>2333333</v>
      </c>
      <c r="J40" s="24">
        <v>6999999</v>
      </c>
      <c r="K40" s="24">
        <v>2333333</v>
      </c>
      <c r="L40" s="24">
        <v>2333333</v>
      </c>
      <c r="M40" s="24">
        <v>2333333</v>
      </c>
      <c r="N40" s="24">
        <v>6999999</v>
      </c>
      <c r="O40" s="24"/>
      <c r="P40" s="24"/>
      <c r="Q40" s="24"/>
      <c r="R40" s="24"/>
      <c r="S40" s="24"/>
      <c r="T40" s="24"/>
      <c r="U40" s="24"/>
      <c r="V40" s="24"/>
      <c r="W40" s="24">
        <v>13999998</v>
      </c>
      <c r="X40" s="24">
        <v>30418326</v>
      </c>
      <c r="Y40" s="24">
        <v>-16418328</v>
      </c>
      <c r="Z40" s="6">
        <v>-53.98</v>
      </c>
      <c r="AA40" s="22">
        <v>61134734</v>
      </c>
    </row>
    <row r="41" spans="1:27" ht="12.75">
      <c r="A41" s="5" t="s">
        <v>45</v>
      </c>
      <c r="B41" s="3"/>
      <c r="C41" s="22">
        <v>1027950</v>
      </c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463452</v>
      </c>
      <c r="Y41" s="24">
        <v>-463452</v>
      </c>
      <c r="Z41" s="6">
        <v>-100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47231301</v>
      </c>
      <c r="D42" s="19">
        <f>SUM(D43:D46)</f>
        <v>0</v>
      </c>
      <c r="E42" s="20">
        <f t="shared" si="8"/>
        <v>42656993</v>
      </c>
      <c r="F42" s="21">
        <f t="shared" si="8"/>
        <v>42656993</v>
      </c>
      <c r="G42" s="21">
        <f t="shared" si="8"/>
        <v>1740</v>
      </c>
      <c r="H42" s="21">
        <f t="shared" si="8"/>
        <v>7377698</v>
      </c>
      <c r="I42" s="21">
        <f t="shared" si="8"/>
        <v>23744</v>
      </c>
      <c r="J42" s="21">
        <f t="shared" si="8"/>
        <v>7403182</v>
      </c>
      <c r="K42" s="21">
        <f t="shared" si="8"/>
        <v>72185</v>
      </c>
      <c r="L42" s="21">
        <f t="shared" si="8"/>
        <v>0</v>
      </c>
      <c r="M42" s="21">
        <f t="shared" si="8"/>
        <v>0</v>
      </c>
      <c r="N42" s="21">
        <f t="shared" si="8"/>
        <v>72185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7475367</v>
      </c>
      <c r="X42" s="21">
        <f t="shared" si="8"/>
        <v>21328494</v>
      </c>
      <c r="Y42" s="21">
        <f t="shared" si="8"/>
        <v>-13853127</v>
      </c>
      <c r="Z42" s="4">
        <f>+IF(X42&lt;&gt;0,+(Y42/X42)*100,0)</f>
        <v>-64.95126660138311</v>
      </c>
      <c r="AA42" s="19">
        <f>SUM(AA43:AA46)</f>
        <v>42656993</v>
      </c>
    </row>
    <row r="43" spans="1:27" ht="12.75">
      <c r="A43" s="5" t="s">
        <v>47</v>
      </c>
      <c r="B43" s="3"/>
      <c r="C43" s="22">
        <v>34765167</v>
      </c>
      <c r="D43" s="22"/>
      <c r="E43" s="23">
        <v>35498104</v>
      </c>
      <c r="F43" s="24">
        <v>35498104</v>
      </c>
      <c r="G43" s="24">
        <v>1740</v>
      </c>
      <c r="H43" s="24">
        <v>7377698</v>
      </c>
      <c r="I43" s="24">
        <v>23744</v>
      </c>
      <c r="J43" s="24">
        <v>7403182</v>
      </c>
      <c r="K43" s="24">
        <v>72185</v>
      </c>
      <c r="L43" s="24"/>
      <c r="M43" s="24"/>
      <c r="N43" s="24">
        <v>72185</v>
      </c>
      <c r="O43" s="24"/>
      <c r="P43" s="24"/>
      <c r="Q43" s="24"/>
      <c r="R43" s="24"/>
      <c r="S43" s="24"/>
      <c r="T43" s="24"/>
      <c r="U43" s="24"/>
      <c r="V43" s="24"/>
      <c r="W43" s="24">
        <v>7475367</v>
      </c>
      <c r="X43" s="24">
        <v>17749050</v>
      </c>
      <c r="Y43" s="24">
        <v>-10273683</v>
      </c>
      <c r="Z43" s="6">
        <v>-57.88</v>
      </c>
      <c r="AA43" s="22">
        <v>35498104</v>
      </c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>
        <v>12466134</v>
      </c>
      <c r="D46" s="22"/>
      <c r="E46" s="23">
        <v>7158889</v>
      </c>
      <c r="F46" s="24">
        <v>7158889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3579444</v>
      </c>
      <c r="Y46" s="24">
        <v>-3579444</v>
      </c>
      <c r="Z46" s="6">
        <v>-100</v>
      </c>
      <c r="AA46" s="22">
        <v>7158889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264266298</v>
      </c>
      <c r="D48" s="44">
        <f>+D28+D32+D38+D42+D47</f>
        <v>0</v>
      </c>
      <c r="E48" s="45">
        <f t="shared" si="9"/>
        <v>237318506</v>
      </c>
      <c r="F48" s="46">
        <f t="shared" si="9"/>
        <v>237318506</v>
      </c>
      <c r="G48" s="46">
        <f t="shared" si="9"/>
        <v>15904913</v>
      </c>
      <c r="H48" s="46">
        <f t="shared" si="9"/>
        <v>25098619</v>
      </c>
      <c r="I48" s="46">
        <f t="shared" si="9"/>
        <v>17199266</v>
      </c>
      <c r="J48" s="46">
        <f t="shared" si="9"/>
        <v>58202798</v>
      </c>
      <c r="K48" s="46">
        <f t="shared" si="9"/>
        <v>13207039</v>
      </c>
      <c r="L48" s="46">
        <f t="shared" si="9"/>
        <v>19327996</v>
      </c>
      <c r="M48" s="46">
        <f t="shared" si="9"/>
        <v>13352219</v>
      </c>
      <c r="N48" s="46">
        <f t="shared" si="9"/>
        <v>45887254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104090052</v>
      </c>
      <c r="X48" s="46">
        <f t="shared" si="9"/>
        <v>117509844</v>
      </c>
      <c r="Y48" s="46">
        <f t="shared" si="9"/>
        <v>-13419792</v>
      </c>
      <c r="Z48" s="47">
        <f>+IF(X48&lt;&gt;0,+(Y48/X48)*100,0)</f>
        <v>-11.420142809482412</v>
      </c>
      <c r="AA48" s="44">
        <f>+AA28+AA32+AA38+AA42+AA47</f>
        <v>237318506</v>
      </c>
    </row>
    <row r="49" spans="1:27" ht="12.75">
      <c r="A49" s="14" t="s">
        <v>58</v>
      </c>
      <c r="B49" s="15"/>
      <c r="C49" s="48">
        <f aca="true" t="shared" si="10" ref="C49:Y49">+C25-C48</f>
        <v>-63340915</v>
      </c>
      <c r="D49" s="48">
        <f>+D25-D48</f>
        <v>0</v>
      </c>
      <c r="E49" s="49">
        <f t="shared" si="10"/>
        <v>2257848</v>
      </c>
      <c r="F49" s="50">
        <f t="shared" si="10"/>
        <v>2257848</v>
      </c>
      <c r="G49" s="50">
        <f t="shared" si="10"/>
        <v>-932766</v>
      </c>
      <c r="H49" s="50">
        <f t="shared" si="10"/>
        <v>-7814384</v>
      </c>
      <c r="I49" s="50">
        <f t="shared" si="10"/>
        <v>-2562617</v>
      </c>
      <c r="J49" s="50">
        <f t="shared" si="10"/>
        <v>-11309767</v>
      </c>
      <c r="K49" s="50">
        <f t="shared" si="10"/>
        <v>770369</v>
      </c>
      <c r="L49" s="50">
        <f t="shared" si="10"/>
        <v>-8620742</v>
      </c>
      <c r="M49" s="50">
        <f t="shared" si="10"/>
        <v>-3513328</v>
      </c>
      <c r="N49" s="50">
        <f t="shared" si="10"/>
        <v>-11363701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-22673468</v>
      </c>
      <c r="X49" s="50">
        <f>IF(F25=F48,0,X25-X48)</f>
        <v>1726152</v>
      </c>
      <c r="Y49" s="50">
        <f t="shared" si="10"/>
        <v>-24399620</v>
      </c>
      <c r="Z49" s="51">
        <f>+IF(X49&lt;&gt;0,+(Y49/X49)*100,0)</f>
        <v>-1413.5267346096982</v>
      </c>
      <c r="AA49" s="48">
        <f>+AA25-AA48</f>
        <v>2257848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72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142356263</v>
      </c>
      <c r="D5" s="19">
        <f>SUM(D6:D8)</f>
        <v>0</v>
      </c>
      <c r="E5" s="20">
        <f t="shared" si="0"/>
        <v>162572121</v>
      </c>
      <c r="F5" s="21">
        <f t="shared" si="0"/>
        <v>162572121</v>
      </c>
      <c r="G5" s="21">
        <f t="shared" si="0"/>
        <v>54457661</v>
      </c>
      <c r="H5" s="21">
        <f t="shared" si="0"/>
        <v>4327148</v>
      </c>
      <c r="I5" s="21">
        <f t="shared" si="0"/>
        <v>706811</v>
      </c>
      <c r="J5" s="21">
        <f t="shared" si="0"/>
        <v>59491620</v>
      </c>
      <c r="K5" s="21">
        <f t="shared" si="0"/>
        <v>1060725</v>
      </c>
      <c r="L5" s="21">
        <f t="shared" si="0"/>
        <v>862622</v>
      </c>
      <c r="M5" s="21">
        <f t="shared" si="0"/>
        <v>32159338</v>
      </c>
      <c r="N5" s="21">
        <f t="shared" si="0"/>
        <v>34082685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93574305</v>
      </c>
      <c r="X5" s="21">
        <f t="shared" si="0"/>
        <v>81286062</v>
      </c>
      <c r="Y5" s="21">
        <f t="shared" si="0"/>
        <v>12288243</v>
      </c>
      <c r="Z5" s="4">
        <f>+IF(X5&lt;&gt;0,+(Y5/X5)*100,0)</f>
        <v>15.117281730292213</v>
      </c>
      <c r="AA5" s="19">
        <f>SUM(AA6:AA8)</f>
        <v>162572121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>
        <v>142265845</v>
      </c>
      <c r="D7" s="25"/>
      <c r="E7" s="26">
        <v>162572121</v>
      </c>
      <c r="F7" s="27">
        <v>162572121</v>
      </c>
      <c r="G7" s="27">
        <v>54457661</v>
      </c>
      <c r="H7" s="27">
        <v>4327148</v>
      </c>
      <c r="I7" s="27">
        <v>706811</v>
      </c>
      <c r="J7" s="27">
        <v>59491620</v>
      </c>
      <c r="K7" s="27">
        <v>1060725</v>
      </c>
      <c r="L7" s="27">
        <v>862622</v>
      </c>
      <c r="M7" s="27">
        <v>32159338</v>
      </c>
      <c r="N7" s="27">
        <v>34082685</v>
      </c>
      <c r="O7" s="27"/>
      <c r="P7" s="27"/>
      <c r="Q7" s="27"/>
      <c r="R7" s="27"/>
      <c r="S7" s="27"/>
      <c r="T7" s="27"/>
      <c r="U7" s="27"/>
      <c r="V7" s="27"/>
      <c r="W7" s="27">
        <v>93574305</v>
      </c>
      <c r="X7" s="27">
        <v>81286062</v>
      </c>
      <c r="Y7" s="27">
        <v>12288243</v>
      </c>
      <c r="Z7" s="7">
        <v>15.12</v>
      </c>
      <c r="AA7" s="25">
        <v>162572121</v>
      </c>
    </row>
    <row r="8" spans="1:27" ht="12.75">
      <c r="A8" s="5" t="s">
        <v>35</v>
      </c>
      <c r="B8" s="3"/>
      <c r="C8" s="22">
        <v>90418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57478048</v>
      </c>
      <c r="D9" s="19">
        <f>SUM(D10:D14)</f>
        <v>0</v>
      </c>
      <c r="E9" s="20">
        <f t="shared" si="1"/>
        <v>585816</v>
      </c>
      <c r="F9" s="21">
        <f t="shared" si="1"/>
        <v>585816</v>
      </c>
      <c r="G9" s="21">
        <f t="shared" si="1"/>
        <v>6297</v>
      </c>
      <c r="H9" s="21">
        <f t="shared" si="1"/>
        <v>300</v>
      </c>
      <c r="I9" s="21">
        <f t="shared" si="1"/>
        <v>3305</v>
      </c>
      <c r="J9" s="21">
        <f t="shared" si="1"/>
        <v>9902</v>
      </c>
      <c r="K9" s="21">
        <f t="shared" si="1"/>
        <v>993</v>
      </c>
      <c r="L9" s="21">
        <f t="shared" si="1"/>
        <v>2912</v>
      </c>
      <c r="M9" s="21">
        <f t="shared" si="1"/>
        <v>402612</v>
      </c>
      <c r="N9" s="21">
        <f t="shared" si="1"/>
        <v>406517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416419</v>
      </c>
      <c r="X9" s="21">
        <f t="shared" si="1"/>
        <v>292908</v>
      </c>
      <c r="Y9" s="21">
        <f t="shared" si="1"/>
        <v>123511</v>
      </c>
      <c r="Z9" s="4">
        <f>+IF(X9&lt;&gt;0,+(Y9/X9)*100,0)</f>
        <v>42.167165116691926</v>
      </c>
      <c r="AA9" s="19">
        <f>SUM(AA10:AA14)</f>
        <v>585816</v>
      </c>
    </row>
    <row r="10" spans="1:27" ht="12.75">
      <c r="A10" s="5" t="s">
        <v>37</v>
      </c>
      <c r="B10" s="3"/>
      <c r="C10" s="22">
        <v>57478048</v>
      </c>
      <c r="D10" s="22"/>
      <c r="E10" s="23">
        <v>585816</v>
      </c>
      <c r="F10" s="24">
        <v>585816</v>
      </c>
      <c r="G10" s="24">
        <v>6297</v>
      </c>
      <c r="H10" s="24">
        <v>300</v>
      </c>
      <c r="I10" s="24">
        <v>2312</v>
      </c>
      <c r="J10" s="24">
        <v>8909</v>
      </c>
      <c r="K10" s="24"/>
      <c r="L10" s="24">
        <v>2912</v>
      </c>
      <c r="M10" s="24">
        <v>402612</v>
      </c>
      <c r="N10" s="24">
        <v>405524</v>
      </c>
      <c r="O10" s="24"/>
      <c r="P10" s="24"/>
      <c r="Q10" s="24"/>
      <c r="R10" s="24"/>
      <c r="S10" s="24"/>
      <c r="T10" s="24"/>
      <c r="U10" s="24"/>
      <c r="V10" s="24"/>
      <c r="W10" s="24">
        <v>414433</v>
      </c>
      <c r="X10" s="24">
        <v>292908</v>
      </c>
      <c r="Y10" s="24">
        <v>121525</v>
      </c>
      <c r="Z10" s="6">
        <v>41.49</v>
      </c>
      <c r="AA10" s="22">
        <v>585816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>
        <v>993</v>
      </c>
      <c r="J11" s="24">
        <v>993</v>
      </c>
      <c r="K11" s="24">
        <v>993</v>
      </c>
      <c r="L11" s="24"/>
      <c r="M11" s="24"/>
      <c r="N11" s="24">
        <v>993</v>
      </c>
      <c r="O11" s="24"/>
      <c r="P11" s="24"/>
      <c r="Q11" s="24"/>
      <c r="R11" s="24"/>
      <c r="S11" s="24"/>
      <c r="T11" s="24"/>
      <c r="U11" s="24"/>
      <c r="V11" s="24"/>
      <c r="W11" s="24">
        <v>1986</v>
      </c>
      <c r="X11" s="24"/>
      <c r="Y11" s="24">
        <v>1986</v>
      </c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2439204</v>
      </c>
      <c r="D15" s="19">
        <f>SUM(D16:D18)</f>
        <v>0</v>
      </c>
      <c r="E15" s="20">
        <f t="shared" si="2"/>
        <v>6591983</v>
      </c>
      <c r="F15" s="21">
        <f t="shared" si="2"/>
        <v>6591983</v>
      </c>
      <c r="G15" s="21">
        <f t="shared" si="2"/>
        <v>194077</v>
      </c>
      <c r="H15" s="21">
        <f t="shared" si="2"/>
        <v>198050</v>
      </c>
      <c r="I15" s="21">
        <f t="shared" si="2"/>
        <v>142912</v>
      </c>
      <c r="J15" s="21">
        <f t="shared" si="2"/>
        <v>535039</v>
      </c>
      <c r="K15" s="21">
        <f t="shared" si="2"/>
        <v>218579</v>
      </c>
      <c r="L15" s="21">
        <f t="shared" si="2"/>
        <v>215375</v>
      </c>
      <c r="M15" s="21">
        <f t="shared" si="2"/>
        <v>131252</v>
      </c>
      <c r="N15" s="21">
        <f t="shared" si="2"/>
        <v>565206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1100245</v>
      </c>
      <c r="X15" s="21">
        <f t="shared" si="2"/>
        <v>3295992</v>
      </c>
      <c r="Y15" s="21">
        <f t="shared" si="2"/>
        <v>-2195747</v>
      </c>
      <c r="Z15" s="4">
        <f>+IF(X15&lt;&gt;0,+(Y15/X15)*100,0)</f>
        <v>-66.61869931723136</v>
      </c>
      <c r="AA15" s="19">
        <f>SUM(AA16:AA18)</f>
        <v>6591983</v>
      </c>
    </row>
    <row r="16" spans="1:27" ht="12.75">
      <c r="A16" s="5" t="s">
        <v>43</v>
      </c>
      <c r="B16" s="3"/>
      <c r="C16" s="22">
        <v>72956</v>
      </c>
      <c r="D16" s="22"/>
      <c r="E16" s="23">
        <v>91067</v>
      </c>
      <c r="F16" s="24">
        <v>91067</v>
      </c>
      <c r="G16" s="24">
        <v>5761</v>
      </c>
      <c r="H16" s="24"/>
      <c r="I16" s="24">
        <v>5729</v>
      </c>
      <c r="J16" s="24">
        <v>11490</v>
      </c>
      <c r="K16" s="24"/>
      <c r="L16" s="24">
        <v>7595</v>
      </c>
      <c r="M16" s="24"/>
      <c r="N16" s="24">
        <v>7595</v>
      </c>
      <c r="O16" s="24"/>
      <c r="P16" s="24"/>
      <c r="Q16" s="24"/>
      <c r="R16" s="24"/>
      <c r="S16" s="24"/>
      <c r="T16" s="24"/>
      <c r="U16" s="24"/>
      <c r="V16" s="24"/>
      <c r="W16" s="24">
        <v>19085</v>
      </c>
      <c r="X16" s="24">
        <v>45534</v>
      </c>
      <c r="Y16" s="24">
        <v>-26449</v>
      </c>
      <c r="Z16" s="6">
        <v>-58.09</v>
      </c>
      <c r="AA16" s="22">
        <v>91067</v>
      </c>
    </row>
    <row r="17" spans="1:27" ht="12.75">
      <c r="A17" s="5" t="s">
        <v>44</v>
      </c>
      <c r="B17" s="3"/>
      <c r="C17" s="22">
        <v>2366248</v>
      </c>
      <c r="D17" s="22"/>
      <c r="E17" s="23">
        <v>6500916</v>
      </c>
      <c r="F17" s="24">
        <v>6500916</v>
      </c>
      <c r="G17" s="24">
        <v>188316</v>
      </c>
      <c r="H17" s="24">
        <v>198050</v>
      </c>
      <c r="I17" s="24">
        <v>137183</v>
      </c>
      <c r="J17" s="24">
        <v>523549</v>
      </c>
      <c r="K17" s="24">
        <v>218579</v>
      </c>
      <c r="L17" s="24">
        <v>207780</v>
      </c>
      <c r="M17" s="24">
        <v>131252</v>
      </c>
      <c r="N17" s="24">
        <v>557611</v>
      </c>
      <c r="O17" s="24"/>
      <c r="P17" s="24"/>
      <c r="Q17" s="24"/>
      <c r="R17" s="24"/>
      <c r="S17" s="24"/>
      <c r="T17" s="24"/>
      <c r="U17" s="24"/>
      <c r="V17" s="24"/>
      <c r="W17" s="24">
        <v>1081160</v>
      </c>
      <c r="X17" s="24">
        <v>3250458</v>
      </c>
      <c r="Y17" s="24">
        <v>-2169298</v>
      </c>
      <c r="Z17" s="6">
        <v>-66.74</v>
      </c>
      <c r="AA17" s="22">
        <v>6500916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779442</v>
      </c>
      <c r="D19" s="19">
        <f>SUM(D20:D23)</f>
        <v>0</v>
      </c>
      <c r="E19" s="20">
        <f t="shared" si="3"/>
        <v>811343</v>
      </c>
      <c r="F19" s="21">
        <f t="shared" si="3"/>
        <v>811343</v>
      </c>
      <c r="G19" s="21">
        <f t="shared" si="3"/>
        <v>67389</v>
      </c>
      <c r="H19" s="21">
        <f t="shared" si="3"/>
        <v>69477</v>
      </c>
      <c r="I19" s="21">
        <f t="shared" si="3"/>
        <v>69532</v>
      </c>
      <c r="J19" s="21">
        <f t="shared" si="3"/>
        <v>206398</v>
      </c>
      <c r="K19" s="21">
        <f t="shared" si="3"/>
        <v>68669</v>
      </c>
      <c r="L19" s="21">
        <f t="shared" si="3"/>
        <v>68349</v>
      </c>
      <c r="M19" s="21">
        <f t="shared" si="3"/>
        <v>69579</v>
      </c>
      <c r="N19" s="21">
        <f t="shared" si="3"/>
        <v>206597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412995</v>
      </c>
      <c r="X19" s="21">
        <f t="shared" si="3"/>
        <v>405672</v>
      </c>
      <c r="Y19" s="21">
        <f t="shared" si="3"/>
        <v>7323</v>
      </c>
      <c r="Z19" s="4">
        <f>+IF(X19&lt;&gt;0,+(Y19/X19)*100,0)</f>
        <v>1.80515293143229</v>
      </c>
      <c r="AA19" s="19">
        <f>SUM(AA20:AA23)</f>
        <v>811343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>
        <v>20585</v>
      </c>
      <c r="D22" s="25"/>
      <c r="E22" s="26">
        <v>56020</v>
      </c>
      <c r="F22" s="27">
        <v>56020</v>
      </c>
      <c r="G22" s="27">
        <v>1600</v>
      </c>
      <c r="H22" s="27">
        <v>2087</v>
      </c>
      <c r="I22" s="27">
        <v>2061</v>
      </c>
      <c r="J22" s="27">
        <v>5748</v>
      </c>
      <c r="K22" s="27">
        <v>1522</v>
      </c>
      <c r="L22" s="27">
        <v>1365</v>
      </c>
      <c r="M22" s="27">
        <v>2270</v>
      </c>
      <c r="N22" s="27">
        <v>5157</v>
      </c>
      <c r="O22" s="27"/>
      <c r="P22" s="27"/>
      <c r="Q22" s="27"/>
      <c r="R22" s="27"/>
      <c r="S22" s="27"/>
      <c r="T22" s="27"/>
      <c r="U22" s="27"/>
      <c r="V22" s="27"/>
      <c r="W22" s="27">
        <v>10905</v>
      </c>
      <c r="X22" s="27">
        <v>28008</v>
      </c>
      <c r="Y22" s="27">
        <v>-17103</v>
      </c>
      <c r="Z22" s="7">
        <v>-61.06</v>
      </c>
      <c r="AA22" s="25">
        <v>56020</v>
      </c>
    </row>
    <row r="23" spans="1:27" ht="12.75">
      <c r="A23" s="5" t="s">
        <v>50</v>
      </c>
      <c r="B23" s="3"/>
      <c r="C23" s="22">
        <v>758857</v>
      </c>
      <c r="D23" s="22"/>
      <c r="E23" s="23">
        <v>755323</v>
      </c>
      <c r="F23" s="24">
        <v>755323</v>
      </c>
      <c r="G23" s="24">
        <v>65789</v>
      </c>
      <c r="H23" s="24">
        <v>67390</v>
      </c>
      <c r="I23" s="24">
        <v>67471</v>
      </c>
      <c r="J23" s="24">
        <v>200650</v>
      </c>
      <c r="K23" s="24">
        <v>67147</v>
      </c>
      <c r="L23" s="24">
        <v>66984</v>
      </c>
      <c r="M23" s="24">
        <v>67309</v>
      </c>
      <c r="N23" s="24">
        <v>201440</v>
      </c>
      <c r="O23" s="24"/>
      <c r="P23" s="24"/>
      <c r="Q23" s="24"/>
      <c r="R23" s="24"/>
      <c r="S23" s="24"/>
      <c r="T23" s="24"/>
      <c r="U23" s="24"/>
      <c r="V23" s="24"/>
      <c r="W23" s="24">
        <v>402090</v>
      </c>
      <c r="X23" s="24">
        <v>377664</v>
      </c>
      <c r="Y23" s="24">
        <v>24426</v>
      </c>
      <c r="Z23" s="6">
        <v>6.47</v>
      </c>
      <c r="AA23" s="22">
        <v>755323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203052957</v>
      </c>
      <c r="D25" s="44">
        <f>+D5+D9+D15+D19+D24</f>
        <v>0</v>
      </c>
      <c r="E25" s="45">
        <f t="shared" si="4"/>
        <v>170561263</v>
      </c>
      <c r="F25" s="46">
        <f t="shared" si="4"/>
        <v>170561263</v>
      </c>
      <c r="G25" s="46">
        <f t="shared" si="4"/>
        <v>54725424</v>
      </c>
      <c r="H25" s="46">
        <f t="shared" si="4"/>
        <v>4594975</v>
      </c>
      <c r="I25" s="46">
        <f t="shared" si="4"/>
        <v>922560</v>
      </c>
      <c r="J25" s="46">
        <f t="shared" si="4"/>
        <v>60242959</v>
      </c>
      <c r="K25" s="46">
        <f t="shared" si="4"/>
        <v>1348966</v>
      </c>
      <c r="L25" s="46">
        <f t="shared" si="4"/>
        <v>1149258</v>
      </c>
      <c r="M25" s="46">
        <f t="shared" si="4"/>
        <v>32762781</v>
      </c>
      <c r="N25" s="46">
        <f t="shared" si="4"/>
        <v>35261005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95503964</v>
      </c>
      <c r="X25" s="46">
        <f t="shared" si="4"/>
        <v>85280634</v>
      </c>
      <c r="Y25" s="46">
        <f t="shared" si="4"/>
        <v>10223330</v>
      </c>
      <c r="Z25" s="47">
        <f>+IF(X25&lt;&gt;0,+(Y25/X25)*100,0)</f>
        <v>11.987868195257555</v>
      </c>
      <c r="AA25" s="44">
        <f>+AA5+AA9+AA15+AA19+AA24</f>
        <v>170561263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106711624</v>
      </c>
      <c r="D28" s="19">
        <f>SUM(D29:D31)</f>
        <v>0</v>
      </c>
      <c r="E28" s="20">
        <f t="shared" si="5"/>
        <v>94310631</v>
      </c>
      <c r="F28" s="21">
        <f t="shared" si="5"/>
        <v>94310631</v>
      </c>
      <c r="G28" s="21">
        <f t="shared" si="5"/>
        <v>4071416</v>
      </c>
      <c r="H28" s="21">
        <f t="shared" si="5"/>
        <v>4677299</v>
      </c>
      <c r="I28" s="21">
        <f t="shared" si="5"/>
        <v>5865058</v>
      </c>
      <c r="J28" s="21">
        <f t="shared" si="5"/>
        <v>14613773</v>
      </c>
      <c r="K28" s="21">
        <f t="shared" si="5"/>
        <v>5679384</v>
      </c>
      <c r="L28" s="21">
        <f t="shared" si="5"/>
        <v>7362563</v>
      </c>
      <c r="M28" s="21">
        <f t="shared" si="5"/>
        <v>10920332</v>
      </c>
      <c r="N28" s="21">
        <f t="shared" si="5"/>
        <v>23962279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38576052</v>
      </c>
      <c r="X28" s="21">
        <f t="shared" si="5"/>
        <v>47155314</v>
      </c>
      <c r="Y28" s="21">
        <f t="shared" si="5"/>
        <v>-8579262</v>
      </c>
      <c r="Z28" s="4">
        <f>+IF(X28&lt;&gt;0,+(Y28/X28)*100,0)</f>
        <v>-18.193627127580996</v>
      </c>
      <c r="AA28" s="19">
        <f>SUM(AA29:AA31)</f>
        <v>94310631</v>
      </c>
    </row>
    <row r="29" spans="1:27" ht="12.75">
      <c r="A29" s="5" t="s">
        <v>33</v>
      </c>
      <c r="B29" s="3"/>
      <c r="C29" s="22">
        <v>27399385</v>
      </c>
      <c r="D29" s="22"/>
      <c r="E29" s="23">
        <v>28079823</v>
      </c>
      <c r="F29" s="24">
        <v>28079823</v>
      </c>
      <c r="G29" s="24">
        <v>1151046</v>
      </c>
      <c r="H29" s="24">
        <v>1271669</v>
      </c>
      <c r="I29" s="24">
        <v>1649114</v>
      </c>
      <c r="J29" s="24">
        <v>4071829</v>
      </c>
      <c r="K29" s="24">
        <v>1611572</v>
      </c>
      <c r="L29" s="24">
        <v>2856129</v>
      </c>
      <c r="M29" s="24">
        <v>5540998</v>
      </c>
      <c r="N29" s="24">
        <v>10008699</v>
      </c>
      <c r="O29" s="24"/>
      <c r="P29" s="24"/>
      <c r="Q29" s="24"/>
      <c r="R29" s="24"/>
      <c r="S29" s="24"/>
      <c r="T29" s="24"/>
      <c r="U29" s="24"/>
      <c r="V29" s="24"/>
      <c r="W29" s="24">
        <v>14080528</v>
      </c>
      <c r="X29" s="24">
        <v>14039910</v>
      </c>
      <c r="Y29" s="24">
        <v>40618</v>
      </c>
      <c r="Z29" s="6">
        <v>0.29</v>
      </c>
      <c r="AA29" s="22">
        <v>28079823</v>
      </c>
    </row>
    <row r="30" spans="1:27" ht="12.75">
      <c r="A30" s="5" t="s">
        <v>34</v>
      </c>
      <c r="B30" s="3"/>
      <c r="C30" s="25">
        <v>64646648</v>
      </c>
      <c r="D30" s="25"/>
      <c r="E30" s="26">
        <v>64162952</v>
      </c>
      <c r="F30" s="27">
        <v>64162952</v>
      </c>
      <c r="G30" s="27">
        <v>1980968</v>
      </c>
      <c r="H30" s="27">
        <v>2097764</v>
      </c>
      <c r="I30" s="27">
        <v>2833777</v>
      </c>
      <c r="J30" s="27">
        <v>6912509</v>
      </c>
      <c r="K30" s="27">
        <v>2936628</v>
      </c>
      <c r="L30" s="27">
        <v>3253782</v>
      </c>
      <c r="M30" s="27">
        <v>3981326</v>
      </c>
      <c r="N30" s="27">
        <v>10171736</v>
      </c>
      <c r="O30" s="27"/>
      <c r="P30" s="27"/>
      <c r="Q30" s="27"/>
      <c r="R30" s="27"/>
      <c r="S30" s="27"/>
      <c r="T30" s="27"/>
      <c r="U30" s="27"/>
      <c r="V30" s="27"/>
      <c r="W30" s="27">
        <v>17084245</v>
      </c>
      <c r="X30" s="27">
        <v>32081478</v>
      </c>
      <c r="Y30" s="27">
        <v>-14997233</v>
      </c>
      <c r="Z30" s="7">
        <v>-46.75</v>
      </c>
      <c r="AA30" s="25">
        <v>64162952</v>
      </c>
    </row>
    <row r="31" spans="1:27" ht="12.75">
      <c r="A31" s="5" t="s">
        <v>35</v>
      </c>
      <c r="B31" s="3"/>
      <c r="C31" s="22">
        <v>14665591</v>
      </c>
      <c r="D31" s="22"/>
      <c r="E31" s="23">
        <v>2067856</v>
      </c>
      <c r="F31" s="24">
        <v>2067856</v>
      </c>
      <c r="G31" s="24">
        <v>939402</v>
      </c>
      <c r="H31" s="24">
        <v>1307866</v>
      </c>
      <c r="I31" s="24">
        <v>1382167</v>
      </c>
      <c r="J31" s="24">
        <v>3629435</v>
      </c>
      <c r="K31" s="24">
        <v>1131184</v>
      </c>
      <c r="L31" s="24">
        <v>1252652</v>
      </c>
      <c r="M31" s="24">
        <v>1398008</v>
      </c>
      <c r="N31" s="24">
        <v>3781844</v>
      </c>
      <c r="O31" s="24"/>
      <c r="P31" s="24"/>
      <c r="Q31" s="24"/>
      <c r="R31" s="24"/>
      <c r="S31" s="24"/>
      <c r="T31" s="24"/>
      <c r="U31" s="24"/>
      <c r="V31" s="24"/>
      <c r="W31" s="24">
        <v>7411279</v>
      </c>
      <c r="X31" s="24">
        <v>1033926</v>
      </c>
      <c r="Y31" s="24">
        <v>6377353</v>
      </c>
      <c r="Z31" s="6">
        <v>616.81</v>
      </c>
      <c r="AA31" s="22">
        <v>2067856</v>
      </c>
    </row>
    <row r="32" spans="1:27" ht="12.75">
      <c r="A32" s="2" t="s">
        <v>36</v>
      </c>
      <c r="B32" s="3"/>
      <c r="C32" s="19">
        <f aca="true" t="shared" si="6" ref="C32:Y32">SUM(C33:C37)</f>
        <v>4609422</v>
      </c>
      <c r="D32" s="19">
        <f>SUM(D33:D37)</f>
        <v>0</v>
      </c>
      <c r="E32" s="20">
        <f t="shared" si="6"/>
        <v>5390036</v>
      </c>
      <c r="F32" s="21">
        <f t="shared" si="6"/>
        <v>5390036</v>
      </c>
      <c r="G32" s="21">
        <f t="shared" si="6"/>
        <v>282266</v>
      </c>
      <c r="H32" s="21">
        <f t="shared" si="6"/>
        <v>407012</v>
      </c>
      <c r="I32" s="21">
        <f t="shared" si="6"/>
        <v>564680</v>
      </c>
      <c r="J32" s="21">
        <f t="shared" si="6"/>
        <v>1253958</v>
      </c>
      <c r="K32" s="21">
        <f t="shared" si="6"/>
        <v>381696</v>
      </c>
      <c r="L32" s="21">
        <f t="shared" si="6"/>
        <v>466435</v>
      </c>
      <c r="M32" s="21">
        <f t="shared" si="6"/>
        <v>539704</v>
      </c>
      <c r="N32" s="21">
        <f t="shared" si="6"/>
        <v>1387835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2641793</v>
      </c>
      <c r="X32" s="21">
        <f t="shared" si="6"/>
        <v>2695014</v>
      </c>
      <c r="Y32" s="21">
        <f t="shared" si="6"/>
        <v>-53221</v>
      </c>
      <c r="Z32" s="4">
        <f>+IF(X32&lt;&gt;0,+(Y32/X32)*100,0)</f>
        <v>-1.974794936130202</v>
      </c>
      <c r="AA32" s="19">
        <f>SUM(AA33:AA37)</f>
        <v>5390036</v>
      </c>
    </row>
    <row r="33" spans="1:27" ht="12.75">
      <c r="A33" s="5" t="s">
        <v>37</v>
      </c>
      <c r="B33" s="3"/>
      <c r="C33" s="22">
        <v>1350961</v>
      </c>
      <c r="D33" s="22"/>
      <c r="E33" s="23">
        <v>2126862</v>
      </c>
      <c r="F33" s="24">
        <v>2126862</v>
      </c>
      <c r="G33" s="24">
        <v>101116</v>
      </c>
      <c r="H33" s="24">
        <v>193568</v>
      </c>
      <c r="I33" s="24">
        <v>219283</v>
      </c>
      <c r="J33" s="24">
        <v>513967</v>
      </c>
      <c r="K33" s="24">
        <v>155766</v>
      </c>
      <c r="L33" s="24">
        <v>218104</v>
      </c>
      <c r="M33" s="24">
        <v>164216</v>
      </c>
      <c r="N33" s="24">
        <v>538086</v>
      </c>
      <c r="O33" s="24"/>
      <c r="P33" s="24"/>
      <c r="Q33" s="24"/>
      <c r="R33" s="24"/>
      <c r="S33" s="24"/>
      <c r="T33" s="24"/>
      <c r="U33" s="24"/>
      <c r="V33" s="24"/>
      <c r="W33" s="24">
        <v>1052053</v>
      </c>
      <c r="X33" s="24">
        <v>1063428</v>
      </c>
      <c r="Y33" s="24">
        <v>-11375</v>
      </c>
      <c r="Z33" s="6">
        <v>-1.07</v>
      </c>
      <c r="AA33" s="22">
        <v>2126862</v>
      </c>
    </row>
    <row r="34" spans="1:27" ht="12.75">
      <c r="A34" s="5" t="s">
        <v>38</v>
      </c>
      <c r="B34" s="3"/>
      <c r="C34" s="22">
        <v>1673632</v>
      </c>
      <c r="D34" s="22"/>
      <c r="E34" s="23">
        <v>993953</v>
      </c>
      <c r="F34" s="24">
        <v>993953</v>
      </c>
      <c r="G34" s="24">
        <v>121429</v>
      </c>
      <c r="H34" s="24">
        <v>116453</v>
      </c>
      <c r="I34" s="24">
        <v>157272</v>
      </c>
      <c r="J34" s="24">
        <v>395154</v>
      </c>
      <c r="K34" s="24">
        <v>137472</v>
      </c>
      <c r="L34" s="24">
        <v>134853</v>
      </c>
      <c r="M34" s="24">
        <v>167210</v>
      </c>
      <c r="N34" s="24">
        <v>439535</v>
      </c>
      <c r="O34" s="24"/>
      <c r="P34" s="24"/>
      <c r="Q34" s="24"/>
      <c r="R34" s="24"/>
      <c r="S34" s="24"/>
      <c r="T34" s="24"/>
      <c r="U34" s="24"/>
      <c r="V34" s="24"/>
      <c r="W34" s="24">
        <v>834689</v>
      </c>
      <c r="X34" s="24">
        <v>496974</v>
      </c>
      <c r="Y34" s="24">
        <v>337715</v>
      </c>
      <c r="Z34" s="6">
        <v>67.95</v>
      </c>
      <c r="AA34" s="22">
        <v>993953</v>
      </c>
    </row>
    <row r="35" spans="1:27" ht="12.7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2.75">
      <c r="A36" s="5" t="s">
        <v>40</v>
      </c>
      <c r="B36" s="3"/>
      <c r="C36" s="22">
        <v>1584829</v>
      </c>
      <c r="D36" s="22"/>
      <c r="E36" s="23">
        <v>2269221</v>
      </c>
      <c r="F36" s="24">
        <v>2269221</v>
      </c>
      <c r="G36" s="24">
        <v>59721</v>
      </c>
      <c r="H36" s="24">
        <v>96991</v>
      </c>
      <c r="I36" s="24">
        <v>188125</v>
      </c>
      <c r="J36" s="24">
        <v>344837</v>
      </c>
      <c r="K36" s="24">
        <v>88458</v>
      </c>
      <c r="L36" s="24">
        <v>113478</v>
      </c>
      <c r="M36" s="24">
        <v>208278</v>
      </c>
      <c r="N36" s="24">
        <v>410214</v>
      </c>
      <c r="O36" s="24"/>
      <c r="P36" s="24"/>
      <c r="Q36" s="24"/>
      <c r="R36" s="24"/>
      <c r="S36" s="24"/>
      <c r="T36" s="24"/>
      <c r="U36" s="24"/>
      <c r="V36" s="24"/>
      <c r="W36" s="24">
        <v>755051</v>
      </c>
      <c r="X36" s="24">
        <v>1134612</v>
      </c>
      <c r="Y36" s="24">
        <v>-379561</v>
      </c>
      <c r="Z36" s="6">
        <v>-33.45</v>
      </c>
      <c r="AA36" s="22">
        <v>2269221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19330366</v>
      </c>
      <c r="D38" s="19">
        <f>SUM(D39:D41)</f>
        <v>0</v>
      </c>
      <c r="E38" s="20">
        <f t="shared" si="7"/>
        <v>19880831</v>
      </c>
      <c r="F38" s="21">
        <f t="shared" si="7"/>
        <v>19880831</v>
      </c>
      <c r="G38" s="21">
        <f t="shared" si="7"/>
        <v>1391675</v>
      </c>
      <c r="H38" s="21">
        <f t="shared" si="7"/>
        <v>1523695</v>
      </c>
      <c r="I38" s="21">
        <f t="shared" si="7"/>
        <v>1838842</v>
      </c>
      <c r="J38" s="21">
        <f t="shared" si="7"/>
        <v>4754212</v>
      </c>
      <c r="K38" s="21">
        <f t="shared" si="7"/>
        <v>1704193</v>
      </c>
      <c r="L38" s="21">
        <f t="shared" si="7"/>
        <v>1667858</v>
      </c>
      <c r="M38" s="21">
        <f t="shared" si="7"/>
        <v>1873031</v>
      </c>
      <c r="N38" s="21">
        <f t="shared" si="7"/>
        <v>5245082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9999294</v>
      </c>
      <c r="X38" s="21">
        <f t="shared" si="7"/>
        <v>9940416</v>
      </c>
      <c r="Y38" s="21">
        <f t="shared" si="7"/>
        <v>58878</v>
      </c>
      <c r="Z38" s="4">
        <f>+IF(X38&lt;&gt;0,+(Y38/X38)*100,0)</f>
        <v>0.5923092152280146</v>
      </c>
      <c r="AA38" s="19">
        <f>SUM(AA39:AA41)</f>
        <v>19880831</v>
      </c>
    </row>
    <row r="39" spans="1:27" ht="12.75">
      <c r="A39" s="5" t="s">
        <v>43</v>
      </c>
      <c r="B39" s="3"/>
      <c r="C39" s="22">
        <v>4328695</v>
      </c>
      <c r="D39" s="22"/>
      <c r="E39" s="23">
        <v>6080892</v>
      </c>
      <c r="F39" s="24">
        <v>6080892</v>
      </c>
      <c r="G39" s="24">
        <v>355329</v>
      </c>
      <c r="H39" s="24">
        <v>374688</v>
      </c>
      <c r="I39" s="24">
        <v>512702</v>
      </c>
      <c r="J39" s="24">
        <v>1242719</v>
      </c>
      <c r="K39" s="24">
        <v>314353</v>
      </c>
      <c r="L39" s="24">
        <v>513038</v>
      </c>
      <c r="M39" s="24">
        <v>426196</v>
      </c>
      <c r="N39" s="24">
        <v>1253587</v>
      </c>
      <c r="O39" s="24"/>
      <c r="P39" s="24"/>
      <c r="Q39" s="24"/>
      <c r="R39" s="24"/>
      <c r="S39" s="24"/>
      <c r="T39" s="24"/>
      <c r="U39" s="24"/>
      <c r="V39" s="24"/>
      <c r="W39" s="24">
        <v>2496306</v>
      </c>
      <c r="X39" s="24">
        <v>3040446</v>
      </c>
      <c r="Y39" s="24">
        <v>-544140</v>
      </c>
      <c r="Z39" s="6">
        <v>-17.9</v>
      </c>
      <c r="AA39" s="22">
        <v>6080892</v>
      </c>
    </row>
    <row r="40" spans="1:27" ht="12.75">
      <c r="A40" s="5" t="s">
        <v>44</v>
      </c>
      <c r="B40" s="3"/>
      <c r="C40" s="22">
        <v>15001671</v>
      </c>
      <c r="D40" s="22"/>
      <c r="E40" s="23">
        <v>13799939</v>
      </c>
      <c r="F40" s="24">
        <v>13799939</v>
      </c>
      <c r="G40" s="24">
        <v>1036346</v>
      </c>
      <c r="H40" s="24">
        <v>1149007</v>
      </c>
      <c r="I40" s="24">
        <v>1326140</v>
      </c>
      <c r="J40" s="24">
        <v>3511493</v>
      </c>
      <c r="K40" s="24">
        <v>1389840</v>
      </c>
      <c r="L40" s="24">
        <v>1154820</v>
      </c>
      <c r="M40" s="24">
        <v>1446835</v>
      </c>
      <c r="N40" s="24">
        <v>3991495</v>
      </c>
      <c r="O40" s="24"/>
      <c r="P40" s="24"/>
      <c r="Q40" s="24"/>
      <c r="R40" s="24"/>
      <c r="S40" s="24"/>
      <c r="T40" s="24"/>
      <c r="U40" s="24"/>
      <c r="V40" s="24"/>
      <c r="W40" s="24">
        <v>7502988</v>
      </c>
      <c r="X40" s="24">
        <v>6899970</v>
      </c>
      <c r="Y40" s="24">
        <v>603018</v>
      </c>
      <c r="Z40" s="6">
        <v>8.74</v>
      </c>
      <c r="AA40" s="22">
        <v>13799939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12367917</v>
      </c>
      <c r="D42" s="19">
        <f>SUM(D43:D46)</f>
        <v>0</v>
      </c>
      <c r="E42" s="20">
        <f t="shared" si="8"/>
        <v>15680719</v>
      </c>
      <c r="F42" s="21">
        <f t="shared" si="8"/>
        <v>15680719</v>
      </c>
      <c r="G42" s="21">
        <f t="shared" si="8"/>
        <v>805690</v>
      </c>
      <c r="H42" s="21">
        <f t="shared" si="8"/>
        <v>1888927</v>
      </c>
      <c r="I42" s="21">
        <f t="shared" si="8"/>
        <v>1532079</v>
      </c>
      <c r="J42" s="21">
        <f t="shared" si="8"/>
        <v>4226696</v>
      </c>
      <c r="K42" s="21">
        <f t="shared" si="8"/>
        <v>2090541</v>
      </c>
      <c r="L42" s="21">
        <f t="shared" si="8"/>
        <v>1679767</v>
      </c>
      <c r="M42" s="21">
        <f t="shared" si="8"/>
        <v>1595512</v>
      </c>
      <c r="N42" s="21">
        <f t="shared" si="8"/>
        <v>5365820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9592516</v>
      </c>
      <c r="X42" s="21">
        <f t="shared" si="8"/>
        <v>7840356</v>
      </c>
      <c r="Y42" s="21">
        <f t="shared" si="8"/>
        <v>1752160</v>
      </c>
      <c r="Z42" s="4">
        <f>+IF(X42&lt;&gt;0,+(Y42/X42)*100,0)</f>
        <v>22.347964811801912</v>
      </c>
      <c r="AA42" s="19">
        <f>SUM(AA43:AA46)</f>
        <v>15680719</v>
      </c>
    </row>
    <row r="43" spans="1:27" ht="12.75">
      <c r="A43" s="5" t="s">
        <v>47</v>
      </c>
      <c r="B43" s="3"/>
      <c r="C43" s="22">
        <v>3809352</v>
      </c>
      <c r="D43" s="22"/>
      <c r="E43" s="23">
        <v>4897095</v>
      </c>
      <c r="F43" s="24">
        <v>4897095</v>
      </c>
      <c r="G43" s="24">
        <v>87294</v>
      </c>
      <c r="H43" s="24">
        <v>311425</v>
      </c>
      <c r="I43" s="24">
        <v>363731</v>
      </c>
      <c r="J43" s="24">
        <v>762450</v>
      </c>
      <c r="K43" s="24">
        <v>983895</v>
      </c>
      <c r="L43" s="24">
        <v>454681</v>
      </c>
      <c r="M43" s="24">
        <v>420051</v>
      </c>
      <c r="N43" s="24">
        <v>1858627</v>
      </c>
      <c r="O43" s="24"/>
      <c r="P43" s="24"/>
      <c r="Q43" s="24"/>
      <c r="R43" s="24"/>
      <c r="S43" s="24"/>
      <c r="T43" s="24"/>
      <c r="U43" s="24"/>
      <c r="V43" s="24"/>
      <c r="W43" s="24">
        <v>2621077</v>
      </c>
      <c r="X43" s="24">
        <v>2448546</v>
      </c>
      <c r="Y43" s="24">
        <v>172531</v>
      </c>
      <c r="Z43" s="6">
        <v>7.05</v>
      </c>
      <c r="AA43" s="22">
        <v>4897095</v>
      </c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>
        <v>8558565</v>
      </c>
      <c r="D46" s="22"/>
      <c r="E46" s="23">
        <v>10783624</v>
      </c>
      <c r="F46" s="24">
        <v>10783624</v>
      </c>
      <c r="G46" s="24">
        <v>718396</v>
      </c>
      <c r="H46" s="24">
        <v>1577502</v>
      </c>
      <c r="I46" s="24">
        <v>1168348</v>
      </c>
      <c r="J46" s="24">
        <v>3464246</v>
      </c>
      <c r="K46" s="24">
        <v>1106646</v>
      </c>
      <c r="L46" s="24">
        <v>1225086</v>
      </c>
      <c r="M46" s="24">
        <v>1175461</v>
      </c>
      <c r="N46" s="24">
        <v>3507193</v>
      </c>
      <c r="O46" s="24"/>
      <c r="P46" s="24"/>
      <c r="Q46" s="24"/>
      <c r="R46" s="24"/>
      <c r="S46" s="24"/>
      <c r="T46" s="24"/>
      <c r="U46" s="24"/>
      <c r="V46" s="24"/>
      <c r="W46" s="24">
        <v>6971439</v>
      </c>
      <c r="X46" s="24">
        <v>5391810</v>
      </c>
      <c r="Y46" s="24">
        <v>1579629</v>
      </c>
      <c r="Z46" s="6">
        <v>29.3</v>
      </c>
      <c r="AA46" s="22">
        <v>10783624</v>
      </c>
    </row>
    <row r="47" spans="1:27" ht="12.75">
      <c r="A47" s="2" t="s">
        <v>51</v>
      </c>
      <c r="B47" s="8" t="s">
        <v>52</v>
      </c>
      <c r="C47" s="19">
        <v>3153176</v>
      </c>
      <c r="D47" s="19"/>
      <c r="E47" s="20">
        <v>2618482</v>
      </c>
      <c r="F47" s="21">
        <v>2618482</v>
      </c>
      <c r="G47" s="21">
        <v>277585</v>
      </c>
      <c r="H47" s="21">
        <v>217265</v>
      </c>
      <c r="I47" s="21">
        <v>294568</v>
      </c>
      <c r="J47" s="21">
        <v>789418</v>
      </c>
      <c r="K47" s="21">
        <v>374519</v>
      </c>
      <c r="L47" s="21">
        <v>255351</v>
      </c>
      <c r="M47" s="21">
        <v>705866</v>
      </c>
      <c r="N47" s="21">
        <v>1335736</v>
      </c>
      <c r="O47" s="21"/>
      <c r="P47" s="21"/>
      <c r="Q47" s="21"/>
      <c r="R47" s="21"/>
      <c r="S47" s="21"/>
      <c r="T47" s="21"/>
      <c r="U47" s="21"/>
      <c r="V47" s="21"/>
      <c r="W47" s="21">
        <v>2125154</v>
      </c>
      <c r="X47" s="21">
        <v>1309308</v>
      </c>
      <c r="Y47" s="21">
        <v>815846</v>
      </c>
      <c r="Z47" s="4">
        <v>62.31</v>
      </c>
      <c r="AA47" s="19">
        <v>2618482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146172505</v>
      </c>
      <c r="D48" s="44">
        <f>+D28+D32+D38+D42+D47</f>
        <v>0</v>
      </c>
      <c r="E48" s="45">
        <f t="shared" si="9"/>
        <v>137880699</v>
      </c>
      <c r="F48" s="46">
        <f t="shared" si="9"/>
        <v>137880699</v>
      </c>
      <c r="G48" s="46">
        <f t="shared" si="9"/>
        <v>6828632</v>
      </c>
      <c r="H48" s="46">
        <f t="shared" si="9"/>
        <v>8714198</v>
      </c>
      <c r="I48" s="46">
        <f t="shared" si="9"/>
        <v>10095227</v>
      </c>
      <c r="J48" s="46">
        <f t="shared" si="9"/>
        <v>25638057</v>
      </c>
      <c r="K48" s="46">
        <f t="shared" si="9"/>
        <v>10230333</v>
      </c>
      <c r="L48" s="46">
        <f t="shared" si="9"/>
        <v>11431974</v>
      </c>
      <c r="M48" s="46">
        <f t="shared" si="9"/>
        <v>15634445</v>
      </c>
      <c r="N48" s="46">
        <f t="shared" si="9"/>
        <v>37296752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62934809</v>
      </c>
      <c r="X48" s="46">
        <f t="shared" si="9"/>
        <v>68940408</v>
      </c>
      <c r="Y48" s="46">
        <f t="shared" si="9"/>
        <v>-6005599</v>
      </c>
      <c r="Z48" s="47">
        <f>+IF(X48&lt;&gt;0,+(Y48/X48)*100,0)</f>
        <v>-8.711290191378037</v>
      </c>
      <c r="AA48" s="44">
        <f>+AA28+AA32+AA38+AA42+AA47</f>
        <v>137880699</v>
      </c>
    </row>
    <row r="49" spans="1:27" ht="12.75">
      <c r="A49" s="14" t="s">
        <v>58</v>
      </c>
      <c r="B49" s="15"/>
      <c r="C49" s="48">
        <f aca="true" t="shared" si="10" ref="C49:Y49">+C25-C48</f>
        <v>56880452</v>
      </c>
      <c r="D49" s="48">
        <f>+D25-D48</f>
        <v>0</v>
      </c>
      <c r="E49" s="49">
        <f t="shared" si="10"/>
        <v>32680564</v>
      </c>
      <c r="F49" s="50">
        <f t="shared" si="10"/>
        <v>32680564</v>
      </c>
      <c r="G49" s="50">
        <f t="shared" si="10"/>
        <v>47896792</v>
      </c>
      <c r="H49" s="50">
        <f t="shared" si="10"/>
        <v>-4119223</v>
      </c>
      <c r="I49" s="50">
        <f t="shared" si="10"/>
        <v>-9172667</v>
      </c>
      <c r="J49" s="50">
        <f t="shared" si="10"/>
        <v>34604902</v>
      </c>
      <c r="K49" s="50">
        <f t="shared" si="10"/>
        <v>-8881367</v>
      </c>
      <c r="L49" s="50">
        <f t="shared" si="10"/>
        <v>-10282716</v>
      </c>
      <c r="M49" s="50">
        <f t="shared" si="10"/>
        <v>17128336</v>
      </c>
      <c r="N49" s="50">
        <f t="shared" si="10"/>
        <v>-2035747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32569155</v>
      </c>
      <c r="X49" s="50">
        <f>IF(F25=F48,0,X25-X48)</f>
        <v>16340226</v>
      </c>
      <c r="Y49" s="50">
        <f t="shared" si="10"/>
        <v>16228929</v>
      </c>
      <c r="Z49" s="51">
        <f>+IF(X49&lt;&gt;0,+(Y49/X49)*100,0)</f>
        <v>99.31887722972742</v>
      </c>
      <c r="AA49" s="48">
        <f>+AA25-AA48</f>
        <v>32680564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73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213438906</v>
      </c>
      <c r="D5" s="19">
        <f>SUM(D6:D8)</f>
        <v>0</v>
      </c>
      <c r="E5" s="20">
        <f t="shared" si="0"/>
        <v>158442580</v>
      </c>
      <c r="F5" s="21">
        <f t="shared" si="0"/>
        <v>158442580</v>
      </c>
      <c r="G5" s="21">
        <f t="shared" si="0"/>
        <v>101035697</v>
      </c>
      <c r="H5" s="21">
        <f t="shared" si="0"/>
        <v>0</v>
      </c>
      <c r="I5" s="21">
        <f t="shared" si="0"/>
        <v>3738748</v>
      </c>
      <c r="J5" s="21">
        <f t="shared" si="0"/>
        <v>104774445</v>
      </c>
      <c r="K5" s="21">
        <f t="shared" si="0"/>
        <v>4928140</v>
      </c>
      <c r="L5" s="21">
        <f t="shared" si="0"/>
        <v>2019831</v>
      </c>
      <c r="M5" s="21">
        <f t="shared" si="0"/>
        <v>66021208</v>
      </c>
      <c r="N5" s="21">
        <f t="shared" si="0"/>
        <v>72969179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177743624</v>
      </c>
      <c r="X5" s="21">
        <f t="shared" si="0"/>
        <v>80598792</v>
      </c>
      <c r="Y5" s="21">
        <f t="shared" si="0"/>
        <v>97144832</v>
      </c>
      <c r="Z5" s="4">
        <f>+IF(X5&lt;&gt;0,+(Y5/X5)*100,0)</f>
        <v>120.52889328663883</v>
      </c>
      <c r="AA5" s="19">
        <f>SUM(AA6:AA8)</f>
        <v>158442580</v>
      </c>
    </row>
    <row r="6" spans="1:27" ht="12.75">
      <c r="A6" s="5" t="s">
        <v>33</v>
      </c>
      <c r="B6" s="3"/>
      <c r="C6" s="22">
        <v>42124293</v>
      </c>
      <c r="D6" s="22"/>
      <c r="E6" s="23">
        <v>33219962</v>
      </c>
      <c r="F6" s="24">
        <v>33219962</v>
      </c>
      <c r="G6" s="24">
        <v>15843428</v>
      </c>
      <c r="H6" s="24"/>
      <c r="I6" s="24">
        <v>21027</v>
      </c>
      <c r="J6" s="24">
        <v>15864455</v>
      </c>
      <c r="K6" s="24">
        <v>8676</v>
      </c>
      <c r="L6" s="24">
        <v>11311</v>
      </c>
      <c r="M6" s="24">
        <v>21911</v>
      </c>
      <c r="N6" s="24">
        <v>41898</v>
      </c>
      <c r="O6" s="24"/>
      <c r="P6" s="24"/>
      <c r="Q6" s="24"/>
      <c r="R6" s="24"/>
      <c r="S6" s="24"/>
      <c r="T6" s="24"/>
      <c r="U6" s="24"/>
      <c r="V6" s="24"/>
      <c r="W6" s="24">
        <v>15906353</v>
      </c>
      <c r="X6" s="24">
        <v>17109984</v>
      </c>
      <c r="Y6" s="24">
        <v>-1203631</v>
      </c>
      <c r="Z6" s="6">
        <v>-7.03</v>
      </c>
      <c r="AA6" s="22">
        <v>33219962</v>
      </c>
    </row>
    <row r="7" spans="1:27" ht="12.75">
      <c r="A7" s="5" t="s">
        <v>34</v>
      </c>
      <c r="B7" s="3"/>
      <c r="C7" s="25">
        <v>110836110</v>
      </c>
      <c r="D7" s="25"/>
      <c r="E7" s="26">
        <v>122730296</v>
      </c>
      <c r="F7" s="27">
        <v>122730296</v>
      </c>
      <c r="G7" s="27">
        <v>80789338</v>
      </c>
      <c r="H7" s="27"/>
      <c r="I7" s="27">
        <v>3673862</v>
      </c>
      <c r="J7" s="27">
        <v>84463200</v>
      </c>
      <c r="K7" s="27">
        <v>4891602</v>
      </c>
      <c r="L7" s="27">
        <v>1966644</v>
      </c>
      <c r="M7" s="27">
        <v>65956539</v>
      </c>
      <c r="N7" s="27">
        <v>72814785</v>
      </c>
      <c r="O7" s="27"/>
      <c r="P7" s="27"/>
      <c r="Q7" s="27"/>
      <c r="R7" s="27"/>
      <c r="S7" s="27"/>
      <c r="T7" s="27"/>
      <c r="U7" s="27"/>
      <c r="V7" s="27"/>
      <c r="W7" s="27">
        <v>157277985</v>
      </c>
      <c r="X7" s="27">
        <v>62242650</v>
      </c>
      <c r="Y7" s="27">
        <v>95035335</v>
      </c>
      <c r="Z7" s="7">
        <v>152.69</v>
      </c>
      <c r="AA7" s="25">
        <v>122730296</v>
      </c>
    </row>
    <row r="8" spans="1:27" ht="12.75">
      <c r="A8" s="5" t="s">
        <v>35</v>
      </c>
      <c r="B8" s="3"/>
      <c r="C8" s="22">
        <v>60478503</v>
      </c>
      <c r="D8" s="22"/>
      <c r="E8" s="23">
        <v>2492322</v>
      </c>
      <c r="F8" s="24">
        <v>2492322</v>
      </c>
      <c r="G8" s="24">
        <v>4402931</v>
      </c>
      <c r="H8" s="24"/>
      <c r="I8" s="24">
        <v>43859</v>
      </c>
      <c r="J8" s="24">
        <v>4446790</v>
      </c>
      <c r="K8" s="24">
        <v>27862</v>
      </c>
      <c r="L8" s="24">
        <v>41876</v>
      </c>
      <c r="M8" s="24">
        <v>42758</v>
      </c>
      <c r="N8" s="24">
        <v>112496</v>
      </c>
      <c r="O8" s="24"/>
      <c r="P8" s="24"/>
      <c r="Q8" s="24"/>
      <c r="R8" s="24"/>
      <c r="S8" s="24"/>
      <c r="T8" s="24"/>
      <c r="U8" s="24"/>
      <c r="V8" s="24"/>
      <c r="W8" s="24">
        <v>4559286</v>
      </c>
      <c r="X8" s="24">
        <v>1246158</v>
      </c>
      <c r="Y8" s="24">
        <v>3313128</v>
      </c>
      <c r="Z8" s="6">
        <v>265.87</v>
      </c>
      <c r="AA8" s="22">
        <v>2492322</v>
      </c>
    </row>
    <row r="9" spans="1:27" ht="12.75">
      <c r="A9" s="2" t="s">
        <v>36</v>
      </c>
      <c r="B9" s="3"/>
      <c r="C9" s="19">
        <f aca="true" t="shared" si="1" ref="C9:Y9">SUM(C10:C14)</f>
        <v>8688678</v>
      </c>
      <c r="D9" s="19">
        <f>SUM(D10:D14)</f>
        <v>0</v>
      </c>
      <c r="E9" s="20">
        <f t="shared" si="1"/>
        <v>27569171</v>
      </c>
      <c r="F9" s="21">
        <f t="shared" si="1"/>
        <v>27569171</v>
      </c>
      <c r="G9" s="21">
        <f t="shared" si="1"/>
        <v>10832571</v>
      </c>
      <c r="H9" s="21">
        <f t="shared" si="1"/>
        <v>0</v>
      </c>
      <c r="I9" s="21">
        <f t="shared" si="1"/>
        <v>0</v>
      </c>
      <c r="J9" s="21">
        <f t="shared" si="1"/>
        <v>10832571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10832571</v>
      </c>
      <c r="X9" s="21">
        <f t="shared" si="1"/>
        <v>13784586</v>
      </c>
      <c r="Y9" s="21">
        <f t="shared" si="1"/>
        <v>-2952015</v>
      </c>
      <c r="Z9" s="4">
        <f>+IF(X9&lt;&gt;0,+(Y9/X9)*100,0)</f>
        <v>-21.415333039381814</v>
      </c>
      <c r="AA9" s="19">
        <f>SUM(AA10:AA14)</f>
        <v>27569171</v>
      </c>
    </row>
    <row r="10" spans="1:27" ht="12.75">
      <c r="A10" s="5" t="s">
        <v>37</v>
      </c>
      <c r="B10" s="3"/>
      <c r="C10" s="22">
        <v>8688678</v>
      </c>
      <c r="D10" s="22"/>
      <c r="E10" s="23">
        <v>8893426</v>
      </c>
      <c r="F10" s="24">
        <v>8893426</v>
      </c>
      <c r="G10" s="24">
        <v>3051011</v>
      </c>
      <c r="H10" s="24"/>
      <c r="I10" s="24"/>
      <c r="J10" s="24">
        <v>3051011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3051011</v>
      </c>
      <c r="X10" s="24">
        <v>4446714</v>
      </c>
      <c r="Y10" s="24">
        <v>-1395703</v>
      </c>
      <c r="Z10" s="6">
        <v>-31.39</v>
      </c>
      <c r="AA10" s="22">
        <v>8893426</v>
      </c>
    </row>
    <row r="11" spans="1:27" ht="12.75">
      <c r="A11" s="5" t="s">
        <v>38</v>
      </c>
      <c r="B11" s="3"/>
      <c r="C11" s="22"/>
      <c r="D11" s="22"/>
      <c r="E11" s="23">
        <v>2876023</v>
      </c>
      <c r="F11" s="24">
        <v>2876023</v>
      </c>
      <c r="G11" s="24">
        <v>1198343</v>
      </c>
      <c r="H11" s="24"/>
      <c r="I11" s="24"/>
      <c r="J11" s="24">
        <v>1198343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1198343</v>
      </c>
      <c r="X11" s="24">
        <v>1438014</v>
      </c>
      <c r="Y11" s="24">
        <v>-239671</v>
      </c>
      <c r="Z11" s="6">
        <v>-16.67</v>
      </c>
      <c r="AA11" s="22">
        <v>2876023</v>
      </c>
    </row>
    <row r="12" spans="1:27" ht="12.75">
      <c r="A12" s="5" t="s">
        <v>39</v>
      </c>
      <c r="B12" s="3"/>
      <c r="C12" s="22"/>
      <c r="D12" s="22"/>
      <c r="E12" s="23">
        <v>15799722</v>
      </c>
      <c r="F12" s="24">
        <v>15799722</v>
      </c>
      <c r="G12" s="24">
        <v>6583217</v>
      </c>
      <c r="H12" s="24"/>
      <c r="I12" s="24"/>
      <c r="J12" s="24">
        <v>6583217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6583217</v>
      </c>
      <c r="X12" s="24">
        <v>7899858</v>
      </c>
      <c r="Y12" s="24">
        <v>-1316641</v>
      </c>
      <c r="Z12" s="6">
        <v>-16.67</v>
      </c>
      <c r="AA12" s="22">
        <v>15799722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119760985</v>
      </c>
      <c r="D15" s="19">
        <f>SUM(D16:D18)</f>
        <v>0</v>
      </c>
      <c r="E15" s="20">
        <f t="shared" si="2"/>
        <v>95328838</v>
      </c>
      <c r="F15" s="21">
        <f t="shared" si="2"/>
        <v>95328838</v>
      </c>
      <c r="G15" s="21">
        <f t="shared" si="2"/>
        <v>22355929</v>
      </c>
      <c r="H15" s="21">
        <f t="shared" si="2"/>
        <v>0</v>
      </c>
      <c r="I15" s="21">
        <f t="shared" si="2"/>
        <v>309534</v>
      </c>
      <c r="J15" s="21">
        <f t="shared" si="2"/>
        <v>22665463</v>
      </c>
      <c r="K15" s="21">
        <f t="shared" si="2"/>
        <v>365929</v>
      </c>
      <c r="L15" s="21">
        <f t="shared" si="2"/>
        <v>445753</v>
      </c>
      <c r="M15" s="21">
        <f t="shared" si="2"/>
        <v>283180</v>
      </c>
      <c r="N15" s="21">
        <f t="shared" si="2"/>
        <v>1094862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23760325</v>
      </c>
      <c r="X15" s="21">
        <f t="shared" si="2"/>
        <v>50454654</v>
      </c>
      <c r="Y15" s="21">
        <f t="shared" si="2"/>
        <v>-26694329</v>
      </c>
      <c r="Z15" s="4">
        <f>+IF(X15&lt;&gt;0,+(Y15/X15)*100,0)</f>
        <v>-52.907565276337046</v>
      </c>
      <c r="AA15" s="19">
        <f>SUM(AA16:AA18)</f>
        <v>95328838</v>
      </c>
    </row>
    <row r="16" spans="1:27" ht="12.75">
      <c r="A16" s="5" t="s">
        <v>43</v>
      </c>
      <c r="B16" s="3"/>
      <c r="C16" s="22"/>
      <c r="D16" s="22"/>
      <c r="E16" s="23">
        <v>22990484</v>
      </c>
      <c r="F16" s="24">
        <v>22990484</v>
      </c>
      <c r="G16" s="24">
        <v>8777576</v>
      </c>
      <c r="H16" s="24"/>
      <c r="I16" s="24"/>
      <c r="J16" s="24">
        <v>8777576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8777576</v>
      </c>
      <c r="X16" s="24">
        <v>10533090</v>
      </c>
      <c r="Y16" s="24">
        <v>-1755514</v>
      </c>
      <c r="Z16" s="6">
        <v>-16.67</v>
      </c>
      <c r="AA16" s="22">
        <v>22990484</v>
      </c>
    </row>
    <row r="17" spans="1:27" ht="12.75">
      <c r="A17" s="5" t="s">
        <v>44</v>
      </c>
      <c r="B17" s="3"/>
      <c r="C17" s="22">
        <v>119760985</v>
      </c>
      <c r="D17" s="22"/>
      <c r="E17" s="23">
        <v>72338354</v>
      </c>
      <c r="F17" s="24">
        <v>72338354</v>
      </c>
      <c r="G17" s="24">
        <v>13578353</v>
      </c>
      <c r="H17" s="24"/>
      <c r="I17" s="24">
        <v>309534</v>
      </c>
      <c r="J17" s="24">
        <v>13887887</v>
      </c>
      <c r="K17" s="24">
        <v>365929</v>
      </c>
      <c r="L17" s="24">
        <v>445753</v>
      </c>
      <c r="M17" s="24">
        <v>283180</v>
      </c>
      <c r="N17" s="24">
        <v>1094862</v>
      </c>
      <c r="O17" s="24"/>
      <c r="P17" s="24"/>
      <c r="Q17" s="24"/>
      <c r="R17" s="24"/>
      <c r="S17" s="24"/>
      <c r="T17" s="24"/>
      <c r="U17" s="24"/>
      <c r="V17" s="24"/>
      <c r="W17" s="24">
        <v>14982749</v>
      </c>
      <c r="X17" s="24">
        <v>39921564</v>
      </c>
      <c r="Y17" s="24">
        <v>-24938815</v>
      </c>
      <c r="Z17" s="6">
        <v>-62.47</v>
      </c>
      <c r="AA17" s="22">
        <v>72338354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100580167</v>
      </c>
      <c r="D19" s="19">
        <f>SUM(D20:D23)</f>
        <v>0</v>
      </c>
      <c r="E19" s="20">
        <f t="shared" si="3"/>
        <v>113858410</v>
      </c>
      <c r="F19" s="21">
        <f t="shared" si="3"/>
        <v>113858410</v>
      </c>
      <c r="G19" s="21">
        <f t="shared" si="3"/>
        <v>18019656</v>
      </c>
      <c r="H19" s="21">
        <f t="shared" si="3"/>
        <v>0</v>
      </c>
      <c r="I19" s="21">
        <f t="shared" si="3"/>
        <v>11578300</v>
      </c>
      <c r="J19" s="21">
        <f t="shared" si="3"/>
        <v>29597956</v>
      </c>
      <c r="K19" s="21">
        <f t="shared" si="3"/>
        <v>6106811</v>
      </c>
      <c r="L19" s="21">
        <f t="shared" si="3"/>
        <v>10163143</v>
      </c>
      <c r="M19" s="21">
        <f t="shared" si="3"/>
        <v>13549375</v>
      </c>
      <c r="N19" s="21">
        <f t="shared" si="3"/>
        <v>29819329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59417285</v>
      </c>
      <c r="X19" s="21">
        <f t="shared" si="3"/>
        <v>55967052</v>
      </c>
      <c r="Y19" s="21">
        <f t="shared" si="3"/>
        <v>3450233</v>
      </c>
      <c r="Z19" s="4">
        <f>+IF(X19&lt;&gt;0,+(Y19/X19)*100,0)</f>
        <v>6.164757436214435</v>
      </c>
      <c r="AA19" s="19">
        <f>SUM(AA20:AA23)</f>
        <v>113858410</v>
      </c>
    </row>
    <row r="20" spans="1:27" ht="12.75">
      <c r="A20" s="5" t="s">
        <v>47</v>
      </c>
      <c r="B20" s="3"/>
      <c r="C20" s="22">
        <v>78535246</v>
      </c>
      <c r="D20" s="22"/>
      <c r="E20" s="23">
        <v>86401952</v>
      </c>
      <c r="F20" s="24">
        <v>86401952</v>
      </c>
      <c r="G20" s="24">
        <v>12998115</v>
      </c>
      <c r="H20" s="24"/>
      <c r="I20" s="24">
        <v>8110377</v>
      </c>
      <c r="J20" s="24">
        <v>21108492</v>
      </c>
      <c r="K20" s="24">
        <v>4400889</v>
      </c>
      <c r="L20" s="24">
        <v>6957288</v>
      </c>
      <c r="M20" s="24">
        <v>8555750</v>
      </c>
      <c r="N20" s="24">
        <v>19913927</v>
      </c>
      <c r="O20" s="24"/>
      <c r="P20" s="24"/>
      <c r="Q20" s="24"/>
      <c r="R20" s="24"/>
      <c r="S20" s="24"/>
      <c r="T20" s="24"/>
      <c r="U20" s="24"/>
      <c r="V20" s="24"/>
      <c r="W20" s="24">
        <v>41022419</v>
      </c>
      <c r="X20" s="24">
        <v>42238824</v>
      </c>
      <c r="Y20" s="24">
        <v>-1216405</v>
      </c>
      <c r="Z20" s="6">
        <v>-2.88</v>
      </c>
      <c r="AA20" s="22">
        <v>86401952</v>
      </c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>
        <v>22044921</v>
      </c>
      <c r="D23" s="22"/>
      <c r="E23" s="23">
        <v>27456458</v>
      </c>
      <c r="F23" s="24">
        <v>27456458</v>
      </c>
      <c r="G23" s="24">
        <v>5021541</v>
      </c>
      <c r="H23" s="24"/>
      <c r="I23" s="24">
        <v>3467923</v>
      </c>
      <c r="J23" s="24">
        <v>8489464</v>
      </c>
      <c r="K23" s="24">
        <v>1705922</v>
      </c>
      <c r="L23" s="24">
        <v>3205855</v>
      </c>
      <c r="M23" s="24">
        <v>4993625</v>
      </c>
      <c r="N23" s="24">
        <v>9905402</v>
      </c>
      <c r="O23" s="24"/>
      <c r="P23" s="24"/>
      <c r="Q23" s="24"/>
      <c r="R23" s="24"/>
      <c r="S23" s="24"/>
      <c r="T23" s="24"/>
      <c r="U23" s="24"/>
      <c r="V23" s="24"/>
      <c r="W23" s="24">
        <v>18394866</v>
      </c>
      <c r="X23" s="24">
        <v>13728228</v>
      </c>
      <c r="Y23" s="24">
        <v>4666638</v>
      </c>
      <c r="Z23" s="6">
        <v>33.99</v>
      </c>
      <c r="AA23" s="22">
        <v>27456458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442468736</v>
      </c>
      <c r="D25" s="44">
        <f>+D5+D9+D15+D19+D24</f>
        <v>0</v>
      </c>
      <c r="E25" s="45">
        <f t="shared" si="4"/>
        <v>395198999</v>
      </c>
      <c r="F25" s="46">
        <f t="shared" si="4"/>
        <v>395198999</v>
      </c>
      <c r="G25" s="46">
        <f t="shared" si="4"/>
        <v>152243853</v>
      </c>
      <c r="H25" s="46">
        <f t="shared" si="4"/>
        <v>0</v>
      </c>
      <c r="I25" s="46">
        <f t="shared" si="4"/>
        <v>15626582</v>
      </c>
      <c r="J25" s="46">
        <f t="shared" si="4"/>
        <v>167870435</v>
      </c>
      <c r="K25" s="46">
        <f t="shared" si="4"/>
        <v>11400880</v>
      </c>
      <c r="L25" s="46">
        <f t="shared" si="4"/>
        <v>12628727</v>
      </c>
      <c r="M25" s="46">
        <f t="shared" si="4"/>
        <v>79853763</v>
      </c>
      <c r="N25" s="46">
        <f t="shared" si="4"/>
        <v>103883370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271753805</v>
      </c>
      <c r="X25" s="46">
        <f t="shared" si="4"/>
        <v>200805084</v>
      </c>
      <c r="Y25" s="46">
        <f t="shared" si="4"/>
        <v>70948721</v>
      </c>
      <c r="Z25" s="47">
        <f>+IF(X25&lt;&gt;0,+(Y25/X25)*100,0)</f>
        <v>35.33213382187076</v>
      </c>
      <c r="AA25" s="44">
        <f>+AA5+AA9+AA15+AA19+AA24</f>
        <v>395198999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222606664</v>
      </c>
      <c r="D28" s="19">
        <f>SUM(D29:D31)</f>
        <v>0</v>
      </c>
      <c r="E28" s="20">
        <f t="shared" si="5"/>
        <v>175829264</v>
      </c>
      <c r="F28" s="21">
        <f t="shared" si="5"/>
        <v>175829264</v>
      </c>
      <c r="G28" s="21">
        <f t="shared" si="5"/>
        <v>12477882</v>
      </c>
      <c r="H28" s="21">
        <f t="shared" si="5"/>
        <v>0</v>
      </c>
      <c r="I28" s="21">
        <f t="shared" si="5"/>
        <v>20914520</v>
      </c>
      <c r="J28" s="21">
        <f t="shared" si="5"/>
        <v>33392402</v>
      </c>
      <c r="K28" s="21">
        <f t="shared" si="5"/>
        <v>17158562</v>
      </c>
      <c r="L28" s="21">
        <f t="shared" si="5"/>
        <v>15970598</v>
      </c>
      <c r="M28" s="21">
        <f t="shared" si="5"/>
        <v>16990240</v>
      </c>
      <c r="N28" s="21">
        <f t="shared" si="5"/>
        <v>50119400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83511802</v>
      </c>
      <c r="X28" s="21">
        <f t="shared" si="5"/>
        <v>89292132</v>
      </c>
      <c r="Y28" s="21">
        <f t="shared" si="5"/>
        <v>-5780330</v>
      </c>
      <c r="Z28" s="4">
        <f>+IF(X28&lt;&gt;0,+(Y28/X28)*100,0)</f>
        <v>-6.473504294868891</v>
      </c>
      <c r="AA28" s="19">
        <f>SUM(AA29:AA31)</f>
        <v>175829264</v>
      </c>
    </row>
    <row r="29" spans="1:27" ht="12.75">
      <c r="A29" s="5" t="s">
        <v>33</v>
      </c>
      <c r="B29" s="3"/>
      <c r="C29" s="22">
        <v>48386680</v>
      </c>
      <c r="D29" s="22"/>
      <c r="E29" s="23">
        <v>33219962</v>
      </c>
      <c r="F29" s="24">
        <v>33219962</v>
      </c>
      <c r="G29" s="24">
        <v>2228985</v>
      </c>
      <c r="H29" s="24"/>
      <c r="I29" s="24">
        <v>2281421</v>
      </c>
      <c r="J29" s="24">
        <v>4510406</v>
      </c>
      <c r="K29" s="24">
        <v>2791239</v>
      </c>
      <c r="L29" s="24">
        <v>2176011</v>
      </c>
      <c r="M29" s="24">
        <v>3100068</v>
      </c>
      <c r="N29" s="24">
        <v>8067318</v>
      </c>
      <c r="O29" s="24"/>
      <c r="P29" s="24"/>
      <c r="Q29" s="24"/>
      <c r="R29" s="24"/>
      <c r="S29" s="24"/>
      <c r="T29" s="24"/>
      <c r="U29" s="24"/>
      <c r="V29" s="24"/>
      <c r="W29" s="24">
        <v>12577724</v>
      </c>
      <c r="X29" s="24">
        <v>17109984</v>
      </c>
      <c r="Y29" s="24">
        <v>-4532260</v>
      </c>
      <c r="Z29" s="6">
        <v>-26.49</v>
      </c>
      <c r="AA29" s="22">
        <v>33219962</v>
      </c>
    </row>
    <row r="30" spans="1:27" ht="12.75">
      <c r="A30" s="5" t="s">
        <v>34</v>
      </c>
      <c r="B30" s="3"/>
      <c r="C30" s="25">
        <v>120805352</v>
      </c>
      <c r="D30" s="25"/>
      <c r="E30" s="26">
        <v>140116980</v>
      </c>
      <c r="F30" s="27">
        <v>140116980</v>
      </c>
      <c r="G30" s="27">
        <v>7273475</v>
      </c>
      <c r="H30" s="27"/>
      <c r="I30" s="27">
        <v>13935672</v>
      </c>
      <c r="J30" s="27">
        <v>21209147</v>
      </c>
      <c r="K30" s="27">
        <v>9265805</v>
      </c>
      <c r="L30" s="27">
        <v>10238398</v>
      </c>
      <c r="M30" s="27">
        <v>9943152</v>
      </c>
      <c r="N30" s="27">
        <v>29447355</v>
      </c>
      <c r="O30" s="27"/>
      <c r="P30" s="27"/>
      <c r="Q30" s="27"/>
      <c r="R30" s="27"/>
      <c r="S30" s="27"/>
      <c r="T30" s="27"/>
      <c r="U30" s="27"/>
      <c r="V30" s="27"/>
      <c r="W30" s="27">
        <v>50656502</v>
      </c>
      <c r="X30" s="27">
        <v>70935990</v>
      </c>
      <c r="Y30" s="27">
        <v>-20279488</v>
      </c>
      <c r="Z30" s="7">
        <v>-28.59</v>
      </c>
      <c r="AA30" s="25">
        <v>140116980</v>
      </c>
    </row>
    <row r="31" spans="1:27" ht="12.75">
      <c r="A31" s="5" t="s">
        <v>35</v>
      </c>
      <c r="B31" s="3"/>
      <c r="C31" s="22">
        <v>53414632</v>
      </c>
      <c r="D31" s="22"/>
      <c r="E31" s="23">
        <v>2492322</v>
      </c>
      <c r="F31" s="24">
        <v>2492322</v>
      </c>
      <c r="G31" s="24">
        <v>2975422</v>
      </c>
      <c r="H31" s="24"/>
      <c r="I31" s="24">
        <v>4697427</v>
      </c>
      <c r="J31" s="24">
        <v>7672849</v>
      </c>
      <c r="K31" s="24">
        <v>5101518</v>
      </c>
      <c r="L31" s="24">
        <v>3556189</v>
      </c>
      <c r="M31" s="24">
        <v>3947020</v>
      </c>
      <c r="N31" s="24">
        <v>12604727</v>
      </c>
      <c r="O31" s="24"/>
      <c r="P31" s="24"/>
      <c r="Q31" s="24"/>
      <c r="R31" s="24"/>
      <c r="S31" s="24"/>
      <c r="T31" s="24"/>
      <c r="U31" s="24"/>
      <c r="V31" s="24"/>
      <c r="W31" s="24">
        <v>20277576</v>
      </c>
      <c r="X31" s="24">
        <v>1246158</v>
      </c>
      <c r="Y31" s="24">
        <v>19031418</v>
      </c>
      <c r="Z31" s="6">
        <v>1527.21</v>
      </c>
      <c r="AA31" s="22">
        <v>2492322</v>
      </c>
    </row>
    <row r="32" spans="1:27" ht="12.75">
      <c r="A32" s="2" t="s">
        <v>36</v>
      </c>
      <c r="B32" s="3"/>
      <c r="C32" s="19">
        <f aca="true" t="shared" si="6" ref="C32:Y32">SUM(C33:C37)</f>
        <v>7431414</v>
      </c>
      <c r="D32" s="19">
        <f>SUM(D33:D37)</f>
        <v>0</v>
      </c>
      <c r="E32" s="20">
        <f t="shared" si="6"/>
        <v>27569172</v>
      </c>
      <c r="F32" s="21">
        <f t="shared" si="6"/>
        <v>27569172</v>
      </c>
      <c r="G32" s="21">
        <f t="shared" si="6"/>
        <v>2107418</v>
      </c>
      <c r="H32" s="21">
        <f t="shared" si="6"/>
        <v>0</v>
      </c>
      <c r="I32" s="21">
        <f t="shared" si="6"/>
        <v>2320129</v>
      </c>
      <c r="J32" s="21">
        <f t="shared" si="6"/>
        <v>4427547</v>
      </c>
      <c r="K32" s="21">
        <f t="shared" si="6"/>
        <v>2385595</v>
      </c>
      <c r="L32" s="21">
        <f t="shared" si="6"/>
        <v>2295280</v>
      </c>
      <c r="M32" s="21">
        <f t="shared" si="6"/>
        <v>2432835</v>
      </c>
      <c r="N32" s="21">
        <f t="shared" si="6"/>
        <v>7113710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11541257</v>
      </c>
      <c r="X32" s="21">
        <f t="shared" si="6"/>
        <v>13784586</v>
      </c>
      <c r="Y32" s="21">
        <f t="shared" si="6"/>
        <v>-2243329</v>
      </c>
      <c r="Z32" s="4">
        <f>+IF(X32&lt;&gt;0,+(Y32/X32)*100,0)</f>
        <v>-16.274184803228767</v>
      </c>
      <c r="AA32" s="19">
        <f>SUM(AA33:AA37)</f>
        <v>27569172</v>
      </c>
    </row>
    <row r="33" spans="1:27" ht="12.75">
      <c r="A33" s="5" t="s">
        <v>37</v>
      </c>
      <c r="B33" s="3"/>
      <c r="C33" s="22">
        <v>7431414</v>
      </c>
      <c r="D33" s="22"/>
      <c r="E33" s="23">
        <v>8893427</v>
      </c>
      <c r="F33" s="24">
        <v>8893427</v>
      </c>
      <c r="G33" s="24">
        <v>701610</v>
      </c>
      <c r="H33" s="24"/>
      <c r="I33" s="24">
        <v>887067</v>
      </c>
      <c r="J33" s="24">
        <v>1588677</v>
      </c>
      <c r="K33" s="24">
        <v>920273</v>
      </c>
      <c r="L33" s="24">
        <v>899961</v>
      </c>
      <c r="M33" s="24">
        <v>961911</v>
      </c>
      <c r="N33" s="24">
        <v>2782145</v>
      </c>
      <c r="O33" s="24"/>
      <c r="P33" s="24"/>
      <c r="Q33" s="24"/>
      <c r="R33" s="24"/>
      <c r="S33" s="24"/>
      <c r="T33" s="24"/>
      <c r="U33" s="24"/>
      <c r="V33" s="24"/>
      <c r="W33" s="24">
        <v>4370822</v>
      </c>
      <c r="X33" s="24">
        <v>4446714</v>
      </c>
      <c r="Y33" s="24">
        <v>-75892</v>
      </c>
      <c r="Z33" s="6">
        <v>-1.71</v>
      </c>
      <c r="AA33" s="22">
        <v>8893427</v>
      </c>
    </row>
    <row r="34" spans="1:27" ht="12.75">
      <c r="A34" s="5" t="s">
        <v>38</v>
      </c>
      <c r="B34" s="3"/>
      <c r="C34" s="22"/>
      <c r="D34" s="22"/>
      <c r="E34" s="23">
        <v>2876023</v>
      </c>
      <c r="F34" s="24">
        <v>2876023</v>
      </c>
      <c r="G34" s="24">
        <v>134823</v>
      </c>
      <c r="H34" s="24"/>
      <c r="I34" s="24"/>
      <c r="J34" s="24">
        <v>134823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134823</v>
      </c>
      <c r="X34" s="24">
        <v>1438014</v>
      </c>
      <c r="Y34" s="24">
        <v>-1303191</v>
      </c>
      <c r="Z34" s="6">
        <v>-90.62</v>
      </c>
      <c r="AA34" s="22">
        <v>2876023</v>
      </c>
    </row>
    <row r="35" spans="1:27" ht="12.75">
      <c r="A35" s="5" t="s">
        <v>39</v>
      </c>
      <c r="B35" s="3"/>
      <c r="C35" s="22"/>
      <c r="D35" s="22"/>
      <c r="E35" s="23">
        <v>15799722</v>
      </c>
      <c r="F35" s="24">
        <v>15799722</v>
      </c>
      <c r="G35" s="24">
        <v>1270985</v>
      </c>
      <c r="H35" s="24"/>
      <c r="I35" s="24">
        <v>1433062</v>
      </c>
      <c r="J35" s="24">
        <v>2704047</v>
      </c>
      <c r="K35" s="24">
        <v>1465322</v>
      </c>
      <c r="L35" s="24">
        <v>1395319</v>
      </c>
      <c r="M35" s="24">
        <v>1470924</v>
      </c>
      <c r="N35" s="24">
        <v>4331565</v>
      </c>
      <c r="O35" s="24"/>
      <c r="P35" s="24"/>
      <c r="Q35" s="24"/>
      <c r="R35" s="24"/>
      <c r="S35" s="24"/>
      <c r="T35" s="24"/>
      <c r="U35" s="24"/>
      <c r="V35" s="24"/>
      <c r="W35" s="24">
        <v>7035612</v>
      </c>
      <c r="X35" s="24">
        <v>7899858</v>
      </c>
      <c r="Y35" s="24">
        <v>-864246</v>
      </c>
      <c r="Z35" s="6">
        <v>-10.94</v>
      </c>
      <c r="AA35" s="22">
        <v>15799722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50840016</v>
      </c>
      <c r="D38" s="19">
        <f>SUM(D39:D41)</f>
        <v>0</v>
      </c>
      <c r="E38" s="20">
        <f t="shared" si="7"/>
        <v>62615738</v>
      </c>
      <c r="F38" s="21">
        <f t="shared" si="7"/>
        <v>62615738</v>
      </c>
      <c r="G38" s="21">
        <f t="shared" si="7"/>
        <v>3558662</v>
      </c>
      <c r="H38" s="21">
        <f t="shared" si="7"/>
        <v>0</v>
      </c>
      <c r="I38" s="21">
        <f t="shared" si="7"/>
        <v>5603848</v>
      </c>
      <c r="J38" s="21">
        <f t="shared" si="7"/>
        <v>9162510</v>
      </c>
      <c r="K38" s="21">
        <f t="shared" si="7"/>
        <v>4979198</v>
      </c>
      <c r="L38" s="21">
        <f t="shared" si="7"/>
        <v>4728669</v>
      </c>
      <c r="M38" s="21">
        <f t="shared" si="7"/>
        <v>5940493</v>
      </c>
      <c r="N38" s="21">
        <f t="shared" si="7"/>
        <v>15648360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24810870</v>
      </c>
      <c r="X38" s="21">
        <f t="shared" si="7"/>
        <v>30345720</v>
      </c>
      <c r="Y38" s="21">
        <f t="shared" si="7"/>
        <v>-5534850</v>
      </c>
      <c r="Z38" s="4">
        <f>+IF(X38&lt;&gt;0,+(Y38/X38)*100,0)</f>
        <v>-18.239310189377612</v>
      </c>
      <c r="AA38" s="19">
        <f>SUM(AA39:AA41)</f>
        <v>62615738</v>
      </c>
    </row>
    <row r="39" spans="1:27" ht="12.75">
      <c r="A39" s="5" t="s">
        <v>43</v>
      </c>
      <c r="B39" s="3"/>
      <c r="C39" s="22">
        <v>256164</v>
      </c>
      <c r="D39" s="22"/>
      <c r="E39" s="23">
        <v>22990484</v>
      </c>
      <c r="F39" s="24">
        <v>22990484</v>
      </c>
      <c r="G39" s="24">
        <v>839391</v>
      </c>
      <c r="H39" s="24"/>
      <c r="I39" s="24">
        <v>2398990</v>
      </c>
      <c r="J39" s="24">
        <v>3238381</v>
      </c>
      <c r="K39" s="24">
        <v>1696682</v>
      </c>
      <c r="L39" s="24">
        <v>1226083</v>
      </c>
      <c r="M39" s="24">
        <v>1919363</v>
      </c>
      <c r="N39" s="24">
        <v>4842128</v>
      </c>
      <c r="O39" s="24"/>
      <c r="P39" s="24"/>
      <c r="Q39" s="24"/>
      <c r="R39" s="24"/>
      <c r="S39" s="24"/>
      <c r="T39" s="24"/>
      <c r="U39" s="24"/>
      <c r="V39" s="24"/>
      <c r="W39" s="24">
        <v>8080509</v>
      </c>
      <c r="X39" s="24">
        <v>10533090</v>
      </c>
      <c r="Y39" s="24">
        <v>-2452581</v>
      </c>
      <c r="Z39" s="6">
        <v>-23.28</v>
      </c>
      <c r="AA39" s="22">
        <v>22990484</v>
      </c>
    </row>
    <row r="40" spans="1:27" ht="12.75">
      <c r="A40" s="5" t="s">
        <v>44</v>
      </c>
      <c r="B40" s="3"/>
      <c r="C40" s="22">
        <v>50583852</v>
      </c>
      <c r="D40" s="22"/>
      <c r="E40" s="23">
        <v>39625254</v>
      </c>
      <c r="F40" s="24">
        <v>39625254</v>
      </c>
      <c r="G40" s="24">
        <v>2719271</v>
      </c>
      <c r="H40" s="24"/>
      <c r="I40" s="24">
        <v>3204858</v>
      </c>
      <c r="J40" s="24">
        <v>5924129</v>
      </c>
      <c r="K40" s="24">
        <v>3282516</v>
      </c>
      <c r="L40" s="24">
        <v>3502586</v>
      </c>
      <c r="M40" s="24">
        <v>4021130</v>
      </c>
      <c r="N40" s="24">
        <v>10806232</v>
      </c>
      <c r="O40" s="24"/>
      <c r="P40" s="24"/>
      <c r="Q40" s="24"/>
      <c r="R40" s="24"/>
      <c r="S40" s="24"/>
      <c r="T40" s="24"/>
      <c r="U40" s="24"/>
      <c r="V40" s="24"/>
      <c r="W40" s="24">
        <v>16730361</v>
      </c>
      <c r="X40" s="24">
        <v>19812630</v>
      </c>
      <c r="Y40" s="24">
        <v>-3082269</v>
      </c>
      <c r="Z40" s="6">
        <v>-15.56</v>
      </c>
      <c r="AA40" s="22">
        <v>39625254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107145347</v>
      </c>
      <c r="D42" s="19">
        <f>SUM(D43:D46)</f>
        <v>0</v>
      </c>
      <c r="E42" s="20">
        <f t="shared" si="8"/>
        <v>113858410</v>
      </c>
      <c r="F42" s="21">
        <f t="shared" si="8"/>
        <v>113858410</v>
      </c>
      <c r="G42" s="21">
        <f t="shared" si="8"/>
        <v>1689866</v>
      </c>
      <c r="H42" s="21">
        <f t="shared" si="8"/>
        <v>0</v>
      </c>
      <c r="I42" s="21">
        <f t="shared" si="8"/>
        <v>5840162</v>
      </c>
      <c r="J42" s="21">
        <f t="shared" si="8"/>
        <v>7530028</v>
      </c>
      <c r="K42" s="21">
        <f t="shared" si="8"/>
        <v>8801845</v>
      </c>
      <c r="L42" s="21">
        <f t="shared" si="8"/>
        <v>7521029</v>
      </c>
      <c r="M42" s="21">
        <f t="shared" si="8"/>
        <v>11215855</v>
      </c>
      <c r="N42" s="21">
        <f t="shared" si="8"/>
        <v>27538729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35068757</v>
      </c>
      <c r="X42" s="21">
        <f t="shared" si="8"/>
        <v>55967052</v>
      </c>
      <c r="Y42" s="21">
        <f t="shared" si="8"/>
        <v>-20898295</v>
      </c>
      <c r="Z42" s="4">
        <f>+IF(X42&lt;&gt;0,+(Y42/X42)*100,0)</f>
        <v>-37.340353392206545</v>
      </c>
      <c r="AA42" s="19">
        <f>SUM(AA43:AA46)</f>
        <v>113858410</v>
      </c>
    </row>
    <row r="43" spans="1:27" ht="12.75">
      <c r="A43" s="5" t="s">
        <v>47</v>
      </c>
      <c r="B43" s="3"/>
      <c r="C43" s="22">
        <v>81086228</v>
      </c>
      <c r="D43" s="22"/>
      <c r="E43" s="23">
        <v>86401952</v>
      </c>
      <c r="F43" s="24">
        <v>86401952</v>
      </c>
      <c r="G43" s="24">
        <v>490691</v>
      </c>
      <c r="H43" s="24"/>
      <c r="I43" s="24">
        <v>3850857</v>
      </c>
      <c r="J43" s="24">
        <v>4341548</v>
      </c>
      <c r="K43" s="24">
        <v>7470876</v>
      </c>
      <c r="L43" s="24">
        <v>5310461</v>
      </c>
      <c r="M43" s="24">
        <v>7628760</v>
      </c>
      <c r="N43" s="24">
        <v>20410097</v>
      </c>
      <c r="O43" s="24"/>
      <c r="P43" s="24"/>
      <c r="Q43" s="24"/>
      <c r="R43" s="24"/>
      <c r="S43" s="24"/>
      <c r="T43" s="24"/>
      <c r="U43" s="24"/>
      <c r="V43" s="24"/>
      <c r="W43" s="24">
        <v>24751645</v>
      </c>
      <c r="X43" s="24">
        <v>42238824</v>
      </c>
      <c r="Y43" s="24">
        <v>-17487179</v>
      </c>
      <c r="Z43" s="6">
        <v>-41.4</v>
      </c>
      <c r="AA43" s="22">
        <v>86401952</v>
      </c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>
        <v>26059119</v>
      </c>
      <c r="D46" s="22"/>
      <c r="E46" s="23">
        <v>27456458</v>
      </c>
      <c r="F46" s="24">
        <v>27456458</v>
      </c>
      <c r="G46" s="24">
        <v>1199175</v>
      </c>
      <c r="H46" s="24"/>
      <c r="I46" s="24">
        <v>1989305</v>
      </c>
      <c r="J46" s="24">
        <v>3188480</v>
      </c>
      <c r="K46" s="24">
        <v>1330969</v>
      </c>
      <c r="L46" s="24">
        <v>2210568</v>
      </c>
      <c r="M46" s="24">
        <v>3587095</v>
      </c>
      <c r="N46" s="24">
        <v>7128632</v>
      </c>
      <c r="O46" s="24"/>
      <c r="P46" s="24"/>
      <c r="Q46" s="24"/>
      <c r="R46" s="24"/>
      <c r="S46" s="24"/>
      <c r="T46" s="24"/>
      <c r="U46" s="24"/>
      <c r="V46" s="24"/>
      <c r="W46" s="24">
        <v>10317112</v>
      </c>
      <c r="X46" s="24">
        <v>13728228</v>
      </c>
      <c r="Y46" s="24">
        <v>-3411116</v>
      </c>
      <c r="Z46" s="6">
        <v>-24.85</v>
      </c>
      <c r="AA46" s="22">
        <v>27456458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388023441</v>
      </c>
      <c r="D48" s="44">
        <f>+D28+D32+D38+D42+D47</f>
        <v>0</v>
      </c>
      <c r="E48" s="45">
        <f t="shared" si="9"/>
        <v>379872584</v>
      </c>
      <c r="F48" s="46">
        <f t="shared" si="9"/>
        <v>379872584</v>
      </c>
      <c r="G48" s="46">
        <f t="shared" si="9"/>
        <v>19833828</v>
      </c>
      <c r="H48" s="46">
        <f t="shared" si="9"/>
        <v>0</v>
      </c>
      <c r="I48" s="46">
        <f t="shared" si="9"/>
        <v>34678659</v>
      </c>
      <c r="J48" s="46">
        <f t="shared" si="9"/>
        <v>54512487</v>
      </c>
      <c r="K48" s="46">
        <f t="shared" si="9"/>
        <v>33325200</v>
      </c>
      <c r="L48" s="46">
        <f t="shared" si="9"/>
        <v>30515576</v>
      </c>
      <c r="M48" s="46">
        <f t="shared" si="9"/>
        <v>36579423</v>
      </c>
      <c r="N48" s="46">
        <f t="shared" si="9"/>
        <v>100420199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154932686</v>
      </c>
      <c r="X48" s="46">
        <f t="shared" si="9"/>
        <v>189389490</v>
      </c>
      <c r="Y48" s="46">
        <f t="shared" si="9"/>
        <v>-34456804</v>
      </c>
      <c r="Z48" s="47">
        <f>+IF(X48&lt;&gt;0,+(Y48/X48)*100,0)</f>
        <v>-18.193619931074316</v>
      </c>
      <c r="AA48" s="44">
        <f>+AA28+AA32+AA38+AA42+AA47</f>
        <v>379872584</v>
      </c>
    </row>
    <row r="49" spans="1:27" ht="12.75">
      <c r="A49" s="14" t="s">
        <v>58</v>
      </c>
      <c r="B49" s="15"/>
      <c r="C49" s="48">
        <f aca="true" t="shared" si="10" ref="C49:Y49">+C25-C48</f>
        <v>54445295</v>
      </c>
      <c r="D49" s="48">
        <f>+D25-D48</f>
        <v>0</v>
      </c>
      <c r="E49" s="49">
        <f t="shared" si="10"/>
        <v>15326415</v>
      </c>
      <c r="F49" s="50">
        <f t="shared" si="10"/>
        <v>15326415</v>
      </c>
      <c r="G49" s="50">
        <f t="shared" si="10"/>
        <v>132410025</v>
      </c>
      <c r="H49" s="50">
        <f t="shared" si="10"/>
        <v>0</v>
      </c>
      <c r="I49" s="50">
        <f t="shared" si="10"/>
        <v>-19052077</v>
      </c>
      <c r="J49" s="50">
        <f t="shared" si="10"/>
        <v>113357948</v>
      </c>
      <c r="K49" s="50">
        <f t="shared" si="10"/>
        <v>-21924320</v>
      </c>
      <c r="L49" s="50">
        <f t="shared" si="10"/>
        <v>-17886849</v>
      </c>
      <c r="M49" s="50">
        <f t="shared" si="10"/>
        <v>43274340</v>
      </c>
      <c r="N49" s="50">
        <f t="shared" si="10"/>
        <v>3463171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116821119</v>
      </c>
      <c r="X49" s="50">
        <f>IF(F25=F48,0,X25-X48)</f>
        <v>11415594</v>
      </c>
      <c r="Y49" s="50">
        <f t="shared" si="10"/>
        <v>105405525</v>
      </c>
      <c r="Z49" s="51">
        <f>+IF(X49&lt;&gt;0,+(Y49/X49)*100,0)</f>
        <v>923.3468271559061</v>
      </c>
      <c r="AA49" s="48">
        <f>+AA25-AA48</f>
        <v>15326415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1632818267</v>
      </c>
      <c r="D5" s="19">
        <f>SUM(D6:D8)</f>
        <v>0</v>
      </c>
      <c r="E5" s="20">
        <f t="shared" si="0"/>
        <v>1366440748</v>
      </c>
      <c r="F5" s="21">
        <f t="shared" si="0"/>
        <v>1366440748</v>
      </c>
      <c r="G5" s="21">
        <f t="shared" si="0"/>
        <v>787613</v>
      </c>
      <c r="H5" s="21">
        <f t="shared" si="0"/>
        <v>395231</v>
      </c>
      <c r="I5" s="21">
        <f t="shared" si="0"/>
        <v>6762330</v>
      </c>
      <c r="J5" s="21">
        <f t="shared" si="0"/>
        <v>7945174</v>
      </c>
      <c r="K5" s="21">
        <f t="shared" si="0"/>
        <v>6762330</v>
      </c>
      <c r="L5" s="21">
        <f t="shared" si="0"/>
        <v>66895746</v>
      </c>
      <c r="M5" s="21">
        <f t="shared" si="0"/>
        <v>25540564</v>
      </c>
      <c r="N5" s="21">
        <f t="shared" si="0"/>
        <v>99198640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107143814</v>
      </c>
      <c r="X5" s="21">
        <f t="shared" si="0"/>
        <v>683984105</v>
      </c>
      <c r="Y5" s="21">
        <f t="shared" si="0"/>
        <v>-576840291</v>
      </c>
      <c r="Z5" s="4">
        <f>+IF(X5&lt;&gt;0,+(Y5/X5)*100,0)</f>
        <v>-84.33533568736952</v>
      </c>
      <c r="AA5" s="19">
        <f>SUM(AA6:AA8)</f>
        <v>1366440748</v>
      </c>
    </row>
    <row r="6" spans="1:27" ht="12.75">
      <c r="A6" s="5" t="s">
        <v>33</v>
      </c>
      <c r="B6" s="3"/>
      <c r="C6" s="22">
        <v>1632818267</v>
      </c>
      <c r="D6" s="22"/>
      <c r="E6" s="23">
        <v>1359415400</v>
      </c>
      <c r="F6" s="24">
        <v>1359415400</v>
      </c>
      <c r="G6" s="24">
        <v>245855</v>
      </c>
      <c r="H6" s="24">
        <v>-2529</v>
      </c>
      <c r="I6" s="24">
        <v>2164647</v>
      </c>
      <c r="J6" s="24">
        <v>2407973</v>
      </c>
      <c r="K6" s="24">
        <v>2164647</v>
      </c>
      <c r="L6" s="24">
        <v>57147991</v>
      </c>
      <c r="M6" s="24">
        <v>9345083</v>
      </c>
      <c r="N6" s="24">
        <v>68657721</v>
      </c>
      <c r="O6" s="24"/>
      <c r="P6" s="24"/>
      <c r="Q6" s="24"/>
      <c r="R6" s="24"/>
      <c r="S6" s="24"/>
      <c r="T6" s="24"/>
      <c r="U6" s="24"/>
      <c r="V6" s="24"/>
      <c r="W6" s="24">
        <v>71065694</v>
      </c>
      <c r="X6" s="24">
        <v>680330924</v>
      </c>
      <c r="Y6" s="24">
        <v>-609265230</v>
      </c>
      <c r="Z6" s="6">
        <v>-89.55</v>
      </c>
      <c r="AA6" s="22">
        <v>1359415400</v>
      </c>
    </row>
    <row r="7" spans="1:27" ht="12.75">
      <c r="A7" s="5" t="s">
        <v>34</v>
      </c>
      <c r="B7" s="3"/>
      <c r="C7" s="25"/>
      <c r="D7" s="25"/>
      <c r="E7" s="26">
        <v>7025348</v>
      </c>
      <c r="F7" s="27">
        <v>7025348</v>
      </c>
      <c r="G7" s="27">
        <v>653791</v>
      </c>
      <c r="H7" s="27">
        <v>432845</v>
      </c>
      <c r="I7" s="27">
        <v>4143503</v>
      </c>
      <c r="J7" s="27">
        <v>5230139</v>
      </c>
      <c r="K7" s="27">
        <v>4143503</v>
      </c>
      <c r="L7" s="27">
        <v>9747755</v>
      </c>
      <c r="M7" s="27">
        <v>16122227</v>
      </c>
      <c r="N7" s="27">
        <v>30013485</v>
      </c>
      <c r="O7" s="27"/>
      <c r="P7" s="27"/>
      <c r="Q7" s="27"/>
      <c r="R7" s="27"/>
      <c r="S7" s="27"/>
      <c r="T7" s="27"/>
      <c r="U7" s="27"/>
      <c r="V7" s="27"/>
      <c r="W7" s="27">
        <v>35243624</v>
      </c>
      <c r="X7" s="27">
        <v>3653181</v>
      </c>
      <c r="Y7" s="27">
        <v>31590443</v>
      </c>
      <c r="Z7" s="7">
        <v>864.74</v>
      </c>
      <c r="AA7" s="25">
        <v>7025348</v>
      </c>
    </row>
    <row r="8" spans="1:27" ht="12.75">
      <c r="A8" s="5" t="s">
        <v>35</v>
      </c>
      <c r="B8" s="3"/>
      <c r="C8" s="22"/>
      <c r="D8" s="22"/>
      <c r="E8" s="23"/>
      <c r="F8" s="24"/>
      <c r="G8" s="24">
        <v>-112033</v>
      </c>
      <c r="H8" s="24">
        <v>-35085</v>
      </c>
      <c r="I8" s="24">
        <v>454180</v>
      </c>
      <c r="J8" s="24">
        <v>307062</v>
      </c>
      <c r="K8" s="24">
        <v>454180</v>
      </c>
      <c r="L8" s="24"/>
      <c r="M8" s="24">
        <v>73254</v>
      </c>
      <c r="N8" s="24">
        <v>527434</v>
      </c>
      <c r="O8" s="24"/>
      <c r="P8" s="24"/>
      <c r="Q8" s="24"/>
      <c r="R8" s="24"/>
      <c r="S8" s="24"/>
      <c r="T8" s="24"/>
      <c r="U8" s="24"/>
      <c r="V8" s="24"/>
      <c r="W8" s="24">
        <v>834496</v>
      </c>
      <c r="X8" s="24"/>
      <c r="Y8" s="24">
        <v>834496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6949292</v>
      </c>
      <c r="F9" s="21">
        <f t="shared" si="1"/>
        <v>6949292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3613633</v>
      </c>
      <c r="Y9" s="21">
        <f t="shared" si="1"/>
        <v>-3613633</v>
      </c>
      <c r="Z9" s="4">
        <f>+IF(X9&lt;&gt;0,+(Y9/X9)*100,0)</f>
        <v>-100</v>
      </c>
      <c r="AA9" s="19">
        <f>SUM(AA10:AA14)</f>
        <v>6949292</v>
      </c>
    </row>
    <row r="10" spans="1:27" ht="12.7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>
        <v>6949292</v>
      </c>
      <c r="F12" s="24">
        <v>6949292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3613633</v>
      </c>
      <c r="Y12" s="24">
        <v>-3613633</v>
      </c>
      <c r="Z12" s="6">
        <v>-100</v>
      </c>
      <c r="AA12" s="22">
        <v>6949292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30487600</v>
      </c>
      <c r="F15" s="21">
        <f t="shared" si="2"/>
        <v>30487600</v>
      </c>
      <c r="G15" s="21">
        <f t="shared" si="2"/>
        <v>0</v>
      </c>
      <c r="H15" s="21">
        <f t="shared" si="2"/>
        <v>0</v>
      </c>
      <c r="I15" s="21">
        <f t="shared" si="2"/>
        <v>7181522</v>
      </c>
      <c r="J15" s="21">
        <f t="shared" si="2"/>
        <v>7181522</v>
      </c>
      <c r="K15" s="21">
        <f t="shared" si="2"/>
        <v>7181522</v>
      </c>
      <c r="L15" s="21">
        <f t="shared" si="2"/>
        <v>61416</v>
      </c>
      <c r="M15" s="21">
        <f t="shared" si="2"/>
        <v>0</v>
      </c>
      <c r="N15" s="21">
        <f t="shared" si="2"/>
        <v>7242938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14424460</v>
      </c>
      <c r="X15" s="21">
        <f t="shared" si="2"/>
        <v>15853552</v>
      </c>
      <c r="Y15" s="21">
        <f t="shared" si="2"/>
        <v>-1429092</v>
      </c>
      <c r="Z15" s="4">
        <f>+IF(X15&lt;&gt;0,+(Y15/X15)*100,0)</f>
        <v>-9.014333191703663</v>
      </c>
      <c r="AA15" s="19">
        <f>SUM(AA16:AA18)</f>
        <v>30487600</v>
      </c>
    </row>
    <row r="16" spans="1:27" ht="12.75">
      <c r="A16" s="5" t="s">
        <v>43</v>
      </c>
      <c r="B16" s="3"/>
      <c r="C16" s="22"/>
      <c r="D16" s="22"/>
      <c r="E16" s="23">
        <v>30487600</v>
      </c>
      <c r="F16" s="24">
        <v>30487600</v>
      </c>
      <c r="G16" s="24"/>
      <c r="H16" s="24"/>
      <c r="I16" s="24">
        <v>7181522</v>
      </c>
      <c r="J16" s="24">
        <v>7181522</v>
      </c>
      <c r="K16" s="24">
        <v>7181522</v>
      </c>
      <c r="L16" s="24">
        <v>61416</v>
      </c>
      <c r="M16" s="24"/>
      <c r="N16" s="24">
        <v>7242938</v>
      </c>
      <c r="O16" s="24"/>
      <c r="P16" s="24"/>
      <c r="Q16" s="24"/>
      <c r="R16" s="24"/>
      <c r="S16" s="24"/>
      <c r="T16" s="24"/>
      <c r="U16" s="24"/>
      <c r="V16" s="24"/>
      <c r="W16" s="24">
        <v>14424460</v>
      </c>
      <c r="X16" s="24">
        <v>15853552</v>
      </c>
      <c r="Y16" s="24">
        <v>-1429092</v>
      </c>
      <c r="Z16" s="6">
        <v>-9.01</v>
      </c>
      <c r="AA16" s="22">
        <v>30487600</v>
      </c>
    </row>
    <row r="17" spans="1:27" ht="12.7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376897984</v>
      </c>
      <c r="F19" s="21">
        <f t="shared" si="3"/>
        <v>376897984</v>
      </c>
      <c r="G19" s="21">
        <f t="shared" si="3"/>
        <v>0</v>
      </c>
      <c r="H19" s="21">
        <f t="shared" si="3"/>
        <v>0</v>
      </c>
      <c r="I19" s="21">
        <f t="shared" si="3"/>
        <v>24387</v>
      </c>
      <c r="J19" s="21">
        <f t="shared" si="3"/>
        <v>24387</v>
      </c>
      <c r="K19" s="21">
        <f t="shared" si="3"/>
        <v>24387</v>
      </c>
      <c r="L19" s="21">
        <f t="shared" si="3"/>
        <v>0</v>
      </c>
      <c r="M19" s="21">
        <f t="shared" si="3"/>
        <v>258138029</v>
      </c>
      <c r="N19" s="21">
        <f t="shared" si="3"/>
        <v>258162416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258186803</v>
      </c>
      <c r="X19" s="21">
        <f t="shared" si="3"/>
        <v>194690645</v>
      </c>
      <c r="Y19" s="21">
        <f t="shared" si="3"/>
        <v>63496158</v>
      </c>
      <c r="Z19" s="4">
        <f>+IF(X19&lt;&gt;0,+(Y19/X19)*100,0)</f>
        <v>32.61387212518609</v>
      </c>
      <c r="AA19" s="19">
        <f>SUM(AA20:AA23)</f>
        <v>376897984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>
        <v>248188873</v>
      </c>
      <c r="F21" s="24">
        <v>248188873</v>
      </c>
      <c r="G21" s="24"/>
      <c r="H21" s="24"/>
      <c r="I21" s="24">
        <v>24387</v>
      </c>
      <c r="J21" s="24">
        <v>24387</v>
      </c>
      <c r="K21" s="24">
        <v>24387</v>
      </c>
      <c r="L21" s="24"/>
      <c r="M21" s="24">
        <v>258045793</v>
      </c>
      <c r="N21" s="24">
        <v>258070180</v>
      </c>
      <c r="O21" s="24"/>
      <c r="P21" s="24"/>
      <c r="Q21" s="24"/>
      <c r="R21" s="24"/>
      <c r="S21" s="24"/>
      <c r="T21" s="24"/>
      <c r="U21" s="24"/>
      <c r="V21" s="24"/>
      <c r="W21" s="24">
        <v>258094567</v>
      </c>
      <c r="X21" s="24">
        <v>129058212</v>
      </c>
      <c r="Y21" s="24">
        <v>129036355</v>
      </c>
      <c r="Z21" s="6">
        <v>99.98</v>
      </c>
      <c r="AA21" s="22">
        <v>248188873</v>
      </c>
    </row>
    <row r="22" spans="1:27" ht="12.75">
      <c r="A22" s="5" t="s">
        <v>49</v>
      </c>
      <c r="B22" s="3"/>
      <c r="C22" s="25"/>
      <c r="D22" s="25"/>
      <c r="E22" s="26">
        <v>126216215</v>
      </c>
      <c r="F22" s="27">
        <v>126216215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>
        <v>65632433</v>
      </c>
      <c r="Y22" s="27">
        <v>-65632433</v>
      </c>
      <c r="Z22" s="7">
        <v>-100</v>
      </c>
      <c r="AA22" s="25">
        <v>126216215</v>
      </c>
    </row>
    <row r="23" spans="1:27" ht="12.75">
      <c r="A23" s="5" t="s">
        <v>50</v>
      </c>
      <c r="B23" s="3"/>
      <c r="C23" s="22"/>
      <c r="D23" s="22"/>
      <c r="E23" s="23">
        <v>2492896</v>
      </c>
      <c r="F23" s="24">
        <v>2492896</v>
      </c>
      <c r="G23" s="24"/>
      <c r="H23" s="24"/>
      <c r="I23" s="24"/>
      <c r="J23" s="24"/>
      <c r="K23" s="24"/>
      <c r="L23" s="24"/>
      <c r="M23" s="24">
        <v>92236</v>
      </c>
      <c r="N23" s="24">
        <v>92236</v>
      </c>
      <c r="O23" s="24"/>
      <c r="P23" s="24"/>
      <c r="Q23" s="24"/>
      <c r="R23" s="24"/>
      <c r="S23" s="24"/>
      <c r="T23" s="24"/>
      <c r="U23" s="24"/>
      <c r="V23" s="24"/>
      <c r="W23" s="24">
        <v>92236</v>
      </c>
      <c r="X23" s="24"/>
      <c r="Y23" s="24">
        <v>92236</v>
      </c>
      <c r="Z23" s="6">
        <v>0</v>
      </c>
      <c r="AA23" s="22">
        <v>2492896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1632818267</v>
      </c>
      <c r="D25" s="44">
        <f>+D5+D9+D15+D19+D24</f>
        <v>0</v>
      </c>
      <c r="E25" s="45">
        <f t="shared" si="4"/>
        <v>1780775624</v>
      </c>
      <c r="F25" s="46">
        <f t="shared" si="4"/>
        <v>1780775624</v>
      </c>
      <c r="G25" s="46">
        <f t="shared" si="4"/>
        <v>787613</v>
      </c>
      <c r="H25" s="46">
        <f t="shared" si="4"/>
        <v>395231</v>
      </c>
      <c r="I25" s="46">
        <f t="shared" si="4"/>
        <v>13968239</v>
      </c>
      <c r="J25" s="46">
        <f t="shared" si="4"/>
        <v>15151083</v>
      </c>
      <c r="K25" s="46">
        <f t="shared" si="4"/>
        <v>13968239</v>
      </c>
      <c r="L25" s="46">
        <f t="shared" si="4"/>
        <v>66957162</v>
      </c>
      <c r="M25" s="46">
        <f t="shared" si="4"/>
        <v>283678593</v>
      </c>
      <c r="N25" s="46">
        <f t="shared" si="4"/>
        <v>364603994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379755077</v>
      </c>
      <c r="X25" s="46">
        <f t="shared" si="4"/>
        <v>898141935</v>
      </c>
      <c r="Y25" s="46">
        <f t="shared" si="4"/>
        <v>-518386858</v>
      </c>
      <c r="Z25" s="47">
        <f>+IF(X25&lt;&gt;0,+(Y25/X25)*100,0)</f>
        <v>-57.71769892917872</v>
      </c>
      <c r="AA25" s="44">
        <f>+AA5+AA9+AA15+AA19+AA24</f>
        <v>1780775624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1474306274</v>
      </c>
      <c r="D28" s="19">
        <f>SUM(D29:D31)</f>
        <v>0</v>
      </c>
      <c r="E28" s="20">
        <f t="shared" si="5"/>
        <v>611652284</v>
      </c>
      <c r="F28" s="21">
        <f t="shared" si="5"/>
        <v>611652284</v>
      </c>
      <c r="G28" s="21">
        <f t="shared" si="5"/>
        <v>33193593</v>
      </c>
      <c r="H28" s="21">
        <f t="shared" si="5"/>
        <v>35717565</v>
      </c>
      <c r="I28" s="21">
        <f t="shared" si="5"/>
        <v>116098786</v>
      </c>
      <c r="J28" s="21">
        <f t="shared" si="5"/>
        <v>185009944</v>
      </c>
      <c r="K28" s="21">
        <f t="shared" si="5"/>
        <v>116098786</v>
      </c>
      <c r="L28" s="21">
        <f t="shared" si="5"/>
        <v>50200846</v>
      </c>
      <c r="M28" s="21">
        <f t="shared" si="5"/>
        <v>41679429</v>
      </c>
      <c r="N28" s="21">
        <f t="shared" si="5"/>
        <v>207979061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392989005</v>
      </c>
      <c r="X28" s="21">
        <f t="shared" si="5"/>
        <v>214078300</v>
      </c>
      <c r="Y28" s="21">
        <f t="shared" si="5"/>
        <v>178910705</v>
      </c>
      <c r="Z28" s="4">
        <f>+IF(X28&lt;&gt;0,+(Y28/X28)*100,0)</f>
        <v>83.57255499506489</v>
      </c>
      <c r="AA28" s="19">
        <f>SUM(AA29:AA31)</f>
        <v>611652284</v>
      </c>
    </row>
    <row r="29" spans="1:27" ht="12.75">
      <c r="A29" s="5" t="s">
        <v>33</v>
      </c>
      <c r="B29" s="3"/>
      <c r="C29" s="22">
        <v>1474306274</v>
      </c>
      <c r="D29" s="22"/>
      <c r="E29" s="23">
        <v>218779930</v>
      </c>
      <c r="F29" s="24">
        <v>218779930</v>
      </c>
      <c r="G29" s="24">
        <v>16660713</v>
      </c>
      <c r="H29" s="24">
        <v>15703177</v>
      </c>
      <c r="I29" s="24">
        <v>55986881</v>
      </c>
      <c r="J29" s="24">
        <v>88350771</v>
      </c>
      <c r="K29" s="24">
        <v>55986881</v>
      </c>
      <c r="L29" s="24">
        <v>11902330</v>
      </c>
      <c r="M29" s="24">
        <v>21912365</v>
      </c>
      <c r="N29" s="24">
        <v>89801576</v>
      </c>
      <c r="O29" s="24"/>
      <c r="P29" s="24"/>
      <c r="Q29" s="24"/>
      <c r="R29" s="24"/>
      <c r="S29" s="24"/>
      <c r="T29" s="24"/>
      <c r="U29" s="24"/>
      <c r="V29" s="24"/>
      <c r="W29" s="24">
        <v>178152347</v>
      </c>
      <c r="X29" s="24">
        <v>76572976</v>
      </c>
      <c r="Y29" s="24">
        <v>101579371</v>
      </c>
      <c r="Z29" s="6">
        <v>132.66</v>
      </c>
      <c r="AA29" s="22">
        <v>218779930</v>
      </c>
    </row>
    <row r="30" spans="1:27" ht="12.75">
      <c r="A30" s="5" t="s">
        <v>34</v>
      </c>
      <c r="B30" s="3"/>
      <c r="C30" s="25"/>
      <c r="D30" s="25"/>
      <c r="E30" s="26">
        <v>381154014</v>
      </c>
      <c r="F30" s="27">
        <v>381154014</v>
      </c>
      <c r="G30" s="27">
        <v>8971887</v>
      </c>
      <c r="H30" s="27">
        <v>9001240</v>
      </c>
      <c r="I30" s="27">
        <v>34202242</v>
      </c>
      <c r="J30" s="27">
        <v>52175369</v>
      </c>
      <c r="K30" s="27">
        <v>34202242</v>
      </c>
      <c r="L30" s="27">
        <v>29663084</v>
      </c>
      <c r="M30" s="27">
        <v>11702642</v>
      </c>
      <c r="N30" s="27">
        <v>75567968</v>
      </c>
      <c r="O30" s="27"/>
      <c r="P30" s="27"/>
      <c r="Q30" s="27"/>
      <c r="R30" s="27"/>
      <c r="S30" s="27"/>
      <c r="T30" s="27"/>
      <c r="U30" s="27"/>
      <c r="V30" s="27"/>
      <c r="W30" s="27">
        <v>127743337</v>
      </c>
      <c r="X30" s="27">
        <v>133403905</v>
      </c>
      <c r="Y30" s="27">
        <v>-5660568</v>
      </c>
      <c r="Z30" s="7">
        <v>-4.24</v>
      </c>
      <c r="AA30" s="25">
        <v>381154014</v>
      </c>
    </row>
    <row r="31" spans="1:27" ht="12.75">
      <c r="A31" s="5" t="s">
        <v>35</v>
      </c>
      <c r="B31" s="3"/>
      <c r="C31" s="22"/>
      <c r="D31" s="22"/>
      <c r="E31" s="23">
        <v>11718340</v>
      </c>
      <c r="F31" s="24">
        <v>11718340</v>
      </c>
      <c r="G31" s="24">
        <v>7560993</v>
      </c>
      <c r="H31" s="24">
        <v>11013148</v>
      </c>
      <c r="I31" s="24">
        <v>25909663</v>
      </c>
      <c r="J31" s="24">
        <v>44483804</v>
      </c>
      <c r="K31" s="24">
        <v>25909663</v>
      </c>
      <c r="L31" s="24">
        <v>8635432</v>
      </c>
      <c r="M31" s="24">
        <v>8064422</v>
      </c>
      <c r="N31" s="24">
        <v>42609517</v>
      </c>
      <c r="O31" s="24"/>
      <c r="P31" s="24"/>
      <c r="Q31" s="24"/>
      <c r="R31" s="24"/>
      <c r="S31" s="24"/>
      <c r="T31" s="24"/>
      <c r="U31" s="24"/>
      <c r="V31" s="24"/>
      <c r="W31" s="24">
        <v>87093321</v>
      </c>
      <c r="X31" s="24">
        <v>4101419</v>
      </c>
      <c r="Y31" s="24">
        <v>82991902</v>
      </c>
      <c r="Z31" s="6">
        <v>2023.49</v>
      </c>
      <c r="AA31" s="22">
        <v>11718340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102783619</v>
      </c>
      <c r="F32" s="21">
        <f t="shared" si="6"/>
        <v>102783619</v>
      </c>
      <c r="G32" s="21">
        <f t="shared" si="6"/>
        <v>6437487</v>
      </c>
      <c r="H32" s="21">
        <f t="shared" si="6"/>
        <v>7438159</v>
      </c>
      <c r="I32" s="21">
        <f t="shared" si="6"/>
        <v>21518215</v>
      </c>
      <c r="J32" s="21">
        <f t="shared" si="6"/>
        <v>35393861</v>
      </c>
      <c r="K32" s="21">
        <f t="shared" si="6"/>
        <v>21518215</v>
      </c>
      <c r="L32" s="21">
        <f t="shared" si="6"/>
        <v>4766616</v>
      </c>
      <c r="M32" s="21">
        <f t="shared" si="6"/>
        <v>7660912</v>
      </c>
      <c r="N32" s="21">
        <f t="shared" si="6"/>
        <v>33945743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69339604</v>
      </c>
      <c r="X32" s="21">
        <f t="shared" si="6"/>
        <v>35974267</v>
      </c>
      <c r="Y32" s="21">
        <f t="shared" si="6"/>
        <v>33365337</v>
      </c>
      <c r="Z32" s="4">
        <f>+IF(X32&lt;&gt;0,+(Y32/X32)*100,0)</f>
        <v>92.74778830100972</v>
      </c>
      <c r="AA32" s="19">
        <f>SUM(AA33:AA37)</f>
        <v>102783619</v>
      </c>
    </row>
    <row r="33" spans="1:27" ht="12.75">
      <c r="A33" s="5" t="s">
        <v>37</v>
      </c>
      <c r="B33" s="3"/>
      <c r="C33" s="22"/>
      <c r="D33" s="22"/>
      <c r="E33" s="23">
        <v>8923421</v>
      </c>
      <c r="F33" s="24">
        <v>8923421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3123198</v>
      </c>
      <c r="Y33" s="24">
        <v>-3123198</v>
      </c>
      <c r="Z33" s="6">
        <v>-100</v>
      </c>
      <c r="AA33" s="22">
        <v>8923421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>
        <v>46835291</v>
      </c>
      <c r="F35" s="24">
        <v>46835291</v>
      </c>
      <c r="G35" s="24">
        <v>3636529</v>
      </c>
      <c r="H35" s="24">
        <v>4245045</v>
      </c>
      <c r="I35" s="24">
        <v>11985600</v>
      </c>
      <c r="J35" s="24">
        <v>19867174</v>
      </c>
      <c r="K35" s="24">
        <v>11985600</v>
      </c>
      <c r="L35" s="24">
        <v>2470784</v>
      </c>
      <c r="M35" s="24">
        <v>3874650</v>
      </c>
      <c r="N35" s="24">
        <v>18331034</v>
      </c>
      <c r="O35" s="24"/>
      <c r="P35" s="24"/>
      <c r="Q35" s="24"/>
      <c r="R35" s="24"/>
      <c r="S35" s="24"/>
      <c r="T35" s="24"/>
      <c r="U35" s="24"/>
      <c r="V35" s="24"/>
      <c r="W35" s="24">
        <v>38198208</v>
      </c>
      <c r="X35" s="24">
        <v>16392352</v>
      </c>
      <c r="Y35" s="24">
        <v>21805856</v>
      </c>
      <c r="Z35" s="6">
        <v>133.02</v>
      </c>
      <c r="AA35" s="22">
        <v>46835291</v>
      </c>
    </row>
    <row r="36" spans="1:27" ht="12.75">
      <c r="A36" s="5" t="s">
        <v>40</v>
      </c>
      <c r="B36" s="3"/>
      <c r="C36" s="22"/>
      <c r="D36" s="22"/>
      <c r="E36" s="23">
        <v>1437159</v>
      </c>
      <c r="F36" s="24">
        <v>1437159</v>
      </c>
      <c r="G36" s="24">
        <v>98072</v>
      </c>
      <c r="H36" s="24">
        <v>108914</v>
      </c>
      <c r="I36" s="24">
        <v>318030</v>
      </c>
      <c r="J36" s="24">
        <v>525016</v>
      </c>
      <c r="K36" s="24">
        <v>318030</v>
      </c>
      <c r="L36" s="24">
        <v>63382</v>
      </c>
      <c r="M36" s="24">
        <v>104640</v>
      </c>
      <c r="N36" s="24">
        <v>486052</v>
      </c>
      <c r="O36" s="24"/>
      <c r="P36" s="24"/>
      <c r="Q36" s="24"/>
      <c r="R36" s="24"/>
      <c r="S36" s="24"/>
      <c r="T36" s="24"/>
      <c r="U36" s="24"/>
      <c r="V36" s="24"/>
      <c r="W36" s="24">
        <v>1011068</v>
      </c>
      <c r="X36" s="24">
        <v>503006</v>
      </c>
      <c r="Y36" s="24">
        <v>508062</v>
      </c>
      <c r="Z36" s="6">
        <v>101.01</v>
      </c>
      <c r="AA36" s="22">
        <v>1437159</v>
      </c>
    </row>
    <row r="37" spans="1:27" ht="12.75">
      <c r="A37" s="5" t="s">
        <v>41</v>
      </c>
      <c r="B37" s="3"/>
      <c r="C37" s="25"/>
      <c r="D37" s="25"/>
      <c r="E37" s="26">
        <v>45587748</v>
      </c>
      <c r="F37" s="27">
        <v>45587748</v>
      </c>
      <c r="G37" s="27">
        <v>2702886</v>
      </c>
      <c r="H37" s="27">
        <v>3084200</v>
      </c>
      <c r="I37" s="27">
        <v>9214585</v>
      </c>
      <c r="J37" s="27">
        <v>15001671</v>
      </c>
      <c r="K37" s="27">
        <v>9214585</v>
      </c>
      <c r="L37" s="27">
        <v>2232450</v>
      </c>
      <c r="M37" s="27">
        <v>3681622</v>
      </c>
      <c r="N37" s="27">
        <v>15128657</v>
      </c>
      <c r="O37" s="27"/>
      <c r="P37" s="27"/>
      <c r="Q37" s="27"/>
      <c r="R37" s="27"/>
      <c r="S37" s="27"/>
      <c r="T37" s="27"/>
      <c r="U37" s="27"/>
      <c r="V37" s="27"/>
      <c r="W37" s="27">
        <v>30130328</v>
      </c>
      <c r="X37" s="27">
        <v>15955711</v>
      </c>
      <c r="Y37" s="27">
        <v>14174617</v>
      </c>
      <c r="Z37" s="7">
        <v>88.84</v>
      </c>
      <c r="AA37" s="25">
        <v>45587748</v>
      </c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69747284</v>
      </c>
      <c r="F38" s="21">
        <f t="shared" si="7"/>
        <v>69747284</v>
      </c>
      <c r="G38" s="21">
        <f t="shared" si="7"/>
        <v>9334394</v>
      </c>
      <c r="H38" s="21">
        <f t="shared" si="7"/>
        <v>2222589</v>
      </c>
      <c r="I38" s="21">
        <f t="shared" si="7"/>
        <v>14155535</v>
      </c>
      <c r="J38" s="21">
        <f t="shared" si="7"/>
        <v>25712518</v>
      </c>
      <c r="K38" s="21">
        <f t="shared" si="7"/>
        <v>14155535</v>
      </c>
      <c r="L38" s="21">
        <f t="shared" si="7"/>
        <v>1313331</v>
      </c>
      <c r="M38" s="21">
        <f t="shared" si="7"/>
        <v>2622837</v>
      </c>
      <c r="N38" s="21">
        <f t="shared" si="7"/>
        <v>18091703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43804221</v>
      </c>
      <c r="X38" s="21">
        <f t="shared" si="7"/>
        <v>24411550</v>
      </c>
      <c r="Y38" s="21">
        <f t="shared" si="7"/>
        <v>19392671</v>
      </c>
      <c r="Z38" s="4">
        <f>+IF(X38&lt;&gt;0,+(Y38/X38)*100,0)</f>
        <v>79.44055580247874</v>
      </c>
      <c r="AA38" s="19">
        <f>SUM(AA39:AA41)</f>
        <v>69747284</v>
      </c>
    </row>
    <row r="39" spans="1:27" ht="12.75">
      <c r="A39" s="5" t="s">
        <v>43</v>
      </c>
      <c r="B39" s="3"/>
      <c r="C39" s="22"/>
      <c r="D39" s="22"/>
      <c r="E39" s="23">
        <v>68088384</v>
      </c>
      <c r="F39" s="24">
        <v>68088384</v>
      </c>
      <c r="G39" s="24">
        <v>9269709</v>
      </c>
      <c r="H39" s="24">
        <v>2151529</v>
      </c>
      <c r="I39" s="24">
        <v>13947754</v>
      </c>
      <c r="J39" s="24">
        <v>25368992</v>
      </c>
      <c r="K39" s="24">
        <v>13947754</v>
      </c>
      <c r="L39" s="24">
        <v>1271379</v>
      </c>
      <c r="M39" s="24">
        <v>2553353</v>
      </c>
      <c r="N39" s="24">
        <v>17772486</v>
      </c>
      <c r="O39" s="24"/>
      <c r="P39" s="24"/>
      <c r="Q39" s="24"/>
      <c r="R39" s="24"/>
      <c r="S39" s="24"/>
      <c r="T39" s="24"/>
      <c r="U39" s="24"/>
      <c r="V39" s="24"/>
      <c r="W39" s="24">
        <v>43141478</v>
      </c>
      <c r="X39" s="24">
        <v>23830935</v>
      </c>
      <c r="Y39" s="24">
        <v>19310543</v>
      </c>
      <c r="Z39" s="6">
        <v>81.03</v>
      </c>
      <c r="AA39" s="22">
        <v>68088384</v>
      </c>
    </row>
    <row r="40" spans="1:27" ht="12.75">
      <c r="A40" s="5" t="s">
        <v>44</v>
      </c>
      <c r="B40" s="3"/>
      <c r="C40" s="22"/>
      <c r="D40" s="22"/>
      <c r="E40" s="23">
        <v>1658900</v>
      </c>
      <c r="F40" s="24">
        <v>1658900</v>
      </c>
      <c r="G40" s="24">
        <v>64685</v>
      </c>
      <c r="H40" s="24">
        <v>71060</v>
      </c>
      <c r="I40" s="24">
        <v>207781</v>
      </c>
      <c r="J40" s="24">
        <v>343526</v>
      </c>
      <c r="K40" s="24">
        <v>207781</v>
      </c>
      <c r="L40" s="24">
        <v>41952</v>
      </c>
      <c r="M40" s="24">
        <v>69484</v>
      </c>
      <c r="N40" s="24">
        <v>319217</v>
      </c>
      <c r="O40" s="24"/>
      <c r="P40" s="24"/>
      <c r="Q40" s="24"/>
      <c r="R40" s="24"/>
      <c r="S40" s="24"/>
      <c r="T40" s="24"/>
      <c r="U40" s="24"/>
      <c r="V40" s="24"/>
      <c r="W40" s="24">
        <v>662743</v>
      </c>
      <c r="X40" s="24">
        <v>580615</v>
      </c>
      <c r="Y40" s="24">
        <v>82128</v>
      </c>
      <c r="Z40" s="6">
        <v>14.15</v>
      </c>
      <c r="AA40" s="22">
        <v>1658900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710032644</v>
      </c>
      <c r="F42" s="21">
        <f t="shared" si="8"/>
        <v>710032644</v>
      </c>
      <c r="G42" s="21">
        <f t="shared" si="8"/>
        <v>22152155</v>
      </c>
      <c r="H42" s="21">
        <f t="shared" si="8"/>
        <v>32534551</v>
      </c>
      <c r="I42" s="21">
        <f t="shared" si="8"/>
        <v>90595890</v>
      </c>
      <c r="J42" s="21">
        <f t="shared" si="8"/>
        <v>145282596</v>
      </c>
      <c r="K42" s="21">
        <f t="shared" si="8"/>
        <v>90595890</v>
      </c>
      <c r="L42" s="21">
        <f t="shared" si="8"/>
        <v>20945064</v>
      </c>
      <c r="M42" s="21">
        <f t="shared" si="8"/>
        <v>45627360</v>
      </c>
      <c r="N42" s="21">
        <f t="shared" si="8"/>
        <v>157168314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302450910</v>
      </c>
      <c r="X42" s="21">
        <f t="shared" si="8"/>
        <v>248511425</v>
      </c>
      <c r="Y42" s="21">
        <f t="shared" si="8"/>
        <v>53939485</v>
      </c>
      <c r="Z42" s="4">
        <f>+IF(X42&lt;&gt;0,+(Y42/X42)*100,0)</f>
        <v>21.705032273667097</v>
      </c>
      <c r="AA42" s="19">
        <f>SUM(AA43:AA46)</f>
        <v>710032644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>
        <v>546186821</v>
      </c>
      <c r="F44" s="24">
        <v>546186821</v>
      </c>
      <c r="G44" s="24">
        <v>16180212</v>
      </c>
      <c r="H44" s="24">
        <v>25220274</v>
      </c>
      <c r="I44" s="24">
        <v>71098304</v>
      </c>
      <c r="J44" s="24">
        <v>112498790</v>
      </c>
      <c r="K44" s="24">
        <v>71098304</v>
      </c>
      <c r="L44" s="24">
        <v>16828509</v>
      </c>
      <c r="M44" s="24">
        <v>36515769</v>
      </c>
      <c r="N44" s="24">
        <v>124442582</v>
      </c>
      <c r="O44" s="24"/>
      <c r="P44" s="24"/>
      <c r="Q44" s="24"/>
      <c r="R44" s="24"/>
      <c r="S44" s="24"/>
      <c r="T44" s="24"/>
      <c r="U44" s="24"/>
      <c r="V44" s="24"/>
      <c r="W44" s="24">
        <v>236941372</v>
      </c>
      <c r="X44" s="24">
        <v>191165388</v>
      </c>
      <c r="Y44" s="24">
        <v>45775984</v>
      </c>
      <c r="Z44" s="6">
        <v>23.95</v>
      </c>
      <c r="AA44" s="22">
        <v>546186821</v>
      </c>
    </row>
    <row r="45" spans="1:27" ht="12.75">
      <c r="A45" s="5" t="s">
        <v>49</v>
      </c>
      <c r="B45" s="3"/>
      <c r="C45" s="25"/>
      <c r="D45" s="25"/>
      <c r="E45" s="26">
        <v>156774886</v>
      </c>
      <c r="F45" s="27">
        <v>156774886</v>
      </c>
      <c r="G45" s="27">
        <v>5869156</v>
      </c>
      <c r="H45" s="27">
        <v>7198115</v>
      </c>
      <c r="I45" s="27">
        <v>19079832</v>
      </c>
      <c r="J45" s="27">
        <v>32147103</v>
      </c>
      <c r="K45" s="27">
        <v>19079832</v>
      </c>
      <c r="L45" s="27">
        <v>4024082</v>
      </c>
      <c r="M45" s="27">
        <v>7553790</v>
      </c>
      <c r="N45" s="27">
        <v>30657704</v>
      </c>
      <c r="O45" s="27"/>
      <c r="P45" s="27"/>
      <c r="Q45" s="27"/>
      <c r="R45" s="27"/>
      <c r="S45" s="27"/>
      <c r="T45" s="27"/>
      <c r="U45" s="27"/>
      <c r="V45" s="27"/>
      <c r="W45" s="27">
        <v>62804807</v>
      </c>
      <c r="X45" s="27">
        <v>54871210</v>
      </c>
      <c r="Y45" s="27">
        <v>7933597</v>
      </c>
      <c r="Z45" s="7">
        <v>14.46</v>
      </c>
      <c r="AA45" s="25">
        <v>156774886</v>
      </c>
    </row>
    <row r="46" spans="1:27" ht="12.75">
      <c r="A46" s="5" t="s">
        <v>50</v>
      </c>
      <c r="B46" s="3"/>
      <c r="C46" s="22"/>
      <c r="D46" s="22"/>
      <c r="E46" s="23">
        <v>7070937</v>
      </c>
      <c r="F46" s="24">
        <v>7070937</v>
      </c>
      <c r="G46" s="24">
        <v>102787</v>
      </c>
      <c r="H46" s="24">
        <v>116162</v>
      </c>
      <c r="I46" s="24">
        <v>417754</v>
      </c>
      <c r="J46" s="24">
        <v>636703</v>
      </c>
      <c r="K46" s="24">
        <v>417754</v>
      </c>
      <c r="L46" s="24">
        <v>92473</v>
      </c>
      <c r="M46" s="24">
        <v>1557801</v>
      </c>
      <c r="N46" s="24">
        <v>2068028</v>
      </c>
      <c r="O46" s="24"/>
      <c r="P46" s="24"/>
      <c r="Q46" s="24"/>
      <c r="R46" s="24"/>
      <c r="S46" s="24"/>
      <c r="T46" s="24"/>
      <c r="U46" s="24"/>
      <c r="V46" s="24"/>
      <c r="W46" s="24">
        <v>2704731</v>
      </c>
      <c r="X46" s="24">
        <v>2474827</v>
      </c>
      <c r="Y46" s="24">
        <v>229904</v>
      </c>
      <c r="Z46" s="6">
        <v>9.29</v>
      </c>
      <c r="AA46" s="22">
        <v>7070937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1474306274</v>
      </c>
      <c r="D48" s="44">
        <f>+D28+D32+D38+D42+D47</f>
        <v>0</v>
      </c>
      <c r="E48" s="45">
        <f t="shared" si="9"/>
        <v>1494215831</v>
      </c>
      <c r="F48" s="46">
        <f t="shared" si="9"/>
        <v>1494215831</v>
      </c>
      <c r="G48" s="46">
        <f t="shared" si="9"/>
        <v>71117629</v>
      </c>
      <c r="H48" s="46">
        <f t="shared" si="9"/>
        <v>77912864</v>
      </c>
      <c r="I48" s="46">
        <f t="shared" si="9"/>
        <v>242368426</v>
      </c>
      <c r="J48" s="46">
        <f t="shared" si="9"/>
        <v>391398919</v>
      </c>
      <c r="K48" s="46">
        <f t="shared" si="9"/>
        <v>242368426</v>
      </c>
      <c r="L48" s="46">
        <f t="shared" si="9"/>
        <v>77225857</v>
      </c>
      <c r="M48" s="46">
        <f t="shared" si="9"/>
        <v>97590538</v>
      </c>
      <c r="N48" s="46">
        <f t="shared" si="9"/>
        <v>417184821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808583740</v>
      </c>
      <c r="X48" s="46">
        <f t="shared" si="9"/>
        <v>522975542</v>
      </c>
      <c r="Y48" s="46">
        <f t="shared" si="9"/>
        <v>285608198</v>
      </c>
      <c r="Z48" s="47">
        <f>+IF(X48&lt;&gt;0,+(Y48/X48)*100,0)</f>
        <v>54.612152015323126</v>
      </c>
      <c r="AA48" s="44">
        <f>+AA28+AA32+AA38+AA42+AA47</f>
        <v>1494215831</v>
      </c>
    </row>
    <row r="49" spans="1:27" ht="12.75">
      <c r="A49" s="14" t="s">
        <v>58</v>
      </c>
      <c r="B49" s="15"/>
      <c r="C49" s="48">
        <f aca="true" t="shared" si="10" ref="C49:Y49">+C25-C48</f>
        <v>158511993</v>
      </c>
      <c r="D49" s="48">
        <f>+D25-D48</f>
        <v>0</v>
      </c>
      <c r="E49" s="49">
        <f t="shared" si="10"/>
        <v>286559793</v>
      </c>
      <c r="F49" s="50">
        <f t="shared" si="10"/>
        <v>286559793</v>
      </c>
      <c r="G49" s="50">
        <f t="shared" si="10"/>
        <v>-70330016</v>
      </c>
      <c r="H49" s="50">
        <f t="shared" si="10"/>
        <v>-77517633</v>
      </c>
      <c r="I49" s="50">
        <f t="shared" si="10"/>
        <v>-228400187</v>
      </c>
      <c r="J49" s="50">
        <f t="shared" si="10"/>
        <v>-376247836</v>
      </c>
      <c r="K49" s="50">
        <f t="shared" si="10"/>
        <v>-228400187</v>
      </c>
      <c r="L49" s="50">
        <f t="shared" si="10"/>
        <v>-10268695</v>
      </c>
      <c r="M49" s="50">
        <f t="shared" si="10"/>
        <v>186088055</v>
      </c>
      <c r="N49" s="50">
        <f t="shared" si="10"/>
        <v>-52580827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-428828663</v>
      </c>
      <c r="X49" s="50">
        <f>IF(F25=F48,0,X25-X48)</f>
        <v>375166393</v>
      </c>
      <c r="Y49" s="50">
        <f t="shared" si="10"/>
        <v>-803995056</v>
      </c>
      <c r="Z49" s="51">
        <f>+IF(X49&lt;&gt;0,+(Y49/X49)*100,0)</f>
        <v>-214.30359195313105</v>
      </c>
      <c r="AA49" s="48">
        <f>+AA25-AA48</f>
        <v>286559793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157577053</v>
      </c>
      <c r="D5" s="19">
        <f>SUM(D6:D8)</f>
        <v>0</v>
      </c>
      <c r="E5" s="20">
        <f t="shared" si="0"/>
        <v>110225556</v>
      </c>
      <c r="F5" s="21">
        <f t="shared" si="0"/>
        <v>110225556</v>
      </c>
      <c r="G5" s="21">
        <f t="shared" si="0"/>
        <v>-682996</v>
      </c>
      <c r="H5" s="21">
        <f t="shared" si="0"/>
        <v>-682996</v>
      </c>
      <c r="I5" s="21">
        <f t="shared" si="0"/>
        <v>-682996</v>
      </c>
      <c r="J5" s="21">
        <f t="shared" si="0"/>
        <v>-2048988</v>
      </c>
      <c r="K5" s="21">
        <f t="shared" si="0"/>
        <v>-682996</v>
      </c>
      <c r="L5" s="21">
        <f t="shared" si="0"/>
        <v>-682996</v>
      </c>
      <c r="M5" s="21">
        <f t="shared" si="0"/>
        <v>-682996</v>
      </c>
      <c r="N5" s="21">
        <f t="shared" si="0"/>
        <v>-2048988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-4097976</v>
      </c>
      <c r="X5" s="21">
        <f t="shared" si="0"/>
        <v>52600278</v>
      </c>
      <c r="Y5" s="21">
        <f t="shared" si="0"/>
        <v>-56698254</v>
      </c>
      <c r="Z5" s="4">
        <f>+IF(X5&lt;&gt;0,+(Y5/X5)*100,0)</f>
        <v>-107.79078772169225</v>
      </c>
      <c r="AA5" s="19">
        <f>SUM(AA6:AA8)</f>
        <v>110225556</v>
      </c>
    </row>
    <row r="6" spans="1:27" ht="12.75">
      <c r="A6" s="5" t="s">
        <v>33</v>
      </c>
      <c r="B6" s="3"/>
      <c r="C6" s="22"/>
      <c r="D6" s="22"/>
      <c r="E6" s="23"/>
      <c r="F6" s="24"/>
      <c r="G6" s="24">
        <v>254212</v>
      </c>
      <c r="H6" s="24">
        <v>254212</v>
      </c>
      <c r="I6" s="24">
        <v>254212</v>
      </c>
      <c r="J6" s="24">
        <v>762636</v>
      </c>
      <c r="K6" s="24">
        <v>254212</v>
      </c>
      <c r="L6" s="24">
        <v>254212</v>
      </c>
      <c r="M6" s="24">
        <v>254212</v>
      </c>
      <c r="N6" s="24">
        <v>762636</v>
      </c>
      <c r="O6" s="24"/>
      <c r="P6" s="24"/>
      <c r="Q6" s="24"/>
      <c r="R6" s="24"/>
      <c r="S6" s="24"/>
      <c r="T6" s="24"/>
      <c r="U6" s="24"/>
      <c r="V6" s="24"/>
      <c r="W6" s="24">
        <v>1525272</v>
      </c>
      <c r="X6" s="24"/>
      <c r="Y6" s="24">
        <v>1525272</v>
      </c>
      <c r="Z6" s="6">
        <v>0</v>
      </c>
      <c r="AA6" s="22"/>
    </row>
    <row r="7" spans="1:27" ht="12.75">
      <c r="A7" s="5" t="s">
        <v>34</v>
      </c>
      <c r="B7" s="3"/>
      <c r="C7" s="25">
        <v>155054807</v>
      </c>
      <c r="D7" s="25"/>
      <c r="E7" s="26">
        <v>110225556</v>
      </c>
      <c r="F7" s="27">
        <v>110225556</v>
      </c>
      <c r="G7" s="27">
        <v>-937208</v>
      </c>
      <c r="H7" s="27">
        <v>-937208</v>
      </c>
      <c r="I7" s="27">
        <v>-937208</v>
      </c>
      <c r="J7" s="27">
        <v>-2811624</v>
      </c>
      <c r="K7" s="27">
        <v>-937208</v>
      </c>
      <c r="L7" s="27">
        <v>-937208</v>
      </c>
      <c r="M7" s="27">
        <v>-937208</v>
      </c>
      <c r="N7" s="27">
        <v>-2811624</v>
      </c>
      <c r="O7" s="27"/>
      <c r="P7" s="27"/>
      <c r="Q7" s="27"/>
      <c r="R7" s="27"/>
      <c r="S7" s="27"/>
      <c r="T7" s="27"/>
      <c r="U7" s="27"/>
      <c r="V7" s="27"/>
      <c r="W7" s="27">
        <v>-5623248</v>
      </c>
      <c r="X7" s="27">
        <v>52600278</v>
      </c>
      <c r="Y7" s="27">
        <v>-58223526</v>
      </c>
      <c r="Z7" s="7">
        <v>-110.69</v>
      </c>
      <c r="AA7" s="25">
        <v>110225556</v>
      </c>
    </row>
    <row r="8" spans="1:27" ht="12.75">
      <c r="A8" s="5" t="s">
        <v>35</v>
      </c>
      <c r="B8" s="3"/>
      <c r="C8" s="22">
        <v>2522246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5708289</v>
      </c>
      <c r="F9" s="21">
        <f t="shared" si="1"/>
        <v>5708289</v>
      </c>
      <c r="G9" s="21">
        <f t="shared" si="1"/>
        <v>374985</v>
      </c>
      <c r="H9" s="21">
        <f t="shared" si="1"/>
        <v>374985</v>
      </c>
      <c r="I9" s="21">
        <f t="shared" si="1"/>
        <v>487675</v>
      </c>
      <c r="J9" s="21">
        <f t="shared" si="1"/>
        <v>1237645</v>
      </c>
      <c r="K9" s="21">
        <f t="shared" si="1"/>
        <v>487675</v>
      </c>
      <c r="L9" s="21">
        <f t="shared" si="1"/>
        <v>487675</v>
      </c>
      <c r="M9" s="21">
        <f t="shared" si="1"/>
        <v>487675</v>
      </c>
      <c r="N9" s="21">
        <f t="shared" si="1"/>
        <v>1463025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2700670</v>
      </c>
      <c r="X9" s="21">
        <f t="shared" si="1"/>
        <v>2854146</v>
      </c>
      <c r="Y9" s="21">
        <f t="shared" si="1"/>
        <v>-153476</v>
      </c>
      <c r="Z9" s="4">
        <f>+IF(X9&lt;&gt;0,+(Y9/X9)*100,0)</f>
        <v>-5.3773002502324685</v>
      </c>
      <c r="AA9" s="19">
        <f>SUM(AA10:AA14)</f>
        <v>5708289</v>
      </c>
    </row>
    <row r="10" spans="1:27" ht="12.75">
      <c r="A10" s="5" t="s">
        <v>37</v>
      </c>
      <c r="B10" s="3"/>
      <c r="C10" s="22"/>
      <c r="D10" s="22"/>
      <c r="E10" s="23">
        <v>4361366</v>
      </c>
      <c r="F10" s="24">
        <v>4361366</v>
      </c>
      <c r="G10" s="24">
        <v>219123</v>
      </c>
      <c r="H10" s="24">
        <v>219123</v>
      </c>
      <c r="I10" s="24">
        <v>331813</v>
      </c>
      <c r="J10" s="24">
        <v>770059</v>
      </c>
      <c r="K10" s="24">
        <v>331813</v>
      </c>
      <c r="L10" s="24">
        <v>331813</v>
      </c>
      <c r="M10" s="24">
        <v>331813</v>
      </c>
      <c r="N10" s="24">
        <v>995439</v>
      </c>
      <c r="O10" s="24"/>
      <c r="P10" s="24"/>
      <c r="Q10" s="24"/>
      <c r="R10" s="24"/>
      <c r="S10" s="24"/>
      <c r="T10" s="24"/>
      <c r="U10" s="24"/>
      <c r="V10" s="24"/>
      <c r="W10" s="24">
        <v>1765498</v>
      </c>
      <c r="X10" s="24">
        <v>2180682</v>
      </c>
      <c r="Y10" s="24">
        <v>-415184</v>
      </c>
      <c r="Z10" s="6">
        <v>-19.04</v>
      </c>
      <c r="AA10" s="22">
        <v>4361366</v>
      </c>
    </row>
    <row r="11" spans="1:27" ht="12.75">
      <c r="A11" s="5" t="s">
        <v>38</v>
      </c>
      <c r="B11" s="3"/>
      <c r="C11" s="22"/>
      <c r="D11" s="22"/>
      <c r="E11" s="23">
        <v>94364</v>
      </c>
      <c r="F11" s="24">
        <v>94364</v>
      </c>
      <c r="G11" s="24">
        <v>-58523</v>
      </c>
      <c r="H11" s="24">
        <v>-58523</v>
      </c>
      <c r="I11" s="24">
        <v>-58523</v>
      </c>
      <c r="J11" s="24">
        <v>-175569</v>
      </c>
      <c r="K11" s="24">
        <v>-58523</v>
      </c>
      <c r="L11" s="24">
        <v>-58523</v>
      </c>
      <c r="M11" s="24">
        <v>-58523</v>
      </c>
      <c r="N11" s="24">
        <v>-175569</v>
      </c>
      <c r="O11" s="24"/>
      <c r="P11" s="24"/>
      <c r="Q11" s="24"/>
      <c r="R11" s="24"/>
      <c r="S11" s="24"/>
      <c r="T11" s="24"/>
      <c r="U11" s="24"/>
      <c r="V11" s="24"/>
      <c r="W11" s="24">
        <v>-351138</v>
      </c>
      <c r="X11" s="24">
        <v>47184</v>
      </c>
      <c r="Y11" s="24">
        <v>-398322</v>
      </c>
      <c r="Z11" s="6">
        <v>-844.19</v>
      </c>
      <c r="AA11" s="22">
        <v>94364</v>
      </c>
    </row>
    <row r="12" spans="1:27" ht="12.75">
      <c r="A12" s="5" t="s">
        <v>39</v>
      </c>
      <c r="B12" s="3"/>
      <c r="C12" s="22"/>
      <c r="D12" s="22"/>
      <c r="E12" s="23">
        <v>38924</v>
      </c>
      <c r="F12" s="24">
        <v>38924</v>
      </c>
      <c r="G12" s="24">
        <v>1864</v>
      </c>
      <c r="H12" s="24">
        <v>1864</v>
      </c>
      <c r="I12" s="24">
        <v>1864</v>
      </c>
      <c r="J12" s="24">
        <v>5592</v>
      </c>
      <c r="K12" s="24">
        <v>1864</v>
      </c>
      <c r="L12" s="24">
        <v>1864</v>
      </c>
      <c r="M12" s="24">
        <v>1864</v>
      </c>
      <c r="N12" s="24">
        <v>5592</v>
      </c>
      <c r="O12" s="24"/>
      <c r="P12" s="24"/>
      <c r="Q12" s="24"/>
      <c r="R12" s="24"/>
      <c r="S12" s="24"/>
      <c r="T12" s="24"/>
      <c r="U12" s="24"/>
      <c r="V12" s="24"/>
      <c r="W12" s="24">
        <v>11184</v>
      </c>
      <c r="X12" s="24">
        <v>19464</v>
      </c>
      <c r="Y12" s="24">
        <v>-8280</v>
      </c>
      <c r="Z12" s="6">
        <v>-42.54</v>
      </c>
      <c r="AA12" s="22">
        <v>38924</v>
      </c>
    </row>
    <row r="13" spans="1:27" ht="12.75">
      <c r="A13" s="5" t="s">
        <v>40</v>
      </c>
      <c r="B13" s="3"/>
      <c r="C13" s="22"/>
      <c r="D13" s="22"/>
      <c r="E13" s="23">
        <v>1213635</v>
      </c>
      <c r="F13" s="24">
        <v>1213635</v>
      </c>
      <c r="G13" s="24">
        <v>212521</v>
      </c>
      <c r="H13" s="24">
        <v>212521</v>
      </c>
      <c r="I13" s="24">
        <v>212521</v>
      </c>
      <c r="J13" s="24">
        <v>637563</v>
      </c>
      <c r="K13" s="24">
        <v>212521</v>
      </c>
      <c r="L13" s="24">
        <v>212521</v>
      </c>
      <c r="M13" s="24">
        <v>212521</v>
      </c>
      <c r="N13" s="24">
        <v>637563</v>
      </c>
      <c r="O13" s="24"/>
      <c r="P13" s="24"/>
      <c r="Q13" s="24"/>
      <c r="R13" s="24"/>
      <c r="S13" s="24"/>
      <c r="T13" s="24"/>
      <c r="U13" s="24"/>
      <c r="V13" s="24"/>
      <c r="W13" s="24">
        <v>1275126</v>
      </c>
      <c r="X13" s="24">
        <v>606816</v>
      </c>
      <c r="Y13" s="24">
        <v>668310</v>
      </c>
      <c r="Z13" s="6">
        <v>110.13</v>
      </c>
      <c r="AA13" s="22">
        <v>1213635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53020199</v>
      </c>
      <c r="F15" s="21">
        <f t="shared" si="2"/>
        <v>53020199</v>
      </c>
      <c r="G15" s="21">
        <f t="shared" si="2"/>
        <v>1688697</v>
      </c>
      <c r="H15" s="21">
        <f t="shared" si="2"/>
        <v>1688697</v>
      </c>
      <c r="I15" s="21">
        <f t="shared" si="2"/>
        <v>1688697</v>
      </c>
      <c r="J15" s="21">
        <f t="shared" si="2"/>
        <v>5066091</v>
      </c>
      <c r="K15" s="21">
        <f t="shared" si="2"/>
        <v>1688697</v>
      </c>
      <c r="L15" s="21">
        <f t="shared" si="2"/>
        <v>1688697</v>
      </c>
      <c r="M15" s="21">
        <f t="shared" si="2"/>
        <v>1688697</v>
      </c>
      <c r="N15" s="21">
        <f t="shared" si="2"/>
        <v>5066091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10132182</v>
      </c>
      <c r="X15" s="21">
        <f t="shared" si="2"/>
        <v>13579446</v>
      </c>
      <c r="Y15" s="21">
        <f t="shared" si="2"/>
        <v>-3447264</v>
      </c>
      <c r="Z15" s="4">
        <f>+IF(X15&lt;&gt;0,+(Y15/X15)*100,0)</f>
        <v>-25.385895713271367</v>
      </c>
      <c r="AA15" s="19">
        <f>SUM(AA16:AA18)</f>
        <v>53020199</v>
      </c>
    </row>
    <row r="16" spans="1:27" ht="12.75">
      <c r="A16" s="5" t="s">
        <v>43</v>
      </c>
      <c r="B16" s="3"/>
      <c r="C16" s="22"/>
      <c r="D16" s="22"/>
      <c r="E16" s="23">
        <v>25236253</v>
      </c>
      <c r="F16" s="24">
        <v>25236253</v>
      </c>
      <c r="G16" s="24">
        <v>-31438</v>
      </c>
      <c r="H16" s="24">
        <v>-31438</v>
      </c>
      <c r="I16" s="24">
        <v>-31438</v>
      </c>
      <c r="J16" s="24">
        <v>-94314</v>
      </c>
      <c r="K16" s="24">
        <v>-31438</v>
      </c>
      <c r="L16" s="24">
        <v>-31438</v>
      </c>
      <c r="M16" s="24">
        <v>-31438</v>
      </c>
      <c r="N16" s="24">
        <v>-94314</v>
      </c>
      <c r="O16" s="24"/>
      <c r="P16" s="24"/>
      <c r="Q16" s="24"/>
      <c r="R16" s="24"/>
      <c r="S16" s="24"/>
      <c r="T16" s="24"/>
      <c r="U16" s="24"/>
      <c r="V16" s="24"/>
      <c r="W16" s="24">
        <v>-188628</v>
      </c>
      <c r="X16" s="24">
        <v>1187124</v>
      </c>
      <c r="Y16" s="24">
        <v>-1375752</v>
      </c>
      <c r="Z16" s="6">
        <v>-115.89</v>
      </c>
      <c r="AA16" s="22">
        <v>25236253</v>
      </c>
    </row>
    <row r="17" spans="1:27" ht="12.75">
      <c r="A17" s="5" t="s">
        <v>44</v>
      </c>
      <c r="B17" s="3"/>
      <c r="C17" s="22"/>
      <c r="D17" s="22"/>
      <c r="E17" s="23">
        <v>27783946</v>
      </c>
      <c r="F17" s="24">
        <v>27783946</v>
      </c>
      <c r="G17" s="24">
        <v>1720135</v>
      </c>
      <c r="H17" s="24">
        <v>1720135</v>
      </c>
      <c r="I17" s="24">
        <v>1720135</v>
      </c>
      <c r="J17" s="24">
        <v>5160405</v>
      </c>
      <c r="K17" s="24">
        <v>1720135</v>
      </c>
      <c r="L17" s="24">
        <v>1720135</v>
      </c>
      <c r="M17" s="24">
        <v>1720135</v>
      </c>
      <c r="N17" s="24">
        <v>5160405</v>
      </c>
      <c r="O17" s="24"/>
      <c r="P17" s="24"/>
      <c r="Q17" s="24"/>
      <c r="R17" s="24"/>
      <c r="S17" s="24"/>
      <c r="T17" s="24"/>
      <c r="U17" s="24"/>
      <c r="V17" s="24"/>
      <c r="W17" s="24">
        <v>10320810</v>
      </c>
      <c r="X17" s="24">
        <v>12392322</v>
      </c>
      <c r="Y17" s="24">
        <v>-2071512</v>
      </c>
      <c r="Z17" s="6">
        <v>-16.72</v>
      </c>
      <c r="AA17" s="22">
        <v>27783946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110015607</v>
      </c>
      <c r="D19" s="19">
        <f>SUM(D20:D23)</f>
        <v>0</v>
      </c>
      <c r="E19" s="20">
        <f t="shared" si="3"/>
        <v>148462478</v>
      </c>
      <c r="F19" s="21">
        <f t="shared" si="3"/>
        <v>148462478</v>
      </c>
      <c r="G19" s="21">
        <f t="shared" si="3"/>
        <v>8267088</v>
      </c>
      <c r="H19" s="21">
        <f t="shared" si="3"/>
        <v>8267088</v>
      </c>
      <c r="I19" s="21">
        <f t="shared" si="3"/>
        <v>8267088</v>
      </c>
      <c r="J19" s="21">
        <f t="shared" si="3"/>
        <v>24801264</v>
      </c>
      <c r="K19" s="21">
        <f t="shared" si="3"/>
        <v>8994679</v>
      </c>
      <c r="L19" s="21">
        <f t="shared" si="3"/>
        <v>8994679</v>
      </c>
      <c r="M19" s="21">
        <f t="shared" si="3"/>
        <v>8844709</v>
      </c>
      <c r="N19" s="21">
        <f t="shared" si="3"/>
        <v>26834067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51635331</v>
      </c>
      <c r="X19" s="21">
        <f t="shared" si="3"/>
        <v>70345002</v>
      </c>
      <c r="Y19" s="21">
        <f t="shared" si="3"/>
        <v>-18709671</v>
      </c>
      <c r="Z19" s="4">
        <f>+IF(X19&lt;&gt;0,+(Y19/X19)*100,0)</f>
        <v>-26.59701537857658</v>
      </c>
      <c r="AA19" s="19">
        <f>SUM(AA20:AA23)</f>
        <v>148462478</v>
      </c>
    </row>
    <row r="20" spans="1:27" ht="12.75">
      <c r="A20" s="5" t="s">
        <v>47</v>
      </c>
      <c r="B20" s="3"/>
      <c r="C20" s="22">
        <v>88208621</v>
      </c>
      <c r="D20" s="22"/>
      <c r="E20" s="23">
        <v>125296478</v>
      </c>
      <c r="F20" s="24">
        <v>125296478</v>
      </c>
      <c r="G20" s="24">
        <v>6597412</v>
      </c>
      <c r="H20" s="24">
        <v>6597412</v>
      </c>
      <c r="I20" s="24">
        <v>6597412</v>
      </c>
      <c r="J20" s="24">
        <v>19792236</v>
      </c>
      <c r="K20" s="24">
        <v>7325003</v>
      </c>
      <c r="L20" s="24">
        <v>7325003</v>
      </c>
      <c r="M20" s="24">
        <v>7175033</v>
      </c>
      <c r="N20" s="24">
        <v>21825039</v>
      </c>
      <c r="O20" s="24"/>
      <c r="P20" s="24"/>
      <c r="Q20" s="24"/>
      <c r="R20" s="24"/>
      <c r="S20" s="24"/>
      <c r="T20" s="24"/>
      <c r="U20" s="24"/>
      <c r="V20" s="24"/>
      <c r="W20" s="24">
        <v>41617275</v>
      </c>
      <c r="X20" s="24">
        <v>58762002</v>
      </c>
      <c r="Y20" s="24">
        <v>-17144727</v>
      </c>
      <c r="Z20" s="6">
        <v>-29.18</v>
      </c>
      <c r="AA20" s="22">
        <v>125296478</v>
      </c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>
        <v>2</v>
      </c>
      <c r="H22" s="27">
        <v>2</v>
      </c>
      <c r="I22" s="27">
        <v>2</v>
      </c>
      <c r="J22" s="27">
        <v>6</v>
      </c>
      <c r="K22" s="27">
        <v>2</v>
      </c>
      <c r="L22" s="27">
        <v>2</v>
      </c>
      <c r="M22" s="27">
        <v>2</v>
      </c>
      <c r="N22" s="27">
        <v>6</v>
      </c>
      <c r="O22" s="27"/>
      <c r="P22" s="27"/>
      <c r="Q22" s="27"/>
      <c r="R22" s="27"/>
      <c r="S22" s="27"/>
      <c r="T22" s="27"/>
      <c r="U22" s="27"/>
      <c r="V22" s="27"/>
      <c r="W22" s="27">
        <v>12</v>
      </c>
      <c r="X22" s="27"/>
      <c r="Y22" s="27">
        <v>12</v>
      </c>
      <c r="Z22" s="7">
        <v>0</v>
      </c>
      <c r="AA22" s="25"/>
    </row>
    <row r="23" spans="1:27" ht="12.75">
      <c r="A23" s="5" t="s">
        <v>50</v>
      </c>
      <c r="B23" s="3"/>
      <c r="C23" s="22">
        <v>21806986</v>
      </c>
      <c r="D23" s="22"/>
      <c r="E23" s="23">
        <v>23166000</v>
      </c>
      <c r="F23" s="24">
        <v>23166000</v>
      </c>
      <c r="G23" s="24">
        <v>1669674</v>
      </c>
      <c r="H23" s="24">
        <v>1669674</v>
      </c>
      <c r="I23" s="24">
        <v>1669674</v>
      </c>
      <c r="J23" s="24">
        <v>5009022</v>
      </c>
      <c r="K23" s="24">
        <v>1669674</v>
      </c>
      <c r="L23" s="24">
        <v>1669674</v>
      </c>
      <c r="M23" s="24">
        <v>1669674</v>
      </c>
      <c r="N23" s="24">
        <v>5009022</v>
      </c>
      <c r="O23" s="24"/>
      <c r="P23" s="24"/>
      <c r="Q23" s="24"/>
      <c r="R23" s="24"/>
      <c r="S23" s="24"/>
      <c r="T23" s="24"/>
      <c r="U23" s="24"/>
      <c r="V23" s="24"/>
      <c r="W23" s="24">
        <v>10018044</v>
      </c>
      <c r="X23" s="24">
        <v>11583000</v>
      </c>
      <c r="Y23" s="24">
        <v>-1564956</v>
      </c>
      <c r="Z23" s="6">
        <v>-13.51</v>
      </c>
      <c r="AA23" s="22">
        <v>23166000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>
        <v>13162</v>
      </c>
      <c r="H24" s="21">
        <v>13162</v>
      </c>
      <c r="I24" s="21">
        <v>13162</v>
      </c>
      <c r="J24" s="21">
        <v>39486</v>
      </c>
      <c r="K24" s="21">
        <v>521252</v>
      </c>
      <c r="L24" s="21">
        <v>521252</v>
      </c>
      <c r="M24" s="21">
        <v>521252</v>
      </c>
      <c r="N24" s="21">
        <v>1563756</v>
      </c>
      <c r="O24" s="21"/>
      <c r="P24" s="21"/>
      <c r="Q24" s="21"/>
      <c r="R24" s="21"/>
      <c r="S24" s="21"/>
      <c r="T24" s="21"/>
      <c r="U24" s="21"/>
      <c r="V24" s="21"/>
      <c r="W24" s="21">
        <v>1603242</v>
      </c>
      <c r="X24" s="21"/>
      <c r="Y24" s="21">
        <v>1603242</v>
      </c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267592660</v>
      </c>
      <c r="D25" s="44">
        <f>+D5+D9+D15+D19+D24</f>
        <v>0</v>
      </c>
      <c r="E25" s="45">
        <f t="shared" si="4"/>
        <v>317416522</v>
      </c>
      <c r="F25" s="46">
        <f t="shared" si="4"/>
        <v>317416522</v>
      </c>
      <c r="G25" s="46">
        <f t="shared" si="4"/>
        <v>9660936</v>
      </c>
      <c r="H25" s="46">
        <f t="shared" si="4"/>
        <v>9660936</v>
      </c>
      <c r="I25" s="46">
        <f t="shared" si="4"/>
        <v>9773626</v>
      </c>
      <c r="J25" s="46">
        <f t="shared" si="4"/>
        <v>29095498</v>
      </c>
      <c r="K25" s="46">
        <f t="shared" si="4"/>
        <v>11009307</v>
      </c>
      <c r="L25" s="46">
        <f t="shared" si="4"/>
        <v>11009307</v>
      </c>
      <c r="M25" s="46">
        <f t="shared" si="4"/>
        <v>10859337</v>
      </c>
      <c r="N25" s="46">
        <f t="shared" si="4"/>
        <v>32877951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61973449</v>
      </c>
      <c r="X25" s="46">
        <f t="shared" si="4"/>
        <v>139378872</v>
      </c>
      <c r="Y25" s="46">
        <f t="shared" si="4"/>
        <v>-77405423</v>
      </c>
      <c r="Z25" s="47">
        <f>+IF(X25&lt;&gt;0,+(Y25/X25)*100,0)</f>
        <v>-55.53598037441429</v>
      </c>
      <c r="AA25" s="44">
        <f>+AA5+AA9+AA15+AA19+AA24</f>
        <v>317416522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237122270</v>
      </c>
      <c r="D28" s="19">
        <f>SUM(D29:D31)</f>
        <v>0</v>
      </c>
      <c r="E28" s="20">
        <f t="shared" si="5"/>
        <v>158984051</v>
      </c>
      <c r="F28" s="21">
        <f t="shared" si="5"/>
        <v>158984051</v>
      </c>
      <c r="G28" s="21">
        <f t="shared" si="5"/>
        <v>3636057</v>
      </c>
      <c r="H28" s="21">
        <f t="shared" si="5"/>
        <v>3636057</v>
      </c>
      <c r="I28" s="21">
        <f t="shared" si="5"/>
        <v>3636057</v>
      </c>
      <c r="J28" s="21">
        <f t="shared" si="5"/>
        <v>10908171</v>
      </c>
      <c r="K28" s="21">
        <f t="shared" si="5"/>
        <v>3636057</v>
      </c>
      <c r="L28" s="21">
        <f t="shared" si="5"/>
        <v>3636057</v>
      </c>
      <c r="M28" s="21">
        <f t="shared" si="5"/>
        <v>3636057</v>
      </c>
      <c r="N28" s="21">
        <f t="shared" si="5"/>
        <v>10908171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21816342</v>
      </c>
      <c r="X28" s="21">
        <f t="shared" si="5"/>
        <v>78689796</v>
      </c>
      <c r="Y28" s="21">
        <f t="shared" si="5"/>
        <v>-56873454</v>
      </c>
      <c r="Z28" s="4">
        <f>+IF(X28&lt;&gt;0,+(Y28/X28)*100,0)</f>
        <v>-72.27551333339332</v>
      </c>
      <c r="AA28" s="19">
        <f>SUM(AA29:AA31)</f>
        <v>158984051</v>
      </c>
    </row>
    <row r="29" spans="1:27" ht="12.75">
      <c r="A29" s="5" t="s">
        <v>33</v>
      </c>
      <c r="B29" s="3"/>
      <c r="C29" s="22">
        <v>7925957</v>
      </c>
      <c r="D29" s="22"/>
      <c r="E29" s="23">
        <v>6892513</v>
      </c>
      <c r="F29" s="24">
        <v>6892513</v>
      </c>
      <c r="G29" s="24">
        <v>736368</v>
      </c>
      <c r="H29" s="24">
        <v>736368</v>
      </c>
      <c r="I29" s="24">
        <v>736368</v>
      </c>
      <c r="J29" s="24">
        <v>2209104</v>
      </c>
      <c r="K29" s="24">
        <v>736368</v>
      </c>
      <c r="L29" s="24">
        <v>736368</v>
      </c>
      <c r="M29" s="24">
        <v>736368</v>
      </c>
      <c r="N29" s="24">
        <v>2209104</v>
      </c>
      <c r="O29" s="24"/>
      <c r="P29" s="24"/>
      <c r="Q29" s="24"/>
      <c r="R29" s="24"/>
      <c r="S29" s="24"/>
      <c r="T29" s="24"/>
      <c r="U29" s="24"/>
      <c r="V29" s="24"/>
      <c r="W29" s="24">
        <v>4418208</v>
      </c>
      <c r="X29" s="24">
        <v>3446256</v>
      </c>
      <c r="Y29" s="24">
        <v>971952</v>
      </c>
      <c r="Z29" s="6">
        <v>28.2</v>
      </c>
      <c r="AA29" s="22">
        <v>6892513</v>
      </c>
    </row>
    <row r="30" spans="1:27" ht="12.75">
      <c r="A30" s="5" t="s">
        <v>34</v>
      </c>
      <c r="B30" s="3"/>
      <c r="C30" s="25">
        <v>229196313</v>
      </c>
      <c r="D30" s="25"/>
      <c r="E30" s="26">
        <v>152091538</v>
      </c>
      <c r="F30" s="27">
        <v>152091538</v>
      </c>
      <c r="G30" s="27">
        <v>2391445</v>
      </c>
      <c r="H30" s="27">
        <v>2391445</v>
      </c>
      <c r="I30" s="27">
        <v>2391445</v>
      </c>
      <c r="J30" s="27">
        <v>7174335</v>
      </c>
      <c r="K30" s="27">
        <v>2391445</v>
      </c>
      <c r="L30" s="27">
        <v>2391445</v>
      </c>
      <c r="M30" s="27">
        <v>2391445</v>
      </c>
      <c r="N30" s="27">
        <v>7174335</v>
      </c>
      <c r="O30" s="27"/>
      <c r="P30" s="27"/>
      <c r="Q30" s="27"/>
      <c r="R30" s="27"/>
      <c r="S30" s="27"/>
      <c r="T30" s="27"/>
      <c r="U30" s="27"/>
      <c r="V30" s="27"/>
      <c r="W30" s="27">
        <v>14348670</v>
      </c>
      <c r="X30" s="27">
        <v>75243540</v>
      </c>
      <c r="Y30" s="27">
        <v>-60894870</v>
      </c>
      <c r="Z30" s="7">
        <v>-80.93</v>
      </c>
      <c r="AA30" s="25">
        <v>152091538</v>
      </c>
    </row>
    <row r="31" spans="1:27" ht="12.75">
      <c r="A31" s="5" t="s">
        <v>35</v>
      </c>
      <c r="B31" s="3"/>
      <c r="C31" s="22"/>
      <c r="D31" s="22"/>
      <c r="E31" s="23"/>
      <c r="F31" s="24"/>
      <c r="G31" s="24">
        <v>508244</v>
      </c>
      <c r="H31" s="24">
        <v>508244</v>
      </c>
      <c r="I31" s="24">
        <v>508244</v>
      </c>
      <c r="J31" s="24">
        <v>1524732</v>
      </c>
      <c r="K31" s="24">
        <v>508244</v>
      </c>
      <c r="L31" s="24">
        <v>508244</v>
      </c>
      <c r="M31" s="24">
        <v>508244</v>
      </c>
      <c r="N31" s="24">
        <v>1524732</v>
      </c>
      <c r="O31" s="24"/>
      <c r="P31" s="24"/>
      <c r="Q31" s="24"/>
      <c r="R31" s="24"/>
      <c r="S31" s="24"/>
      <c r="T31" s="24"/>
      <c r="U31" s="24"/>
      <c r="V31" s="24"/>
      <c r="W31" s="24">
        <v>3049464</v>
      </c>
      <c r="X31" s="24"/>
      <c r="Y31" s="24">
        <v>3049464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38248598</v>
      </c>
      <c r="F32" s="21">
        <f t="shared" si="6"/>
        <v>38248598</v>
      </c>
      <c r="G32" s="21">
        <f t="shared" si="6"/>
        <v>2123782</v>
      </c>
      <c r="H32" s="21">
        <f t="shared" si="6"/>
        <v>2123782</v>
      </c>
      <c r="I32" s="21">
        <f t="shared" si="6"/>
        <v>2117045</v>
      </c>
      <c r="J32" s="21">
        <f t="shared" si="6"/>
        <v>6364609</v>
      </c>
      <c r="K32" s="21">
        <f t="shared" si="6"/>
        <v>2117045</v>
      </c>
      <c r="L32" s="21">
        <f t="shared" si="6"/>
        <v>2117045</v>
      </c>
      <c r="M32" s="21">
        <f t="shared" si="6"/>
        <v>2117045</v>
      </c>
      <c r="N32" s="21">
        <f t="shared" si="6"/>
        <v>6351135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12715744</v>
      </c>
      <c r="X32" s="21">
        <f t="shared" si="6"/>
        <v>19124298</v>
      </c>
      <c r="Y32" s="21">
        <f t="shared" si="6"/>
        <v>-6408554</v>
      </c>
      <c r="Z32" s="4">
        <f>+IF(X32&lt;&gt;0,+(Y32/X32)*100,0)</f>
        <v>-33.510009099418966</v>
      </c>
      <c r="AA32" s="19">
        <f>SUM(AA33:AA37)</f>
        <v>38248598</v>
      </c>
    </row>
    <row r="33" spans="1:27" ht="12.75">
      <c r="A33" s="5" t="s">
        <v>37</v>
      </c>
      <c r="B33" s="3"/>
      <c r="C33" s="22"/>
      <c r="D33" s="22"/>
      <c r="E33" s="23">
        <v>23589829</v>
      </c>
      <c r="F33" s="24">
        <v>23589829</v>
      </c>
      <c r="G33" s="24">
        <v>1528600</v>
      </c>
      <c r="H33" s="24">
        <v>1528600</v>
      </c>
      <c r="I33" s="24">
        <v>1528600</v>
      </c>
      <c r="J33" s="24">
        <v>4585800</v>
      </c>
      <c r="K33" s="24">
        <v>1528600</v>
      </c>
      <c r="L33" s="24">
        <v>1528600</v>
      </c>
      <c r="M33" s="24">
        <v>1528600</v>
      </c>
      <c r="N33" s="24">
        <v>4585800</v>
      </c>
      <c r="O33" s="24"/>
      <c r="P33" s="24"/>
      <c r="Q33" s="24"/>
      <c r="R33" s="24"/>
      <c r="S33" s="24"/>
      <c r="T33" s="24"/>
      <c r="U33" s="24"/>
      <c r="V33" s="24"/>
      <c r="W33" s="24">
        <v>9171600</v>
      </c>
      <c r="X33" s="24">
        <v>11794914</v>
      </c>
      <c r="Y33" s="24">
        <v>-2623314</v>
      </c>
      <c r="Z33" s="6">
        <v>-22.24</v>
      </c>
      <c r="AA33" s="22">
        <v>23589829</v>
      </c>
    </row>
    <row r="34" spans="1:27" ht="12.75">
      <c r="A34" s="5" t="s">
        <v>38</v>
      </c>
      <c r="B34" s="3"/>
      <c r="C34" s="22"/>
      <c r="D34" s="22"/>
      <c r="E34" s="23">
        <v>11746706</v>
      </c>
      <c r="F34" s="24">
        <v>11746706</v>
      </c>
      <c r="G34" s="24">
        <v>420436</v>
      </c>
      <c r="H34" s="24">
        <v>420436</v>
      </c>
      <c r="I34" s="24">
        <v>420436</v>
      </c>
      <c r="J34" s="24">
        <v>1261308</v>
      </c>
      <c r="K34" s="24">
        <v>420436</v>
      </c>
      <c r="L34" s="24">
        <v>420436</v>
      </c>
      <c r="M34" s="24">
        <v>420436</v>
      </c>
      <c r="N34" s="24">
        <v>1261308</v>
      </c>
      <c r="O34" s="24"/>
      <c r="P34" s="24"/>
      <c r="Q34" s="24"/>
      <c r="R34" s="24"/>
      <c r="S34" s="24"/>
      <c r="T34" s="24"/>
      <c r="U34" s="24"/>
      <c r="V34" s="24"/>
      <c r="W34" s="24">
        <v>2522616</v>
      </c>
      <c r="X34" s="24">
        <v>5873352</v>
      </c>
      <c r="Y34" s="24">
        <v>-3350736</v>
      </c>
      <c r="Z34" s="6">
        <v>-57.05</v>
      </c>
      <c r="AA34" s="22">
        <v>11746706</v>
      </c>
    </row>
    <row r="35" spans="1:27" ht="12.75">
      <c r="A35" s="5" t="s">
        <v>39</v>
      </c>
      <c r="B35" s="3"/>
      <c r="C35" s="22"/>
      <c r="D35" s="22"/>
      <c r="E35" s="23"/>
      <c r="F35" s="24"/>
      <c r="G35" s="24">
        <v>43576</v>
      </c>
      <c r="H35" s="24">
        <v>43576</v>
      </c>
      <c r="I35" s="24">
        <v>43576</v>
      </c>
      <c r="J35" s="24">
        <v>130728</v>
      </c>
      <c r="K35" s="24">
        <v>43576</v>
      </c>
      <c r="L35" s="24">
        <v>43576</v>
      </c>
      <c r="M35" s="24">
        <v>43576</v>
      </c>
      <c r="N35" s="24">
        <v>130728</v>
      </c>
      <c r="O35" s="24"/>
      <c r="P35" s="24"/>
      <c r="Q35" s="24"/>
      <c r="R35" s="24"/>
      <c r="S35" s="24"/>
      <c r="T35" s="24"/>
      <c r="U35" s="24"/>
      <c r="V35" s="24"/>
      <c r="W35" s="24">
        <v>261456</v>
      </c>
      <c r="X35" s="24"/>
      <c r="Y35" s="24">
        <v>261456</v>
      </c>
      <c r="Z35" s="6">
        <v>0</v>
      </c>
      <c r="AA35" s="22"/>
    </row>
    <row r="36" spans="1:27" ht="12.75">
      <c r="A36" s="5" t="s">
        <v>40</v>
      </c>
      <c r="B36" s="3"/>
      <c r="C36" s="22"/>
      <c r="D36" s="22"/>
      <c r="E36" s="23">
        <v>2912063</v>
      </c>
      <c r="F36" s="24">
        <v>2912063</v>
      </c>
      <c r="G36" s="24">
        <v>122933</v>
      </c>
      <c r="H36" s="24">
        <v>122933</v>
      </c>
      <c r="I36" s="24">
        <v>122933</v>
      </c>
      <c r="J36" s="24">
        <v>368799</v>
      </c>
      <c r="K36" s="24">
        <v>122933</v>
      </c>
      <c r="L36" s="24">
        <v>122933</v>
      </c>
      <c r="M36" s="24">
        <v>122933</v>
      </c>
      <c r="N36" s="24">
        <v>368799</v>
      </c>
      <c r="O36" s="24"/>
      <c r="P36" s="24"/>
      <c r="Q36" s="24"/>
      <c r="R36" s="24"/>
      <c r="S36" s="24"/>
      <c r="T36" s="24"/>
      <c r="U36" s="24"/>
      <c r="V36" s="24"/>
      <c r="W36" s="24">
        <v>737598</v>
      </c>
      <c r="X36" s="24">
        <v>1456032</v>
      </c>
      <c r="Y36" s="24">
        <v>-718434</v>
      </c>
      <c r="Z36" s="6">
        <v>-49.34</v>
      </c>
      <c r="AA36" s="22">
        <v>2912063</v>
      </c>
    </row>
    <row r="37" spans="1:27" ht="12.75">
      <c r="A37" s="5" t="s">
        <v>41</v>
      </c>
      <c r="B37" s="3"/>
      <c r="C37" s="25"/>
      <c r="D37" s="25"/>
      <c r="E37" s="26"/>
      <c r="F37" s="27"/>
      <c r="G37" s="27">
        <v>8237</v>
      </c>
      <c r="H37" s="27">
        <v>8237</v>
      </c>
      <c r="I37" s="27">
        <v>1500</v>
      </c>
      <c r="J37" s="27">
        <v>17974</v>
      </c>
      <c r="K37" s="27">
        <v>1500</v>
      </c>
      <c r="L37" s="27">
        <v>1500</v>
      </c>
      <c r="M37" s="27">
        <v>1500</v>
      </c>
      <c r="N37" s="27">
        <v>4500</v>
      </c>
      <c r="O37" s="27"/>
      <c r="P37" s="27"/>
      <c r="Q37" s="27"/>
      <c r="R37" s="27"/>
      <c r="S37" s="27"/>
      <c r="T37" s="27"/>
      <c r="U37" s="27"/>
      <c r="V37" s="27"/>
      <c r="W37" s="27">
        <v>22474</v>
      </c>
      <c r="X37" s="27"/>
      <c r="Y37" s="27">
        <v>22474</v>
      </c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17755408</v>
      </c>
      <c r="F38" s="21">
        <f t="shared" si="7"/>
        <v>17755408</v>
      </c>
      <c r="G38" s="21">
        <f t="shared" si="7"/>
        <v>1906390</v>
      </c>
      <c r="H38" s="21">
        <f t="shared" si="7"/>
        <v>1906390</v>
      </c>
      <c r="I38" s="21">
        <f t="shared" si="7"/>
        <v>4825773</v>
      </c>
      <c r="J38" s="21">
        <f t="shared" si="7"/>
        <v>8638553</v>
      </c>
      <c r="K38" s="21">
        <f t="shared" si="7"/>
        <v>4825773</v>
      </c>
      <c r="L38" s="21">
        <f t="shared" si="7"/>
        <v>4825773</v>
      </c>
      <c r="M38" s="21">
        <f t="shared" si="7"/>
        <v>4825773</v>
      </c>
      <c r="N38" s="21">
        <f t="shared" si="7"/>
        <v>14477319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23115872</v>
      </c>
      <c r="X38" s="21">
        <f t="shared" si="7"/>
        <v>12795960</v>
      </c>
      <c r="Y38" s="21">
        <f t="shared" si="7"/>
        <v>10319912</v>
      </c>
      <c r="Z38" s="4">
        <f>+IF(X38&lt;&gt;0,+(Y38/X38)*100,0)</f>
        <v>80.64976758289335</v>
      </c>
      <c r="AA38" s="19">
        <f>SUM(AA39:AA41)</f>
        <v>17755408</v>
      </c>
    </row>
    <row r="39" spans="1:27" ht="12.75">
      <c r="A39" s="5" t="s">
        <v>43</v>
      </c>
      <c r="B39" s="3"/>
      <c r="C39" s="22"/>
      <c r="D39" s="22"/>
      <c r="E39" s="23">
        <v>8982931</v>
      </c>
      <c r="F39" s="24">
        <v>8982931</v>
      </c>
      <c r="G39" s="24">
        <v>833936</v>
      </c>
      <c r="H39" s="24">
        <v>833936</v>
      </c>
      <c r="I39" s="24">
        <v>3753319</v>
      </c>
      <c r="J39" s="24">
        <v>5421191</v>
      </c>
      <c r="K39" s="24">
        <v>3753319</v>
      </c>
      <c r="L39" s="24">
        <v>3753319</v>
      </c>
      <c r="M39" s="24">
        <v>3753319</v>
      </c>
      <c r="N39" s="24">
        <v>11259957</v>
      </c>
      <c r="O39" s="24"/>
      <c r="P39" s="24"/>
      <c r="Q39" s="24"/>
      <c r="R39" s="24"/>
      <c r="S39" s="24"/>
      <c r="T39" s="24"/>
      <c r="U39" s="24"/>
      <c r="V39" s="24"/>
      <c r="W39" s="24">
        <v>16681148</v>
      </c>
      <c r="X39" s="24">
        <v>4489974</v>
      </c>
      <c r="Y39" s="24">
        <v>12191174</v>
      </c>
      <c r="Z39" s="6">
        <v>271.52</v>
      </c>
      <c r="AA39" s="22">
        <v>8982931</v>
      </c>
    </row>
    <row r="40" spans="1:27" ht="12.75">
      <c r="A40" s="5" t="s">
        <v>44</v>
      </c>
      <c r="B40" s="3"/>
      <c r="C40" s="22"/>
      <c r="D40" s="22"/>
      <c r="E40" s="23">
        <v>8772477</v>
      </c>
      <c r="F40" s="24">
        <v>8772477</v>
      </c>
      <c r="G40" s="24">
        <v>1072454</v>
      </c>
      <c r="H40" s="24">
        <v>1072454</v>
      </c>
      <c r="I40" s="24">
        <v>1072454</v>
      </c>
      <c r="J40" s="24">
        <v>3217362</v>
      </c>
      <c r="K40" s="24">
        <v>1072454</v>
      </c>
      <c r="L40" s="24">
        <v>1072454</v>
      </c>
      <c r="M40" s="24">
        <v>1072454</v>
      </c>
      <c r="N40" s="24">
        <v>3217362</v>
      </c>
      <c r="O40" s="24"/>
      <c r="P40" s="24"/>
      <c r="Q40" s="24"/>
      <c r="R40" s="24"/>
      <c r="S40" s="24"/>
      <c r="T40" s="24"/>
      <c r="U40" s="24"/>
      <c r="V40" s="24"/>
      <c r="W40" s="24">
        <v>6434724</v>
      </c>
      <c r="X40" s="24">
        <v>8305986</v>
      </c>
      <c r="Y40" s="24">
        <v>-1871262</v>
      </c>
      <c r="Z40" s="6">
        <v>-22.53</v>
      </c>
      <c r="AA40" s="22">
        <v>8772477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77383034</v>
      </c>
      <c r="D42" s="19">
        <f>SUM(D43:D46)</f>
        <v>0</v>
      </c>
      <c r="E42" s="20">
        <f t="shared" si="8"/>
        <v>71766815</v>
      </c>
      <c r="F42" s="21">
        <f t="shared" si="8"/>
        <v>71766815</v>
      </c>
      <c r="G42" s="21">
        <f t="shared" si="8"/>
        <v>7008075</v>
      </c>
      <c r="H42" s="21">
        <f t="shared" si="8"/>
        <v>7008075</v>
      </c>
      <c r="I42" s="21">
        <f t="shared" si="8"/>
        <v>7008075</v>
      </c>
      <c r="J42" s="21">
        <f t="shared" si="8"/>
        <v>21024225</v>
      </c>
      <c r="K42" s="21">
        <f t="shared" si="8"/>
        <v>8190631</v>
      </c>
      <c r="L42" s="21">
        <f t="shared" si="8"/>
        <v>8190631</v>
      </c>
      <c r="M42" s="21">
        <f t="shared" si="8"/>
        <v>8190631</v>
      </c>
      <c r="N42" s="21">
        <f t="shared" si="8"/>
        <v>24571893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45596118</v>
      </c>
      <c r="X42" s="21">
        <f t="shared" si="8"/>
        <v>35884896</v>
      </c>
      <c r="Y42" s="21">
        <f t="shared" si="8"/>
        <v>9711222</v>
      </c>
      <c r="Z42" s="4">
        <f>+IF(X42&lt;&gt;0,+(Y42/X42)*100,0)</f>
        <v>27.06214335970209</v>
      </c>
      <c r="AA42" s="19">
        <f>SUM(AA43:AA46)</f>
        <v>71766815</v>
      </c>
    </row>
    <row r="43" spans="1:27" ht="12.75">
      <c r="A43" s="5" t="s">
        <v>47</v>
      </c>
      <c r="B43" s="3"/>
      <c r="C43" s="22">
        <v>77383034</v>
      </c>
      <c r="D43" s="22"/>
      <c r="E43" s="23">
        <v>69506360</v>
      </c>
      <c r="F43" s="24">
        <v>69506360</v>
      </c>
      <c r="G43" s="24">
        <v>6497939</v>
      </c>
      <c r="H43" s="24">
        <v>6497939</v>
      </c>
      <c r="I43" s="24">
        <v>6497939</v>
      </c>
      <c r="J43" s="24">
        <v>19493817</v>
      </c>
      <c r="K43" s="24">
        <v>7680495</v>
      </c>
      <c r="L43" s="24">
        <v>7680495</v>
      </c>
      <c r="M43" s="24">
        <v>7680495</v>
      </c>
      <c r="N43" s="24">
        <v>23041485</v>
      </c>
      <c r="O43" s="24"/>
      <c r="P43" s="24"/>
      <c r="Q43" s="24"/>
      <c r="R43" s="24"/>
      <c r="S43" s="24"/>
      <c r="T43" s="24"/>
      <c r="U43" s="24"/>
      <c r="V43" s="24"/>
      <c r="W43" s="24">
        <v>42535302</v>
      </c>
      <c r="X43" s="24">
        <v>34754670</v>
      </c>
      <c r="Y43" s="24">
        <v>7780632</v>
      </c>
      <c r="Z43" s="6">
        <v>22.39</v>
      </c>
      <c r="AA43" s="22">
        <v>69506360</v>
      </c>
    </row>
    <row r="44" spans="1:27" ht="12.75">
      <c r="A44" s="5" t="s">
        <v>48</v>
      </c>
      <c r="B44" s="3"/>
      <c r="C44" s="22"/>
      <c r="D44" s="22"/>
      <c r="E44" s="23"/>
      <c r="F44" s="24"/>
      <c r="G44" s="24">
        <v>46</v>
      </c>
      <c r="H44" s="24">
        <v>46</v>
      </c>
      <c r="I44" s="24">
        <v>46</v>
      </c>
      <c r="J44" s="24">
        <v>138</v>
      </c>
      <c r="K44" s="24">
        <v>46</v>
      </c>
      <c r="L44" s="24">
        <v>46</v>
      </c>
      <c r="M44" s="24">
        <v>46</v>
      </c>
      <c r="N44" s="24">
        <v>138</v>
      </c>
      <c r="O44" s="24"/>
      <c r="P44" s="24"/>
      <c r="Q44" s="24"/>
      <c r="R44" s="24"/>
      <c r="S44" s="24"/>
      <c r="T44" s="24"/>
      <c r="U44" s="24"/>
      <c r="V44" s="24"/>
      <c r="W44" s="24">
        <v>276</v>
      </c>
      <c r="X44" s="24"/>
      <c r="Y44" s="24">
        <v>276</v>
      </c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>
        <v>2260455</v>
      </c>
      <c r="F46" s="24">
        <v>2260455</v>
      </c>
      <c r="G46" s="24">
        <v>510090</v>
      </c>
      <c r="H46" s="24">
        <v>510090</v>
      </c>
      <c r="I46" s="24">
        <v>510090</v>
      </c>
      <c r="J46" s="24">
        <v>1530270</v>
      </c>
      <c r="K46" s="24">
        <v>510090</v>
      </c>
      <c r="L46" s="24">
        <v>510090</v>
      </c>
      <c r="M46" s="24">
        <v>510090</v>
      </c>
      <c r="N46" s="24">
        <v>1530270</v>
      </c>
      <c r="O46" s="24"/>
      <c r="P46" s="24"/>
      <c r="Q46" s="24"/>
      <c r="R46" s="24"/>
      <c r="S46" s="24"/>
      <c r="T46" s="24"/>
      <c r="U46" s="24"/>
      <c r="V46" s="24"/>
      <c r="W46" s="24">
        <v>3060540</v>
      </c>
      <c r="X46" s="24">
        <v>1130226</v>
      </c>
      <c r="Y46" s="24">
        <v>1930314</v>
      </c>
      <c r="Z46" s="6">
        <v>170.79</v>
      </c>
      <c r="AA46" s="22">
        <v>2260455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>
        <v>326515</v>
      </c>
      <c r="H47" s="21">
        <v>326515</v>
      </c>
      <c r="I47" s="21">
        <v>326515</v>
      </c>
      <c r="J47" s="21">
        <v>979545</v>
      </c>
      <c r="K47" s="21">
        <v>542683</v>
      </c>
      <c r="L47" s="21">
        <v>542683</v>
      </c>
      <c r="M47" s="21">
        <v>3167716</v>
      </c>
      <c r="N47" s="21">
        <v>4253082</v>
      </c>
      <c r="O47" s="21"/>
      <c r="P47" s="21"/>
      <c r="Q47" s="21"/>
      <c r="R47" s="21"/>
      <c r="S47" s="21"/>
      <c r="T47" s="21"/>
      <c r="U47" s="21"/>
      <c r="V47" s="21"/>
      <c r="W47" s="21">
        <v>5232627</v>
      </c>
      <c r="X47" s="21"/>
      <c r="Y47" s="21">
        <v>5232627</v>
      </c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314505304</v>
      </c>
      <c r="D48" s="44">
        <f>+D28+D32+D38+D42+D47</f>
        <v>0</v>
      </c>
      <c r="E48" s="45">
        <f t="shared" si="9"/>
        <v>286754872</v>
      </c>
      <c r="F48" s="46">
        <f t="shared" si="9"/>
        <v>286754872</v>
      </c>
      <c r="G48" s="46">
        <f t="shared" si="9"/>
        <v>15000819</v>
      </c>
      <c r="H48" s="46">
        <f t="shared" si="9"/>
        <v>15000819</v>
      </c>
      <c r="I48" s="46">
        <f t="shared" si="9"/>
        <v>17913465</v>
      </c>
      <c r="J48" s="46">
        <f t="shared" si="9"/>
        <v>47915103</v>
      </c>
      <c r="K48" s="46">
        <f t="shared" si="9"/>
        <v>19312189</v>
      </c>
      <c r="L48" s="46">
        <f t="shared" si="9"/>
        <v>19312189</v>
      </c>
      <c r="M48" s="46">
        <f t="shared" si="9"/>
        <v>21937222</v>
      </c>
      <c r="N48" s="46">
        <f t="shared" si="9"/>
        <v>60561600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108476703</v>
      </c>
      <c r="X48" s="46">
        <f t="shared" si="9"/>
        <v>146494950</v>
      </c>
      <c r="Y48" s="46">
        <f t="shared" si="9"/>
        <v>-38018247</v>
      </c>
      <c r="Z48" s="47">
        <f>+IF(X48&lt;&gt;0,+(Y48/X48)*100,0)</f>
        <v>-25.951916431248996</v>
      </c>
      <c r="AA48" s="44">
        <f>+AA28+AA32+AA38+AA42+AA47</f>
        <v>286754872</v>
      </c>
    </row>
    <row r="49" spans="1:27" ht="12.75">
      <c r="A49" s="14" t="s">
        <v>58</v>
      </c>
      <c r="B49" s="15"/>
      <c r="C49" s="48">
        <f aca="true" t="shared" si="10" ref="C49:Y49">+C25-C48</f>
        <v>-46912644</v>
      </c>
      <c r="D49" s="48">
        <f>+D25-D48</f>
        <v>0</v>
      </c>
      <c r="E49" s="49">
        <f t="shared" si="10"/>
        <v>30661650</v>
      </c>
      <c r="F49" s="50">
        <f t="shared" si="10"/>
        <v>30661650</v>
      </c>
      <c r="G49" s="50">
        <f t="shared" si="10"/>
        <v>-5339883</v>
      </c>
      <c r="H49" s="50">
        <f t="shared" si="10"/>
        <v>-5339883</v>
      </c>
      <c r="I49" s="50">
        <f t="shared" si="10"/>
        <v>-8139839</v>
      </c>
      <c r="J49" s="50">
        <f t="shared" si="10"/>
        <v>-18819605</v>
      </c>
      <c r="K49" s="50">
        <f t="shared" si="10"/>
        <v>-8302882</v>
      </c>
      <c r="L49" s="50">
        <f t="shared" si="10"/>
        <v>-8302882</v>
      </c>
      <c r="M49" s="50">
        <f t="shared" si="10"/>
        <v>-11077885</v>
      </c>
      <c r="N49" s="50">
        <f t="shared" si="10"/>
        <v>-27683649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-46503254</v>
      </c>
      <c r="X49" s="50">
        <f>IF(F25=F48,0,X25-X48)</f>
        <v>-7116078</v>
      </c>
      <c r="Y49" s="50">
        <f t="shared" si="10"/>
        <v>-39387176</v>
      </c>
      <c r="Z49" s="51">
        <f>+IF(X49&lt;&gt;0,+(Y49/X49)*100,0)</f>
        <v>553.4955631458789</v>
      </c>
      <c r="AA49" s="48">
        <f>+AA25-AA48</f>
        <v>30661650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76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231327380</v>
      </c>
      <c r="D5" s="19">
        <f>SUM(D6:D8)</f>
        <v>0</v>
      </c>
      <c r="E5" s="20">
        <f t="shared" si="0"/>
        <v>163835567</v>
      </c>
      <c r="F5" s="21">
        <f t="shared" si="0"/>
        <v>163835567</v>
      </c>
      <c r="G5" s="21">
        <f t="shared" si="0"/>
        <v>78900</v>
      </c>
      <c r="H5" s="21">
        <f t="shared" si="0"/>
        <v>1867981</v>
      </c>
      <c r="I5" s="21">
        <f t="shared" si="0"/>
        <v>1008536</v>
      </c>
      <c r="J5" s="21">
        <f t="shared" si="0"/>
        <v>2955417</v>
      </c>
      <c r="K5" s="21">
        <f t="shared" si="0"/>
        <v>414783</v>
      </c>
      <c r="L5" s="21">
        <f t="shared" si="0"/>
        <v>4858100</v>
      </c>
      <c r="M5" s="21">
        <f t="shared" si="0"/>
        <v>0</v>
      </c>
      <c r="N5" s="21">
        <f t="shared" si="0"/>
        <v>5272883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8228300</v>
      </c>
      <c r="X5" s="21">
        <f t="shared" si="0"/>
        <v>86038878</v>
      </c>
      <c r="Y5" s="21">
        <f t="shared" si="0"/>
        <v>-77810578</v>
      </c>
      <c r="Z5" s="4">
        <f>+IF(X5&lt;&gt;0,+(Y5/X5)*100,0)</f>
        <v>-90.43653265678337</v>
      </c>
      <c r="AA5" s="19">
        <f>SUM(AA6:AA8)</f>
        <v>163835567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>
        <v>231327380</v>
      </c>
      <c r="D7" s="25"/>
      <c r="E7" s="26">
        <v>163835567</v>
      </c>
      <c r="F7" s="27">
        <v>163835567</v>
      </c>
      <c r="G7" s="27">
        <v>78900</v>
      </c>
      <c r="H7" s="27">
        <v>1867981</v>
      </c>
      <c r="I7" s="27">
        <v>1008536</v>
      </c>
      <c r="J7" s="27">
        <v>2955417</v>
      </c>
      <c r="K7" s="27">
        <v>414783</v>
      </c>
      <c r="L7" s="27">
        <v>4858100</v>
      </c>
      <c r="M7" s="27"/>
      <c r="N7" s="27">
        <v>5272883</v>
      </c>
      <c r="O7" s="27"/>
      <c r="P7" s="27"/>
      <c r="Q7" s="27"/>
      <c r="R7" s="27"/>
      <c r="S7" s="27"/>
      <c r="T7" s="27"/>
      <c r="U7" s="27"/>
      <c r="V7" s="27"/>
      <c r="W7" s="27">
        <v>8228300</v>
      </c>
      <c r="X7" s="27">
        <v>86038878</v>
      </c>
      <c r="Y7" s="27">
        <v>-77810578</v>
      </c>
      <c r="Z7" s="7">
        <v>-90.44</v>
      </c>
      <c r="AA7" s="25">
        <v>163835567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4276460</v>
      </c>
      <c r="F9" s="21">
        <f t="shared" si="1"/>
        <v>4276460</v>
      </c>
      <c r="G9" s="21">
        <f t="shared" si="1"/>
        <v>-6250</v>
      </c>
      <c r="H9" s="21">
        <f t="shared" si="1"/>
        <v>4300</v>
      </c>
      <c r="I9" s="21">
        <f t="shared" si="1"/>
        <v>4000</v>
      </c>
      <c r="J9" s="21">
        <f t="shared" si="1"/>
        <v>2050</v>
      </c>
      <c r="K9" s="21">
        <f t="shared" si="1"/>
        <v>0</v>
      </c>
      <c r="L9" s="21">
        <f t="shared" si="1"/>
        <v>1650</v>
      </c>
      <c r="M9" s="21">
        <f t="shared" si="1"/>
        <v>0</v>
      </c>
      <c r="N9" s="21">
        <f t="shared" si="1"/>
        <v>1650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3700</v>
      </c>
      <c r="X9" s="21">
        <f t="shared" si="1"/>
        <v>0</v>
      </c>
      <c r="Y9" s="21">
        <f t="shared" si="1"/>
        <v>3700</v>
      </c>
      <c r="Z9" s="4">
        <f>+IF(X9&lt;&gt;0,+(Y9/X9)*100,0)</f>
        <v>0</v>
      </c>
      <c r="AA9" s="19">
        <f>SUM(AA10:AA14)</f>
        <v>4276460</v>
      </c>
    </row>
    <row r="10" spans="1:27" ht="12.75">
      <c r="A10" s="5" t="s">
        <v>37</v>
      </c>
      <c r="B10" s="3"/>
      <c r="C10" s="22"/>
      <c r="D10" s="22"/>
      <c r="E10" s="23">
        <v>4276460</v>
      </c>
      <c r="F10" s="24">
        <v>4276460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>
        <v>4276460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/>
      <c r="F12" s="24"/>
      <c r="G12" s="24">
        <v>-6250</v>
      </c>
      <c r="H12" s="24">
        <v>4300</v>
      </c>
      <c r="I12" s="24">
        <v>4000</v>
      </c>
      <c r="J12" s="24">
        <v>2050</v>
      </c>
      <c r="K12" s="24"/>
      <c r="L12" s="24">
        <v>1650</v>
      </c>
      <c r="M12" s="24"/>
      <c r="N12" s="24">
        <v>1650</v>
      </c>
      <c r="O12" s="24"/>
      <c r="P12" s="24"/>
      <c r="Q12" s="24"/>
      <c r="R12" s="24"/>
      <c r="S12" s="24"/>
      <c r="T12" s="24"/>
      <c r="U12" s="24"/>
      <c r="V12" s="24"/>
      <c r="W12" s="24">
        <v>3700</v>
      </c>
      <c r="X12" s="24"/>
      <c r="Y12" s="24">
        <v>3700</v>
      </c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70523600</v>
      </c>
      <c r="F15" s="21">
        <f t="shared" si="2"/>
        <v>70523600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268518</v>
      </c>
      <c r="Y15" s="21">
        <f t="shared" si="2"/>
        <v>-268518</v>
      </c>
      <c r="Z15" s="4">
        <f>+IF(X15&lt;&gt;0,+(Y15/X15)*100,0)</f>
        <v>-100</v>
      </c>
      <c r="AA15" s="19">
        <f>SUM(AA16:AA18)</f>
        <v>70523600</v>
      </c>
    </row>
    <row r="16" spans="1:27" ht="12.75">
      <c r="A16" s="5" t="s">
        <v>43</v>
      </c>
      <c r="B16" s="3"/>
      <c r="C16" s="22"/>
      <c r="D16" s="22"/>
      <c r="E16" s="23">
        <v>63600</v>
      </c>
      <c r="F16" s="24">
        <v>63600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>
        <v>63600</v>
      </c>
    </row>
    <row r="17" spans="1:27" ht="12.75">
      <c r="A17" s="5" t="s">
        <v>44</v>
      </c>
      <c r="B17" s="3"/>
      <c r="C17" s="22"/>
      <c r="D17" s="22"/>
      <c r="E17" s="23">
        <v>70460000</v>
      </c>
      <c r="F17" s="24">
        <v>70460000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268518</v>
      </c>
      <c r="Y17" s="24">
        <v>-268518</v>
      </c>
      <c r="Z17" s="6">
        <v>-100</v>
      </c>
      <c r="AA17" s="22">
        <v>70460000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900000</v>
      </c>
      <c r="F19" s="21">
        <f t="shared" si="3"/>
        <v>900000</v>
      </c>
      <c r="G19" s="21">
        <f t="shared" si="3"/>
        <v>-71593</v>
      </c>
      <c r="H19" s="21">
        <f t="shared" si="3"/>
        <v>71593</v>
      </c>
      <c r="I19" s="21">
        <f t="shared" si="3"/>
        <v>71340</v>
      </c>
      <c r="J19" s="21">
        <f t="shared" si="3"/>
        <v>71340</v>
      </c>
      <c r="K19" s="21">
        <f t="shared" si="3"/>
        <v>71340</v>
      </c>
      <c r="L19" s="21">
        <f t="shared" si="3"/>
        <v>1375340</v>
      </c>
      <c r="M19" s="21">
        <f t="shared" si="3"/>
        <v>0</v>
      </c>
      <c r="N19" s="21">
        <f t="shared" si="3"/>
        <v>1446680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1518020</v>
      </c>
      <c r="X19" s="21">
        <f t="shared" si="3"/>
        <v>21544998</v>
      </c>
      <c r="Y19" s="21">
        <f t="shared" si="3"/>
        <v>-20026978</v>
      </c>
      <c r="Z19" s="4">
        <f>+IF(X19&lt;&gt;0,+(Y19/X19)*100,0)</f>
        <v>-92.95418825288357</v>
      </c>
      <c r="AA19" s="19">
        <f>SUM(AA20:AA23)</f>
        <v>900000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>
        <v>900000</v>
      </c>
      <c r="F23" s="24">
        <v>900000</v>
      </c>
      <c r="G23" s="24">
        <v>-71593</v>
      </c>
      <c r="H23" s="24">
        <v>71593</v>
      </c>
      <c r="I23" s="24">
        <v>71340</v>
      </c>
      <c r="J23" s="24">
        <v>71340</v>
      </c>
      <c r="K23" s="24">
        <v>71340</v>
      </c>
      <c r="L23" s="24">
        <v>1375340</v>
      </c>
      <c r="M23" s="24"/>
      <c r="N23" s="24">
        <v>1446680</v>
      </c>
      <c r="O23" s="24"/>
      <c r="P23" s="24"/>
      <c r="Q23" s="24"/>
      <c r="R23" s="24"/>
      <c r="S23" s="24"/>
      <c r="T23" s="24"/>
      <c r="U23" s="24"/>
      <c r="V23" s="24"/>
      <c r="W23" s="24">
        <v>1518020</v>
      </c>
      <c r="X23" s="24">
        <v>21544998</v>
      </c>
      <c r="Y23" s="24">
        <v>-20026978</v>
      </c>
      <c r="Z23" s="6">
        <v>-92.95</v>
      </c>
      <c r="AA23" s="22">
        <v>900000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231327380</v>
      </c>
      <c r="D25" s="44">
        <f>+D5+D9+D15+D19+D24</f>
        <v>0</v>
      </c>
      <c r="E25" s="45">
        <f t="shared" si="4"/>
        <v>239535627</v>
      </c>
      <c r="F25" s="46">
        <f t="shared" si="4"/>
        <v>239535627</v>
      </c>
      <c r="G25" s="46">
        <f t="shared" si="4"/>
        <v>1057</v>
      </c>
      <c r="H25" s="46">
        <f t="shared" si="4"/>
        <v>1943874</v>
      </c>
      <c r="I25" s="46">
        <f t="shared" si="4"/>
        <v>1083876</v>
      </c>
      <c r="J25" s="46">
        <f t="shared" si="4"/>
        <v>3028807</v>
      </c>
      <c r="K25" s="46">
        <f t="shared" si="4"/>
        <v>486123</v>
      </c>
      <c r="L25" s="46">
        <f t="shared" si="4"/>
        <v>6235090</v>
      </c>
      <c r="M25" s="46">
        <f t="shared" si="4"/>
        <v>0</v>
      </c>
      <c r="N25" s="46">
        <f t="shared" si="4"/>
        <v>6721213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9750020</v>
      </c>
      <c r="X25" s="46">
        <f t="shared" si="4"/>
        <v>107852394</v>
      </c>
      <c r="Y25" s="46">
        <f t="shared" si="4"/>
        <v>-98102374</v>
      </c>
      <c r="Z25" s="47">
        <f>+IF(X25&lt;&gt;0,+(Y25/X25)*100,0)</f>
        <v>-90.95984832752066</v>
      </c>
      <c r="AA25" s="44">
        <f>+AA5+AA9+AA15+AA19+AA24</f>
        <v>239535627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196045919</v>
      </c>
      <c r="D28" s="19">
        <f>SUM(D29:D31)</f>
        <v>0</v>
      </c>
      <c r="E28" s="20">
        <f t="shared" si="5"/>
        <v>120763858</v>
      </c>
      <c r="F28" s="21">
        <f t="shared" si="5"/>
        <v>120763858</v>
      </c>
      <c r="G28" s="21">
        <f t="shared" si="5"/>
        <v>580534</v>
      </c>
      <c r="H28" s="21">
        <f t="shared" si="5"/>
        <v>1294650</v>
      </c>
      <c r="I28" s="21">
        <f t="shared" si="5"/>
        <v>1785426</v>
      </c>
      <c r="J28" s="21">
        <f t="shared" si="5"/>
        <v>3660610</v>
      </c>
      <c r="K28" s="21">
        <f t="shared" si="5"/>
        <v>1327234</v>
      </c>
      <c r="L28" s="21">
        <f t="shared" si="5"/>
        <v>1151747</v>
      </c>
      <c r="M28" s="21">
        <f t="shared" si="5"/>
        <v>0</v>
      </c>
      <c r="N28" s="21">
        <f t="shared" si="5"/>
        <v>2478981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6139591</v>
      </c>
      <c r="X28" s="21">
        <f t="shared" si="5"/>
        <v>48054396</v>
      </c>
      <c r="Y28" s="21">
        <f t="shared" si="5"/>
        <v>-41914805</v>
      </c>
      <c r="Z28" s="4">
        <f>+IF(X28&lt;&gt;0,+(Y28/X28)*100,0)</f>
        <v>-87.22366419921292</v>
      </c>
      <c r="AA28" s="19">
        <f>SUM(AA29:AA31)</f>
        <v>120763858</v>
      </c>
    </row>
    <row r="29" spans="1:27" ht="12.75">
      <c r="A29" s="5" t="s">
        <v>33</v>
      </c>
      <c r="B29" s="3"/>
      <c r="C29" s="22"/>
      <c r="D29" s="22"/>
      <c r="E29" s="23">
        <v>23472173</v>
      </c>
      <c r="F29" s="24">
        <v>23472173</v>
      </c>
      <c r="G29" s="24">
        <v>209525</v>
      </c>
      <c r="H29" s="24">
        <v>29866</v>
      </c>
      <c r="I29" s="24">
        <v>232678</v>
      </c>
      <c r="J29" s="24">
        <v>472069</v>
      </c>
      <c r="K29" s="24">
        <v>163143</v>
      </c>
      <c r="L29" s="24">
        <v>260729</v>
      </c>
      <c r="M29" s="24"/>
      <c r="N29" s="24">
        <v>423872</v>
      </c>
      <c r="O29" s="24"/>
      <c r="P29" s="24"/>
      <c r="Q29" s="24"/>
      <c r="R29" s="24"/>
      <c r="S29" s="24"/>
      <c r="T29" s="24"/>
      <c r="U29" s="24"/>
      <c r="V29" s="24"/>
      <c r="W29" s="24">
        <v>895941</v>
      </c>
      <c r="X29" s="24">
        <v>11736084</v>
      </c>
      <c r="Y29" s="24">
        <v>-10840143</v>
      </c>
      <c r="Z29" s="6">
        <v>-92.37</v>
      </c>
      <c r="AA29" s="22">
        <v>23472173</v>
      </c>
    </row>
    <row r="30" spans="1:27" ht="12.75">
      <c r="A30" s="5" t="s">
        <v>34</v>
      </c>
      <c r="B30" s="3"/>
      <c r="C30" s="25">
        <v>196045919</v>
      </c>
      <c r="D30" s="25"/>
      <c r="E30" s="26">
        <v>97291685</v>
      </c>
      <c r="F30" s="27">
        <v>97291685</v>
      </c>
      <c r="G30" s="27">
        <v>361082</v>
      </c>
      <c r="H30" s="27">
        <v>673114</v>
      </c>
      <c r="I30" s="27">
        <v>1207707</v>
      </c>
      <c r="J30" s="27">
        <v>2241903</v>
      </c>
      <c r="K30" s="27">
        <v>997124</v>
      </c>
      <c r="L30" s="27">
        <v>778407</v>
      </c>
      <c r="M30" s="27"/>
      <c r="N30" s="27">
        <v>1775531</v>
      </c>
      <c r="O30" s="27"/>
      <c r="P30" s="27"/>
      <c r="Q30" s="27"/>
      <c r="R30" s="27"/>
      <c r="S30" s="27"/>
      <c r="T30" s="27"/>
      <c r="U30" s="27"/>
      <c r="V30" s="27"/>
      <c r="W30" s="27">
        <v>4017434</v>
      </c>
      <c r="X30" s="27">
        <v>36318312</v>
      </c>
      <c r="Y30" s="27">
        <v>-32300878</v>
      </c>
      <c r="Z30" s="7">
        <v>-88.94</v>
      </c>
      <c r="AA30" s="25">
        <v>97291685</v>
      </c>
    </row>
    <row r="31" spans="1:27" ht="12.75">
      <c r="A31" s="5" t="s">
        <v>35</v>
      </c>
      <c r="B31" s="3"/>
      <c r="C31" s="22"/>
      <c r="D31" s="22"/>
      <c r="E31" s="23"/>
      <c r="F31" s="24"/>
      <c r="G31" s="24">
        <v>9927</v>
      </c>
      <c r="H31" s="24">
        <v>591670</v>
      </c>
      <c r="I31" s="24">
        <v>345041</v>
      </c>
      <c r="J31" s="24">
        <v>946638</v>
      </c>
      <c r="K31" s="24">
        <v>166967</v>
      </c>
      <c r="L31" s="24">
        <v>112611</v>
      </c>
      <c r="M31" s="24"/>
      <c r="N31" s="24">
        <v>279578</v>
      </c>
      <c r="O31" s="24"/>
      <c r="P31" s="24"/>
      <c r="Q31" s="24"/>
      <c r="R31" s="24"/>
      <c r="S31" s="24"/>
      <c r="T31" s="24"/>
      <c r="U31" s="24"/>
      <c r="V31" s="24"/>
      <c r="W31" s="24">
        <v>1226216</v>
      </c>
      <c r="X31" s="24"/>
      <c r="Y31" s="24">
        <v>1226216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30992773</v>
      </c>
      <c r="F32" s="21">
        <f t="shared" si="6"/>
        <v>30992773</v>
      </c>
      <c r="G32" s="21">
        <f t="shared" si="6"/>
        <v>360935</v>
      </c>
      <c r="H32" s="21">
        <f t="shared" si="6"/>
        <v>402612</v>
      </c>
      <c r="I32" s="21">
        <f t="shared" si="6"/>
        <v>368705</v>
      </c>
      <c r="J32" s="21">
        <f t="shared" si="6"/>
        <v>1132252</v>
      </c>
      <c r="K32" s="21">
        <f t="shared" si="6"/>
        <v>409083</v>
      </c>
      <c r="L32" s="21">
        <f t="shared" si="6"/>
        <v>410481</v>
      </c>
      <c r="M32" s="21">
        <f t="shared" si="6"/>
        <v>0</v>
      </c>
      <c r="N32" s="21">
        <f t="shared" si="6"/>
        <v>819564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1951816</v>
      </c>
      <c r="X32" s="21">
        <f t="shared" si="6"/>
        <v>15496392</v>
      </c>
      <c r="Y32" s="21">
        <f t="shared" si="6"/>
        <v>-13544576</v>
      </c>
      <c r="Z32" s="4">
        <f>+IF(X32&lt;&gt;0,+(Y32/X32)*100,0)</f>
        <v>-87.40470685047204</v>
      </c>
      <c r="AA32" s="19">
        <f>SUM(AA33:AA37)</f>
        <v>30992773</v>
      </c>
    </row>
    <row r="33" spans="1:27" ht="12.75">
      <c r="A33" s="5" t="s">
        <v>37</v>
      </c>
      <c r="B33" s="3"/>
      <c r="C33" s="22"/>
      <c r="D33" s="22"/>
      <c r="E33" s="23">
        <v>30834823</v>
      </c>
      <c r="F33" s="24">
        <v>30834823</v>
      </c>
      <c r="G33" s="24">
        <v>360935</v>
      </c>
      <c r="H33" s="24">
        <v>399152</v>
      </c>
      <c r="I33" s="24">
        <v>368705</v>
      </c>
      <c r="J33" s="24">
        <v>1128792</v>
      </c>
      <c r="K33" s="24">
        <v>391783</v>
      </c>
      <c r="L33" s="24">
        <v>400981</v>
      </c>
      <c r="M33" s="24"/>
      <c r="N33" s="24">
        <v>792764</v>
      </c>
      <c r="O33" s="24"/>
      <c r="P33" s="24"/>
      <c r="Q33" s="24"/>
      <c r="R33" s="24"/>
      <c r="S33" s="24"/>
      <c r="T33" s="24"/>
      <c r="U33" s="24"/>
      <c r="V33" s="24"/>
      <c r="W33" s="24">
        <v>1921556</v>
      </c>
      <c r="X33" s="24">
        <v>15417414</v>
      </c>
      <c r="Y33" s="24">
        <v>-13495858</v>
      </c>
      <c r="Z33" s="6">
        <v>-87.54</v>
      </c>
      <c r="AA33" s="22">
        <v>30834823</v>
      </c>
    </row>
    <row r="34" spans="1:27" ht="12.75">
      <c r="A34" s="5" t="s">
        <v>38</v>
      </c>
      <c r="B34" s="3"/>
      <c r="C34" s="22"/>
      <c r="D34" s="22"/>
      <c r="E34" s="23">
        <v>52650</v>
      </c>
      <c r="F34" s="24">
        <v>52650</v>
      </c>
      <c r="G34" s="24"/>
      <c r="H34" s="24">
        <v>3460</v>
      </c>
      <c r="I34" s="24"/>
      <c r="J34" s="24">
        <v>3460</v>
      </c>
      <c r="K34" s="24"/>
      <c r="L34" s="24">
        <v>9500</v>
      </c>
      <c r="M34" s="24"/>
      <c r="N34" s="24">
        <v>9500</v>
      </c>
      <c r="O34" s="24"/>
      <c r="P34" s="24"/>
      <c r="Q34" s="24"/>
      <c r="R34" s="24"/>
      <c r="S34" s="24"/>
      <c r="T34" s="24"/>
      <c r="U34" s="24"/>
      <c r="V34" s="24"/>
      <c r="W34" s="24">
        <v>12960</v>
      </c>
      <c r="X34" s="24">
        <v>26328</v>
      </c>
      <c r="Y34" s="24">
        <v>-13368</v>
      </c>
      <c r="Z34" s="6">
        <v>-50.77</v>
      </c>
      <c r="AA34" s="22">
        <v>52650</v>
      </c>
    </row>
    <row r="35" spans="1:27" ht="12.7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>
        <v>105300</v>
      </c>
      <c r="F37" s="27">
        <v>105300</v>
      </c>
      <c r="G37" s="27"/>
      <c r="H37" s="27"/>
      <c r="I37" s="27"/>
      <c r="J37" s="27"/>
      <c r="K37" s="27">
        <v>17300</v>
      </c>
      <c r="L37" s="27"/>
      <c r="M37" s="27"/>
      <c r="N37" s="27">
        <v>17300</v>
      </c>
      <c r="O37" s="27"/>
      <c r="P37" s="27"/>
      <c r="Q37" s="27"/>
      <c r="R37" s="27"/>
      <c r="S37" s="27"/>
      <c r="T37" s="27"/>
      <c r="U37" s="27"/>
      <c r="V37" s="27"/>
      <c r="W37" s="27">
        <v>17300</v>
      </c>
      <c r="X37" s="27">
        <v>52650</v>
      </c>
      <c r="Y37" s="27">
        <v>-35350</v>
      </c>
      <c r="Z37" s="7">
        <v>-67.14</v>
      </c>
      <c r="AA37" s="25">
        <v>105300</v>
      </c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48655026</v>
      </c>
      <c r="F38" s="21">
        <f t="shared" si="7"/>
        <v>48655026</v>
      </c>
      <c r="G38" s="21">
        <f t="shared" si="7"/>
        <v>367225</v>
      </c>
      <c r="H38" s="21">
        <f t="shared" si="7"/>
        <v>681628</v>
      </c>
      <c r="I38" s="21">
        <f t="shared" si="7"/>
        <v>1086026</v>
      </c>
      <c r="J38" s="21">
        <f t="shared" si="7"/>
        <v>2134879</v>
      </c>
      <c r="K38" s="21">
        <f t="shared" si="7"/>
        <v>349278</v>
      </c>
      <c r="L38" s="21">
        <f t="shared" si="7"/>
        <v>721730</v>
      </c>
      <c r="M38" s="21">
        <f t="shared" si="7"/>
        <v>0</v>
      </c>
      <c r="N38" s="21">
        <f t="shared" si="7"/>
        <v>1071008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3205887</v>
      </c>
      <c r="X38" s="21">
        <f t="shared" si="7"/>
        <v>24327510</v>
      </c>
      <c r="Y38" s="21">
        <f t="shared" si="7"/>
        <v>-21121623</v>
      </c>
      <c r="Z38" s="4">
        <f>+IF(X38&lt;&gt;0,+(Y38/X38)*100,0)</f>
        <v>-86.82196821622928</v>
      </c>
      <c r="AA38" s="19">
        <f>SUM(AA39:AA41)</f>
        <v>48655026</v>
      </c>
    </row>
    <row r="39" spans="1:27" ht="12.75">
      <c r="A39" s="5" t="s">
        <v>43</v>
      </c>
      <c r="B39" s="3"/>
      <c r="C39" s="22"/>
      <c r="D39" s="22"/>
      <c r="E39" s="23">
        <v>14303137</v>
      </c>
      <c r="F39" s="24">
        <v>14303137</v>
      </c>
      <c r="G39" s="24">
        <v>207909</v>
      </c>
      <c r="H39" s="24">
        <v>147246</v>
      </c>
      <c r="I39" s="24">
        <v>384000</v>
      </c>
      <c r="J39" s="24">
        <v>739155</v>
      </c>
      <c r="K39" s="24">
        <v>141118</v>
      </c>
      <c r="L39" s="24">
        <v>283060</v>
      </c>
      <c r="M39" s="24"/>
      <c r="N39" s="24">
        <v>424178</v>
      </c>
      <c r="O39" s="24"/>
      <c r="P39" s="24"/>
      <c r="Q39" s="24"/>
      <c r="R39" s="24"/>
      <c r="S39" s="24"/>
      <c r="T39" s="24"/>
      <c r="U39" s="24"/>
      <c r="V39" s="24"/>
      <c r="W39" s="24">
        <v>1163333</v>
      </c>
      <c r="X39" s="24">
        <v>7151568</v>
      </c>
      <c r="Y39" s="24">
        <v>-5988235</v>
      </c>
      <c r="Z39" s="6">
        <v>-83.73</v>
      </c>
      <c r="AA39" s="22">
        <v>14303137</v>
      </c>
    </row>
    <row r="40" spans="1:27" ht="12.75">
      <c r="A40" s="5" t="s">
        <v>44</v>
      </c>
      <c r="B40" s="3"/>
      <c r="C40" s="22"/>
      <c r="D40" s="22"/>
      <c r="E40" s="23">
        <v>34351889</v>
      </c>
      <c r="F40" s="24">
        <v>34351889</v>
      </c>
      <c r="G40" s="24">
        <v>159316</v>
      </c>
      <c r="H40" s="24">
        <v>534382</v>
      </c>
      <c r="I40" s="24">
        <v>702026</v>
      </c>
      <c r="J40" s="24">
        <v>1395724</v>
      </c>
      <c r="K40" s="24">
        <v>208160</v>
      </c>
      <c r="L40" s="24">
        <v>438670</v>
      </c>
      <c r="M40" s="24"/>
      <c r="N40" s="24">
        <v>646830</v>
      </c>
      <c r="O40" s="24"/>
      <c r="P40" s="24"/>
      <c r="Q40" s="24"/>
      <c r="R40" s="24"/>
      <c r="S40" s="24"/>
      <c r="T40" s="24"/>
      <c r="U40" s="24"/>
      <c r="V40" s="24"/>
      <c r="W40" s="24">
        <v>2042554</v>
      </c>
      <c r="X40" s="24">
        <v>17175942</v>
      </c>
      <c r="Y40" s="24">
        <v>-15133388</v>
      </c>
      <c r="Z40" s="6">
        <v>-88.11</v>
      </c>
      <c r="AA40" s="22">
        <v>34351889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5624100</v>
      </c>
      <c r="F42" s="21">
        <f t="shared" si="8"/>
        <v>5624100</v>
      </c>
      <c r="G42" s="21">
        <f t="shared" si="8"/>
        <v>652338</v>
      </c>
      <c r="H42" s="21">
        <f t="shared" si="8"/>
        <v>448162</v>
      </c>
      <c r="I42" s="21">
        <f t="shared" si="8"/>
        <v>140061</v>
      </c>
      <c r="J42" s="21">
        <f t="shared" si="8"/>
        <v>1240561</v>
      </c>
      <c r="K42" s="21">
        <f t="shared" si="8"/>
        <v>406300</v>
      </c>
      <c r="L42" s="21">
        <f t="shared" si="8"/>
        <v>1305454</v>
      </c>
      <c r="M42" s="21">
        <f t="shared" si="8"/>
        <v>0</v>
      </c>
      <c r="N42" s="21">
        <f t="shared" si="8"/>
        <v>1711754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2952315</v>
      </c>
      <c r="X42" s="21">
        <f t="shared" si="8"/>
        <v>2812050</v>
      </c>
      <c r="Y42" s="21">
        <f t="shared" si="8"/>
        <v>140265</v>
      </c>
      <c r="Z42" s="4">
        <f>+IF(X42&lt;&gt;0,+(Y42/X42)*100,0)</f>
        <v>4.98799807969275</v>
      </c>
      <c r="AA42" s="19">
        <f>SUM(AA43:AA46)</f>
        <v>5624100</v>
      </c>
    </row>
    <row r="43" spans="1:27" ht="12.75">
      <c r="A43" s="5" t="s">
        <v>47</v>
      </c>
      <c r="B43" s="3"/>
      <c r="C43" s="22"/>
      <c r="D43" s="22"/>
      <c r="E43" s="23">
        <v>4792000</v>
      </c>
      <c r="F43" s="24">
        <v>4792000</v>
      </c>
      <c r="G43" s="24"/>
      <c r="H43" s="24"/>
      <c r="I43" s="24"/>
      <c r="J43" s="24"/>
      <c r="K43" s="24">
        <v>351504</v>
      </c>
      <c r="L43" s="24">
        <v>851063</v>
      </c>
      <c r="M43" s="24"/>
      <c r="N43" s="24">
        <v>1202567</v>
      </c>
      <c r="O43" s="24"/>
      <c r="P43" s="24"/>
      <c r="Q43" s="24"/>
      <c r="R43" s="24"/>
      <c r="S43" s="24"/>
      <c r="T43" s="24"/>
      <c r="U43" s="24"/>
      <c r="V43" s="24"/>
      <c r="W43" s="24">
        <v>1202567</v>
      </c>
      <c r="X43" s="24">
        <v>2395998</v>
      </c>
      <c r="Y43" s="24">
        <v>-1193431</v>
      </c>
      <c r="Z43" s="6">
        <v>-49.81</v>
      </c>
      <c r="AA43" s="22">
        <v>4792000</v>
      </c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>
        <v>832100</v>
      </c>
      <c r="F46" s="24">
        <v>832100</v>
      </c>
      <c r="G46" s="24">
        <v>652338</v>
      </c>
      <c r="H46" s="24">
        <v>448162</v>
      </c>
      <c r="I46" s="24">
        <v>140061</v>
      </c>
      <c r="J46" s="24">
        <v>1240561</v>
      </c>
      <c r="K46" s="24">
        <v>54796</v>
      </c>
      <c r="L46" s="24">
        <v>454391</v>
      </c>
      <c r="M46" s="24"/>
      <c r="N46" s="24">
        <v>509187</v>
      </c>
      <c r="O46" s="24"/>
      <c r="P46" s="24"/>
      <c r="Q46" s="24"/>
      <c r="R46" s="24"/>
      <c r="S46" s="24"/>
      <c r="T46" s="24"/>
      <c r="U46" s="24"/>
      <c r="V46" s="24"/>
      <c r="W46" s="24">
        <v>1749748</v>
      </c>
      <c r="X46" s="24">
        <v>416052</v>
      </c>
      <c r="Y46" s="24">
        <v>1333696</v>
      </c>
      <c r="Z46" s="6">
        <v>320.56</v>
      </c>
      <c r="AA46" s="22">
        <v>832100</v>
      </c>
    </row>
    <row r="47" spans="1:27" ht="12.75">
      <c r="A47" s="2" t="s">
        <v>51</v>
      </c>
      <c r="B47" s="8" t="s">
        <v>52</v>
      </c>
      <c r="C47" s="19"/>
      <c r="D47" s="19"/>
      <c r="E47" s="20">
        <v>265000</v>
      </c>
      <c r="F47" s="21">
        <v>265000</v>
      </c>
      <c r="G47" s="21"/>
      <c r="H47" s="21">
        <v>22831</v>
      </c>
      <c r="I47" s="21">
        <v>29986</v>
      </c>
      <c r="J47" s="21">
        <v>52817</v>
      </c>
      <c r="K47" s="21">
        <v>25201</v>
      </c>
      <c r="L47" s="21">
        <v>18486</v>
      </c>
      <c r="M47" s="21"/>
      <c r="N47" s="21">
        <v>43687</v>
      </c>
      <c r="O47" s="21"/>
      <c r="P47" s="21"/>
      <c r="Q47" s="21"/>
      <c r="R47" s="21"/>
      <c r="S47" s="21"/>
      <c r="T47" s="21"/>
      <c r="U47" s="21"/>
      <c r="V47" s="21"/>
      <c r="W47" s="21">
        <v>96504</v>
      </c>
      <c r="X47" s="21">
        <v>132498</v>
      </c>
      <c r="Y47" s="21">
        <v>-35994</v>
      </c>
      <c r="Z47" s="4">
        <v>-27.17</v>
      </c>
      <c r="AA47" s="19">
        <v>265000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196045919</v>
      </c>
      <c r="D48" s="44">
        <f>+D28+D32+D38+D42+D47</f>
        <v>0</v>
      </c>
      <c r="E48" s="45">
        <f t="shared" si="9"/>
        <v>206300757</v>
      </c>
      <c r="F48" s="46">
        <f t="shared" si="9"/>
        <v>206300757</v>
      </c>
      <c r="G48" s="46">
        <f t="shared" si="9"/>
        <v>1961032</v>
      </c>
      <c r="H48" s="46">
        <f t="shared" si="9"/>
        <v>2849883</v>
      </c>
      <c r="I48" s="46">
        <f t="shared" si="9"/>
        <v>3410204</v>
      </c>
      <c r="J48" s="46">
        <f t="shared" si="9"/>
        <v>8221119</v>
      </c>
      <c r="K48" s="46">
        <f t="shared" si="9"/>
        <v>2517096</v>
      </c>
      <c r="L48" s="46">
        <f t="shared" si="9"/>
        <v>3607898</v>
      </c>
      <c r="M48" s="46">
        <f t="shared" si="9"/>
        <v>0</v>
      </c>
      <c r="N48" s="46">
        <f t="shared" si="9"/>
        <v>6124994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14346113</v>
      </c>
      <c r="X48" s="46">
        <f t="shared" si="9"/>
        <v>90822846</v>
      </c>
      <c r="Y48" s="46">
        <f t="shared" si="9"/>
        <v>-76476733</v>
      </c>
      <c r="Z48" s="47">
        <f>+IF(X48&lt;&gt;0,+(Y48/X48)*100,0)</f>
        <v>-84.20429040508157</v>
      </c>
      <c r="AA48" s="44">
        <f>+AA28+AA32+AA38+AA42+AA47</f>
        <v>206300757</v>
      </c>
    </row>
    <row r="49" spans="1:27" ht="12.75">
      <c r="A49" s="14" t="s">
        <v>58</v>
      </c>
      <c r="B49" s="15"/>
      <c r="C49" s="48">
        <f aca="true" t="shared" si="10" ref="C49:Y49">+C25-C48</f>
        <v>35281461</v>
      </c>
      <c r="D49" s="48">
        <f>+D25-D48</f>
        <v>0</v>
      </c>
      <c r="E49" s="49">
        <f t="shared" si="10"/>
        <v>33234870</v>
      </c>
      <c r="F49" s="50">
        <f t="shared" si="10"/>
        <v>33234870</v>
      </c>
      <c r="G49" s="50">
        <f t="shared" si="10"/>
        <v>-1959975</v>
      </c>
      <c r="H49" s="50">
        <f t="shared" si="10"/>
        <v>-906009</v>
      </c>
      <c r="I49" s="50">
        <f t="shared" si="10"/>
        <v>-2326328</v>
      </c>
      <c r="J49" s="50">
        <f t="shared" si="10"/>
        <v>-5192312</v>
      </c>
      <c r="K49" s="50">
        <f t="shared" si="10"/>
        <v>-2030973</v>
      </c>
      <c r="L49" s="50">
        <f t="shared" si="10"/>
        <v>2627192</v>
      </c>
      <c r="M49" s="50">
        <f t="shared" si="10"/>
        <v>0</v>
      </c>
      <c r="N49" s="50">
        <f t="shared" si="10"/>
        <v>596219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-4596093</v>
      </c>
      <c r="X49" s="50">
        <f>IF(F25=F48,0,X25-X48)</f>
        <v>17029548</v>
      </c>
      <c r="Y49" s="50">
        <f t="shared" si="10"/>
        <v>-21625641</v>
      </c>
      <c r="Z49" s="51">
        <f>+IF(X49&lt;&gt;0,+(Y49/X49)*100,0)</f>
        <v>-126.98893123880917</v>
      </c>
      <c r="AA49" s="48">
        <f>+AA25-AA48</f>
        <v>33234870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3030614336</v>
      </c>
      <c r="D5" s="19">
        <f>SUM(D6:D8)</f>
        <v>0</v>
      </c>
      <c r="E5" s="20">
        <f t="shared" si="0"/>
        <v>2830550120</v>
      </c>
      <c r="F5" s="21">
        <f t="shared" si="0"/>
        <v>2830550120</v>
      </c>
      <c r="G5" s="21">
        <f t="shared" si="0"/>
        <v>607605753</v>
      </c>
      <c r="H5" s="21">
        <f t="shared" si="0"/>
        <v>414471694</v>
      </c>
      <c r="I5" s="21">
        <f t="shared" si="0"/>
        <v>-273435188</v>
      </c>
      <c r="J5" s="21">
        <f t="shared" si="0"/>
        <v>748642259</v>
      </c>
      <c r="K5" s="21">
        <f t="shared" si="0"/>
        <v>151429897</v>
      </c>
      <c r="L5" s="21">
        <f t="shared" si="0"/>
        <v>211815334</v>
      </c>
      <c r="M5" s="21">
        <f t="shared" si="0"/>
        <v>410722477</v>
      </c>
      <c r="N5" s="21">
        <f t="shared" si="0"/>
        <v>773967708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1522609967</v>
      </c>
      <c r="X5" s="21">
        <f t="shared" si="0"/>
        <v>1469286420</v>
      </c>
      <c r="Y5" s="21">
        <f t="shared" si="0"/>
        <v>53323547</v>
      </c>
      <c r="Z5" s="4">
        <f>+IF(X5&lt;&gt;0,+(Y5/X5)*100,0)</f>
        <v>3.6292139009901145</v>
      </c>
      <c r="AA5" s="19">
        <f>SUM(AA6:AA8)</f>
        <v>2830550120</v>
      </c>
    </row>
    <row r="6" spans="1:27" ht="12.75">
      <c r="A6" s="5" t="s">
        <v>33</v>
      </c>
      <c r="B6" s="3"/>
      <c r="C6" s="22">
        <v>398767</v>
      </c>
      <c r="D6" s="22"/>
      <c r="E6" s="23">
        <v>26260</v>
      </c>
      <c r="F6" s="24">
        <v>26260</v>
      </c>
      <c r="G6" s="24">
        <v>-3100</v>
      </c>
      <c r="H6" s="24">
        <v>-655147</v>
      </c>
      <c r="I6" s="24">
        <v>2000</v>
      </c>
      <c r="J6" s="24">
        <v>-656247</v>
      </c>
      <c r="K6" s="24">
        <v>500</v>
      </c>
      <c r="L6" s="24">
        <v>37224</v>
      </c>
      <c r="M6" s="24">
        <v>6050</v>
      </c>
      <c r="N6" s="24">
        <v>43774</v>
      </c>
      <c r="O6" s="24"/>
      <c r="P6" s="24"/>
      <c r="Q6" s="24"/>
      <c r="R6" s="24"/>
      <c r="S6" s="24"/>
      <c r="T6" s="24"/>
      <c r="U6" s="24"/>
      <c r="V6" s="24"/>
      <c r="W6" s="24">
        <v>-612473</v>
      </c>
      <c r="X6" s="24">
        <v>13000</v>
      </c>
      <c r="Y6" s="24">
        <v>-625473</v>
      </c>
      <c r="Z6" s="6">
        <v>-4811.33</v>
      </c>
      <c r="AA6" s="22">
        <v>26260</v>
      </c>
    </row>
    <row r="7" spans="1:27" ht="12.75">
      <c r="A7" s="5" t="s">
        <v>34</v>
      </c>
      <c r="B7" s="3"/>
      <c r="C7" s="25">
        <v>3030215569</v>
      </c>
      <c r="D7" s="25"/>
      <c r="E7" s="26">
        <v>2830523860</v>
      </c>
      <c r="F7" s="27">
        <v>2830523860</v>
      </c>
      <c r="G7" s="27">
        <v>607608853</v>
      </c>
      <c r="H7" s="27">
        <v>415126841</v>
      </c>
      <c r="I7" s="27">
        <v>-273437188</v>
      </c>
      <c r="J7" s="27">
        <v>749298506</v>
      </c>
      <c r="K7" s="27">
        <v>151429397</v>
      </c>
      <c r="L7" s="27">
        <v>211778110</v>
      </c>
      <c r="M7" s="27">
        <v>410716427</v>
      </c>
      <c r="N7" s="27">
        <v>773923934</v>
      </c>
      <c r="O7" s="27"/>
      <c r="P7" s="27"/>
      <c r="Q7" s="27"/>
      <c r="R7" s="27"/>
      <c r="S7" s="27"/>
      <c r="T7" s="27"/>
      <c r="U7" s="27"/>
      <c r="V7" s="27"/>
      <c r="W7" s="27">
        <v>1523222440</v>
      </c>
      <c r="X7" s="27">
        <v>1469272580</v>
      </c>
      <c r="Y7" s="27">
        <v>53949860</v>
      </c>
      <c r="Z7" s="7">
        <v>3.67</v>
      </c>
      <c r="AA7" s="25">
        <v>2830523860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840</v>
      </c>
      <c r="Y8" s="24">
        <v>-840</v>
      </c>
      <c r="Z8" s="6">
        <v>-100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292773870</v>
      </c>
      <c r="D9" s="19">
        <f>SUM(D10:D14)</f>
        <v>0</v>
      </c>
      <c r="E9" s="20">
        <f t="shared" si="1"/>
        <v>813649520</v>
      </c>
      <c r="F9" s="21">
        <f t="shared" si="1"/>
        <v>813649520</v>
      </c>
      <c r="G9" s="21">
        <f t="shared" si="1"/>
        <v>3324799</v>
      </c>
      <c r="H9" s="21">
        <f t="shared" si="1"/>
        <v>12714803</v>
      </c>
      <c r="I9" s="21">
        <f t="shared" si="1"/>
        <v>27902201</v>
      </c>
      <c r="J9" s="21">
        <f t="shared" si="1"/>
        <v>43941803</v>
      </c>
      <c r="K9" s="21">
        <f t="shared" si="1"/>
        <v>5126156</v>
      </c>
      <c r="L9" s="21">
        <f t="shared" si="1"/>
        <v>18583564</v>
      </c>
      <c r="M9" s="21">
        <f t="shared" si="1"/>
        <v>12758219</v>
      </c>
      <c r="N9" s="21">
        <f t="shared" si="1"/>
        <v>36467939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80409742</v>
      </c>
      <c r="X9" s="21">
        <f t="shared" si="1"/>
        <v>397729720</v>
      </c>
      <c r="Y9" s="21">
        <f t="shared" si="1"/>
        <v>-317319978</v>
      </c>
      <c r="Z9" s="4">
        <f>+IF(X9&lt;&gt;0,+(Y9/X9)*100,0)</f>
        <v>-79.78281783921001</v>
      </c>
      <c r="AA9" s="19">
        <f>SUM(AA10:AA14)</f>
        <v>813649520</v>
      </c>
    </row>
    <row r="10" spans="1:27" ht="12.75">
      <c r="A10" s="5" t="s">
        <v>37</v>
      </c>
      <c r="B10" s="3"/>
      <c r="C10" s="22">
        <v>39409325</v>
      </c>
      <c r="D10" s="22"/>
      <c r="E10" s="23">
        <v>57547690</v>
      </c>
      <c r="F10" s="24">
        <v>57547690</v>
      </c>
      <c r="G10" s="24">
        <v>2370739</v>
      </c>
      <c r="H10" s="24">
        <v>1556692</v>
      </c>
      <c r="I10" s="24">
        <v>2672377</v>
      </c>
      <c r="J10" s="24">
        <v>6599808</v>
      </c>
      <c r="K10" s="24">
        <v>2248076</v>
      </c>
      <c r="L10" s="24">
        <v>1904643</v>
      </c>
      <c r="M10" s="24">
        <v>2288823</v>
      </c>
      <c r="N10" s="24">
        <v>6441542</v>
      </c>
      <c r="O10" s="24"/>
      <c r="P10" s="24"/>
      <c r="Q10" s="24"/>
      <c r="R10" s="24"/>
      <c r="S10" s="24"/>
      <c r="T10" s="24"/>
      <c r="U10" s="24"/>
      <c r="V10" s="24"/>
      <c r="W10" s="24">
        <v>13041350</v>
      </c>
      <c r="X10" s="24">
        <v>27893250</v>
      </c>
      <c r="Y10" s="24">
        <v>-14851900</v>
      </c>
      <c r="Z10" s="6">
        <v>-53.25</v>
      </c>
      <c r="AA10" s="22">
        <v>57547690</v>
      </c>
    </row>
    <row r="11" spans="1:27" ht="12.75">
      <c r="A11" s="5" t="s">
        <v>38</v>
      </c>
      <c r="B11" s="3"/>
      <c r="C11" s="22">
        <v>8945895</v>
      </c>
      <c r="D11" s="22"/>
      <c r="E11" s="23">
        <v>4761260</v>
      </c>
      <c r="F11" s="24">
        <v>4761260</v>
      </c>
      <c r="G11" s="24">
        <v>314357</v>
      </c>
      <c r="H11" s="24">
        <v>285081</v>
      </c>
      <c r="I11" s="24">
        <v>533486</v>
      </c>
      <c r="J11" s="24">
        <v>1132924</v>
      </c>
      <c r="K11" s="24">
        <v>316968</v>
      </c>
      <c r="L11" s="24">
        <v>301968</v>
      </c>
      <c r="M11" s="24">
        <v>426893</v>
      </c>
      <c r="N11" s="24">
        <v>1045829</v>
      </c>
      <c r="O11" s="24"/>
      <c r="P11" s="24"/>
      <c r="Q11" s="24"/>
      <c r="R11" s="24"/>
      <c r="S11" s="24"/>
      <c r="T11" s="24"/>
      <c r="U11" s="24"/>
      <c r="V11" s="24"/>
      <c r="W11" s="24">
        <v>2178753</v>
      </c>
      <c r="X11" s="24">
        <v>2215720</v>
      </c>
      <c r="Y11" s="24">
        <v>-36967</v>
      </c>
      <c r="Z11" s="6">
        <v>-1.67</v>
      </c>
      <c r="AA11" s="22">
        <v>4761260</v>
      </c>
    </row>
    <row r="12" spans="1:27" ht="12.75">
      <c r="A12" s="5" t="s">
        <v>39</v>
      </c>
      <c r="B12" s="3"/>
      <c r="C12" s="22">
        <v>207172</v>
      </c>
      <c r="D12" s="22"/>
      <c r="E12" s="23"/>
      <c r="F12" s="24"/>
      <c r="G12" s="24">
        <v>32446</v>
      </c>
      <c r="H12" s="24">
        <v>17211</v>
      </c>
      <c r="I12" s="24">
        <v>14723</v>
      </c>
      <c r="J12" s="24">
        <v>64380</v>
      </c>
      <c r="K12" s="24">
        <v>25834</v>
      </c>
      <c r="L12" s="24">
        <v>55030</v>
      </c>
      <c r="M12" s="24"/>
      <c r="N12" s="24">
        <v>80864</v>
      </c>
      <c r="O12" s="24"/>
      <c r="P12" s="24"/>
      <c r="Q12" s="24"/>
      <c r="R12" s="24"/>
      <c r="S12" s="24"/>
      <c r="T12" s="24"/>
      <c r="U12" s="24"/>
      <c r="V12" s="24"/>
      <c r="W12" s="24">
        <v>145244</v>
      </c>
      <c r="X12" s="24"/>
      <c r="Y12" s="24">
        <v>145244</v>
      </c>
      <c r="Z12" s="6">
        <v>0</v>
      </c>
      <c r="AA12" s="22"/>
    </row>
    <row r="13" spans="1:27" ht="12.75">
      <c r="A13" s="5" t="s">
        <v>40</v>
      </c>
      <c r="B13" s="3"/>
      <c r="C13" s="22">
        <v>242167432</v>
      </c>
      <c r="D13" s="22"/>
      <c r="E13" s="23">
        <v>749529450</v>
      </c>
      <c r="F13" s="24">
        <v>749529450</v>
      </c>
      <c r="G13" s="24">
        <v>349953</v>
      </c>
      <c r="H13" s="24">
        <v>10747476</v>
      </c>
      <c r="I13" s="24">
        <v>23967625</v>
      </c>
      <c r="J13" s="24">
        <v>35065054</v>
      </c>
      <c r="K13" s="24">
        <v>1443252</v>
      </c>
      <c r="L13" s="24">
        <v>13527263</v>
      </c>
      <c r="M13" s="24">
        <v>7290517</v>
      </c>
      <c r="N13" s="24">
        <v>22261032</v>
      </c>
      <c r="O13" s="24"/>
      <c r="P13" s="24"/>
      <c r="Q13" s="24"/>
      <c r="R13" s="24"/>
      <c r="S13" s="24"/>
      <c r="T13" s="24"/>
      <c r="U13" s="24"/>
      <c r="V13" s="24"/>
      <c r="W13" s="24">
        <v>57326086</v>
      </c>
      <c r="X13" s="24">
        <v>366774920</v>
      </c>
      <c r="Y13" s="24">
        <v>-309448834</v>
      </c>
      <c r="Z13" s="6">
        <v>-84.37</v>
      </c>
      <c r="AA13" s="22">
        <v>749529450</v>
      </c>
    </row>
    <row r="14" spans="1:27" ht="12.75">
      <c r="A14" s="5" t="s">
        <v>41</v>
      </c>
      <c r="B14" s="3"/>
      <c r="C14" s="25">
        <v>2044046</v>
      </c>
      <c r="D14" s="25"/>
      <c r="E14" s="26">
        <v>1811120</v>
      </c>
      <c r="F14" s="27">
        <v>1811120</v>
      </c>
      <c r="G14" s="27">
        <v>257304</v>
      </c>
      <c r="H14" s="27">
        <v>108343</v>
      </c>
      <c r="I14" s="27">
        <v>713990</v>
      </c>
      <c r="J14" s="27">
        <v>1079637</v>
      </c>
      <c r="K14" s="27">
        <v>1092026</v>
      </c>
      <c r="L14" s="27">
        <v>2794660</v>
      </c>
      <c r="M14" s="27">
        <v>2751986</v>
      </c>
      <c r="N14" s="27">
        <v>6638672</v>
      </c>
      <c r="O14" s="27"/>
      <c r="P14" s="27"/>
      <c r="Q14" s="27"/>
      <c r="R14" s="27"/>
      <c r="S14" s="27"/>
      <c r="T14" s="27"/>
      <c r="U14" s="27"/>
      <c r="V14" s="27"/>
      <c r="W14" s="27">
        <v>7718309</v>
      </c>
      <c r="X14" s="27">
        <v>845830</v>
      </c>
      <c r="Y14" s="27">
        <v>6872479</v>
      </c>
      <c r="Z14" s="7">
        <v>812.51</v>
      </c>
      <c r="AA14" s="25">
        <v>1811120</v>
      </c>
    </row>
    <row r="15" spans="1:27" ht="12.75">
      <c r="A15" s="2" t="s">
        <v>42</v>
      </c>
      <c r="B15" s="8"/>
      <c r="C15" s="19">
        <f aca="true" t="shared" si="2" ref="C15:Y15">SUM(C16:C18)</f>
        <v>823983128</v>
      </c>
      <c r="D15" s="19">
        <f>SUM(D16:D18)</f>
        <v>0</v>
      </c>
      <c r="E15" s="20">
        <f t="shared" si="2"/>
        <v>1058907345</v>
      </c>
      <c r="F15" s="21">
        <f t="shared" si="2"/>
        <v>1058907345</v>
      </c>
      <c r="G15" s="21">
        <f t="shared" si="2"/>
        <v>21493897</v>
      </c>
      <c r="H15" s="21">
        <f t="shared" si="2"/>
        <v>12486808</v>
      </c>
      <c r="I15" s="21">
        <f t="shared" si="2"/>
        <v>155644396</v>
      </c>
      <c r="J15" s="21">
        <f t="shared" si="2"/>
        <v>189625101</v>
      </c>
      <c r="K15" s="21">
        <f t="shared" si="2"/>
        <v>11669740</v>
      </c>
      <c r="L15" s="21">
        <f t="shared" si="2"/>
        <v>18623969</v>
      </c>
      <c r="M15" s="21">
        <f t="shared" si="2"/>
        <v>34021371</v>
      </c>
      <c r="N15" s="21">
        <f t="shared" si="2"/>
        <v>64315080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253940181</v>
      </c>
      <c r="X15" s="21">
        <f t="shared" si="2"/>
        <v>535839191</v>
      </c>
      <c r="Y15" s="21">
        <f t="shared" si="2"/>
        <v>-281899010</v>
      </c>
      <c r="Z15" s="4">
        <f>+IF(X15&lt;&gt;0,+(Y15/X15)*100,0)</f>
        <v>-52.60888242868372</v>
      </c>
      <c r="AA15" s="19">
        <f>SUM(AA16:AA18)</f>
        <v>1058907345</v>
      </c>
    </row>
    <row r="16" spans="1:27" ht="12.75">
      <c r="A16" s="5" t="s">
        <v>43</v>
      </c>
      <c r="B16" s="3"/>
      <c r="C16" s="22">
        <v>147252461</v>
      </c>
      <c r="D16" s="22"/>
      <c r="E16" s="23">
        <v>180623785</v>
      </c>
      <c r="F16" s="24">
        <v>180623785</v>
      </c>
      <c r="G16" s="24">
        <v>1619878</v>
      </c>
      <c r="H16" s="24">
        <v>1472251</v>
      </c>
      <c r="I16" s="24">
        <v>40329661</v>
      </c>
      <c r="J16" s="24">
        <v>43421790</v>
      </c>
      <c r="K16" s="24">
        <v>2249803</v>
      </c>
      <c r="L16" s="24">
        <v>2175284</v>
      </c>
      <c r="M16" s="24">
        <v>1424435</v>
      </c>
      <c r="N16" s="24">
        <v>5849522</v>
      </c>
      <c r="O16" s="24"/>
      <c r="P16" s="24"/>
      <c r="Q16" s="24"/>
      <c r="R16" s="24"/>
      <c r="S16" s="24"/>
      <c r="T16" s="24"/>
      <c r="U16" s="24"/>
      <c r="V16" s="24"/>
      <c r="W16" s="24">
        <v>49271312</v>
      </c>
      <c r="X16" s="24">
        <v>91892421</v>
      </c>
      <c r="Y16" s="24">
        <v>-42621109</v>
      </c>
      <c r="Z16" s="6">
        <v>-46.38</v>
      </c>
      <c r="AA16" s="22">
        <v>180623785</v>
      </c>
    </row>
    <row r="17" spans="1:27" ht="12.75">
      <c r="A17" s="5" t="s">
        <v>44</v>
      </c>
      <c r="B17" s="3"/>
      <c r="C17" s="22">
        <v>675404136</v>
      </c>
      <c r="D17" s="22"/>
      <c r="E17" s="23">
        <v>876782710</v>
      </c>
      <c r="F17" s="24">
        <v>876782710</v>
      </c>
      <c r="G17" s="24">
        <v>19707239</v>
      </c>
      <c r="H17" s="24">
        <v>10939240</v>
      </c>
      <c r="I17" s="24">
        <v>115093997</v>
      </c>
      <c r="J17" s="24">
        <v>145740476</v>
      </c>
      <c r="K17" s="24">
        <v>9310271</v>
      </c>
      <c r="L17" s="24">
        <v>16270475</v>
      </c>
      <c r="M17" s="24">
        <v>32458902</v>
      </c>
      <c r="N17" s="24">
        <v>58039648</v>
      </c>
      <c r="O17" s="24"/>
      <c r="P17" s="24"/>
      <c r="Q17" s="24"/>
      <c r="R17" s="24"/>
      <c r="S17" s="24"/>
      <c r="T17" s="24"/>
      <c r="U17" s="24"/>
      <c r="V17" s="24"/>
      <c r="W17" s="24">
        <v>203780124</v>
      </c>
      <c r="X17" s="24">
        <v>443277860</v>
      </c>
      <c r="Y17" s="24">
        <v>-239497736</v>
      </c>
      <c r="Z17" s="6">
        <v>-54.03</v>
      </c>
      <c r="AA17" s="22">
        <v>876782710</v>
      </c>
    </row>
    <row r="18" spans="1:27" ht="12.75">
      <c r="A18" s="5" t="s">
        <v>45</v>
      </c>
      <c r="B18" s="3"/>
      <c r="C18" s="22">
        <v>1326531</v>
      </c>
      <c r="D18" s="22"/>
      <c r="E18" s="23">
        <v>1500850</v>
      </c>
      <c r="F18" s="24">
        <v>1500850</v>
      </c>
      <c r="G18" s="24">
        <v>166780</v>
      </c>
      <c r="H18" s="24">
        <v>75317</v>
      </c>
      <c r="I18" s="24">
        <v>220738</v>
      </c>
      <c r="J18" s="24">
        <v>462835</v>
      </c>
      <c r="K18" s="24">
        <v>109666</v>
      </c>
      <c r="L18" s="24">
        <v>178210</v>
      </c>
      <c r="M18" s="24">
        <v>138034</v>
      </c>
      <c r="N18" s="24">
        <v>425910</v>
      </c>
      <c r="O18" s="24"/>
      <c r="P18" s="24"/>
      <c r="Q18" s="24"/>
      <c r="R18" s="24"/>
      <c r="S18" s="24"/>
      <c r="T18" s="24"/>
      <c r="U18" s="24"/>
      <c r="V18" s="24"/>
      <c r="W18" s="24">
        <v>888745</v>
      </c>
      <c r="X18" s="24">
        <v>668910</v>
      </c>
      <c r="Y18" s="24">
        <v>219835</v>
      </c>
      <c r="Z18" s="6">
        <v>32.86</v>
      </c>
      <c r="AA18" s="22">
        <v>1500850</v>
      </c>
    </row>
    <row r="19" spans="1:27" ht="12.75">
      <c r="A19" s="2" t="s">
        <v>46</v>
      </c>
      <c r="B19" s="8"/>
      <c r="C19" s="19">
        <f aca="true" t="shared" si="3" ref="C19:Y19">SUM(C20:C23)</f>
        <v>6725897271</v>
      </c>
      <c r="D19" s="19">
        <f>SUM(D20:D23)</f>
        <v>0</v>
      </c>
      <c r="E19" s="20">
        <f t="shared" si="3"/>
        <v>6749915750</v>
      </c>
      <c r="F19" s="21">
        <f t="shared" si="3"/>
        <v>6749915750</v>
      </c>
      <c r="G19" s="21">
        <f t="shared" si="3"/>
        <v>533663129</v>
      </c>
      <c r="H19" s="21">
        <f t="shared" si="3"/>
        <v>576311689</v>
      </c>
      <c r="I19" s="21">
        <f t="shared" si="3"/>
        <v>632677316</v>
      </c>
      <c r="J19" s="21">
        <f t="shared" si="3"/>
        <v>1742652134</v>
      </c>
      <c r="K19" s="21">
        <f t="shared" si="3"/>
        <v>483740232</v>
      </c>
      <c r="L19" s="21">
        <f t="shared" si="3"/>
        <v>453554539</v>
      </c>
      <c r="M19" s="21">
        <f t="shared" si="3"/>
        <v>673015437</v>
      </c>
      <c r="N19" s="21">
        <f t="shared" si="3"/>
        <v>1610310208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3352962342</v>
      </c>
      <c r="X19" s="21">
        <f t="shared" si="3"/>
        <v>3407492860</v>
      </c>
      <c r="Y19" s="21">
        <f t="shared" si="3"/>
        <v>-54530518</v>
      </c>
      <c r="Z19" s="4">
        <f>+IF(X19&lt;&gt;0,+(Y19/X19)*100,0)</f>
        <v>-1.6003120253053151</v>
      </c>
      <c r="AA19" s="19">
        <f>SUM(AA20:AA23)</f>
        <v>6749915750</v>
      </c>
    </row>
    <row r="20" spans="1:27" ht="12.75">
      <c r="A20" s="5" t="s">
        <v>47</v>
      </c>
      <c r="B20" s="3"/>
      <c r="C20" s="22">
        <v>3680025177</v>
      </c>
      <c r="D20" s="22"/>
      <c r="E20" s="23">
        <v>4168510400</v>
      </c>
      <c r="F20" s="24">
        <v>4168510400</v>
      </c>
      <c r="G20" s="24">
        <v>423692934</v>
      </c>
      <c r="H20" s="24">
        <v>428635705</v>
      </c>
      <c r="I20" s="24">
        <v>247780112</v>
      </c>
      <c r="J20" s="24">
        <v>1100108751</v>
      </c>
      <c r="K20" s="24">
        <v>280655552</v>
      </c>
      <c r="L20" s="24">
        <v>274836604</v>
      </c>
      <c r="M20" s="24">
        <v>474796691</v>
      </c>
      <c r="N20" s="24">
        <v>1030288847</v>
      </c>
      <c r="O20" s="24"/>
      <c r="P20" s="24"/>
      <c r="Q20" s="24"/>
      <c r="R20" s="24"/>
      <c r="S20" s="24"/>
      <c r="T20" s="24"/>
      <c r="U20" s="24"/>
      <c r="V20" s="24"/>
      <c r="W20" s="24">
        <v>2130397598</v>
      </c>
      <c r="X20" s="24">
        <v>2131061670</v>
      </c>
      <c r="Y20" s="24">
        <v>-664072</v>
      </c>
      <c r="Z20" s="6">
        <v>-0.03</v>
      </c>
      <c r="AA20" s="22">
        <v>4168510400</v>
      </c>
    </row>
    <row r="21" spans="1:27" ht="12.75">
      <c r="A21" s="5" t="s">
        <v>48</v>
      </c>
      <c r="B21" s="3"/>
      <c r="C21" s="22">
        <v>1757586842</v>
      </c>
      <c r="D21" s="22"/>
      <c r="E21" s="23">
        <v>1159095230</v>
      </c>
      <c r="F21" s="24">
        <v>1159095230</v>
      </c>
      <c r="G21" s="24">
        <v>48753160</v>
      </c>
      <c r="H21" s="24">
        <v>73976198</v>
      </c>
      <c r="I21" s="24">
        <v>163298313</v>
      </c>
      <c r="J21" s="24">
        <v>286027671</v>
      </c>
      <c r="K21" s="24">
        <v>105970877</v>
      </c>
      <c r="L21" s="24">
        <v>82206680</v>
      </c>
      <c r="M21" s="24">
        <v>110605712</v>
      </c>
      <c r="N21" s="24">
        <v>298783269</v>
      </c>
      <c r="O21" s="24"/>
      <c r="P21" s="24"/>
      <c r="Q21" s="24"/>
      <c r="R21" s="24"/>
      <c r="S21" s="24"/>
      <c r="T21" s="24"/>
      <c r="U21" s="24"/>
      <c r="V21" s="24"/>
      <c r="W21" s="24">
        <v>584810940</v>
      </c>
      <c r="X21" s="24">
        <v>582055810</v>
      </c>
      <c r="Y21" s="24">
        <v>2755130</v>
      </c>
      <c r="Z21" s="6">
        <v>0.47</v>
      </c>
      <c r="AA21" s="22">
        <v>1159095230</v>
      </c>
    </row>
    <row r="22" spans="1:27" ht="12.75">
      <c r="A22" s="5" t="s">
        <v>49</v>
      </c>
      <c r="B22" s="3"/>
      <c r="C22" s="25">
        <v>984262472</v>
      </c>
      <c r="D22" s="25"/>
      <c r="E22" s="26">
        <v>978525040</v>
      </c>
      <c r="F22" s="27">
        <v>978525040</v>
      </c>
      <c r="G22" s="27">
        <v>43723734</v>
      </c>
      <c r="H22" s="27">
        <v>53834046</v>
      </c>
      <c r="I22" s="27">
        <v>154910239</v>
      </c>
      <c r="J22" s="27">
        <v>252468019</v>
      </c>
      <c r="K22" s="27">
        <v>77489061</v>
      </c>
      <c r="L22" s="27">
        <v>82476769</v>
      </c>
      <c r="M22" s="27">
        <v>68927773</v>
      </c>
      <c r="N22" s="27">
        <v>228893603</v>
      </c>
      <c r="O22" s="27"/>
      <c r="P22" s="27"/>
      <c r="Q22" s="27"/>
      <c r="R22" s="27"/>
      <c r="S22" s="27"/>
      <c r="T22" s="27"/>
      <c r="U22" s="27"/>
      <c r="V22" s="27"/>
      <c r="W22" s="27">
        <v>481361622</v>
      </c>
      <c r="X22" s="27">
        <v>474874570</v>
      </c>
      <c r="Y22" s="27">
        <v>6487052</v>
      </c>
      <c r="Z22" s="7">
        <v>1.37</v>
      </c>
      <c r="AA22" s="25">
        <v>978525040</v>
      </c>
    </row>
    <row r="23" spans="1:27" ht="12.75">
      <c r="A23" s="5" t="s">
        <v>50</v>
      </c>
      <c r="B23" s="3"/>
      <c r="C23" s="22">
        <v>304022780</v>
      </c>
      <c r="D23" s="22"/>
      <c r="E23" s="23">
        <v>443785080</v>
      </c>
      <c r="F23" s="24">
        <v>443785080</v>
      </c>
      <c r="G23" s="24">
        <v>17493301</v>
      </c>
      <c r="H23" s="24">
        <v>19865740</v>
      </c>
      <c r="I23" s="24">
        <v>66688652</v>
      </c>
      <c r="J23" s="24">
        <v>104047693</v>
      </c>
      <c r="K23" s="24">
        <v>19624742</v>
      </c>
      <c r="L23" s="24">
        <v>14034486</v>
      </c>
      <c r="M23" s="24">
        <v>18685261</v>
      </c>
      <c r="N23" s="24">
        <v>52344489</v>
      </c>
      <c r="O23" s="24"/>
      <c r="P23" s="24"/>
      <c r="Q23" s="24"/>
      <c r="R23" s="24"/>
      <c r="S23" s="24"/>
      <c r="T23" s="24"/>
      <c r="U23" s="24"/>
      <c r="V23" s="24"/>
      <c r="W23" s="24">
        <v>156392182</v>
      </c>
      <c r="X23" s="24">
        <v>219500810</v>
      </c>
      <c r="Y23" s="24">
        <v>-63108628</v>
      </c>
      <c r="Z23" s="6">
        <v>-28.75</v>
      </c>
      <c r="AA23" s="22">
        <v>443785080</v>
      </c>
    </row>
    <row r="24" spans="1:27" ht="12.75">
      <c r="A24" s="2" t="s">
        <v>51</v>
      </c>
      <c r="B24" s="8" t="s">
        <v>52</v>
      </c>
      <c r="C24" s="19">
        <v>26658773</v>
      </c>
      <c r="D24" s="19"/>
      <c r="E24" s="20">
        <v>47878790</v>
      </c>
      <c r="F24" s="21">
        <v>47878790</v>
      </c>
      <c r="G24" s="21">
        <v>1892668</v>
      </c>
      <c r="H24" s="21">
        <v>3093611</v>
      </c>
      <c r="I24" s="21">
        <v>2759480</v>
      </c>
      <c r="J24" s="21">
        <v>7745759</v>
      </c>
      <c r="K24" s="21">
        <v>4581267</v>
      </c>
      <c r="L24" s="21">
        <v>3213464</v>
      </c>
      <c r="M24" s="21">
        <v>2754972</v>
      </c>
      <c r="N24" s="21">
        <v>10549703</v>
      </c>
      <c r="O24" s="21"/>
      <c r="P24" s="21"/>
      <c r="Q24" s="21"/>
      <c r="R24" s="21"/>
      <c r="S24" s="21"/>
      <c r="T24" s="21"/>
      <c r="U24" s="21"/>
      <c r="V24" s="21"/>
      <c r="W24" s="21">
        <v>18295462</v>
      </c>
      <c r="X24" s="21">
        <v>23569660</v>
      </c>
      <c r="Y24" s="21">
        <v>-5274198</v>
      </c>
      <c r="Z24" s="4">
        <v>-22.38</v>
      </c>
      <c r="AA24" s="19">
        <v>47878790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10899927378</v>
      </c>
      <c r="D25" s="44">
        <f>+D5+D9+D15+D19+D24</f>
        <v>0</v>
      </c>
      <c r="E25" s="45">
        <f t="shared" si="4"/>
        <v>11500901525</v>
      </c>
      <c r="F25" s="46">
        <f t="shared" si="4"/>
        <v>11500901525</v>
      </c>
      <c r="G25" s="46">
        <f t="shared" si="4"/>
        <v>1167980246</v>
      </c>
      <c r="H25" s="46">
        <f t="shared" si="4"/>
        <v>1019078605</v>
      </c>
      <c r="I25" s="46">
        <f t="shared" si="4"/>
        <v>545548205</v>
      </c>
      <c r="J25" s="46">
        <f t="shared" si="4"/>
        <v>2732607056</v>
      </c>
      <c r="K25" s="46">
        <f t="shared" si="4"/>
        <v>656547292</v>
      </c>
      <c r="L25" s="46">
        <f t="shared" si="4"/>
        <v>705790870</v>
      </c>
      <c r="M25" s="46">
        <f t="shared" si="4"/>
        <v>1133272476</v>
      </c>
      <c r="N25" s="46">
        <f t="shared" si="4"/>
        <v>2495610638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5228217694</v>
      </c>
      <c r="X25" s="46">
        <f t="shared" si="4"/>
        <v>5833917851</v>
      </c>
      <c r="Y25" s="46">
        <f t="shared" si="4"/>
        <v>-605700157</v>
      </c>
      <c r="Z25" s="47">
        <f>+IF(X25&lt;&gt;0,+(Y25/X25)*100,0)</f>
        <v>-10.382390915843564</v>
      </c>
      <c r="AA25" s="44">
        <f>+AA5+AA9+AA15+AA19+AA24</f>
        <v>11500901525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1595314221</v>
      </c>
      <c r="D28" s="19">
        <f>SUM(D29:D31)</f>
        <v>0</v>
      </c>
      <c r="E28" s="20">
        <f t="shared" si="5"/>
        <v>1888562918</v>
      </c>
      <c r="F28" s="21">
        <f t="shared" si="5"/>
        <v>1888562918</v>
      </c>
      <c r="G28" s="21">
        <f t="shared" si="5"/>
        <v>130021746</v>
      </c>
      <c r="H28" s="21">
        <f t="shared" si="5"/>
        <v>100675559</v>
      </c>
      <c r="I28" s="21">
        <f t="shared" si="5"/>
        <v>91863343</v>
      </c>
      <c r="J28" s="21">
        <f t="shared" si="5"/>
        <v>322560648</v>
      </c>
      <c r="K28" s="21">
        <f t="shared" si="5"/>
        <v>167222664</v>
      </c>
      <c r="L28" s="21">
        <f t="shared" si="5"/>
        <v>178519259</v>
      </c>
      <c r="M28" s="21">
        <f t="shared" si="5"/>
        <v>133148731</v>
      </c>
      <c r="N28" s="21">
        <f t="shared" si="5"/>
        <v>478890654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801451302</v>
      </c>
      <c r="X28" s="21">
        <f t="shared" si="5"/>
        <v>971572340</v>
      </c>
      <c r="Y28" s="21">
        <f t="shared" si="5"/>
        <v>-170121038</v>
      </c>
      <c r="Z28" s="4">
        <f>+IF(X28&lt;&gt;0,+(Y28/X28)*100,0)</f>
        <v>-17.509868385096265</v>
      </c>
      <c r="AA28" s="19">
        <f>SUM(AA29:AA31)</f>
        <v>1888562918</v>
      </c>
    </row>
    <row r="29" spans="1:27" ht="12.75">
      <c r="A29" s="5" t="s">
        <v>33</v>
      </c>
      <c r="B29" s="3"/>
      <c r="C29" s="22">
        <v>170064559</v>
      </c>
      <c r="D29" s="22"/>
      <c r="E29" s="23">
        <v>308255798</v>
      </c>
      <c r="F29" s="24">
        <v>308255798</v>
      </c>
      <c r="G29" s="24">
        <v>22190256</v>
      </c>
      <c r="H29" s="24">
        <v>33424505</v>
      </c>
      <c r="I29" s="24">
        <v>19247535</v>
      </c>
      <c r="J29" s="24">
        <v>74862296</v>
      </c>
      <c r="K29" s="24">
        <v>20516095</v>
      </c>
      <c r="L29" s="24">
        <v>21219789</v>
      </c>
      <c r="M29" s="24">
        <v>21273340</v>
      </c>
      <c r="N29" s="24">
        <v>63009224</v>
      </c>
      <c r="O29" s="24"/>
      <c r="P29" s="24"/>
      <c r="Q29" s="24"/>
      <c r="R29" s="24"/>
      <c r="S29" s="24"/>
      <c r="T29" s="24"/>
      <c r="U29" s="24"/>
      <c r="V29" s="24"/>
      <c r="W29" s="24">
        <v>137871520</v>
      </c>
      <c r="X29" s="24">
        <v>160493860</v>
      </c>
      <c r="Y29" s="24">
        <v>-22622340</v>
      </c>
      <c r="Z29" s="6">
        <v>-14.1</v>
      </c>
      <c r="AA29" s="22">
        <v>308255798</v>
      </c>
    </row>
    <row r="30" spans="1:27" ht="12.75">
      <c r="A30" s="5" t="s">
        <v>34</v>
      </c>
      <c r="B30" s="3"/>
      <c r="C30" s="25">
        <v>1425249662</v>
      </c>
      <c r="D30" s="25"/>
      <c r="E30" s="26">
        <v>1580307120</v>
      </c>
      <c r="F30" s="27">
        <v>1580307120</v>
      </c>
      <c r="G30" s="27">
        <v>107831490</v>
      </c>
      <c r="H30" s="27">
        <v>67251054</v>
      </c>
      <c r="I30" s="27">
        <v>72615808</v>
      </c>
      <c r="J30" s="27">
        <v>247698352</v>
      </c>
      <c r="K30" s="27">
        <v>146706569</v>
      </c>
      <c r="L30" s="27">
        <v>157299470</v>
      </c>
      <c r="M30" s="27">
        <v>111875391</v>
      </c>
      <c r="N30" s="27">
        <v>415881430</v>
      </c>
      <c r="O30" s="27"/>
      <c r="P30" s="27"/>
      <c r="Q30" s="27"/>
      <c r="R30" s="27"/>
      <c r="S30" s="27"/>
      <c r="T30" s="27"/>
      <c r="U30" s="27"/>
      <c r="V30" s="27"/>
      <c r="W30" s="27">
        <v>663579782</v>
      </c>
      <c r="X30" s="27">
        <v>778618560</v>
      </c>
      <c r="Y30" s="27">
        <v>-115038778</v>
      </c>
      <c r="Z30" s="7">
        <v>-14.77</v>
      </c>
      <c r="AA30" s="25">
        <v>1580307120</v>
      </c>
    </row>
    <row r="31" spans="1:27" ht="12.75">
      <c r="A31" s="5" t="s">
        <v>35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>
        <v>32459920</v>
      </c>
      <c r="Y31" s="24">
        <v>-32459920</v>
      </c>
      <c r="Z31" s="6">
        <v>-100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974068270</v>
      </c>
      <c r="D32" s="19">
        <f>SUM(D33:D37)</f>
        <v>0</v>
      </c>
      <c r="E32" s="20">
        <f t="shared" si="6"/>
        <v>1518059791</v>
      </c>
      <c r="F32" s="21">
        <f t="shared" si="6"/>
        <v>1518059791</v>
      </c>
      <c r="G32" s="21">
        <f t="shared" si="6"/>
        <v>91258182</v>
      </c>
      <c r="H32" s="21">
        <f t="shared" si="6"/>
        <v>59850830</v>
      </c>
      <c r="I32" s="21">
        <f t="shared" si="6"/>
        <v>114962977</v>
      </c>
      <c r="J32" s="21">
        <f t="shared" si="6"/>
        <v>266071989</v>
      </c>
      <c r="K32" s="21">
        <f t="shared" si="6"/>
        <v>82051825</v>
      </c>
      <c r="L32" s="21">
        <f t="shared" si="6"/>
        <v>126914192</v>
      </c>
      <c r="M32" s="21">
        <f t="shared" si="6"/>
        <v>100040204</v>
      </c>
      <c r="N32" s="21">
        <f t="shared" si="6"/>
        <v>309006221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575078210</v>
      </c>
      <c r="X32" s="21">
        <f t="shared" si="6"/>
        <v>748314090</v>
      </c>
      <c r="Y32" s="21">
        <f t="shared" si="6"/>
        <v>-173235880</v>
      </c>
      <c r="Z32" s="4">
        <f>+IF(X32&lt;&gt;0,+(Y32/X32)*100,0)</f>
        <v>-23.150156106241432</v>
      </c>
      <c r="AA32" s="19">
        <f>SUM(AA33:AA37)</f>
        <v>1518059791</v>
      </c>
    </row>
    <row r="33" spans="1:27" ht="12.75">
      <c r="A33" s="5" t="s">
        <v>37</v>
      </c>
      <c r="B33" s="3"/>
      <c r="C33" s="22">
        <v>171066531</v>
      </c>
      <c r="D33" s="22"/>
      <c r="E33" s="23">
        <v>320117021</v>
      </c>
      <c r="F33" s="24">
        <v>320117021</v>
      </c>
      <c r="G33" s="24">
        <v>23062430</v>
      </c>
      <c r="H33" s="24">
        <v>19416388</v>
      </c>
      <c r="I33" s="24">
        <v>19335218</v>
      </c>
      <c r="J33" s="24">
        <v>61814036</v>
      </c>
      <c r="K33" s="24">
        <v>20300971</v>
      </c>
      <c r="L33" s="24">
        <v>27896569</v>
      </c>
      <c r="M33" s="24">
        <v>27742785</v>
      </c>
      <c r="N33" s="24">
        <v>75940325</v>
      </c>
      <c r="O33" s="24"/>
      <c r="P33" s="24"/>
      <c r="Q33" s="24"/>
      <c r="R33" s="24"/>
      <c r="S33" s="24"/>
      <c r="T33" s="24"/>
      <c r="U33" s="24"/>
      <c r="V33" s="24"/>
      <c r="W33" s="24">
        <v>137754361</v>
      </c>
      <c r="X33" s="24">
        <v>160074690</v>
      </c>
      <c r="Y33" s="24">
        <v>-22320329</v>
      </c>
      <c r="Z33" s="6">
        <v>-13.94</v>
      </c>
      <c r="AA33" s="22">
        <v>320117021</v>
      </c>
    </row>
    <row r="34" spans="1:27" ht="12.75">
      <c r="A34" s="5" t="s">
        <v>38</v>
      </c>
      <c r="B34" s="3"/>
      <c r="C34" s="22">
        <v>409163746</v>
      </c>
      <c r="D34" s="22"/>
      <c r="E34" s="23">
        <v>382054676</v>
      </c>
      <c r="F34" s="24">
        <v>382054676</v>
      </c>
      <c r="G34" s="24">
        <v>34934207</v>
      </c>
      <c r="H34" s="24">
        <v>8562349</v>
      </c>
      <c r="I34" s="24">
        <v>22588337</v>
      </c>
      <c r="J34" s="24">
        <v>66084893</v>
      </c>
      <c r="K34" s="24">
        <v>26266937</v>
      </c>
      <c r="L34" s="24">
        <v>23664096</v>
      </c>
      <c r="M34" s="24">
        <v>24262517</v>
      </c>
      <c r="N34" s="24">
        <v>74193550</v>
      </c>
      <c r="O34" s="24"/>
      <c r="P34" s="24"/>
      <c r="Q34" s="24"/>
      <c r="R34" s="24"/>
      <c r="S34" s="24"/>
      <c r="T34" s="24"/>
      <c r="U34" s="24"/>
      <c r="V34" s="24"/>
      <c r="W34" s="24">
        <v>140278443</v>
      </c>
      <c r="X34" s="24">
        <v>185673160</v>
      </c>
      <c r="Y34" s="24">
        <v>-45394717</v>
      </c>
      <c r="Z34" s="6">
        <v>-24.45</v>
      </c>
      <c r="AA34" s="22">
        <v>382054676</v>
      </c>
    </row>
    <row r="35" spans="1:27" ht="12.75">
      <c r="A35" s="5" t="s">
        <v>39</v>
      </c>
      <c r="B35" s="3"/>
      <c r="C35" s="22">
        <v>189933116</v>
      </c>
      <c r="D35" s="22"/>
      <c r="E35" s="23">
        <v>206274456</v>
      </c>
      <c r="F35" s="24">
        <v>206274456</v>
      </c>
      <c r="G35" s="24">
        <v>17852569</v>
      </c>
      <c r="H35" s="24">
        <v>14908785</v>
      </c>
      <c r="I35" s="24">
        <v>56811816</v>
      </c>
      <c r="J35" s="24">
        <v>89573170</v>
      </c>
      <c r="K35" s="24">
        <v>16992362</v>
      </c>
      <c r="L35" s="24">
        <v>51998461</v>
      </c>
      <c r="M35" s="24">
        <v>30065761</v>
      </c>
      <c r="N35" s="24">
        <v>99056584</v>
      </c>
      <c r="O35" s="24"/>
      <c r="P35" s="24"/>
      <c r="Q35" s="24"/>
      <c r="R35" s="24"/>
      <c r="S35" s="24"/>
      <c r="T35" s="24"/>
      <c r="U35" s="24"/>
      <c r="V35" s="24"/>
      <c r="W35" s="24">
        <v>188629754</v>
      </c>
      <c r="X35" s="24">
        <v>107368510</v>
      </c>
      <c r="Y35" s="24">
        <v>81261244</v>
      </c>
      <c r="Z35" s="6">
        <v>75.68</v>
      </c>
      <c r="AA35" s="22">
        <v>206274456</v>
      </c>
    </row>
    <row r="36" spans="1:27" ht="12.75">
      <c r="A36" s="5" t="s">
        <v>40</v>
      </c>
      <c r="B36" s="3"/>
      <c r="C36" s="22">
        <v>147837932</v>
      </c>
      <c r="D36" s="22"/>
      <c r="E36" s="23">
        <v>521858310</v>
      </c>
      <c r="F36" s="24">
        <v>521858310</v>
      </c>
      <c r="G36" s="24">
        <v>9641921</v>
      </c>
      <c r="H36" s="24">
        <v>11130731</v>
      </c>
      <c r="I36" s="24">
        <v>10668396</v>
      </c>
      <c r="J36" s="24">
        <v>31441048</v>
      </c>
      <c r="K36" s="24">
        <v>11971787</v>
      </c>
      <c r="L36" s="24">
        <v>16074236</v>
      </c>
      <c r="M36" s="24">
        <v>12468422</v>
      </c>
      <c r="N36" s="24">
        <v>40514445</v>
      </c>
      <c r="O36" s="24"/>
      <c r="P36" s="24"/>
      <c r="Q36" s="24"/>
      <c r="R36" s="24"/>
      <c r="S36" s="24"/>
      <c r="T36" s="24"/>
      <c r="U36" s="24"/>
      <c r="V36" s="24"/>
      <c r="W36" s="24">
        <v>71955493</v>
      </c>
      <c r="X36" s="24">
        <v>252956140</v>
      </c>
      <c r="Y36" s="24">
        <v>-181000647</v>
      </c>
      <c r="Z36" s="6">
        <v>-71.55</v>
      </c>
      <c r="AA36" s="22">
        <v>521858310</v>
      </c>
    </row>
    <row r="37" spans="1:27" ht="12.75">
      <c r="A37" s="5" t="s">
        <v>41</v>
      </c>
      <c r="B37" s="3"/>
      <c r="C37" s="25">
        <v>56066945</v>
      </c>
      <c r="D37" s="25"/>
      <c r="E37" s="26">
        <v>87755328</v>
      </c>
      <c r="F37" s="27">
        <v>87755328</v>
      </c>
      <c r="G37" s="27">
        <v>5767055</v>
      </c>
      <c r="H37" s="27">
        <v>5832577</v>
      </c>
      <c r="I37" s="27">
        <v>5559210</v>
      </c>
      <c r="J37" s="27">
        <v>17158842</v>
      </c>
      <c r="K37" s="27">
        <v>6519768</v>
      </c>
      <c r="L37" s="27">
        <v>7280830</v>
      </c>
      <c r="M37" s="27">
        <v>5500719</v>
      </c>
      <c r="N37" s="27">
        <v>19301317</v>
      </c>
      <c r="O37" s="27"/>
      <c r="P37" s="27"/>
      <c r="Q37" s="27"/>
      <c r="R37" s="27"/>
      <c r="S37" s="27"/>
      <c r="T37" s="27"/>
      <c r="U37" s="27"/>
      <c r="V37" s="27"/>
      <c r="W37" s="27">
        <v>36460159</v>
      </c>
      <c r="X37" s="27">
        <v>42241590</v>
      </c>
      <c r="Y37" s="27">
        <v>-5781431</v>
      </c>
      <c r="Z37" s="7">
        <v>-13.69</v>
      </c>
      <c r="AA37" s="25">
        <v>87755328</v>
      </c>
    </row>
    <row r="38" spans="1:27" ht="12.75">
      <c r="A38" s="2" t="s">
        <v>42</v>
      </c>
      <c r="B38" s="8"/>
      <c r="C38" s="19">
        <f aca="true" t="shared" si="7" ref="C38:Y38">SUM(C39:C41)</f>
        <v>886082850</v>
      </c>
      <c r="D38" s="19">
        <f>SUM(D39:D41)</f>
        <v>0</v>
      </c>
      <c r="E38" s="20">
        <f t="shared" si="7"/>
        <v>1312261499</v>
      </c>
      <c r="F38" s="21">
        <f t="shared" si="7"/>
        <v>1312261499</v>
      </c>
      <c r="G38" s="21">
        <f t="shared" si="7"/>
        <v>75756129</v>
      </c>
      <c r="H38" s="21">
        <f t="shared" si="7"/>
        <v>84341328</v>
      </c>
      <c r="I38" s="21">
        <f t="shared" si="7"/>
        <v>73517730</v>
      </c>
      <c r="J38" s="21">
        <f t="shared" si="7"/>
        <v>233615187</v>
      </c>
      <c r="K38" s="21">
        <f t="shared" si="7"/>
        <v>87881068</v>
      </c>
      <c r="L38" s="21">
        <f t="shared" si="7"/>
        <v>87561715</v>
      </c>
      <c r="M38" s="21">
        <f t="shared" si="7"/>
        <v>102604197</v>
      </c>
      <c r="N38" s="21">
        <f t="shared" si="7"/>
        <v>278046980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511662167</v>
      </c>
      <c r="X38" s="21">
        <f t="shared" si="7"/>
        <v>656491674</v>
      </c>
      <c r="Y38" s="21">
        <f t="shared" si="7"/>
        <v>-144829507</v>
      </c>
      <c r="Z38" s="4">
        <f>+IF(X38&lt;&gt;0,+(Y38/X38)*100,0)</f>
        <v>-22.061133862910197</v>
      </c>
      <c r="AA38" s="19">
        <f>SUM(AA39:AA41)</f>
        <v>1312261499</v>
      </c>
    </row>
    <row r="39" spans="1:27" ht="12.75">
      <c r="A39" s="5" t="s">
        <v>43</v>
      </c>
      <c r="B39" s="3"/>
      <c r="C39" s="22">
        <v>261143592</v>
      </c>
      <c r="D39" s="22"/>
      <c r="E39" s="23">
        <v>326997412</v>
      </c>
      <c r="F39" s="24">
        <v>326997412</v>
      </c>
      <c r="G39" s="24">
        <v>17340758</v>
      </c>
      <c r="H39" s="24">
        <v>26340097</v>
      </c>
      <c r="I39" s="24">
        <v>36247116</v>
      </c>
      <c r="J39" s="24">
        <v>79927971</v>
      </c>
      <c r="K39" s="24">
        <v>34505209</v>
      </c>
      <c r="L39" s="24">
        <v>13953104</v>
      </c>
      <c r="M39" s="24">
        <v>48748348</v>
      </c>
      <c r="N39" s="24">
        <v>97206661</v>
      </c>
      <c r="O39" s="24"/>
      <c r="P39" s="24"/>
      <c r="Q39" s="24"/>
      <c r="R39" s="24"/>
      <c r="S39" s="24"/>
      <c r="T39" s="24"/>
      <c r="U39" s="24"/>
      <c r="V39" s="24"/>
      <c r="W39" s="24">
        <v>177134632</v>
      </c>
      <c r="X39" s="24">
        <v>166099314</v>
      </c>
      <c r="Y39" s="24">
        <v>11035318</v>
      </c>
      <c r="Z39" s="6">
        <v>6.64</v>
      </c>
      <c r="AA39" s="22">
        <v>326997412</v>
      </c>
    </row>
    <row r="40" spans="1:27" ht="12.75">
      <c r="A40" s="5" t="s">
        <v>44</v>
      </c>
      <c r="B40" s="3"/>
      <c r="C40" s="22">
        <v>586045782</v>
      </c>
      <c r="D40" s="22"/>
      <c r="E40" s="23">
        <v>935240705</v>
      </c>
      <c r="F40" s="24">
        <v>935240705</v>
      </c>
      <c r="G40" s="24">
        <v>55271497</v>
      </c>
      <c r="H40" s="24">
        <v>55559311</v>
      </c>
      <c r="I40" s="24">
        <v>35497202</v>
      </c>
      <c r="J40" s="24">
        <v>146328010</v>
      </c>
      <c r="K40" s="24">
        <v>50850684</v>
      </c>
      <c r="L40" s="24">
        <v>69876888</v>
      </c>
      <c r="M40" s="24">
        <v>51337903</v>
      </c>
      <c r="N40" s="24">
        <v>172065475</v>
      </c>
      <c r="O40" s="24"/>
      <c r="P40" s="24"/>
      <c r="Q40" s="24"/>
      <c r="R40" s="24"/>
      <c r="S40" s="24"/>
      <c r="T40" s="24"/>
      <c r="U40" s="24"/>
      <c r="V40" s="24"/>
      <c r="W40" s="24">
        <v>318393485</v>
      </c>
      <c r="X40" s="24">
        <v>467480660</v>
      </c>
      <c r="Y40" s="24">
        <v>-149087175</v>
      </c>
      <c r="Z40" s="6">
        <v>-31.89</v>
      </c>
      <c r="AA40" s="22">
        <v>935240705</v>
      </c>
    </row>
    <row r="41" spans="1:27" ht="12.75">
      <c r="A41" s="5" t="s">
        <v>45</v>
      </c>
      <c r="B41" s="3"/>
      <c r="C41" s="22">
        <v>38893476</v>
      </c>
      <c r="D41" s="22"/>
      <c r="E41" s="23">
        <v>50023382</v>
      </c>
      <c r="F41" s="24">
        <v>50023382</v>
      </c>
      <c r="G41" s="24">
        <v>3143874</v>
      </c>
      <c r="H41" s="24">
        <v>2441920</v>
      </c>
      <c r="I41" s="24">
        <v>1773412</v>
      </c>
      <c r="J41" s="24">
        <v>7359206</v>
      </c>
      <c r="K41" s="24">
        <v>2525175</v>
      </c>
      <c r="L41" s="24">
        <v>3731723</v>
      </c>
      <c r="M41" s="24">
        <v>2517946</v>
      </c>
      <c r="N41" s="24">
        <v>8774844</v>
      </c>
      <c r="O41" s="24"/>
      <c r="P41" s="24"/>
      <c r="Q41" s="24"/>
      <c r="R41" s="24"/>
      <c r="S41" s="24"/>
      <c r="T41" s="24"/>
      <c r="U41" s="24"/>
      <c r="V41" s="24"/>
      <c r="W41" s="24">
        <v>16134050</v>
      </c>
      <c r="X41" s="24">
        <v>22911700</v>
      </c>
      <c r="Y41" s="24">
        <v>-6777650</v>
      </c>
      <c r="Z41" s="6">
        <v>-29.58</v>
      </c>
      <c r="AA41" s="22">
        <v>50023382</v>
      </c>
    </row>
    <row r="42" spans="1:27" ht="12.75">
      <c r="A42" s="2" t="s">
        <v>46</v>
      </c>
      <c r="B42" s="8"/>
      <c r="C42" s="19">
        <f aca="true" t="shared" si="8" ref="C42:Y42">SUM(C43:C46)</f>
        <v>5338846426</v>
      </c>
      <c r="D42" s="19">
        <f>SUM(D43:D46)</f>
        <v>0</v>
      </c>
      <c r="E42" s="20">
        <f t="shared" si="8"/>
        <v>5609373708</v>
      </c>
      <c r="F42" s="21">
        <f t="shared" si="8"/>
        <v>5609373708</v>
      </c>
      <c r="G42" s="21">
        <f t="shared" si="8"/>
        <v>510439847</v>
      </c>
      <c r="H42" s="21">
        <f t="shared" si="8"/>
        <v>576979176</v>
      </c>
      <c r="I42" s="21">
        <f t="shared" si="8"/>
        <v>370950954</v>
      </c>
      <c r="J42" s="21">
        <f t="shared" si="8"/>
        <v>1458369977</v>
      </c>
      <c r="K42" s="21">
        <f t="shared" si="8"/>
        <v>411885020</v>
      </c>
      <c r="L42" s="21">
        <f t="shared" si="8"/>
        <v>507367702</v>
      </c>
      <c r="M42" s="21">
        <f t="shared" si="8"/>
        <v>331188849</v>
      </c>
      <c r="N42" s="21">
        <f t="shared" si="8"/>
        <v>1250441571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2708811548</v>
      </c>
      <c r="X42" s="21">
        <f t="shared" si="8"/>
        <v>2865515050</v>
      </c>
      <c r="Y42" s="21">
        <f t="shared" si="8"/>
        <v>-156703502</v>
      </c>
      <c r="Z42" s="4">
        <f>+IF(X42&lt;&gt;0,+(Y42/X42)*100,0)</f>
        <v>-5.468598114674009</v>
      </c>
      <c r="AA42" s="19">
        <f>SUM(AA43:AA46)</f>
        <v>5609373708</v>
      </c>
    </row>
    <row r="43" spans="1:27" ht="12.75">
      <c r="A43" s="5" t="s">
        <v>47</v>
      </c>
      <c r="B43" s="3"/>
      <c r="C43" s="22">
        <v>3473489431</v>
      </c>
      <c r="D43" s="22"/>
      <c r="E43" s="23">
        <v>3850352002</v>
      </c>
      <c r="F43" s="24">
        <v>3850352002</v>
      </c>
      <c r="G43" s="24">
        <v>395032062</v>
      </c>
      <c r="H43" s="24">
        <v>465224376</v>
      </c>
      <c r="I43" s="24">
        <v>263328957</v>
      </c>
      <c r="J43" s="24">
        <v>1123585395</v>
      </c>
      <c r="K43" s="24">
        <v>282600740</v>
      </c>
      <c r="L43" s="24">
        <v>312710773</v>
      </c>
      <c r="M43" s="24">
        <v>228548788</v>
      </c>
      <c r="N43" s="24">
        <v>823860301</v>
      </c>
      <c r="O43" s="24"/>
      <c r="P43" s="24"/>
      <c r="Q43" s="24"/>
      <c r="R43" s="24"/>
      <c r="S43" s="24"/>
      <c r="T43" s="24"/>
      <c r="U43" s="24"/>
      <c r="V43" s="24"/>
      <c r="W43" s="24">
        <v>1947445696</v>
      </c>
      <c r="X43" s="24">
        <v>1955782260</v>
      </c>
      <c r="Y43" s="24">
        <v>-8336564</v>
      </c>
      <c r="Z43" s="6">
        <v>-0.43</v>
      </c>
      <c r="AA43" s="22">
        <v>3850352002</v>
      </c>
    </row>
    <row r="44" spans="1:27" ht="12.75">
      <c r="A44" s="5" t="s">
        <v>48</v>
      </c>
      <c r="B44" s="3"/>
      <c r="C44" s="22">
        <v>1025994796</v>
      </c>
      <c r="D44" s="22"/>
      <c r="E44" s="23">
        <v>821475322</v>
      </c>
      <c r="F44" s="24">
        <v>821475322</v>
      </c>
      <c r="G44" s="24">
        <v>54879525</v>
      </c>
      <c r="H44" s="24">
        <v>52893478</v>
      </c>
      <c r="I44" s="24">
        <v>48070554</v>
      </c>
      <c r="J44" s="24">
        <v>155843557</v>
      </c>
      <c r="K44" s="24">
        <v>64823505</v>
      </c>
      <c r="L44" s="24">
        <v>86653161</v>
      </c>
      <c r="M44" s="24">
        <v>51595677</v>
      </c>
      <c r="N44" s="24">
        <v>203072343</v>
      </c>
      <c r="O44" s="24"/>
      <c r="P44" s="24"/>
      <c r="Q44" s="24"/>
      <c r="R44" s="24"/>
      <c r="S44" s="24"/>
      <c r="T44" s="24"/>
      <c r="U44" s="24"/>
      <c r="V44" s="24"/>
      <c r="W44" s="24">
        <v>358915900</v>
      </c>
      <c r="X44" s="24">
        <v>433622890</v>
      </c>
      <c r="Y44" s="24">
        <v>-74706990</v>
      </c>
      <c r="Z44" s="6">
        <v>-17.23</v>
      </c>
      <c r="AA44" s="22">
        <v>821475322</v>
      </c>
    </row>
    <row r="45" spans="1:27" ht="12.75">
      <c r="A45" s="5" t="s">
        <v>49</v>
      </c>
      <c r="B45" s="3"/>
      <c r="C45" s="25">
        <v>519106280</v>
      </c>
      <c r="D45" s="25"/>
      <c r="E45" s="26">
        <v>559395558</v>
      </c>
      <c r="F45" s="27">
        <v>559395558</v>
      </c>
      <c r="G45" s="27">
        <v>34867609</v>
      </c>
      <c r="H45" s="27">
        <v>35384823</v>
      </c>
      <c r="I45" s="27">
        <v>36057851</v>
      </c>
      <c r="J45" s="27">
        <v>106310283</v>
      </c>
      <c r="K45" s="27">
        <v>40371050</v>
      </c>
      <c r="L45" s="27">
        <v>66939305</v>
      </c>
      <c r="M45" s="27">
        <v>29407002</v>
      </c>
      <c r="N45" s="27">
        <v>136717357</v>
      </c>
      <c r="O45" s="27"/>
      <c r="P45" s="27"/>
      <c r="Q45" s="27"/>
      <c r="R45" s="27"/>
      <c r="S45" s="27"/>
      <c r="T45" s="27"/>
      <c r="U45" s="27"/>
      <c r="V45" s="27"/>
      <c r="W45" s="27">
        <v>243027640</v>
      </c>
      <c r="X45" s="27">
        <v>286813090</v>
      </c>
      <c r="Y45" s="27">
        <v>-43785450</v>
      </c>
      <c r="Z45" s="7">
        <v>-15.27</v>
      </c>
      <c r="AA45" s="25">
        <v>559395558</v>
      </c>
    </row>
    <row r="46" spans="1:27" ht="12.75">
      <c r="A46" s="5" t="s">
        <v>50</v>
      </c>
      <c r="B46" s="3"/>
      <c r="C46" s="22">
        <v>320255919</v>
      </c>
      <c r="D46" s="22"/>
      <c r="E46" s="23">
        <v>378150826</v>
      </c>
      <c r="F46" s="24">
        <v>378150826</v>
      </c>
      <c r="G46" s="24">
        <v>25660651</v>
      </c>
      <c r="H46" s="24">
        <v>23476499</v>
      </c>
      <c r="I46" s="24">
        <v>23493592</v>
      </c>
      <c r="J46" s="24">
        <v>72630742</v>
      </c>
      <c r="K46" s="24">
        <v>24089725</v>
      </c>
      <c r="L46" s="24">
        <v>41064463</v>
      </c>
      <c r="M46" s="24">
        <v>21637382</v>
      </c>
      <c r="N46" s="24">
        <v>86791570</v>
      </c>
      <c r="O46" s="24"/>
      <c r="P46" s="24"/>
      <c r="Q46" s="24"/>
      <c r="R46" s="24"/>
      <c r="S46" s="24"/>
      <c r="T46" s="24"/>
      <c r="U46" s="24"/>
      <c r="V46" s="24"/>
      <c r="W46" s="24">
        <v>159422312</v>
      </c>
      <c r="X46" s="24">
        <v>189296810</v>
      </c>
      <c r="Y46" s="24">
        <v>-29874498</v>
      </c>
      <c r="Z46" s="6">
        <v>-15.78</v>
      </c>
      <c r="AA46" s="22">
        <v>378150826</v>
      </c>
    </row>
    <row r="47" spans="1:27" ht="12.75">
      <c r="A47" s="2" t="s">
        <v>51</v>
      </c>
      <c r="B47" s="8" t="s">
        <v>52</v>
      </c>
      <c r="C47" s="19">
        <v>35692010</v>
      </c>
      <c r="D47" s="19"/>
      <c r="E47" s="20">
        <v>46830216</v>
      </c>
      <c r="F47" s="21">
        <v>46830216</v>
      </c>
      <c r="G47" s="21">
        <v>2663319</v>
      </c>
      <c r="H47" s="21">
        <v>2265114</v>
      </c>
      <c r="I47" s="21">
        <v>2602459</v>
      </c>
      <c r="J47" s="21">
        <v>7530892</v>
      </c>
      <c r="K47" s="21">
        <v>3102313</v>
      </c>
      <c r="L47" s="21">
        <v>3520962</v>
      </c>
      <c r="M47" s="21">
        <v>3436715</v>
      </c>
      <c r="N47" s="21">
        <v>10059990</v>
      </c>
      <c r="O47" s="21"/>
      <c r="P47" s="21"/>
      <c r="Q47" s="21"/>
      <c r="R47" s="21"/>
      <c r="S47" s="21"/>
      <c r="T47" s="21"/>
      <c r="U47" s="21"/>
      <c r="V47" s="21"/>
      <c r="W47" s="21">
        <v>17590882</v>
      </c>
      <c r="X47" s="21">
        <v>23703110</v>
      </c>
      <c r="Y47" s="21">
        <v>-6112228</v>
      </c>
      <c r="Z47" s="4">
        <v>-25.79</v>
      </c>
      <c r="AA47" s="19">
        <v>46830216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8830003777</v>
      </c>
      <c r="D48" s="44">
        <f>+D28+D32+D38+D42+D47</f>
        <v>0</v>
      </c>
      <c r="E48" s="45">
        <f t="shared" si="9"/>
        <v>10375088132</v>
      </c>
      <c r="F48" s="46">
        <f t="shared" si="9"/>
        <v>10375088132</v>
      </c>
      <c r="G48" s="46">
        <f t="shared" si="9"/>
        <v>810139223</v>
      </c>
      <c r="H48" s="46">
        <f t="shared" si="9"/>
        <v>824112007</v>
      </c>
      <c r="I48" s="46">
        <f t="shared" si="9"/>
        <v>653897463</v>
      </c>
      <c r="J48" s="46">
        <f t="shared" si="9"/>
        <v>2288148693</v>
      </c>
      <c r="K48" s="46">
        <f t="shared" si="9"/>
        <v>752142890</v>
      </c>
      <c r="L48" s="46">
        <f t="shared" si="9"/>
        <v>903883830</v>
      </c>
      <c r="M48" s="46">
        <f t="shared" si="9"/>
        <v>670418696</v>
      </c>
      <c r="N48" s="46">
        <f t="shared" si="9"/>
        <v>2326445416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4614594109</v>
      </c>
      <c r="X48" s="46">
        <f t="shared" si="9"/>
        <v>5265596264</v>
      </c>
      <c r="Y48" s="46">
        <f t="shared" si="9"/>
        <v>-651002155</v>
      </c>
      <c r="Z48" s="47">
        <f>+IF(X48&lt;&gt;0,+(Y48/X48)*100,0)</f>
        <v>-12.363313143675537</v>
      </c>
      <c r="AA48" s="44">
        <f>+AA28+AA32+AA38+AA42+AA47</f>
        <v>10375088132</v>
      </c>
    </row>
    <row r="49" spans="1:27" ht="12.75">
      <c r="A49" s="14" t="s">
        <v>58</v>
      </c>
      <c r="B49" s="15"/>
      <c r="C49" s="48">
        <f aca="true" t="shared" si="10" ref="C49:Y49">+C25-C48</f>
        <v>2069923601</v>
      </c>
      <c r="D49" s="48">
        <f>+D25-D48</f>
        <v>0</v>
      </c>
      <c r="E49" s="49">
        <f t="shared" si="10"/>
        <v>1125813393</v>
      </c>
      <c r="F49" s="50">
        <f t="shared" si="10"/>
        <v>1125813393</v>
      </c>
      <c r="G49" s="50">
        <f t="shared" si="10"/>
        <v>357841023</v>
      </c>
      <c r="H49" s="50">
        <f t="shared" si="10"/>
        <v>194966598</v>
      </c>
      <c r="I49" s="50">
        <f t="shared" si="10"/>
        <v>-108349258</v>
      </c>
      <c r="J49" s="50">
        <f t="shared" si="10"/>
        <v>444458363</v>
      </c>
      <c r="K49" s="50">
        <f t="shared" si="10"/>
        <v>-95595598</v>
      </c>
      <c r="L49" s="50">
        <f t="shared" si="10"/>
        <v>-198092960</v>
      </c>
      <c r="M49" s="50">
        <f t="shared" si="10"/>
        <v>462853780</v>
      </c>
      <c r="N49" s="50">
        <f t="shared" si="10"/>
        <v>169165222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613623585</v>
      </c>
      <c r="X49" s="50">
        <f>IF(F25=F48,0,X25-X48)</f>
        <v>568321587</v>
      </c>
      <c r="Y49" s="50">
        <f t="shared" si="10"/>
        <v>45301998</v>
      </c>
      <c r="Z49" s="51">
        <f>+IF(X49&lt;&gt;0,+(Y49/X49)*100,0)</f>
        <v>7.971190789907475</v>
      </c>
      <c r="AA49" s="48">
        <f>+AA25-AA48</f>
        <v>1125813393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77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127569570</v>
      </c>
      <c r="D5" s="19">
        <f>SUM(D6:D8)</f>
        <v>0</v>
      </c>
      <c r="E5" s="20">
        <f t="shared" si="0"/>
        <v>127218348</v>
      </c>
      <c r="F5" s="21">
        <f t="shared" si="0"/>
        <v>127218348</v>
      </c>
      <c r="G5" s="21">
        <f t="shared" si="0"/>
        <v>48554566</v>
      </c>
      <c r="H5" s="21">
        <f t="shared" si="0"/>
        <v>223113</v>
      </c>
      <c r="I5" s="21">
        <f t="shared" si="0"/>
        <v>564956</v>
      </c>
      <c r="J5" s="21">
        <f t="shared" si="0"/>
        <v>49342635</v>
      </c>
      <c r="K5" s="21">
        <f t="shared" si="0"/>
        <v>0</v>
      </c>
      <c r="L5" s="21">
        <f t="shared" si="0"/>
        <v>4966367</v>
      </c>
      <c r="M5" s="21">
        <f t="shared" si="0"/>
        <v>0</v>
      </c>
      <c r="N5" s="21">
        <f t="shared" si="0"/>
        <v>4966367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54309002</v>
      </c>
      <c r="X5" s="21">
        <f t="shared" si="0"/>
        <v>83323224</v>
      </c>
      <c r="Y5" s="21">
        <f t="shared" si="0"/>
        <v>-29014222</v>
      </c>
      <c r="Z5" s="4">
        <f>+IF(X5&lt;&gt;0,+(Y5/X5)*100,0)</f>
        <v>-34.82129064041017</v>
      </c>
      <c r="AA5" s="19">
        <f>SUM(AA6:AA8)</f>
        <v>127218348</v>
      </c>
    </row>
    <row r="6" spans="1:27" ht="12.75">
      <c r="A6" s="5" t="s">
        <v>33</v>
      </c>
      <c r="B6" s="3"/>
      <c r="C6" s="22">
        <v>6669540</v>
      </c>
      <c r="D6" s="22"/>
      <c r="E6" s="23">
        <v>7015000</v>
      </c>
      <c r="F6" s="24">
        <v>7015000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4676666</v>
      </c>
      <c r="Y6" s="24">
        <v>-4676666</v>
      </c>
      <c r="Z6" s="6">
        <v>-100</v>
      </c>
      <c r="AA6" s="22">
        <v>7015000</v>
      </c>
    </row>
    <row r="7" spans="1:27" ht="12.75">
      <c r="A7" s="5" t="s">
        <v>34</v>
      </c>
      <c r="B7" s="3"/>
      <c r="C7" s="25">
        <v>120900030</v>
      </c>
      <c r="D7" s="25"/>
      <c r="E7" s="26">
        <v>120108038</v>
      </c>
      <c r="F7" s="27">
        <v>120108038</v>
      </c>
      <c r="G7" s="27">
        <v>48554566</v>
      </c>
      <c r="H7" s="27">
        <v>223113</v>
      </c>
      <c r="I7" s="27">
        <v>564956</v>
      </c>
      <c r="J7" s="27">
        <v>49342635</v>
      </c>
      <c r="K7" s="27"/>
      <c r="L7" s="27">
        <v>4966367</v>
      </c>
      <c r="M7" s="27"/>
      <c r="N7" s="27">
        <v>4966367</v>
      </c>
      <c r="O7" s="27"/>
      <c r="P7" s="27"/>
      <c r="Q7" s="27"/>
      <c r="R7" s="27"/>
      <c r="S7" s="27"/>
      <c r="T7" s="27"/>
      <c r="U7" s="27"/>
      <c r="V7" s="27"/>
      <c r="W7" s="27">
        <v>54309002</v>
      </c>
      <c r="X7" s="27">
        <v>78646558</v>
      </c>
      <c r="Y7" s="27">
        <v>-24337556</v>
      </c>
      <c r="Z7" s="7">
        <v>-30.95</v>
      </c>
      <c r="AA7" s="25">
        <v>120108038</v>
      </c>
    </row>
    <row r="8" spans="1:27" ht="12.75">
      <c r="A8" s="5" t="s">
        <v>35</v>
      </c>
      <c r="B8" s="3"/>
      <c r="C8" s="22"/>
      <c r="D8" s="22"/>
      <c r="E8" s="23">
        <v>95310</v>
      </c>
      <c r="F8" s="24">
        <v>95310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>
        <v>95310</v>
      </c>
    </row>
    <row r="9" spans="1:27" ht="12.75">
      <c r="A9" s="2" t="s">
        <v>36</v>
      </c>
      <c r="B9" s="3"/>
      <c r="C9" s="19">
        <f aca="true" t="shared" si="1" ref="C9:Y9">SUM(C10:C14)</f>
        <v>1968773</v>
      </c>
      <c r="D9" s="19">
        <f>SUM(D10:D14)</f>
        <v>0</v>
      </c>
      <c r="E9" s="20">
        <f t="shared" si="1"/>
        <v>1142181</v>
      </c>
      <c r="F9" s="21">
        <f t="shared" si="1"/>
        <v>1142181</v>
      </c>
      <c r="G9" s="21">
        <f t="shared" si="1"/>
        <v>132004</v>
      </c>
      <c r="H9" s="21">
        <f t="shared" si="1"/>
        <v>332866</v>
      </c>
      <c r="I9" s="21">
        <f t="shared" si="1"/>
        <v>94912</v>
      </c>
      <c r="J9" s="21">
        <f t="shared" si="1"/>
        <v>559782</v>
      </c>
      <c r="K9" s="21">
        <f t="shared" si="1"/>
        <v>0</v>
      </c>
      <c r="L9" s="21">
        <f t="shared" si="1"/>
        <v>539791</v>
      </c>
      <c r="M9" s="21">
        <f t="shared" si="1"/>
        <v>0</v>
      </c>
      <c r="N9" s="21">
        <f t="shared" si="1"/>
        <v>539791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1099573</v>
      </c>
      <c r="X9" s="21">
        <f t="shared" si="1"/>
        <v>729756</v>
      </c>
      <c r="Y9" s="21">
        <f t="shared" si="1"/>
        <v>369817</v>
      </c>
      <c r="Z9" s="4">
        <f>+IF(X9&lt;&gt;0,+(Y9/X9)*100,0)</f>
        <v>50.67680156106973</v>
      </c>
      <c r="AA9" s="19">
        <f>SUM(AA10:AA14)</f>
        <v>1142181</v>
      </c>
    </row>
    <row r="10" spans="1:27" ht="12.75">
      <c r="A10" s="5" t="s">
        <v>37</v>
      </c>
      <c r="B10" s="3"/>
      <c r="C10" s="22">
        <v>1951134</v>
      </c>
      <c r="D10" s="22"/>
      <c r="E10" s="23">
        <v>1032331</v>
      </c>
      <c r="F10" s="24">
        <v>1032331</v>
      </c>
      <c r="G10" s="24">
        <v>132004</v>
      </c>
      <c r="H10" s="24">
        <v>332866</v>
      </c>
      <c r="I10" s="24">
        <v>94912</v>
      </c>
      <c r="J10" s="24">
        <v>559782</v>
      </c>
      <c r="K10" s="24"/>
      <c r="L10" s="24">
        <v>539791</v>
      </c>
      <c r="M10" s="24"/>
      <c r="N10" s="24">
        <v>539791</v>
      </c>
      <c r="O10" s="24"/>
      <c r="P10" s="24"/>
      <c r="Q10" s="24"/>
      <c r="R10" s="24"/>
      <c r="S10" s="24"/>
      <c r="T10" s="24"/>
      <c r="U10" s="24"/>
      <c r="V10" s="24"/>
      <c r="W10" s="24">
        <v>1099573</v>
      </c>
      <c r="X10" s="24">
        <v>674832</v>
      </c>
      <c r="Y10" s="24">
        <v>424741</v>
      </c>
      <c r="Z10" s="6">
        <v>62.94</v>
      </c>
      <c r="AA10" s="22">
        <v>1032331</v>
      </c>
    </row>
    <row r="11" spans="1:27" ht="12.75">
      <c r="A11" s="5" t="s">
        <v>38</v>
      </c>
      <c r="B11" s="3"/>
      <c r="C11" s="22">
        <v>5743</v>
      </c>
      <c r="D11" s="22"/>
      <c r="E11" s="23">
        <v>84129</v>
      </c>
      <c r="F11" s="24">
        <v>84129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42066</v>
      </c>
      <c r="Y11" s="24">
        <v>-42066</v>
      </c>
      <c r="Z11" s="6">
        <v>-100</v>
      </c>
      <c r="AA11" s="22">
        <v>84129</v>
      </c>
    </row>
    <row r="12" spans="1:27" ht="12.75">
      <c r="A12" s="5" t="s">
        <v>39</v>
      </c>
      <c r="B12" s="3"/>
      <c r="C12" s="22">
        <v>11896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>
        <v>25721</v>
      </c>
      <c r="F13" s="24">
        <v>25721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12858</v>
      </c>
      <c r="Y13" s="24">
        <v>-12858</v>
      </c>
      <c r="Z13" s="6">
        <v>-100</v>
      </c>
      <c r="AA13" s="22">
        <v>25721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37914778</v>
      </c>
      <c r="D15" s="19">
        <f>SUM(D16:D18)</f>
        <v>0</v>
      </c>
      <c r="E15" s="20">
        <f t="shared" si="2"/>
        <v>47016776</v>
      </c>
      <c r="F15" s="21">
        <f t="shared" si="2"/>
        <v>47016776</v>
      </c>
      <c r="G15" s="21">
        <f t="shared" si="2"/>
        <v>1167632</v>
      </c>
      <c r="H15" s="21">
        <f t="shared" si="2"/>
        <v>540251</v>
      </c>
      <c r="I15" s="21">
        <f t="shared" si="2"/>
        <v>1782940</v>
      </c>
      <c r="J15" s="21">
        <f t="shared" si="2"/>
        <v>3490823</v>
      </c>
      <c r="K15" s="21">
        <f t="shared" si="2"/>
        <v>0</v>
      </c>
      <c r="L15" s="21">
        <f t="shared" si="2"/>
        <v>5046216</v>
      </c>
      <c r="M15" s="21">
        <f t="shared" si="2"/>
        <v>0</v>
      </c>
      <c r="N15" s="21">
        <f t="shared" si="2"/>
        <v>5046216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8537039</v>
      </c>
      <c r="X15" s="21">
        <f t="shared" si="2"/>
        <v>31160171</v>
      </c>
      <c r="Y15" s="21">
        <f t="shared" si="2"/>
        <v>-22623132</v>
      </c>
      <c r="Z15" s="4">
        <f>+IF(X15&lt;&gt;0,+(Y15/X15)*100,0)</f>
        <v>-72.6027209542592</v>
      </c>
      <c r="AA15" s="19">
        <f>SUM(AA16:AA18)</f>
        <v>47016776</v>
      </c>
    </row>
    <row r="16" spans="1:27" ht="12.75">
      <c r="A16" s="5" t="s">
        <v>43</v>
      </c>
      <c r="B16" s="3"/>
      <c r="C16" s="22">
        <v>884425</v>
      </c>
      <c r="D16" s="22"/>
      <c r="E16" s="23">
        <v>45950628</v>
      </c>
      <c r="F16" s="24">
        <v>45950628</v>
      </c>
      <c r="G16" s="24"/>
      <c r="H16" s="24">
        <v>461468</v>
      </c>
      <c r="I16" s="24"/>
      <c r="J16" s="24">
        <v>461468</v>
      </c>
      <c r="K16" s="24"/>
      <c r="L16" s="24">
        <v>4691</v>
      </c>
      <c r="M16" s="24"/>
      <c r="N16" s="24">
        <v>4691</v>
      </c>
      <c r="O16" s="24"/>
      <c r="P16" s="24"/>
      <c r="Q16" s="24"/>
      <c r="R16" s="24"/>
      <c r="S16" s="24"/>
      <c r="T16" s="24"/>
      <c r="U16" s="24"/>
      <c r="V16" s="24"/>
      <c r="W16" s="24">
        <v>466159</v>
      </c>
      <c r="X16" s="24">
        <v>30627095</v>
      </c>
      <c r="Y16" s="24">
        <v>-30160936</v>
      </c>
      <c r="Z16" s="6">
        <v>-98.48</v>
      </c>
      <c r="AA16" s="22">
        <v>45950628</v>
      </c>
    </row>
    <row r="17" spans="1:27" ht="12.75">
      <c r="A17" s="5" t="s">
        <v>44</v>
      </c>
      <c r="B17" s="3"/>
      <c r="C17" s="22">
        <v>37030353</v>
      </c>
      <c r="D17" s="22"/>
      <c r="E17" s="23">
        <v>1066148</v>
      </c>
      <c r="F17" s="24">
        <v>1066148</v>
      </c>
      <c r="G17" s="24">
        <v>1167632</v>
      </c>
      <c r="H17" s="24">
        <v>78783</v>
      </c>
      <c r="I17" s="24">
        <v>1782940</v>
      </c>
      <c r="J17" s="24">
        <v>3029355</v>
      </c>
      <c r="K17" s="24"/>
      <c r="L17" s="24">
        <v>5041525</v>
      </c>
      <c r="M17" s="24"/>
      <c r="N17" s="24">
        <v>5041525</v>
      </c>
      <c r="O17" s="24"/>
      <c r="P17" s="24"/>
      <c r="Q17" s="24"/>
      <c r="R17" s="24"/>
      <c r="S17" s="24"/>
      <c r="T17" s="24"/>
      <c r="U17" s="24"/>
      <c r="V17" s="24"/>
      <c r="W17" s="24">
        <v>8070880</v>
      </c>
      <c r="X17" s="24">
        <v>533076</v>
      </c>
      <c r="Y17" s="24">
        <v>7537804</v>
      </c>
      <c r="Z17" s="6">
        <v>1414.02</v>
      </c>
      <c r="AA17" s="22">
        <v>1066148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16818646</v>
      </c>
      <c r="D19" s="19">
        <f>SUM(D20:D23)</f>
        <v>0</v>
      </c>
      <c r="E19" s="20">
        <f t="shared" si="3"/>
        <v>21656391</v>
      </c>
      <c r="F19" s="21">
        <f t="shared" si="3"/>
        <v>21656391</v>
      </c>
      <c r="G19" s="21">
        <f t="shared" si="3"/>
        <v>2624655</v>
      </c>
      <c r="H19" s="21">
        <f t="shared" si="3"/>
        <v>1424134</v>
      </c>
      <c r="I19" s="21">
        <f t="shared" si="3"/>
        <v>331661</v>
      </c>
      <c r="J19" s="21">
        <f t="shared" si="3"/>
        <v>4380450</v>
      </c>
      <c r="K19" s="21">
        <f t="shared" si="3"/>
        <v>0</v>
      </c>
      <c r="L19" s="21">
        <f t="shared" si="3"/>
        <v>2364759</v>
      </c>
      <c r="M19" s="21">
        <f t="shared" si="3"/>
        <v>0</v>
      </c>
      <c r="N19" s="21">
        <f t="shared" si="3"/>
        <v>2364759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6745209</v>
      </c>
      <c r="X19" s="21">
        <f t="shared" si="3"/>
        <v>10828194</v>
      </c>
      <c r="Y19" s="21">
        <f t="shared" si="3"/>
        <v>-4082985</v>
      </c>
      <c r="Z19" s="4">
        <f>+IF(X19&lt;&gt;0,+(Y19/X19)*100,0)</f>
        <v>-37.70698049924115</v>
      </c>
      <c r="AA19" s="19">
        <f>SUM(AA20:AA23)</f>
        <v>21656391</v>
      </c>
    </row>
    <row r="20" spans="1:27" ht="12.75">
      <c r="A20" s="5" t="s">
        <v>47</v>
      </c>
      <c r="B20" s="3"/>
      <c r="C20" s="22">
        <v>10373467</v>
      </c>
      <c r="D20" s="22"/>
      <c r="E20" s="23">
        <v>10850801</v>
      </c>
      <c r="F20" s="24">
        <v>10850801</v>
      </c>
      <c r="G20" s="24">
        <v>1942927</v>
      </c>
      <c r="H20" s="24">
        <v>881220</v>
      </c>
      <c r="I20" s="24">
        <v>267593</v>
      </c>
      <c r="J20" s="24">
        <v>3091740</v>
      </c>
      <c r="K20" s="24"/>
      <c r="L20" s="24">
        <v>1821845</v>
      </c>
      <c r="M20" s="24"/>
      <c r="N20" s="24">
        <v>1821845</v>
      </c>
      <c r="O20" s="24"/>
      <c r="P20" s="24"/>
      <c r="Q20" s="24"/>
      <c r="R20" s="24"/>
      <c r="S20" s="24"/>
      <c r="T20" s="24"/>
      <c r="U20" s="24"/>
      <c r="V20" s="24"/>
      <c r="W20" s="24">
        <v>4913585</v>
      </c>
      <c r="X20" s="24">
        <v>5425398</v>
      </c>
      <c r="Y20" s="24">
        <v>-511813</v>
      </c>
      <c r="Z20" s="6">
        <v>-9.43</v>
      </c>
      <c r="AA20" s="22">
        <v>10850801</v>
      </c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>
        <v>6445179</v>
      </c>
      <c r="D23" s="22"/>
      <c r="E23" s="23">
        <v>10805590</v>
      </c>
      <c r="F23" s="24">
        <v>10805590</v>
      </c>
      <c r="G23" s="24">
        <v>681728</v>
      </c>
      <c r="H23" s="24">
        <v>542914</v>
      </c>
      <c r="I23" s="24">
        <v>64068</v>
      </c>
      <c r="J23" s="24">
        <v>1288710</v>
      </c>
      <c r="K23" s="24"/>
      <c r="L23" s="24">
        <v>542914</v>
      </c>
      <c r="M23" s="24"/>
      <c r="N23" s="24">
        <v>542914</v>
      </c>
      <c r="O23" s="24"/>
      <c r="P23" s="24"/>
      <c r="Q23" s="24"/>
      <c r="R23" s="24"/>
      <c r="S23" s="24"/>
      <c r="T23" s="24"/>
      <c r="U23" s="24"/>
      <c r="V23" s="24"/>
      <c r="W23" s="24">
        <v>1831624</v>
      </c>
      <c r="X23" s="24">
        <v>5402796</v>
      </c>
      <c r="Y23" s="24">
        <v>-3571172</v>
      </c>
      <c r="Z23" s="6">
        <v>-66.1</v>
      </c>
      <c r="AA23" s="22">
        <v>10805590</v>
      </c>
    </row>
    <row r="24" spans="1:27" ht="12.75">
      <c r="A24" s="2" t="s">
        <v>51</v>
      </c>
      <c r="B24" s="8" t="s">
        <v>52</v>
      </c>
      <c r="C24" s="19"/>
      <c r="D24" s="19"/>
      <c r="E24" s="20">
        <v>2578073</v>
      </c>
      <c r="F24" s="21">
        <v>2578073</v>
      </c>
      <c r="G24" s="21"/>
      <c r="H24" s="21">
        <v>6544</v>
      </c>
      <c r="I24" s="21"/>
      <c r="J24" s="21">
        <v>6544</v>
      </c>
      <c r="K24" s="21"/>
      <c r="L24" s="21">
        <v>6544</v>
      </c>
      <c r="M24" s="21"/>
      <c r="N24" s="21">
        <v>6544</v>
      </c>
      <c r="O24" s="21"/>
      <c r="P24" s="21"/>
      <c r="Q24" s="21"/>
      <c r="R24" s="21"/>
      <c r="S24" s="21"/>
      <c r="T24" s="21"/>
      <c r="U24" s="21"/>
      <c r="V24" s="21"/>
      <c r="W24" s="21">
        <v>13088</v>
      </c>
      <c r="X24" s="21">
        <v>1289034</v>
      </c>
      <c r="Y24" s="21">
        <v>-1275946</v>
      </c>
      <c r="Z24" s="4">
        <v>-98.98</v>
      </c>
      <c r="AA24" s="19">
        <v>2578073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184271767</v>
      </c>
      <c r="D25" s="44">
        <f>+D5+D9+D15+D19+D24</f>
        <v>0</v>
      </c>
      <c r="E25" s="45">
        <f t="shared" si="4"/>
        <v>199611769</v>
      </c>
      <c r="F25" s="46">
        <f t="shared" si="4"/>
        <v>199611769</v>
      </c>
      <c r="G25" s="46">
        <f t="shared" si="4"/>
        <v>52478857</v>
      </c>
      <c r="H25" s="46">
        <f t="shared" si="4"/>
        <v>2526908</v>
      </c>
      <c r="I25" s="46">
        <f t="shared" si="4"/>
        <v>2774469</v>
      </c>
      <c r="J25" s="46">
        <f t="shared" si="4"/>
        <v>57780234</v>
      </c>
      <c r="K25" s="46">
        <f t="shared" si="4"/>
        <v>0</v>
      </c>
      <c r="L25" s="46">
        <f t="shared" si="4"/>
        <v>12923677</v>
      </c>
      <c r="M25" s="46">
        <f t="shared" si="4"/>
        <v>0</v>
      </c>
      <c r="N25" s="46">
        <f t="shared" si="4"/>
        <v>12923677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70703911</v>
      </c>
      <c r="X25" s="46">
        <f t="shared" si="4"/>
        <v>127330379</v>
      </c>
      <c r="Y25" s="46">
        <f t="shared" si="4"/>
        <v>-56626468</v>
      </c>
      <c r="Z25" s="47">
        <f>+IF(X25&lt;&gt;0,+(Y25/X25)*100,0)</f>
        <v>-44.47207998964646</v>
      </c>
      <c r="AA25" s="44">
        <f>+AA5+AA9+AA15+AA19+AA24</f>
        <v>199611769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91588596</v>
      </c>
      <c r="D28" s="19">
        <f>SUM(D29:D31)</f>
        <v>0</v>
      </c>
      <c r="E28" s="20">
        <f t="shared" si="5"/>
        <v>91059455</v>
      </c>
      <c r="F28" s="21">
        <f t="shared" si="5"/>
        <v>91059455</v>
      </c>
      <c r="G28" s="21">
        <f t="shared" si="5"/>
        <v>5788016</v>
      </c>
      <c r="H28" s="21">
        <f t="shared" si="5"/>
        <v>4017492</v>
      </c>
      <c r="I28" s="21">
        <f t="shared" si="5"/>
        <v>6865383</v>
      </c>
      <c r="J28" s="21">
        <f t="shared" si="5"/>
        <v>16670891</v>
      </c>
      <c r="K28" s="21">
        <f t="shared" si="5"/>
        <v>0</v>
      </c>
      <c r="L28" s="21">
        <f t="shared" si="5"/>
        <v>8297500</v>
      </c>
      <c r="M28" s="21">
        <f t="shared" si="5"/>
        <v>0</v>
      </c>
      <c r="N28" s="21">
        <f t="shared" si="5"/>
        <v>8297500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24968391</v>
      </c>
      <c r="X28" s="21">
        <f t="shared" si="5"/>
        <v>45529728</v>
      </c>
      <c r="Y28" s="21">
        <f t="shared" si="5"/>
        <v>-20561337</v>
      </c>
      <c r="Z28" s="4">
        <f>+IF(X28&lt;&gt;0,+(Y28/X28)*100,0)</f>
        <v>-45.16024563116213</v>
      </c>
      <c r="AA28" s="19">
        <f>SUM(AA29:AA31)</f>
        <v>91059455</v>
      </c>
    </row>
    <row r="29" spans="1:27" ht="12.75">
      <c r="A29" s="5" t="s">
        <v>33</v>
      </c>
      <c r="B29" s="3"/>
      <c r="C29" s="22">
        <v>32181772</v>
      </c>
      <c r="D29" s="22"/>
      <c r="E29" s="23">
        <v>31962560</v>
      </c>
      <c r="F29" s="24">
        <v>31962560</v>
      </c>
      <c r="G29" s="24">
        <v>2814110</v>
      </c>
      <c r="H29" s="24">
        <v>1740377</v>
      </c>
      <c r="I29" s="24">
        <v>2788897</v>
      </c>
      <c r="J29" s="24">
        <v>7343384</v>
      </c>
      <c r="K29" s="24"/>
      <c r="L29" s="24">
        <v>2618712</v>
      </c>
      <c r="M29" s="24"/>
      <c r="N29" s="24">
        <v>2618712</v>
      </c>
      <c r="O29" s="24"/>
      <c r="P29" s="24"/>
      <c r="Q29" s="24"/>
      <c r="R29" s="24"/>
      <c r="S29" s="24"/>
      <c r="T29" s="24"/>
      <c r="U29" s="24"/>
      <c r="V29" s="24"/>
      <c r="W29" s="24">
        <v>9962096</v>
      </c>
      <c r="X29" s="24">
        <v>15981282</v>
      </c>
      <c r="Y29" s="24">
        <v>-6019186</v>
      </c>
      <c r="Z29" s="6">
        <v>-37.66</v>
      </c>
      <c r="AA29" s="22">
        <v>31962560</v>
      </c>
    </row>
    <row r="30" spans="1:27" ht="12.75">
      <c r="A30" s="5" t="s">
        <v>34</v>
      </c>
      <c r="B30" s="3"/>
      <c r="C30" s="25">
        <v>37747490</v>
      </c>
      <c r="D30" s="25"/>
      <c r="E30" s="26">
        <v>31520712</v>
      </c>
      <c r="F30" s="27">
        <v>31520712</v>
      </c>
      <c r="G30" s="27">
        <v>2086235</v>
      </c>
      <c r="H30" s="27">
        <v>1312822</v>
      </c>
      <c r="I30" s="27">
        <v>2003920</v>
      </c>
      <c r="J30" s="27">
        <v>5402977</v>
      </c>
      <c r="K30" s="27"/>
      <c r="L30" s="27">
        <v>4697233</v>
      </c>
      <c r="M30" s="27"/>
      <c r="N30" s="27">
        <v>4697233</v>
      </c>
      <c r="O30" s="27"/>
      <c r="P30" s="27"/>
      <c r="Q30" s="27"/>
      <c r="R30" s="27"/>
      <c r="S30" s="27"/>
      <c r="T30" s="27"/>
      <c r="U30" s="27"/>
      <c r="V30" s="27"/>
      <c r="W30" s="27">
        <v>10100210</v>
      </c>
      <c r="X30" s="27">
        <v>28423320</v>
      </c>
      <c r="Y30" s="27">
        <v>-18323110</v>
      </c>
      <c r="Z30" s="7">
        <v>-64.47</v>
      </c>
      <c r="AA30" s="25">
        <v>31520712</v>
      </c>
    </row>
    <row r="31" spans="1:27" ht="12.75">
      <c r="A31" s="5" t="s">
        <v>35</v>
      </c>
      <c r="B31" s="3"/>
      <c r="C31" s="22">
        <v>21659334</v>
      </c>
      <c r="D31" s="22"/>
      <c r="E31" s="23">
        <v>27576183</v>
      </c>
      <c r="F31" s="24">
        <v>27576183</v>
      </c>
      <c r="G31" s="24">
        <v>887671</v>
      </c>
      <c r="H31" s="24">
        <v>964293</v>
      </c>
      <c r="I31" s="24">
        <v>2072566</v>
      </c>
      <c r="J31" s="24">
        <v>3924530</v>
      </c>
      <c r="K31" s="24"/>
      <c r="L31" s="24">
        <v>981555</v>
      </c>
      <c r="M31" s="24"/>
      <c r="N31" s="24">
        <v>981555</v>
      </c>
      <c r="O31" s="24"/>
      <c r="P31" s="24"/>
      <c r="Q31" s="24"/>
      <c r="R31" s="24"/>
      <c r="S31" s="24"/>
      <c r="T31" s="24"/>
      <c r="U31" s="24"/>
      <c r="V31" s="24"/>
      <c r="W31" s="24">
        <v>4906085</v>
      </c>
      <c r="X31" s="24">
        <v>1125126</v>
      </c>
      <c r="Y31" s="24">
        <v>3780959</v>
      </c>
      <c r="Z31" s="6">
        <v>336.05</v>
      </c>
      <c r="AA31" s="22">
        <v>27576183</v>
      </c>
    </row>
    <row r="32" spans="1:27" ht="12.75">
      <c r="A32" s="2" t="s">
        <v>36</v>
      </c>
      <c r="B32" s="3"/>
      <c r="C32" s="19">
        <f aca="true" t="shared" si="6" ref="C32:Y32">SUM(C33:C37)</f>
        <v>20412934</v>
      </c>
      <c r="D32" s="19">
        <f>SUM(D33:D37)</f>
        <v>0</v>
      </c>
      <c r="E32" s="20">
        <f t="shared" si="6"/>
        <v>13014282</v>
      </c>
      <c r="F32" s="21">
        <f t="shared" si="6"/>
        <v>13014282</v>
      </c>
      <c r="G32" s="21">
        <f t="shared" si="6"/>
        <v>1259336</v>
      </c>
      <c r="H32" s="21">
        <f t="shared" si="6"/>
        <v>1482206</v>
      </c>
      <c r="I32" s="21">
        <f t="shared" si="6"/>
        <v>886432</v>
      </c>
      <c r="J32" s="21">
        <f t="shared" si="6"/>
        <v>3627974</v>
      </c>
      <c r="K32" s="21">
        <f t="shared" si="6"/>
        <v>0</v>
      </c>
      <c r="L32" s="21">
        <f t="shared" si="6"/>
        <v>863993</v>
      </c>
      <c r="M32" s="21">
        <f t="shared" si="6"/>
        <v>0</v>
      </c>
      <c r="N32" s="21">
        <f t="shared" si="6"/>
        <v>863993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4491967</v>
      </c>
      <c r="X32" s="21">
        <f t="shared" si="6"/>
        <v>6507144</v>
      </c>
      <c r="Y32" s="21">
        <f t="shared" si="6"/>
        <v>-2015177</v>
      </c>
      <c r="Z32" s="4">
        <f>+IF(X32&lt;&gt;0,+(Y32/X32)*100,0)</f>
        <v>-30.96868610868301</v>
      </c>
      <c r="AA32" s="19">
        <f>SUM(AA33:AA37)</f>
        <v>13014282</v>
      </c>
    </row>
    <row r="33" spans="1:27" ht="12.75">
      <c r="A33" s="5" t="s">
        <v>37</v>
      </c>
      <c r="B33" s="3"/>
      <c r="C33" s="22">
        <v>18382360</v>
      </c>
      <c r="D33" s="22"/>
      <c r="E33" s="23">
        <v>8218339</v>
      </c>
      <c r="F33" s="24">
        <v>8218339</v>
      </c>
      <c r="G33" s="24">
        <v>1067730</v>
      </c>
      <c r="H33" s="24">
        <v>1226490</v>
      </c>
      <c r="I33" s="24">
        <v>600255</v>
      </c>
      <c r="J33" s="24">
        <v>2894475</v>
      </c>
      <c r="K33" s="24"/>
      <c r="L33" s="24">
        <v>608277</v>
      </c>
      <c r="M33" s="24"/>
      <c r="N33" s="24">
        <v>608277</v>
      </c>
      <c r="O33" s="24"/>
      <c r="P33" s="24"/>
      <c r="Q33" s="24"/>
      <c r="R33" s="24"/>
      <c r="S33" s="24"/>
      <c r="T33" s="24"/>
      <c r="U33" s="24"/>
      <c r="V33" s="24"/>
      <c r="W33" s="24">
        <v>3502752</v>
      </c>
      <c r="X33" s="24">
        <v>4109172</v>
      </c>
      <c r="Y33" s="24">
        <v>-606420</v>
      </c>
      <c r="Z33" s="6">
        <v>-14.76</v>
      </c>
      <c r="AA33" s="22">
        <v>8218339</v>
      </c>
    </row>
    <row r="34" spans="1:27" ht="12.75">
      <c r="A34" s="5" t="s">
        <v>38</v>
      </c>
      <c r="B34" s="3"/>
      <c r="C34" s="22">
        <v>677347</v>
      </c>
      <c r="D34" s="22"/>
      <c r="E34" s="23">
        <v>2229832</v>
      </c>
      <c r="F34" s="24">
        <v>2229832</v>
      </c>
      <c r="G34" s="24">
        <v>29762</v>
      </c>
      <c r="H34" s="24">
        <v>90207</v>
      </c>
      <c r="I34" s="24">
        <v>5842</v>
      </c>
      <c r="J34" s="24">
        <v>125811</v>
      </c>
      <c r="K34" s="24"/>
      <c r="L34" s="24">
        <v>90207</v>
      </c>
      <c r="M34" s="24"/>
      <c r="N34" s="24">
        <v>90207</v>
      </c>
      <c r="O34" s="24"/>
      <c r="P34" s="24"/>
      <c r="Q34" s="24"/>
      <c r="R34" s="24"/>
      <c r="S34" s="24"/>
      <c r="T34" s="24"/>
      <c r="U34" s="24"/>
      <c r="V34" s="24"/>
      <c r="W34" s="24">
        <v>216018</v>
      </c>
      <c r="X34" s="24">
        <v>1114914</v>
      </c>
      <c r="Y34" s="24">
        <v>-898896</v>
      </c>
      <c r="Z34" s="6">
        <v>-80.62</v>
      </c>
      <c r="AA34" s="22">
        <v>2229832</v>
      </c>
    </row>
    <row r="35" spans="1:27" ht="12.75">
      <c r="A35" s="5" t="s">
        <v>39</v>
      </c>
      <c r="B35" s="3"/>
      <c r="C35" s="22">
        <v>1353227</v>
      </c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2.75">
      <c r="A36" s="5" t="s">
        <v>40</v>
      </c>
      <c r="B36" s="3"/>
      <c r="C36" s="22"/>
      <c r="D36" s="22"/>
      <c r="E36" s="23">
        <v>2566111</v>
      </c>
      <c r="F36" s="24">
        <v>2566111</v>
      </c>
      <c r="G36" s="24">
        <v>161844</v>
      </c>
      <c r="H36" s="24">
        <v>165509</v>
      </c>
      <c r="I36" s="24">
        <v>280335</v>
      </c>
      <c r="J36" s="24">
        <v>607688</v>
      </c>
      <c r="K36" s="24"/>
      <c r="L36" s="24">
        <v>165509</v>
      </c>
      <c r="M36" s="24"/>
      <c r="N36" s="24">
        <v>165509</v>
      </c>
      <c r="O36" s="24"/>
      <c r="P36" s="24"/>
      <c r="Q36" s="24"/>
      <c r="R36" s="24"/>
      <c r="S36" s="24"/>
      <c r="T36" s="24"/>
      <c r="U36" s="24"/>
      <c r="V36" s="24"/>
      <c r="W36" s="24">
        <v>773197</v>
      </c>
      <c r="X36" s="24">
        <v>1283058</v>
      </c>
      <c r="Y36" s="24">
        <v>-509861</v>
      </c>
      <c r="Z36" s="6">
        <v>-39.74</v>
      </c>
      <c r="AA36" s="22">
        <v>2566111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54638803</v>
      </c>
      <c r="D38" s="19">
        <f>SUM(D39:D41)</f>
        <v>0</v>
      </c>
      <c r="E38" s="20">
        <f t="shared" si="7"/>
        <v>41607160</v>
      </c>
      <c r="F38" s="21">
        <f t="shared" si="7"/>
        <v>41607160</v>
      </c>
      <c r="G38" s="21">
        <f t="shared" si="7"/>
        <v>2422096</v>
      </c>
      <c r="H38" s="21">
        <f t="shared" si="7"/>
        <v>1787923</v>
      </c>
      <c r="I38" s="21">
        <f t="shared" si="7"/>
        <v>3081652</v>
      </c>
      <c r="J38" s="21">
        <f t="shared" si="7"/>
        <v>7291671</v>
      </c>
      <c r="K38" s="21">
        <f t="shared" si="7"/>
        <v>0</v>
      </c>
      <c r="L38" s="21">
        <f t="shared" si="7"/>
        <v>2542218</v>
      </c>
      <c r="M38" s="21">
        <f t="shared" si="7"/>
        <v>0</v>
      </c>
      <c r="N38" s="21">
        <f t="shared" si="7"/>
        <v>2542218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9833889</v>
      </c>
      <c r="X38" s="21">
        <f t="shared" si="7"/>
        <v>20803578</v>
      </c>
      <c r="Y38" s="21">
        <f t="shared" si="7"/>
        <v>-10969689</v>
      </c>
      <c r="Z38" s="4">
        <f>+IF(X38&lt;&gt;0,+(Y38/X38)*100,0)</f>
        <v>-52.72981888019456</v>
      </c>
      <c r="AA38" s="19">
        <f>SUM(AA39:AA41)</f>
        <v>41607160</v>
      </c>
    </row>
    <row r="39" spans="1:27" ht="12.75">
      <c r="A39" s="5" t="s">
        <v>43</v>
      </c>
      <c r="B39" s="3"/>
      <c r="C39" s="22">
        <v>7656513</v>
      </c>
      <c r="D39" s="22"/>
      <c r="E39" s="23">
        <v>37471585</v>
      </c>
      <c r="F39" s="24">
        <v>37471585</v>
      </c>
      <c r="G39" s="24">
        <v>496870</v>
      </c>
      <c r="H39" s="24">
        <v>237612</v>
      </c>
      <c r="I39" s="24">
        <v>513268</v>
      </c>
      <c r="J39" s="24">
        <v>1247750</v>
      </c>
      <c r="K39" s="24"/>
      <c r="L39" s="24">
        <v>551318</v>
      </c>
      <c r="M39" s="24"/>
      <c r="N39" s="24">
        <v>551318</v>
      </c>
      <c r="O39" s="24"/>
      <c r="P39" s="24"/>
      <c r="Q39" s="24"/>
      <c r="R39" s="24"/>
      <c r="S39" s="24"/>
      <c r="T39" s="24"/>
      <c r="U39" s="24"/>
      <c r="V39" s="24"/>
      <c r="W39" s="24">
        <v>1799068</v>
      </c>
      <c r="X39" s="24">
        <v>18735792</v>
      </c>
      <c r="Y39" s="24">
        <v>-16936724</v>
      </c>
      <c r="Z39" s="6">
        <v>-90.4</v>
      </c>
      <c r="AA39" s="22">
        <v>37471585</v>
      </c>
    </row>
    <row r="40" spans="1:27" ht="12.75">
      <c r="A40" s="5" t="s">
        <v>44</v>
      </c>
      <c r="B40" s="3"/>
      <c r="C40" s="22">
        <v>46982290</v>
      </c>
      <c r="D40" s="22"/>
      <c r="E40" s="23">
        <v>4135575</v>
      </c>
      <c r="F40" s="24">
        <v>4135575</v>
      </c>
      <c r="G40" s="24">
        <v>1925226</v>
      </c>
      <c r="H40" s="24">
        <v>1550311</v>
      </c>
      <c r="I40" s="24">
        <v>2568384</v>
      </c>
      <c r="J40" s="24">
        <v>6043921</v>
      </c>
      <c r="K40" s="24"/>
      <c r="L40" s="24">
        <v>1990900</v>
      </c>
      <c r="M40" s="24"/>
      <c r="N40" s="24">
        <v>1990900</v>
      </c>
      <c r="O40" s="24"/>
      <c r="P40" s="24"/>
      <c r="Q40" s="24"/>
      <c r="R40" s="24"/>
      <c r="S40" s="24"/>
      <c r="T40" s="24"/>
      <c r="U40" s="24"/>
      <c r="V40" s="24"/>
      <c r="W40" s="24">
        <v>8034821</v>
      </c>
      <c r="X40" s="24">
        <v>2067786</v>
      </c>
      <c r="Y40" s="24">
        <v>5967035</v>
      </c>
      <c r="Z40" s="6">
        <v>288.57</v>
      </c>
      <c r="AA40" s="22">
        <v>4135575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23932518</v>
      </c>
      <c r="D42" s="19">
        <f>SUM(D43:D46)</f>
        <v>0</v>
      </c>
      <c r="E42" s="20">
        <f t="shared" si="8"/>
        <v>35200839</v>
      </c>
      <c r="F42" s="21">
        <f t="shared" si="8"/>
        <v>35200839</v>
      </c>
      <c r="G42" s="21">
        <f t="shared" si="8"/>
        <v>832974</v>
      </c>
      <c r="H42" s="21">
        <f t="shared" si="8"/>
        <v>1084436</v>
      </c>
      <c r="I42" s="21">
        <f t="shared" si="8"/>
        <v>3151739</v>
      </c>
      <c r="J42" s="21">
        <f t="shared" si="8"/>
        <v>5069149</v>
      </c>
      <c r="K42" s="21">
        <f t="shared" si="8"/>
        <v>0</v>
      </c>
      <c r="L42" s="21">
        <f t="shared" si="8"/>
        <v>1084436</v>
      </c>
      <c r="M42" s="21">
        <f t="shared" si="8"/>
        <v>0</v>
      </c>
      <c r="N42" s="21">
        <f t="shared" si="8"/>
        <v>1084436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6153585</v>
      </c>
      <c r="X42" s="21">
        <f t="shared" si="8"/>
        <v>17600418</v>
      </c>
      <c r="Y42" s="21">
        <f t="shared" si="8"/>
        <v>-11446833</v>
      </c>
      <c r="Z42" s="4">
        <f>+IF(X42&lt;&gt;0,+(Y42/X42)*100,0)</f>
        <v>-65.03727922825469</v>
      </c>
      <c r="AA42" s="19">
        <f>SUM(AA43:AA46)</f>
        <v>35200839</v>
      </c>
    </row>
    <row r="43" spans="1:27" ht="12.75">
      <c r="A43" s="5" t="s">
        <v>47</v>
      </c>
      <c r="B43" s="3"/>
      <c r="C43" s="22">
        <v>15796384</v>
      </c>
      <c r="D43" s="22"/>
      <c r="E43" s="23">
        <v>19893006</v>
      </c>
      <c r="F43" s="24">
        <v>19893006</v>
      </c>
      <c r="G43" s="24">
        <v>180059</v>
      </c>
      <c r="H43" s="24">
        <v>324205</v>
      </c>
      <c r="I43" s="24">
        <v>2039077</v>
      </c>
      <c r="J43" s="24">
        <v>2543341</v>
      </c>
      <c r="K43" s="24"/>
      <c r="L43" s="24">
        <v>324205</v>
      </c>
      <c r="M43" s="24"/>
      <c r="N43" s="24">
        <v>324205</v>
      </c>
      <c r="O43" s="24"/>
      <c r="P43" s="24"/>
      <c r="Q43" s="24"/>
      <c r="R43" s="24"/>
      <c r="S43" s="24"/>
      <c r="T43" s="24"/>
      <c r="U43" s="24"/>
      <c r="V43" s="24"/>
      <c r="W43" s="24">
        <v>2867546</v>
      </c>
      <c r="X43" s="24">
        <v>9946506</v>
      </c>
      <c r="Y43" s="24">
        <v>-7078960</v>
      </c>
      <c r="Z43" s="6">
        <v>-71.17</v>
      </c>
      <c r="AA43" s="22">
        <v>19893006</v>
      </c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>
        <v>1412848</v>
      </c>
      <c r="F45" s="27">
        <v>1412848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>
        <v>706422</v>
      </c>
      <c r="Y45" s="27">
        <v>-706422</v>
      </c>
      <c r="Z45" s="7">
        <v>-100</v>
      </c>
      <c r="AA45" s="25">
        <v>1412848</v>
      </c>
    </row>
    <row r="46" spans="1:27" ht="12.75">
      <c r="A46" s="5" t="s">
        <v>50</v>
      </c>
      <c r="B46" s="3"/>
      <c r="C46" s="22">
        <v>8136134</v>
      </c>
      <c r="D46" s="22"/>
      <c r="E46" s="23">
        <v>13894985</v>
      </c>
      <c r="F46" s="24">
        <v>13894985</v>
      </c>
      <c r="G46" s="24">
        <v>652915</v>
      </c>
      <c r="H46" s="24">
        <v>760231</v>
      </c>
      <c r="I46" s="24">
        <v>1112662</v>
      </c>
      <c r="J46" s="24">
        <v>2525808</v>
      </c>
      <c r="K46" s="24"/>
      <c r="L46" s="24">
        <v>760231</v>
      </c>
      <c r="M46" s="24"/>
      <c r="N46" s="24">
        <v>760231</v>
      </c>
      <c r="O46" s="24"/>
      <c r="P46" s="24"/>
      <c r="Q46" s="24"/>
      <c r="R46" s="24"/>
      <c r="S46" s="24"/>
      <c r="T46" s="24"/>
      <c r="U46" s="24"/>
      <c r="V46" s="24"/>
      <c r="W46" s="24">
        <v>3286039</v>
      </c>
      <c r="X46" s="24">
        <v>6947490</v>
      </c>
      <c r="Y46" s="24">
        <v>-3661451</v>
      </c>
      <c r="Z46" s="6">
        <v>-52.7</v>
      </c>
      <c r="AA46" s="22">
        <v>13894985</v>
      </c>
    </row>
    <row r="47" spans="1:27" ht="12.75">
      <c r="A47" s="2" t="s">
        <v>51</v>
      </c>
      <c r="B47" s="8" t="s">
        <v>52</v>
      </c>
      <c r="C47" s="19"/>
      <c r="D47" s="19"/>
      <c r="E47" s="20">
        <v>3146267</v>
      </c>
      <c r="F47" s="21">
        <v>3146267</v>
      </c>
      <c r="G47" s="21"/>
      <c r="H47" s="21">
        <v>29754</v>
      </c>
      <c r="I47" s="21">
        <v>12096</v>
      </c>
      <c r="J47" s="21">
        <v>41850</v>
      </c>
      <c r="K47" s="21"/>
      <c r="L47" s="21">
        <v>29754</v>
      </c>
      <c r="M47" s="21"/>
      <c r="N47" s="21">
        <v>29754</v>
      </c>
      <c r="O47" s="21"/>
      <c r="P47" s="21"/>
      <c r="Q47" s="21"/>
      <c r="R47" s="21"/>
      <c r="S47" s="21"/>
      <c r="T47" s="21"/>
      <c r="U47" s="21"/>
      <c r="V47" s="21"/>
      <c r="W47" s="21">
        <v>71604</v>
      </c>
      <c r="X47" s="21">
        <v>1573134</v>
      </c>
      <c r="Y47" s="21">
        <v>-1501530</v>
      </c>
      <c r="Z47" s="4">
        <v>-95.45</v>
      </c>
      <c r="AA47" s="19">
        <v>3146267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190572851</v>
      </c>
      <c r="D48" s="44">
        <f>+D28+D32+D38+D42+D47</f>
        <v>0</v>
      </c>
      <c r="E48" s="45">
        <f t="shared" si="9"/>
        <v>184028003</v>
      </c>
      <c r="F48" s="46">
        <f t="shared" si="9"/>
        <v>184028003</v>
      </c>
      <c r="G48" s="46">
        <f t="shared" si="9"/>
        <v>10302422</v>
      </c>
      <c r="H48" s="46">
        <f t="shared" si="9"/>
        <v>8401811</v>
      </c>
      <c r="I48" s="46">
        <f t="shared" si="9"/>
        <v>13997302</v>
      </c>
      <c r="J48" s="46">
        <f t="shared" si="9"/>
        <v>32701535</v>
      </c>
      <c r="K48" s="46">
        <f t="shared" si="9"/>
        <v>0</v>
      </c>
      <c r="L48" s="46">
        <f t="shared" si="9"/>
        <v>12817901</v>
      </c>
      <c r="M48" s="46">
        <f t="shared" si="9"/>
        <v>0</v>
      </c>
      <c r="N48" s="46">
        <f t="shared" si="9"/>
        <v>12817901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45519436</v>
      </c>
      <c r="X48" s="46">
        <f t="shared" si="9"/>
        <v>92014002</v>
      </c>
      <c r="Y48" s="46">
        <f t="shared" si="9"/>
        <v>-46494566</v>
      </c>
      <c r="Z48" s="47">
        <f>+IF(X48&lt;&gt;0,+(Y48/X48)*100,0)</f>
        <v>-50.529881310890055</v>
      </c>
      <c r="AA48" s="44">
        <f>+AA28+AA32+AA38+AA42+AA47</f>
        <v>184028003</v>
      </c>
    </row>
    <row r="49" spans="1:27" ht="12.75">
      <c r="A49" s="14" t="s">
        <v>58</v>
      </c>
      <c r="B49" s="15"/>
      <c r="C49" s="48">
        <f aca="true" t="shared" si="10" ref="C49:Y49">+C25-C48</f>
        <v>-6301084</v>
      </c>
      <c r="D49" s="48">
        <f>+D25-D48</f>
        <v>0</v>
      </c>
      <c r="E49" s="49">
        <f t="shared" si="10"/>
        <v>15583766</v>
      </c>
      <c r="F49" s="50">
        <f t="shared" si="10"/>
        <v>15583766</v>
      </c>
      <c r="G49" s="50">
        <f t="shared" si="10"/>
        <v>42176435</v>
      </c>
      <c r="H49" s="50">
        <f t="shared" si="10"/>
        <v>-5874903</v>
      </c>
      <c r="I49" s="50">
        <f t="shared" si="10"/>
        <v>-11222833</v>
      </c>
      <c r="J49" s="50">
        <f t="shared" si="10"/>
        <v>25078699</v>
      </c>
      <c r="K49" s="50">
        <f t="shared" si="10"/>
        <v>0</v>
      </c>
      <c r="L49" s="50">
        <f t="shared" si="10"/>
        <v>105776</v>
      </c>
      <c r="M49" s="50">
        <f t="shared" si="10"/>
        <v>0</v>
      </c>
      <c r="N49" s="50">
        <f t="shared" si="10"/>
        <v>105776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25184475</v>
      </c>
      <c r="X49" s="50">
        <f>IF(F25=F48,0,X25-X48)</f>
        <v>35316377</v>
      </c>
      <c r="Y49" s="50">
        <f t="shared" si="10"/>
        <v>-10131902</v>
      </c>
      <c r="Z49" s="51">
        <f>+IF(X49&lt;&gt;0,+(Y49/X49)*100,0)</f>
        <v>-28.688962064257044</v>
      </c>
      <c r="AA49" s="48">
        <f>+AA25-AA48</f>
        <v>15583766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78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211726400</v>
      </c>
      <c r="D5" s="19">
        <f>SUM(D6:D8)</f>
        <v>0</v>
      </c>
      <c r="E5" s="20">
        <f t="shared" si="0"/>
        <v>91099820</v>
      </c>
      <c r="F5" s="21">
        <f t="shared" si="0"/>
        <v>91099820</v>
      </c>
      <c r="G5" s="21">
        <f t="shared" si="0"/>
        <v>80526649</v>
      </c>
      <c r="H5" s="21">
        <f t="shared" si="0"/>
        <v>4665417</v>
      </c>
      <c r="I5" s="21">
        <f t="shared" si="0"/>
        <v>2190419</v>
      </c>
      <c r="J5" s="21">
        <f t="shared" si="0"/>
        <v>87382485</v>
      </c>
      <c r="K5" s="21">
        <f t="shared" si="0"/>
        <v>1715434</v>
      </c>
      <c r="L5" s="21">
        <f t="shared" si="0"/>
        <v>3531328</v>
      </c>
      <c r="M5" s="21">
        <f t="shared" si="0"/>
        <v>48309231</v>
      </c>
      <c r="N5" s="21">
        <f t="shared" si="0"/>
        <v>53555993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140938478</v>
      </c>
      <c r="X5" s="21">
        <f t="shared" si="0"/>
        <v>27403789</v>
      </c>
      <c r="Y5" s="21">
        <f t="shared" si="0"/>
        <v>113534689</v>
      </c>
      <c r="Z5" s="4">
        <f>+IF(X5&lt;&gt;0,+(Y5/X5)*100,0)</f>
        <v>414.3028870934599</v>
      </c>
      <c r="AA5" s="19">
        <f>SUM(AA6:AA8)</f>
        <v>91099820</v>
      </c>
    </row>
    <row r="6" spans="1:27" ht="12.75">
      <c r="A6" s="5" t="s">
        <v>33</v>
      </c>
      <c r="B6" s="3"/>
      <c r="C6" s="22"/>
      <c r="D6" s="22"/>
      <c r="E6" s="23">
        <v>40611275</v>
      </c>
      <c r="F6" s="24">
        <v>40611275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13659547</v>
      </c>
      <c r="Y6" s="24">
        <v>-13659547</v>
      </c>
      <c r="Z6" s="6">
        <v>-100</v>
      </c>
      <c r="AA6" s="22">
        <v>40611275</v>
      </c>
    </row>
    <row r="7" spans="1:27" ht="12.75">
      <c r="A7" s="5" t="s">
        <v>34</v>
      </c>
      <c r="B7" s="3"/>
      <c r="C7" s="25">
        <v>211726400</v>
      </c>
      <c r="D7" s="25"/>
      <c r="E7" s="26">
        <v>50488545</v>
      </c>
      <c r="F7" s="27">
        <v>50488545</v>
      </c>
      <c r="G7" s="27">
        <v>80526649</v>
      </c>
      <c r="H7" s="27">
        <v>4665417</v>
      </c>
      <c r="I7" s="27">
        <v>2190419</v>
      </c>
      <c r="J7" s="27">
        <v>87382485</v>
      </c>
      <c r="K7" s="27">
        <v>1715434</v>
      </c>
      <c r="L7" s="27">
        <v>3531328</v>
      </c>
      <c r="M7" s="27">
        <v>48309231</v>
      </c>
      <c r="N7" s="27">
        <v>53555993</v>
      </c>
      <c r="O7" s="27"/>
      <c r="P7" s="27"/>
      <c r="Q7" s="27"/>
      <c r="R7" s="27"/>
      <c r="S7" s="27"/>
      <c r="T7" s="27"/>
      <c r="U7" s="27"/>
      <c r="V7" s="27"/>
      <c r="W7" s="27">
        <v>140938478</v>
      </c>
      <c r="X7" s="27">
        <v>13744242</v>
      </c>
      <c r="Y7" s="27">
        <v>127194236</v>
      </c>
      <c r="Z7" s="7">
        <v>925.44</v>
      </c>
      <c r="AA7" s="25">
        <v>50488545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30942891</v>
      </c>
      <c r="F9" s="21">
        <f t="shared" si="1"/>
        <v>30942891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23729000</v>
      </c>
      <c r="Y9" s="21">
        <f t="shared" si="1"/>
        <v>-23729000</v>
      </c>
      <c r="Z9" s="4">
        <f>+IF(X9&lt;&gt;0,+(Y9/X9)*100,0)</f>
        <v>-100</v>
      </c>
      <c r="AA9" s="19">
        <f>SUM(AA10:AA14)</f>
        <v>30942891</v>
      </c>
    </row>
    <row r="10" spans="1:27" ht="12.75">
      <c r="A10" s="5" t="s">
        <v>37</v>
      </c>
      <c r="B10" s="3"/>
      <c r="C10" s="22"/>
      <c r="D10" s="22"/>
      <c r="E10" s="23">
        <v>30942891</v>
      </c>
      <c r="F10" s="24">
        <v>30942891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23729000</v>
      </c>
      <c r="Y10" s="24">
        <v>-23729000</v>
      </c>
      <c r="Z10" s="6">
        <v>-100</v>
      </c>
      <c r="AA10" s="22">
        <v>30942891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87515437</v>
      </c>
      <c r="F15" s="21">
        <f t="shared" si="2"/>
        <v>87515437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46607110</v>
      </c>
      <c r="Y15" s="21">
        <f t="shared" si="2"/>
        <v>-46607110</v>
      </c>
      <c r="Z15" s="4">
        <f>+IF(X15&lt;&gt;0,+(Y15/X15)*100,0)</f>
        <v>-100</v>
      </c>
      <c r="AA15" s="19">
        <f>SUM(AA16:AA18)</f>
        <v>87515437</v>
      </c>
    </row>
    <row r="16" spans="1:27" ht="12.75">
      <c r="A16" s="5" t="s">
        <v>43</v>
      </c>
      <c r="B16" s="3"/>
      <c r="C16" s="22"/>
      <c r="D16" s="22"/>
      <c r="E16" s="23">
        <v>19392154</v>
      </c>
      <c r="F16" s="24">
        <v>19392154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>
        <v>19392154</v>
      </c>
    </row>
    <row r="17" spans="1:27" ht="12.75">
      <c r="A17" s="5" t="s">
        <v>44</v>
      </c>
      <c r="B17" s="3"/>
      <c r="C17" s="22"/>
      <c r="D17" s="22"/>
      <c r="E17" s="23">
        <v>68123283</v>
      </c>
      <c r="F17" s="24">
        <v>68123283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46607110</v>
      </c>
      <c r="Y17" s="24">
        <v>-46607110</v>
      </c>
      <c r="Z17" s="6">
        <v>-100</v>
      </c>
      <c r="AA17" s="22">
        <v>68123283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16134743</v>
      </c>
      <c r="F19" s="21">
        <f t="shared" si="3"/>
        <v>16134743</v>
      </c>
      <c r="G19" s="21">
        <f t="shared" si="3"/>
        <v>90265</v>
      </c>
      <c r="H19" s="21">
        <f t="shared" si="3"/>
        <v>90265</v>
      </c>
      <c r="I19" s="21">
        <f t="shared" si="3"/>
        <v>90265</v>
      </c>
      <c r="J19" s="21">
        <f t="shared" si="3"/>
        <v>270795</v>
      </c>
      <c r="K19" s="21">
        <f t="shared" si="3"/>
        <v>90265</v>
      </c>
      <c r="L19" s="21">
        <f t="shared" si="3"/>
        <v>90265</v>
      </c>
      <c r="M19" s="21">
        <f t="shared" si="3"/>
        <v>90265</v>
      </c>
      <c r="N19" s="21">
        <f t="shared" si="3"/>
        <v>270795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541590</v>
      </c>
      <c r="X19" s="21">
        <f t="shared" si="3"/>
        <v>412820</v>
      </c>
      <c r="Y19" s="21">
        <f t="shared" si="3"/>
        <v>128770</v>
      </c>
      <c r="Z19" s="4">
        <f>+IF(X19&lt;&gt;0,+(Y19/X19)*100,0)</f>
        <v>31.192771668039338</v>
      </c>
      <c r="AA19" s="19">
        <f>SUM(AA20:AA23)</f>
        <v>16134743</v>
      </c>
    </row>
    <row r="20" spans="1:27" ht="12.75">
      <c r="A20" s="5" t="s">
        <v>47</v>
      </c>
      <c r="B20" s="3"/>
      <c r="C20" s="22"/>
      <c r="D20" s="22"/>
      <c r="E20" s="23">
        <v>15000000</v>
      </c>
      <c r="F20" s="24">
        <v>15000000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>
        <v>15000000</v>
      </c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>
        <v>1134743</v>
      </c>
      <c r="F23" s="24">
        <v>1134743</v>
      </c>
      <c r="G23" s="24">
        <v>90265</v>
      </c>
      <c r="H23" s="24">
        <v>90265</v>
      </c>
      <c r="I23" s="24">
        <v>90265</v>
      </c>
      <c r="J23" s="24">
        <v>270795</v>
      </c>
      <c r="K23" s="24">
        <v>90265</v>
      </c>
      <c r="L23" s="24">
        <v>90265</v>
      </c>
      <c r="M23" s="24">
        <v>90265</v>
      </c>
      <c r="N23" s="24">
        <v>270795</v>
      </c>
      <c r="O23" s="24"/>
      <c r="P23" s="24"/>
      <c r="Q23" s="24"/>
      <c r="R23" s="24"/>
      <c r="S23" s="24"/>
      <c r="T23" s="24"/>
      <c r="U23" s="24"/>
      <c r="V23" s="24"/>
      <c r="W23" s="24">
        <v>541590</v>
      </c>
      <c r="X23" s="24">
        <v>412820</v>
      </c>
      <c r="Y23" s="24">
        <v>128770</v>
      </c>
      <c r="Z23" s="6">
        <v>31.19</v>
      </c>
      <c r="AA23" s="22">
        <v>1134743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211726400</v>
      </c>
      <c r="D25" s="44">
        <f>+D5+D9+D15+D19+D24</f>
        <v>0</v>
      </c>
      <c r="E25" s="45">
        <f t="shared" si="4"/>
        <v>225692891</v>
      </c>
      <c r="F25" s="46">
        <f t="shared" si="4"/>
        <v>225692891</v>
      </c>
      <c r="G25" s="46">
        <f t="shared" si="4"/>
        <v>80616914</v>
      </c>
      <c r="H25" s="46">
        <f t="shared" si="4"/>
        <v>4755682</v>
      </c>
      <c r="I25" s="46">
        <f t="shared" si="4"/>
        <v>2280684</v>
      </c>
      <c r="J25" s="46">
        <f t="shared" si="4"/>
        <v>87653280</v>
      </c>
      <c r="K25" s="46">
        <f t="shared" si="4"/>
        <v>1805699</v>
      </c>
      <c r="L25" s="46">
        <f t="shared" si="4"/>
        <v>3621593</v>
      </c>
      <c r="M25" s="46">
        <f t="shared" si="4"/>
        <v>48399496</v>
      </c>
      <c r="N25" s="46">
        <f t="shared" si="4"/>
        <v>53826788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141480068</v>
      </c>
      <c r="X25" s="46">
        <f t="shared" si="4"/>
        <v>98152719</v>
      </c>
      <c r="Y25" s="46">
        <f t="shared" si="4"/>
        <v>43327349</v>
      </c>
      <c r="Z25" s="47">
        <f>+IF(X25&lt;&gt;0,+(Y25/X25)*100,0)</f>
        <v>44.14279037955128</v>
      </c>
      <c r="AA25" s="44">
        <f>+AA5+AA9+AA15+AA19+AA24</f>
        <v>225692891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203221205</v>
      </c>
      <c r="D28" s="19">
        <f>SUM(D29:D31)</f>
        <v>0</v>
      </c>
      <c r="E28" s="20">
        <f t="shared" si="5"/>
        <v>135135183</v>
      </c>
      <c r="F28" s="21">
        <f t="shared" si="5"/>
        <v>135135183</v>
      </c>
      <c r="G28" s="21">
        <f t="shared" si="5"/>
        <v>7434387</v>
      </c>
      <c r="H28" s="21">
        <f t="shared" si="5"/>
        <v>7044325</v>
      </c>
      <c r="I28" s="21">
        <f t="shared" si="5"/>
        <v>7101041</v>
      </c>
      <c r="J28" s="21">
        <f t="shared" si="5"/>
        <v>21579753</v>
      </c>
      <c r="K28" s="21">
        <f t="shared" si="5"/>
        <v>6636850</v>
      </c>
      <c r="L28" s="21">
        <f t="shared" si="5"/>
        <v>10134837</v>
      </c>
      <c r="M28" s="21">
        <f t="shared" si="5"/>
        <v>8796573</v>
      </c>
      <c r="N28" s="21">
        <f t="shared" si="5"/>
        <v>25568260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47148013</v>
      </c>
      <c r="X28" s="21">
        <f t="shared" si="5"/>
        <v>37995763</v>
      </c>
      <c r="Y28" s="21">
        <f t="shared" si="5"/>
        <v>9152250</v>
      </c>
      <c r="Z28" s="4">
        <f>+IF(X28&lt;&gt;0,+(Y28/X28)*100,0)</f>
        <v>24.087554183344075</v>
      </c>
      <c r="AA28" s="19">
        <f>SUM(AA29:AA31)</f>
        <v>135135183</v>
      </c>
    </row>
    <row r="29" spans="1:27" ht="12.75">
      <c r="A29" s="5" t="s">
        <v>33</v>
      </c>
      <c r="B29" s="3"/>
      <c r="C29" s="22">
        <v>203221205</v>
      </c>
      <c r="D29" s="22"/>
      <c r="E29" s="23">
        <v>40778395</v>
      </c>
      <c r="F29" s="24">
        <v>40778395</v>
      </c>
      <c r="G29" s="24">
        <v>3714172</v>
      </c>
      <c r="H29" s="24">
        <v>3065082</v>
      </c>
      <c r="I29" s="24">
        <v>3010153</v>
      </c>
      <c r="J29" s="24">
        <v>9789407</v>
      </c>
      <c r="K29" s="24">
        <v>3075952</v>
      </c>
      <c r="L29" s="24">
        <v>3151547</v>
      </c>
      <c r="M29" s="24">
        <v>3200011</v>
      </c>
      <c r="N29" s="24">
        <v>9427510</v>
      </c>
      <c r="O29" s="24"/>
      <c r="P29" s="24"/>
      <c r="Q29" s="24"/>
      <c r="R29" s="24"/>
      <c r="S29" s="24"/>
      <c r="T29" s="24"/>
      <c r="U29" s="24"/>
      <c r="V29" s="24"/>
      <c r="W29" s="24">
        <v>19216917</v>
      </c>
      <c r="X29" s="24">
        <v>16410265</v>
      </c>
      <c r="Y29" s="24">
        <v>2806652</v>
      </c>
      <c r="Z29" s="6">
        <v>17.1</v>
      </c>
      <c r="AA29" s="22">
        <v>40778395</v>
      </c>
    </row>
    <row r="30" spans="1:27" ht="12.75">
      <c r="A30" s="5" t="s">
        <v>34</v>
      </c>
      <c r="B30" s="3"/>
      <c r="C30" s="25"/>
      <c r="D30" s="25"/>
      <c r="E30" s="26">
        <v>94356788</v>
      </c>
      <c r="F30" s="27">
        <v>94356788</v>
      </c>
      <c r="G30" s="27">
        <v>2929275</v>
      </c>
      <c r="H30" s="27">
        <v>2912858</v>
      </c>
      <c r="I30" s="27">
        <v>2832490</v>
      </c>
      <c r="J30" s="27">
        <v>8674623</v>
      </c>
      <c r="K30" s="27">
        <v>2417473</v>
      </c>
      <c r="L30" s="27">
        <v>5678676</v>
      </c>
      <c r="M30" s="27">
        <v>4386250</v>
      </c>
      <c r="N30" s="27">
        <v>12482399</v>
      </c>
      <c r="O30" s="27"/>
      <c r="P30" s="27"/>
      <c r="Q30" s="27"/>
      <c r="R30" s="27"/>
      <c r="S30" s="27"/>
      <c r="T30" s="27"/>
      <c r="U30" s="27"/>
      <c r="V30" s="27"/>
      <c r="W30" s="27">
        <v>21157022</v>
      </c>
      <c r="X30" s="27">
        <v>21585498</v>
      </c>
      <c r="Y30" s="27">
        <v>-428476</v>
      </c>
      <c r="Z30" s="7">
        <v>-1.99</v>
      </c>
      <c r="AA30" s="25">
        <v>94356788</v>
      </c>
    </row>
    <row r="31" spans="1:27" ht="12.75">
      <c r="A31" s="5" t="s">
        <v>35</v>
      </c>
      <c r="B31" s="3"/>
      <c r="C31" s="22"/>
      <c r="D31" s="22"/>
      <c r="E31" s="23"/>
      <c r="F31" s="24"/>
      <c r="G31" s="24">
        <v>790940</v>
      </c>
      <c r="H31" s="24">
        <v>1066385</v>
      </c>
      <c r="I31" s="24">
        <v>1258398</v>
      </c>
      <c r="J31" s="24">
        <v>3115723</v>
      </c>
      <c r="K31" s="24">
        <v>1143425</v>
      </c>
      <c r="L31" s="24">
        <v>1304614</v>
      </c>
      <c r="M31" s="24">
        <v>1210312</v>
      </c>
      <c r="N31" s="24">
        <v>3658351</v>
      </c>
      <c r="O31" s="24"/>
      <c r="P31" s="24"/>
      <c r="Q31" s="24"/>
      <c r="R31" s="24"/>
      <c r="S31" s="24"/>
      <c r="T31" s="24"/>
      <c r="U31" s="24"/>
      <c r="V31" s="24"/>
      <c r="W31" s="24">
        <v>6774074</v>
      </c>
      <c r="X31" s="24"/>
      <c r="Y31" s="24">
        <v>6774074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25679648</v>
      </c>
      <c r="F32" s="21">
        <f t="shared" si="6"/>
        <v>25679648</v>
      </c>
      <c r="G32" s="21">
        <f t="shared" si="6"/>
        <v>2394314</v>
      </c>
      <c r="H32" s="21">
        <f t="shared" si="6"/>
        <v>2142111</v>
      </c>
      <c r="I32" s="21">
        <f t="shared" si="6"/>
        <v>3386150</v>
      </c>
      <c r="J32" s="21">
        <f t="shared" si="6"/>
        <v>7922575</v>
      </c>
      <c r="K32" s="21">
        <f t="shared" si="6"/>
        <v>2169793</v>
      </c>
      <c r="L32" s="21">
        <f t="shared" si="6"/>
        <v>2169793</v>
      </c>
      <c r="M32" s="21">
        <f t="shared" si="6"/>
        <v>2215328</v>
      </c>
      <c r="N32" s="21">
        <f t="shared" si="6"/>
        <v>6554914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14477489</v>
      </c>
      <c r="X32" s="21">
        <f t="shared" si="6"/>
        <v>6845054</v>
      </c>
      <c r="Y32" s="21">
        <f t="shared" si="6"/>
        <v>7632435</v>
      </c>
      <c r="Z32" s="4">
        <f>+IF(X32&lt;&gt;0,+(Y32/X32)*100,0)</f>
        <v>111.50291874980095</v>
      </c>
      <c r="AA32" s="19">
        <f>SUM(AA33:AA37)</f>
        <v>25679648</v>
      </c>
    </row>
    <row r="33" spans="1:27" ht="12.75">
      <c r="A33" s="5" t="s">
        <v>37</v>
      </c>
      <c r="B33" s="3"/>
      <c r="C33" s="22"/>
      <c r="D33" s="22"/>
      <c r="E33" s="23">
        <v>25679648</v>
      </c>
      <c r="F33" s="24">
        <v>25679648</v>
      </c>
      <c r="G33" s="24">
        <v>2394314</v>
      </c>
      <c r="H33" s="24">
        <v>2142111</v>
      </c>
      <c r="I33" s="24">
        <v>3386150</v>
      </c>
      <c r="J33" s="24">
        <v>7922575</v>
      </c>
      <c r="K33" s="24">
        <v>2169793</v>
      </c>
      <c r="L33" s="24">
        <v>2169793</v>
      </c>
      <c r="M33" s="24">
        <v>2215328</v>
      </c>
      <c r="N33" s="24">
        <v>6554914</v>
      </c>
      <c r="O33" s="24"/>
      <c r="P33" s="24"/>
      <c r="Q33" s="24"/>
      <c r="R33" s="24"/>
      <c r="S33" s="24"/>
      <c r="T33" s="24"/>
      <c r="U33" s="24"/>
      <c r="V33" s="24"/>
      <c r="W33" s="24">
        <v>14477489</v>
      </c>
      <c r="X33" s="24">
        <v>6845054</v>
      </c>
      <c r="Y33" s="24">
        <v>7632435</v>
      </c>
      <c r="Z33" s="6">
        <v>111.5</v>
      </c>
      <c r="AA33" s="22">
        <v>25679648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35266063</v>
      </c>
      <c r="F38" s="21">
        <f t="shared" si="7"/>
        <v>35266063</v>
      </c>
      <c r="G38" s="21">
        <f t="shared" si="7"/>
        <v>3220388</v>
      </c>
      <c r="H38" s="21">
        <f t="shared" si="7"/>
        <v>2551285</v>
      </c>
      <c r="I38" s="21">
        <f t="shared" si="7"/>
        <v>3180715</v>
      </c>
      <c r="J38" s="21">
        <f t="shared" si="7"/>
        <v>8952388</v>
      </c>
      <c r="K38" s="21">
        <f t="shared" si="7"/>
        <v>2242050</v>
      </c>
      <c r="L38" s="21">
        <f t="shared" si="7"/>
        <v>2528505</v>
      </c>
      <c r="M38" s="21">
        <f t="shared" si="7"/>
        <v>2528505</v>
      </c>
      <c r="N38" s="21">
        <f t="shared" si="7"/>
        <v>7299060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16251448</v>
      </c>
      <c r="X38" s="21">
        <f t="shared" si="7"/>
        <v>17938472</v>
      </c>
      <c r="Y38" s="21">
        <f t="shared" si="7"/>
        <v>-1687024</v>
      </c>
      <c r="Z38" s="4">
        <f>+IF(X38&lt;&gt;0,+(Y38/X38)*100,0)</f>
        <v>-9.404502234081031</v>
      </c>
      <c r="AA38" s="19">
        <f>SUM(AA39:AA41)</f>
        <v>35266063</v>
      </c>
    </row>
    <row r="39" spans="1:27" ht="12.75">
      <c r="A39" s="5" t="s">
        <v>43</v>
      </c>
      <c r="B39" s="3"/>
      <c r="C39" s="22"/>
      <c r="D39" s="22"/>
      <c r="E39" s="23">
        <v>13723341</v>
      </c>
      <c r="F39" s="24">
        <v>13723341</v>
      </c>
      <c r="G39" s="24">
        <v>1129607</v>
      </c>
      <c r="H39" s="24">
        <v>658672</v>
      </c>
      <c r="I39" s="24">
        <v>1557954</v>
      </c>
      <c r="J39" s="24">
        <v>3346233</v>
      </c>
      <c r="K39" s="24">
        <v>777202</v>
      </c>
      <c r="L39" s="24">
        <v>777202</v>
      </c>
      <c r="M39" s="24">
        <v>777202</v>
      </c>
      <c r="N39" s="24">
        <v>2331606</v>
      </c>
      <c r="O39" s="24"/>
      <c r="P39" s="24"/>
      <c r="Q39" s="24"/>
      <c r="R39" s="24"/>
      <c r="S39" s="24"/>
      <c r="T39" s="24"/>
      <c r="U39" s="24"/>
      <c r="V39" s="24"/>
      <c r="W39" s="24">
        <v>5677839</v>
      </c>
      <c r="X39" s="24">
        <v>6210792</v>
      </c>
      <c r="Y39" s="24">
        <v>-532953</v>
      </c>
      <c r="Z39" s="6">
        <v>-8.58</v>
      </c>
      <c r="AA39" s="22">
        <v>13723341</v>
      </c>
    </row>
    <row r="40" spans="1:27" ht="12.75">
      <c r="A40" s="5" t="s">
        <v>44</v>
      </c>
      <c r="B40" s="3"/>
      <c r="C40" s="22"/>
      <c r="D40" s="22"/>
      <c r="E40" s="23">
        <v>21542722</v>
      </c>
      <c r="F40" s="24">
        <v>21542722</v>
      </c>
      <c r="G40" s="24">
        <v>2090781</v>
      </c>
      <c r="H40" s="24">
        <v>1892613</v>
      </c>
      <c r="I40" s="24">
        <v>1622761</v>
      </c>
      <c r="J40" s="24">
        <v>5606155</v>
      </c>
      <c r="K40" s="24">
        <v>1464848</v>
      </c>
      <c r="L40" s="24">
        <v>1751303</v>
      </c>
      <c r="M40" s="24">
        <v>1751303</v>
      </c>
      <c r="N40" s="24">
        <v>4967454</v>
      </c>
      <c r="O40" s="24"/>
      <c r="P40" s="24"/>
      <c r="Q40" s="24"/>
      <c r="R40" s="24"/>
      <c r="S40" s="24"/>
      <c r="T40" s="24"/>
      <c r="U40" s="24"/>
      <c r="V40" s="24"/>
      <c r="W40" s="24">
        <v>10573609</v>
      </c>
      <c r="X40" s="24">
        <v>11727680</v>
      </c>
      <c r="Y40" s="24">
        <v>-1154071</v>
      </c>
      <c r="Z40" s="6">
        <v>-9.84</v>
      </c>
      <c r="AA40" s="22">
        <v>21542722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5293000</v>
      </c>
      <c r="F42" s="21">
        <f t="shared" si="8"/>
        <v>5293000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3062963</v>
      </c>
      <c r="Y42" s="21">
        <f t="shared" si="8"/>
        <v>-3062963</v>
      </c>
      <c r="Z42" s="4">
        <f>+IF(X42&lt;&gt;0,+(Y42/X42)*100,0)</f>
        <v>-100</v>
      </c>
      <c r="AA42" s="19">
        <f>SUM(AA43:AA46)</f>
        <v>5293000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>
        <v>5293000</v>
      </c>
      <c r="F46" s="24">
        <v>5293000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3062963</v>
      </c>
      <c r="Y46" s="24">
        <v>-3062963</v>
      </c>
      <c r="Z46" s="6">
        <v>-100</v>
      </c>
      <c r="AA46" s="22">
        <v>5293000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203221205</v>
      </c>
      <c r="D48" s="44">
        <f>+D28+D32+D38+D42+D47</f>
        <v>0</v>
      </c>
      <c r="E48" s="45">
        <f t="shared" si="9"/>
        <v>201373894</v>
      </c>
      <c r="F48" s="46">
        <f t="shared" si="9"/>
        <v>201373894</v>
      </c>
      <c r="G48" s="46">
        <f t="shared" si="9"/>
        <v>13049089</v>
      </c>
      <c r="H48" s="46">
        <f t="shared" si="9"/>
        <v>11737721</v>
      </c>
      <c r="I48" s="46">
        <f t="shared" si="9"/>
        <v>13667906</v>
      </c>
      <c r="J48" s="46">
        <f t="shared" si="9"/>
        <v>38454716</v>
      </c>
      <c r="K48" s="46">
        <f t="shared" si="9"/>
        <v>11048693</v>
      </c>
      <c r="L48" s="46">
        <f t="shared" si="9"/>
        <v>14833135</v>
      </c>
      <c r="M48" s="46">
        <f t="shared" si="9"/>
        <v>13540406</v>
      </c>
      <c r="N48" s="46">
        <f t="shared" si="9"/>
        <v>39422234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77876950</v>
      </c>
      <c r="X48" s="46">
        <f t="shared" si="9"/>
        <v>65842252</v>
      </c>
      <c r="Y48" s="46">
        <f t="shared" si="9"/>
        <v>12034698</v>
      </c>
      <c r="Z48" s="47">
        <f>+IF(X48&lt;&gt;0,+(Y48/X48)*100,0)</f>
        <v>18.278077730391118</v>
      </c>
      <c r="AA48" s="44">
        <f>+AA28+AA32+AA38+AA42+AA47</f>
        <v>201373894</v>
      </c>
    </row>
    <row r="49" spans="1:27" ht="12.75">
      <c r="A49" s="14" t="s">
        <v>58</v>
      </c>
      <c r="B49" s="15"/>
      <c r="C49" s="48">
        <f aca="true" t="shared" si="10" ref="C49:Y49">+C25-C48</f>
        <v>8505195</v>
      </c>
      <c r="D49" s="48">
        <f>+D25-D48</f>
        <v>0</v>
      </c>
      <c r="E49" s="49">
        <f t="shared" si="10"/>
        <v>24318997</v>
      </c>
      <c r="F49" s="50">
        <f t="shared" si="10"/>
        <v>24318997</v>
      </c>
      <c r="G49" s="50">
        <f t="shared" si="10"/>
        <v>67567825</v>
      </c>
      <c r="H49" s="50">
        <f t="shared" si="10"/>
        <v>-6982039</v>
      </c>
      <c r="I49" s="50">
        <f t="shared" si="10"/>
        <v>-11387222</v>
      </c>
      <c r="J49" s="50">
        <f t="shared" si="10"/>
        <v>49198564</v>
      </c>
      <c r="K49" s="50">
        <f t="shared" si="10"/>
        <v>-9242994</v>
      </c>
      <c r="L49" s="50">
        <f t="shared" si="10"/>
        <v>-11211542</v>
      </c>
      <c r="M49" s="50">
        <f t="shared" si="10"/>
        <v>34859090</v>
      </c>
      <c r="N49" s="50">
        <f t="shared" si="10"/>
        <v>14404554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63603118</v>
      </c>
      <c r="X49" s="50">
        <f>IF(F25=F48,0,X25-X48)</f>
        <v>32310467</v>
      </c>
      <c r="Y49" s="50">
        <f t="shared" si="10"/>
        <v>31292651</v>
      </c>
      <c r="Z49" s="51">
        <f>+IF(X49&lt;&gt;0,+(Y49/X49)*100,0)</f>
        <v>96.84988768500314</v>
      </c>
      <c r="AA49" s="48">
        <f>+AA25-AA48</f>
        <v>24318997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79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69383374</v>
      </c>
      <c r="D5" s="19">
        <f>SUM(D6:D8)</f>
        <v>0</v>
      </c>
      <c r="E5" s="20">
        <f t="shared" si="0"/>
        <v>75727108</v>
      </c>
      <c r="F5" s="21">
        <f t="shared" si="0"/>
        <v>75727108</v>
      </c>
      <c r="G5" s="21">
        <f t="shared" si="0"/>
        <v>25910203</v>
      </c>
      <c r="H5" s="21">
        <f t="shared" si="0"/>
        <v>218594</v>
      </c>
      <c r="I5" s="21">
        <f t="shared" si="0"/>
        <v>1955717</v>
      </c>
      <c r="J5" s="21">
        <f t="shared" si="0"/>
        <v>28084514</v>
      </c>
      <c r="K5" s="21">
        <f t="shared" si="0"/>
        <v>226963</v>
      </c>
      <c r="L5" s="21">
        <f t="shared" si="0"/>
        <v>292384</v>
      </c>
      <c r="M5" s="21">
        <f t="shared" si="0"/>
        <v>20247961</v>
      </c>
      <c r="N5" s="21">
        <f t="shared" si="0"/>
        <v>20767308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48851822</v>
      </c>
      <c r="X5" s="21">
        <f t="shared" si="0"/>
        <v>37863553</v>
      </c>
      <c r="Y5" s="21">
        <f t="shared" si="0"/>
        <v>10988269</v>
      </c>
      <c r="Z5" s="4">
        <f>+IF(X5&lt;&gt;0,+(Y5/X5)*100,0)</f>
        <v>29.020702309685518</v>
      </c>
      <c r="AA5" s="19">
        <f>SUM(AA6:AA8)</f>
        <v>75727108</v>
      </c>
    </row>
    <row r="6" spans="1:27" ht="12.75">
      <c r="A6" s="5" t="s">
        <v>33</v>
      </c>
      <c r="B6" s="3"/>
      <c r="C6" s="22"/>
      <c r="D6" s="22"/>
      <c r="E6" s="23">
        <v>3537000</v>
      </c>
      <c r="F6" s="24">
        <v>3537000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1768500</v>
      </c>
      <c r="Y6" s="24">
        <v>-1768500</v>
      </c>
      <c r="Z6" s="6">
        <v>-100</v>
      </c>
      <c r="AA6" s="22">
        <v>3537000</v>
      </c>
    </row>
    <row r="7" spans="1:27" ht="12.75">
      <c r="A7" s="5" t="s">
        <v>34</v>
      </c>
      <c r="B7" s="3"/>
      <c r="C7" s="25">
        <v>68976572</v>
      </c>
      <c r="D7" s="25"/>
      <c r="E7" s="26">
        <v>72190108</v>
      </c>
      <c r="F7" s="27">
        <v>72190108</v>
      </c>
      <c r="G7" s="27">
        <v>25910203</v>
      </c>
      <c r="H7" s="27">
        <v>218384</v>
      </c>
      <c r="I7" s="27">
        <v>1955507</v>
      </c>
      <c r="J7" s="27">
        <v>28084094</v>
      </c>
      <c r="K7" s="27">
        <v>226753</v>
      </c>
      <c r="L7" s="27">
        <v>292174</v>
      </c>
      <c r="M7" s="27">
        <v>20247961</v>
      </c>
      <c r="N7" s="27">
        <v>20766888</v>
      </c>
      <c r="O7" s="27"/>
      <c r="P7" s="27"/>
      <c r="Q7" s="27"/>
      <c r="R7" s="27"/>
      <c r="S7" s="27"/>
      <c r="T7" s="27"/>
      <c r="U7" s="27"/>
      <c r="V7" s="27"/>
      <c r="W7" s="27">
        <v>48850982</v>
      </c>
      <c r="X7" s="27">
        <v>36095053</v>
      </c>
      <c r="Y7" s="27">
        <v>12755929</v>
      </c>
      <c r="Z7" s="7">
        <v>35.34</v>
      </c>
      <c r="AA7" s="25">
        <v>72190108</v>
      </c>
    </row>
    <row r="8" spans="1:27" ht="12.75">
      <c r="A8" s="5" t="s">
        <v>35</v>
      </c>
      <c r="B8" s="3"/>
      <c r="C8" s="22">
        <v>406802</v>
      </c>
      <c r="D8" s="22"/>
      <c r="E8" s="23"/>
      <c r="F8" s="24"/>
      <c r="G8" s="24"/>
      <c r="H8" s="24">
        <v>210</v>
      </c>
      <c r="I8" s="24">
        <v>210</v>
      </c>
      <c r="J8" s="24">
        <v>420</v>
      </c>
      <c r="K8" s="24">
        <v>210</v>
      </c>
      <c r="L8" s="24">
        <v>210</v>
      </c>
      <c r="M8" s="24"/>
      <c r="N8" s="24">
        <v>420</v>
      </c>
      <c r="O8" s="24"/>
      <c r="P8" s="24"/>
      <c r="Q8" s="24"/>
      <c r="R8" s="24"/>
      <c r="S8" s="24"/>
      <c r="T8" s="24"/>
      <c r="U8" s="24"/>
      <c r="V8" s="24"/>
      <c r="W8" s="24">
        <v>840</v>
      </c>
      <c r="X8" s="24"/>
      <c r="Y8" s="24">
        <v>840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1979040</v>
      </c>
      <c r="D9" s="19">
        <f>SUM(D10:D14)</f>
        <v>0</v>
      </c>
      <c r="E9" s="20">
        <f t="shared" si="1"/>
        <v>9882994</v>
      </c>
      <c r="F9" s="21">
        <f t="shared" si="1"/>
        <v>9882994</v>
      </c>
      <c r="G9" s="21">
        <f t="shared" si="1"/>
        <v>113290</v>
      </c>
      <c r="H9" s="21">
        <f t="shared" si="1"/>
        <v>9022</v>
      </c>
      <c r="I9" s="21">
        <f t="shared" si="1"/>
        <v>106760</v>
      </c>
      <c r="J9" s="21">
        <f t="shared" si="1"/>
        <v>229072</v>
      </c>
      <c r="K9" s="21">
        <f t="shared" si="1"/>
        <v>328400</v>
      </c>
      <c r="L9" s="21">
        <f t="shared" si="1"/>
        <v>308909</v>
      </c>
      <c r="M9" s="21">
        <f t="shared" si="1"/>
        <v>314499</v>
      </c>
      <c r="N9" s="21">
        <f t="shared" si="1"/>
        <v>951808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1180880</v>
      </c>
      <c r="X9" s="21">
        <f t="shared" si="1"/>
        <v>2478168</v>
      </c>
      <c r="Y9" s="21">
        <f t="shared" si="1"/>
        <v>-1297288</v>
      </c>
      <c r="Z9" s="4">
        <f>+IF(X9&lt;&gt;0,+(Y9/X9)*100,0)</f>
        <v>-52.348670469475834</v>
      </c>
      <c r="AA9" s="19">
        <f>SUM(AA10:AA14)</f>
        <v>9882994</v>
      </c>
    </row>
    <row r="10" spans="1:27" ht="12.75">
      <c r="A10" s="5" t="s">
        <v>37</v>
      </c>
      <c r="B10" s="3"/>
      <c r="C10" s="22">
        <v>441378</v>
      </c>
      <c r="D10" s="22"/>
      <c r="E10" s="23">
        <v>420000</v>
      </c>
      <c r="F10" s="24">
        <v>420000</v>
      </c>
      <c r="G10" s="24">
        <v>3543</v>
      </c>
      <c r="H10" s="24">
        <v>2722</v>
      </c>
      <c r="I10" s="24">
        <v>4142</v>
      </c>
      <c r="J10" s="24">
        <v>10407</v>
      </c>
      <c r="K10" s="24">
        <v>2782</v>
      </c>
      <c r="L10" s="24">
        <v>7193</v>
      </c>
      <c r="M10" s="24">
        <v>9284</v>
      </c>
      <c r="N10" s="24">
        <v>19259</v>
      </c>
      <c r="O10" s="24"/>
      <c r="P10" s="24"/>
      <c r="Q10" s="24"/>
      <c r="R10" s="24"/>
      <c r="S10" s="24"/>
      <c r="T10" s="24"/>
      <c r="U10" s="24"/>
      <c r="V10" s="24"/>
      <c r="W10" s="24">
        <v>29666</v>
      </c>
      <c r="X10" s="24">
        <v>210000</v>
      </c>
      <c r="Y10" s="24">
        <v>-180334</v>
      </c>
      <c r="Z10" s="6">
        <v>-85.87</v>
      </c>
      <c r="AA10" s="22">
        <v>420000</v>
      </c>
    </row>
    <row r="11" spans="1:27" ht="12.75">
      <c r="A11" s="5" t="s">
        <v>38</v>
      </c>
      <c r="B11" s="3"/>
      <c r="C11" s="22"/>
      <c r="D11" s="22"/>
      <c r="E11" s="23">
        <v>9462994</v>
      </c>
      <c r="F11" s="24">
        <v>9462994</v>
      </c>
      <c r="G11" s="24"/>
      <c r="H11" s="24"/>
      <c r="I11" s="24">
        <v>50</v>
      </c>
      <c r="J11" s="24">
        <v>50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50</v>
      </c>
      <c r="X11" s="24">
        <v>2268168</v>
      </c>
      <c r="Y11" s="24">
        <v>-2268118</v>
      </c>
      <c r="Z11" s="6">
        <v>-100</v>
      </c>
      <c r="AA11" s="22">
        <v>9462994</v>
      </c>
    </row>
    <row r="12" spans="1:27" ht="12.75">
      <c r="A12" s="5" t="s">
        <v>39</v>
      </c>
      <c r="B12" s="3"/>
      <c r="C12" s="22">
        <v>1462721</v>
      </c>
      <c r="D12" s="22"/>
      <c r="E12" s="23"/>
      <c r="F12" s="24"/>
      <c r="G12" s="24">
        <v>104573</v>
      </c>
      <c r="H12" s="24">
        <v>300</v>
      </c>
      <c r="I12" s="24">
        <v>96216</v>
      </c>
      <c r="J12" s="24">
        <v>201089</v>
      </c>
      <c r="K12" s="24">
        <v>314053</v>
      </c>
      <c r="L12" s="24">
        <v>295673</v>
      </c>
      <c r="M12" s="24">
        <v>301006</v>
      </c>
      <c r="N12" s="24">
        <v>910732</v>
      </c>
      <c r="O12" s="24"/>
      <c r="P12" s="24"/>
      <c r="Q12" s="24"/>
      <c r="R12" s="24"/>
      <c r="S12" s="24"/>
      <c r="T12" s="24"/>
      <c r="U12" s="24"/>
      <c r="V12" s="24"/>
      <c r="W12" s="24">
        <v>1111821</v>
      </c>
      <c r="X12" s="24"/>
      <c r="Y12" s="24">
        <v>1111821</v>
      </c>
      <c r="Z12" s="6">
        <v>0</v>
      </c>
      <c r="AA12" s="22"/>
    </row>
    <row r="13" spans="1:27" ht="12.75">
      <c r="A13" s="5" t="s">
        <v>40</v>
      </c>
      <c r="B13" s="3"/>
      <c r="C13" s="22">
        <v>74941</v>
      </c>
      <c r="D13" s="22"/>
      <c r="E13" s="23"/>
      <c r="F13" s="24"/>
      <c r="G13" s="24">
        <v>5174</v>
      </c>
      <c r="H13" s="24">
        <v>6000</v>
      </c>
      <c r="I13" s="24">
        <v>6352</v>
      </c>
      <c r="J13" s="24">
        <v>17526</v>
      </c>
      <c r="K13" s="24">
        <v>11565</v>
      </c>
      <c r="L13" s="24">
        <v>6043</v>
      </c>
      <c r="M13" s="24">
        <v>4209</v>
      </c>
      <c r="N13" s="24">
        <v>21817</v>
      </c>
      <c r="O13" s="24"/>
      <c r="P13" s="24"/>
      <c r="Q13" s="24"/>
      <c r="R13" s="24"/>
      <c r="S13" s="24"/>
      <c r="T13" s="24"/>
      <c r="U13" s="24"/>
      <c r="V13" s="24"/>
      <c r="W13" s="24">
        <v>39343</v>
      </c>
      <c r="X13" s="24"/>
      <c r="Y13" s="24">
        <v>39343</v>
      </c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5673959</v>
      </c>
      <c r="D15" s="19">
        <f>SUM(D16:D18)</f>
        <v>0</v>
      </c>
      <c r="E15" s="20">
        <f t="shared" si="2"/>
        <v>13971000</v>
      </c>
      <c r="F15" s="21">
        <f t="shared" si="2"/>
        <v>13971000</v>
      </c>
      <c r="G15" s="21">
        <f t="shared" si="2"/>
        <v>0</v>
      </c>
      <c r="H15" s="21">
        <f t="shared" si="2"/>
        <v>489000</v>
      </c>
      <c r="I15" s="21">
        <f t="shared" si="2"/>
        <v>0</v>
      </c>
      <c r="J15" s="21">
        <f t="shared" si="2"/>
        <v>489000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489000</v>
      </c>
      <c r="X15" s="21">
        <f t="shared" si="2"/>
        <v>985500</v>
      </c>
      <c r="Y15" s="21">
        <f t="shared" si="2"/>
        <v>-496500</v>
      </c>
      <c r="Z15" s="4">
        <f>+IF(X15&lt;&gt;0,+(Y15/X15)*100,0)</f>
        <v>-50.38051750380518</v>
      </c>
      <c r="AA15" s="19">
        <f>SUM(AA16:AA18)</f>
        <v>13971000</v>
      </c>
    </row>
    <row r="16" spans="1:27" ht="12.75">
      <c r="A16" s="5" t="s">
        <v>43</v>
      </c>
      <c r="B16" s="3"/>
      <c r="C16" s="22">
        <v>5672883</v>
      </c>
      <c r="D16" s="22"/>
      <c r="E16" s="23">
        <v>1971000</v>
      </c>
      <c r="F16" s="24">
        <v>1971000</v>
      </c>
      <c r="G16" s="24"/>
      <c r="H16" s="24">
        <v>489000</v>
      </c>
      <c r="I16" s="24"/>
      <c r="J16" s="24">
        <v>489000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489000</v>
      </c>
      <c r="X16" s="24">
        <v>985500</v>
      </c>
      <c r="Y16" s="24">
        <v>-496500</v>
      </c>
      <c r="Z16" s="6">
        <v>-50.38</v>
      </c>
      <c r="AA16" s="22">
        <v>1971000</v>
      </c>
    </row>
    <row r="17" spans="1:27" ht="12.75">
      <c r="A17" s="5" t="s">
        <v>44</v>
      </c>
      <c r="B17" s="3"/>
      <c r="C17" s="22">
        <v>1076</v>
      </c>
      <c r="D17" s="22"/>
      <c r="E17" s="23">
        <v>12000000</v>
      </c>
      <c r="F17" s="24">
        <v>12000000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>
        <v>12000000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16292353</v>
      </c>
      <c r="D19" s="19">
        <f>SUM(D20:D23)</f>
        <v>0</v>
      </c>
      <c r="E19" s="20">
        <f t="shared" si="3"/>
        <v>8651636</v>
      </c>
      <c r="F19" s="21">
        <f t="shared" si="3"/>
        <v>8651636</v>
      </c>
      <c r="G19" s="21">
        <f t="shared" si="3"/>
        <v>1585548</v>
      </c>
      <c r="H19" s="21">
        <f t="shared" si="3"/>
        <v>1586273</v>
      </c>
      <c r="I19" s="21">
        <f t="shared" si="3"/>
        <v>1441809</v>
      </c>
      <c r="J19" s="21">
        <f t="shared" si="3"/>
        <v>4613630</v>
      </c>
      <c r="K19" s="21">
        <f t="shared" si="3"/>
        <v>1469496</v>
      </c>
      <c r="L19" s="21">
        <f t="shared" si="3"/>
        <v>928992</v>
      </c>
      <c r="M19" s="21">
        <f t="shared" si="3"/>
        <v>1358103</v>
      </c>
      <c r="N19" s="21">
        <f t="shared" si="3"/>
        <v>3756591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8370221</v>
      </c>
      <c r="X19" s="21">
        <f t="shared" si="3"/>
        <v>5148139</v>
      </c>
      <c r="Y19" s="21">
        <f t="shared" si="3"/>
        <v>3222082</v>
      </c>
      <c r="Z19" s="4">
        <f>+IF(X19&lt;&gt;0,+(Y19/X19)*100,0)</f>
        <v>62.587315532855655</v>
      </c>
      <c r="AA19" s="19">
        <f>SUM(AA20:AA23)</f>
        <v>8651636</v>
      </c>
    </row>
    <row r="20" spans="1:27" ht="12.75">
      <c r="A20" s="5" t="s">
        <v>47</v>
      </c>
      <c r="B20" s="3"/>
      <c r="C20" s="22">
        <v>9960811</v>
      </c>
      <c r="D20" s="22"/>
      <c r="E20" s="23">
        <v>7641700</v>
      </c>
      <c r="F20" s="24">
        <v>7641700</v>
      </c>
      <c r="G20" s="24">
        <v>1047982</v>
      </c>
      <c r="H20" s="24">
        <v>1025255</v>
      </c>
      <c r="I20" s="24">
        <v>877532</v>
      </c>
      <c r="J20" s="24">
        <v>2950769</v>
      </c>
      <c r="K20" s="24">
        <v>904502</v>
      </c>
      <c r="L20" s="24">
        <v>349634</v>
      </c>
      <c r="M20" s="24">
        <v>832527</v>
      </c>
      <c r="N20" s="24">
        <v>2086663</v>
      </c>
      <c r="O20" s="24"/>
      <c r="P20" s="24"/>
      <c r="Q20" s="24"/>
      <c r="R20" s="24"/>
      <c r="S20" s="24"/>
      <c r="T20" s="24"/>
      <c r="U20" s="24"/>
      <c r="V20" s="24"/>
      <c r="W20" s="24">
        <v>5037432</v>
      </c>
      <c r="X20" s="24">
        <v>3932033</v>
      </c>
      <c r="Y20" s="24">
        <v>1105399</v>
      </c>
      <c r="Z20" s="6">
        <v>28.11</v>
      </c>
      <c r="AA20" s="22">
        <v>7641700</v>
      </c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>
        <v>6331542</v>
      </c>
      <c r="D23" s="22"/>
      <c r="E23" s="23">
        <v>1009936</v>
      </c>
      <c r="F23" s="24">
        <v>1009936</v>
      </c>
      <c r="G23" s="24">
        <v>537566</v>
      </c>
      <c r="H23" s="24">
        <v>561018</v>
      </c>
      <c r="I23" s="24">
        <v>564277</v>
      </c>
      <c r="J23" s="24">
        <v>1662861</v>
      </c>
      <c r="K23" s="24">
        <v>564994</v>
      </c>
      <c r="L23" s="24">
        <v>579358</v>
      </c>
      <c r="M23" s="24">
        <v>525576</v>
      </c>
      <c r="N23" s="24">
        <v>1669928</v>
      </c>
      <c r="O23" s="24"/>
      <c r="P23" s="24"/>
      <c r="Q23" s="24"/>
      <c r="R23" s="24"/>
      <c r="S23" s="24"/>
      <c r="T23" s="24"/>
      <c r="U23" s="24"/>
      <c r="V23" s="24"/>
      <c r="W23" s="24">
        <v>3332789</v>
      </c>
      <c r="X23" s="24">
        <v>1216106</v>
      </c>
      <c r="Y23" s="24">
        <v>2116683</v>
      </c>
      <c r="Z23" s="6">
        <v>174.05</v>
      </c>
      <c r="AA23" s="22">
        <v>1009936</v>
      </c>
    </row>
    <row r="24" spans="1:27" ht="12.75">
      <c r="A24" s="2" t="s">
        <v>51</v>
      </c>
      <c r="B24" s="8" t="s">
        <v>52</v>
      </c>
      <c r="C24" s="19"/>
      <c r="D24" s="19"/>
      <c r="E24" s="20">
        <v>2000000</v>
      </c>
      <c r="F24" s="21">
        <v>2000000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1000002</v>
      </c>
      <c r="Y24" s="21">
        <v>-1000002</v>
      </c>
      <c r="Z24" s="4">
        <v>-100</v>
      </c>
      <c r="AA24" s="19">
        <v>2000000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93328726</v>
      </c>
      <c r="D25" s="44">
        <f>+D5+D9+D15+D19+D24</f>
        <v>0</v>
      </c>
      <c r="E25" s="45">
        <f t="shared" si="4"/>
        <v>110232738</v>
      </c>
      <c r="F25" s="46">
        <f t="shared" si="4"/>
        <v>110232738</v>
      </c>
      <c r="G25" s="46">
        <f t="shared" si="4"/>
        <v>27609041</v>
      </c>
      <c r="H25" s="46">
        <f t="shared" si="4"/>
        <v>2302889</v>
      </c>
      <c r="I25" s="46">
        <f t="shared" si="4"/>
        <v>3504286</v>
      </c>
      <c r="J25" s="46">
        <f t="shared" si="4"/>
        <v>33416216</v>
      </c>
      <c r="K25" s="46">
        <f t="shared" si="4"/>
        <v>2024859</v>
      </c>
      <c r="L25" s="46">
        <f t="shared" si="4"/>
        <v>1530285</v>
      </c>
      <c r="M25" s="46">
        <f t="shared" si="4"/>
        <v>21920563</v>
      </c>
      <c r="N25" s="46">
        <f t="shared" si="4"/>
        <v>25475707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58891923</v>
      </c>
      <c r="X25" s="46">
        <f t="shared" si="4"/>
        <v>47475362</v>
      </c>
      <c r="Y25" s="46">
        <f t="shared" si="4"/>
        <v>11416561</v>
      </c>
      <c r="Z25" s="47">
        <f>+IF(X25&lt;&gt;0,+(Y25/X25)*100,0)</f>
        <v>24.047338491068274</v>
      </c>
      <c r="AA25" s="44">
        <f>+AA5+AA9+AA15+AA19+AA24</f>
        <v>110232738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42382991</v>
      </c>
      <c r="D28" s="19">
        <f>SUM(D29:D31)</f>
        <v>0</v>
      </c>
      <c r="E28" s="20">
        <f t="shared" si="5"/>
        <v>47429515</v>
      </c>
      <c r="F28" s="21">
        <f t="shared" si="5"/>
        <v>47429515</v>
      </c>
      <c r="G28" s="21">
        <f t="shared" si="5"/>
        <v>2171983</v>
      </c>
      <c r="H28" s="21">
        <f t="shared" si="5"/>
        <v>2587950</v>
      </c>
      <c r="I28" s="21">
        <f t="shared" si="5"/>
        <v>2939146</v>
      </c>
      <c r="J28" s="21">
        <f t="shared" si="5"/>
        <v>7699079</v>
      </c>
      <c r="K28" s="21">
        <f t="shared" si="5"/>
        <v>2528866</v>
      </c>
      <c r="L28" s="21">
        <f t="shared" si="5"/>
        <v>3069314</v>
      </c>
      <c r="M28" s="21">
        <f t="shared" si="5"/>
        <v>3597962</v>
      </c>
      <c r="N28" s="21">
        <f t="shared" si="5"/>
        <v>9196142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16895221</v>
      </c>
      <c r="X28" s="21">
        <f t="shared" si="5"/>
        <v>23714760</v>
      </c>
      <c r="Y28" s="21">
        <f t="shared" si="5"/>
        <v>-6819539</v>
      </c>
      <c r="Z28" s="4">
        <f>+IF(X28&lt;&gt;0,+(Y28/X28)*100,0)</f>
        <v>-28.756517038333936</v>
      </c>
      <c r="AA28" s="19">
        <f>SUM(AA29:AA31)</f>
        <v>47429515</v>
      </c>
    </row>
    <row r="29" spans="1:27" ht="12.75">
      <c r="A29" s="5" t="s">
        <v>33</v>
      </c>
      <c r="B29" s="3"/>
      <c r="C29" s="22">
        <v>15311359</v>
      </c>
      <c r="D29" s="22"/>
      <c r="E29" s="23">
        <v>16882861</v>
      </c>
      <c r="F29" s="24">
        <v>16882861</v>
      </c>
      <c r="G29" s="24">
        <v>1182552</v>
      </c>
      <c r="H29" s="24">
        <v>969087</v>
      </c>
      <c r="I29" s="24">
        <v>1077286</v>
      </c>
      <c r="J29" s="24">
        <v>3228925</v>
      </c>
      <c r="K29" s="24">
        <v>1065306</v>
      </c>
      <c r="L29" s="24">
        <v>1153687</v>
      </c>
      <c r="M29" s="24">
        <v>1103857</v>
      </c>
      <c r="N29" s="24">
        <v>3322850</v>
      </c>
      <c r="O29" s="24"/>
      <c r="P29" s="24"/>
      <c r="Q29" s="24"/>
      <c r="R29" s="24"/>
      <c r="S29" s="24"/>
      <c r="T29" s="24"/>
      <c r="U29" s="24"/>
      <c r="V29" s="24"/>
      <c r="W29" s="24">
        <v>6551775</v>
      </c>
      <c r="X29" s="24">
        <v>8441430</v>
      </c>
      <c r="Y29" s="24">
        <v>-1889655</v>
      </c>
      <c r="Z29" s="6">
        <v>-22.39</v>
      </c>
      <c r="AA29" s="22">
        <v>16882861</v>
      </c>
    </row>
    <row r="30" spans="1:27" ht="12.75">
      <c r="A30" s="5" t="s">
        <v>34</v>
      </c>
      <c r="B30" s="3"/>
      <c r="C30" s="25">
        <v>14453744</v>
      </c>
      <c r="D30" s="25"/>
      <c r="E30" s="26">
        <v>30546654</v>
      </c>
      <c r="F30" s="27">
        <v>30546654</v>
      </c>
      <c r="G30" s="27">
        <v>453503</v>
      </c>
      <c r="H30" s="27">
        <v>869377</v>
      </c>
      <c r="I30" s="27">
        <v>589231</v>
      </c>
      <c r="J30" s="27">
        <v>1912111</v>
      </c>
      <c r="K30" s="27">
        <v>537266</v>
      </c>
      <c r="L30" s="27">
        <v>1036121</v>
      </c>
      <c r="M30" s="27">
        <v>619282</v>
      </c>
      <c r="N30" s="27">
        <v>2192669</v>
      </c>
      <c r="O30" s="27"/>
      <c r="P30" s="27"/>
      <c r="Q30" s="27"/>
      <c r="R30" s="27"/>
      <c r="S30" s="27"/>
      <c r="T30" s="27"/>
      <c r="U30" s="27"/>
      <c r="V30" s="27"/>
      <c r="W30" s="27">
        <v>4104780</v>
      </c>
      <c r="X30" s="27">
        <v>14676192</v>
      </c>
      <c r="Y30" s="27">
        <v>-10571412</v>
      </c>
      <c r="Z30" s="7">
        <v>-72.03</v>
      </c>
      <c r="AA30" s="25">
        <v>30546654</v>
      </c>
    </row>
    <row r="31" spans="1:27" ht="12.75">
      <c r="A31" s="5" t="s">
        <v>35</v>
      </c>
      <c r="B31" s="3"/>
      <c r="C31" s="22">
        <v>12617888</v>
      </c>
      <c r="D31" s="22"/>
      <c r="E31" s="23"/>
      <c r="F31" s="24"/>
      <c r="G31" s="24">
        <v>535928</v>
      </c>
      <c r="H31" s="24">
        <v>749486</v>
      </c>
      <c r="I31" s="24">
        <v>1272629</v>
      </c>
      <c r="J31" s="24">
        <v>2558043</v>
      </c>
      <c r="K31" s="24">
        <v>926294</v>
      </c>
      <c r="L31" s="24">
        <v>879506</v>
      </c>
      <c r="M31" s="24">
        <v>1874823</v>
      </c>
      <c r="N31" s="24">
        <v>3680623</v>
      </c>
      <c r="O31" s="24"/>
      <c r="P31" s="24"/>
      <c r="Q31" s="24"/>
      <c r="R31" s="24"/>
      <c r="S31" s="24"/>
      <c r="T31" s="24"/>
      <c r="U31" s="24"/>
      <c r="V31" s="24"/>
      <c r="W31" s="24">
        <v>6238666</v>
      </c>
      <c r="X31" s="24">
        <v>597138</v>
      </c>
      <c r="Y31" s="24">
        <v>5641528</v>
      </c>
      <c r="Z31" s="6">
        <v>944.76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6796301</v>
      </c>
      <c r="D32" s="19">
        <f>SUM(D33:D37)</f>
        <v>0</v>
      </c>
      <c r="E32" s="20">
        <f t="shared" si="6"/>
        <v>2105351</v>
      </c>
      <c r="F32" s="21">
        <f t="shared" si="6"/>
        <v>2105351</v>
      </c>
      <c r="G32" s="21">
        <f t="shared" si="6"/>
        <v>512670</v>
      </c>
      <c r="H32" s="21">
        <f t="shared" si="6"/>
        <v>483926</v>
      </c>
      <c r="I32" s="21">
        <f t="shared" si="6"/>
        <v>567198</v>
      </c>
      <c r="J32" s="21">
        <f t="shared" si="6"/>
        <v>1563794</v>
      </c>
      <c r="K32" s="21">
        <f t="shared" si="6"/>
        <v>543481</v>
      </c>
      <c r="L32" s="21">
        <f t="shared" si="6"/>
        <v>542252</v>
      </c>
      <c r="M32" s="21">
        <f t="shared" si="6"/>
        <v>439225</v>
      </c>
      <c r="N32" s="21">
        <f t="shared" si="6"/>
        <v>1524958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3088752</v>
      </c>
      <c r="X32" s="21">
        <f t="shared" si="6"/>
        <v>1052676</v>
      </c>
      <c r="Y32" s="21">
        <f t="shared" si="6"/>
        <v>2036076</v>
      </c>
      <c r="Z32" s="4">
        <f>+IF(X32&lt;&gt;0,+(Y32/X32)*100,0)</f>
        <v>193.4190577157644</v>
      </c>
      <c r="AA32" s="19">
        <f>SUM(AA33:AA37)</f>
        <v>2105351</v>
      </c>
    </row>
    <row r="33" spans="1:27" ht="12.75">
      <c r="A33" s="5" t="s">
        <v>37</v>
      </c>
      <c r="B33" s="3"/>
      <c r="C33" s="22">
        <v>2767264</v>
      </c>
      <c r="D33" s="22"/>
      <c r="E33" s="23">
        <v>961073</v>
      </c>
      <c r="F33" s="24">
        <v>961073</v>
      </c>
      <c r="G33" s="24">
        <v>208048</v>
      </c>
      <c r="H33" s="24">
        <v>205043</v>
      </c>
      <c r="I33" s="24">
        <v>244543</v>
      </c>
      <c r="J33" s="24">
        <v>657634</v>
      </c>
      <c r="K33" s="24">
        <v>218455</v>
      </c>
      <c r="L33" s="24">
        <v>222536</v>
      </c>
      <c r="M33" s="24">
        <v>200328</v>
      </c>
      <c r="N33" s="24">
        <v>641319</v>
      </c>
      <c r="O33" s="24"/>
      <c r="P33" s="24"/>
      <c r="Q33" s="24"/>
      <c r="R33" s="24"/>
      <c r="S33" s="24"/>
      <c r="T33" s="24"/>
      <c r="U33" s="24"/>
      <c r="V33" s="24"/>
      <c r="W33" s="24">
        <v>1298953</v>
      </c>
      <c r="X33" s="24">
        <v>480534</v>
      </c>
      <c r="Y33" s="24">
        <v>818419</v>
      </c>
      <c r="Z33" s="6">
        <v>170.31</v>
      </c>
      <c r="AA33" s="22">
        <v>961073</v>
      </c>
    </row>
    <row r="34" spans="1:27" ht="12.75">
      <c r="A34" s="5" t="s">
        <v>38</v>
      </c>
      <c r="B34" s="3"/>
      <c r="C34" s="22">
        <v>14358</v>
      </c>
      <c r="D34" s="22"/>
      <c r="E34" s="23"/>
      <c r="F34" s="24"/>
      <c r="G34" s="24"/>
      <c r="H34" s="24"/>
      <c r="I34" s="24">
        <v>2802</v>
      </c>
      <c r="J34" s="24">
        <v>2802</v>
      </c>
      <c r="K34" s="24">
        <v>1704</v>
      </c>
      <c r="L34" s="24"/>
      <c r="M34" s="24"/>
      <c r="N34" s="24">
        <v>1704</v>
      </c>
      <c r="O34" s="24"/>
      <c r="P34" s="24"/>
      <c r="Q34" s="24"/>
      <c r="R34" s="24"/>
      <c r="S34" s="24"/>
      <c r="T34" s="24"/>
      <c r="U34" s="24"/>
      <c r="V34" s="24"/>
      <c r="W34" s="24">
        <v>4506</v>
      </c>
      <c r="X34" s="24"/>
      <c r="Y34" s="24">
        <v>4506</v>
      </c>
      <c r="Z34" s="6">
        <v>0</v>
      </c>
      <c r="AA34" s="22"/>
    </row>
    <row r="35" spans="1:27" ht="12.75">
      <c r="A35" s="5" t="s">
        <v>39</v>
      </c>
      <c r="B35" s="3"/>
      <c r="C35" s="22">
        <v>3425983</v>
      </c>
      <c r="D35" s="22"/>
      <c r="E35" s="23">
        <v>166666</v>
      </c>
      <c r="F35" s="24">
        <v>166666</v>
      </c>
      <c r="G35" s="24">
        <v>262617</v>
      </c>
      <c r="H35" s="24">
        <v>236878</v>
      </c>
      <c r="I35" s="24">
        <v>269373</v>
      </c>
      <c r="J35" s="24">
        <v>768868</v>
      </c>
      <c r="K35" s="24">
        <v>278302</v>
      </c>
      <c r="L35" s="24">
        <v>274696</v>
      </c>
      <c r="M35" s="24">
        <v>193877</v>
      </c>
      <c r="N35" s="24">
        <v>746875</v>
      </c>
      <c r="O35" s="24"/>
      <c r="P35" s="24"/>
      <c r="Q35" s="24"/>
      <c r="R35" s="24"/>
      <c r="S35" s="24"/>
      <c r="T35" s="24"/>
      <c r="U35" s="24"/>
      <c r="V35" s="24"/>
      <c r="W35" s="24">
        <v>1515743</v>
      </c>
      <c r="X35" s="24">
        <v>83334</v>
      </c>
      <c r="Y35" s="24">
        <v>1432409</v>
      </c>
      <c r="Z35" s="6">
        <v>1718.88</v>
      </c>
      <c r="AA35" s="22">
        <v>166666</v>
      </c>
    </row>
    <row r="36" spans="1:27" ht="12.75">
      <c r="A36" s="5" t="s">
        <v>40</v>
      </c>
      <c r="B36" s="3"/>
      <c r="C36" s="22">
        <v>588696</v>
      </c>
      <c r="D36" s="22"/>
      <c r="E36" s="23">
        <v>677612</v>
      </c>
      <c r="F36" s="24">
        <v>677612</v>
      </c>
      <c r="G36" s="24">
        <v>42005</v>
      </c>
      <c r="H36" s="24">
        <v>42005</v>
      </c>
      <c r="I36" s="24">
        <v>50480</v>
      </c>
      <c r="J36" s="24">
        <v>134490</v>
      </c>
      <c r="K36" s="24">
        <v>45020</v>
      </c>
      <c r="L36" s="24">
        <v>45020</v>
      </c>
      <c r="M36" s="24">
        <v>45020</v>
      </c>
      <c r="N36" s="24">
        <v>135060</v>
      </c>
      <c r="O36" s="24"/>
      <c r="P36" s="24"/>
      <c r="Q36" s="24"/>
      <c r="R36" s="24"/>
      <c r="S36" s="24"/>
      <c r="T36" s="24"/>
      <c r="U36" s="24"/>
      <c r="V36" s="24"/>
      <c r="W36" s="24">
        <v>269550</v>
      </c>
      <c r="X36" s="24">
        <v>338808</v>
      </c>
      <c r="Y36" s="24">
        <v>-69258</v>
      </c>
      <c r="Z36" s="6">
        <v>-20.44</v>
      </c>
      <c r="AA36" s="22">
        <v>677612</v>
      </c>
    </row>
    <row r="37" spans="1:27" ht="12.75">
      <c r="A37" s="5" t="s">
        <v>41</v>
      </c>
      <c r="B37" s="3"/>
      <c r="C37" s="25"/>
      <c r="D37" s="25"/>
      <c r="E37" s="26">
        <v>300000</v>
      </c>
      <c r="F37" s="27">
        <v>300000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150000</v>
      </c>
      <c r="Y37" s="27">
        <v>-150000</v>
      </c>
      <c r="Z37" s="7">
        <v>-100</v>
      </c>
      <c r="AA37" s="25">
        <v>300000</v>
      </c>
    </row>
    <row r="38" spans="1:27" ht="12.75">
      <c r="A38" s="2" t="s">
        <v>42</v>
      </c>
      <c r="B38" s="8"/>
      <c r="C38" s="19">
        <f aca="true" t="shared" si="7" ref="C38:Y38">SUM(C39:C41)</f>
        <v>8590978</v>
      </c>
      <c r="D38" s="19">
        <f>SUM(D39:D41)</f>
        <v>0</v>
      </c>
      <c r="E38" s="20">
        <f t="shared" si="7"/>
        <v>24798673</v>
      </c>
      <c r="F38" s="21">
        <f t="shared" si="7"/>
        <v>24798673</v>
      </c>
      <c r="G38" s="21">
        <f t="shared" si="7"/>
        <v>533412</v>
      </c>
      <c r="H38" s="21">
        <f t="shared" si="7"/>
        <v>538097</v>
      </c>
      <c r="I38" s="21">
        <f t="shared" si="7"/>
        <v>742501</v>
      </c>
      <c r="J38" s="21">
        <f t="shared" si="7"/>
        <v>1814010</v>
      </c>
      <c r="K38" s="21">
        <f t="shared" si="7"/>
        <v>649922</v>
      </c>
      <c r="L38" s="21">
        <f t="shared" si="7"/>
        <v>696389</v>
      </c>
      <c r="M38" s="21">
        <f t="shared" si="7"/>
        <v>565615</v>
      </c>
      <c r="N38" s="21">
        <f t="shared" si="7"/>
        <v>1911926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3725936</v>
      </c>
      <c r="X38" s="21">
        <f t="shared" si="7"/>
        <v>12399336</v>
      </c>
      <c r="Y38" s="21">
        <f t="shared" si="7"/>
        <v>-8673400</v>
      </c>
      <c r="Z38" s="4">
        <f>+IF(X38&lt;&gt;0,+(Y38/X38)*100,0)</f>
        <v>-69.95051993106728</v>
      </c>
      <c r="AA38" s="19">
        <f>SUM(AA39:AA41)</f>
        <v>24798673</v>
      </c>
    </row>
    <row r="39" spans="1:27" ht="12.75">
      <c r="A39" s="5" t="s">
        <v>43</v>
      </c>
      <c r="B39" s="3"/>
      <c r="C39" s="22">
        <v>5176821</v>
      </c>
      <c r="D39" s="22"/>
      <c r="E39" s="23">
        <v>8232094</v>
      </c>
      <c r="F39" s="24">
        <v>8232094</v>
      </c>
      <c r="G39" s="24">
        <v>371782</v>
      </c>
      <c r="H39" s="24">
        <v>315296</v>
      </c>
      <c r="I39" s="24">
        <v>512490</v>
      </c>
      <c r="J39" s="24">
        <v>1199568</v>
      </c>
      <c r="K39" s="24">
        <v>475978</v>
      </c>
      <c r="L39" s="24">
        <v>431912</v>
      </c>
      <c r="M39" s="24">
        <v>369458</v>
      </c>
      <c r="N39" s="24">
        <v>1277348</v>
      </c>
      <c r="O39" s="24"/>
      <c r="P39" s="24"/>
      <c r="Q39" s="24"/>
      <c r="R39" s="24"/>
      <c r="S39" s="24"/>
      <c r="T39" s="24"/>
      <c r="U39" s="24"/>
      <c r="V39" s="24"/>
      <c r="W39" s="24">
        <v>2476916</v>
      </c>
      <c r="X39" s="24">
        <v>4116048</v>
      </c>
      <c r="Y39" s="24">
        <v>-1639132</v>
      </c>
      <c r="Z39" s="6">
        <v>-39.82</v>
      </c>
      <c r="AA39" s="22">
        <v>8232094</v>
      </c>
    </row>
    <row r="40" spans="1:27" ht="12.75">
      <c r="A40" s="5" t="s">
        <v>44</v>
      </c>
      <c r="B40" s="3"/>
      <c r="C40" s="22">
        <v>3414157</v>
      </c>
      <c r="D40" s="22"/>
      <c r="E40" s="23">
        <v>16566579</v>
      </c>
      <c r="F40" s="24">
        <v>16566579</v>
      </c>
      <c r="G40" s="24">
        <v>161630</v>
      </c>
      <c r="H40" s="24">
        <v>222801</v>
      </c>
      <c r="I40" s="24">
        <v>230011</v>
      </c>
      <c r="J40" s="24">
        <v>614442</v>
      </c>
      <c r="K40" s="24">
        <v>173944</v>
      </c>
      <c r="L40" s="24">
        <v>264477</v>
      </c>
      <c r="M40" s="24">
        <v>196157</v>
      </c>
      <c r="N40" s="24">
        <v>634578</v>
      </c>
      <c r="O40" s="24"/>
      <c r="P40" s="24"/>
      <c r="Q40" s="24"/>
      <c r="R40" s="24"/>
      <c r="S40" s="24"/>
      <c r="T40" s="24"/>
      <c r="U40" s="24"/>
      <c r="V40" s="24"/>
      <c r="W40" s="24">
        <v>1249020</v>
      </c>
      <c r="X40" s="24">
        <v>8283288</v>
      </c>
      <c r="Y40" s="24">
        <v>-7034268</v>
      </c>
      <c r="Z40" s="6">
        <v>-84.92</v>
      </c>
      <c r="AA40" s="22">
        <v>16566579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27262869</v>
      </c>
      <c r="D42" s="19">
        <f>SUM(D43:D46)</f>
        <v>0</v>
      </c>
      <c r="E42" s="20">
        <f t="shared" si="8"/>
        <v>31051183</v>
      </c>
      <c r="F42" s="21">
        <f t="shared" si="8"/>
        <v>31051183</v>
      </c>
      <c r="G42" s="21">
        <f t="shared" si="8"/>
        <v>648999</v>
      </c>
      <c r="H42" s="21">
        <f t="shared" si="8"/>
        <v>2339432</v>
      </c>
      <c r="I42" s="21">
        <f t="shared" si="8"/>
        <v>965120</v>
      </c>
      <c r="J42" s="21">
        <f t="shared" si="8"/>
        <v>3953551</v>
      </c>
      <c r="K42" s="21">
        <f t="shared" si="8"/>
        <v>1191760</v>
      </c>
      <c r="L42" s="21">
        <f t="shared" si="8"/>
        <v>5388337</v>
      </c>
      <c r="M42" s="21">
        <f t="shared" si="8"/>
        <v>2728707</v>
      </c>
      <c r="N42" s="21">
        <f t="shared" si="8"/>
        <v>9308804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13262355</v>
      </c>
      <c r="X42" s="21">
        <f t="shared" si="8"/>
        <v>15525594</v>
      </c>
      <c r="Y42" s="21">
        <f t="shared" si="8"/>
        <v>-2263239</v>
      </c>
      <c r="Z42" s="4">
        <f>+IF(X42&lt;&gt;0,+(Y42/X42)*100,0)</f>
        <v>-14.57747123878159</v>
      </c>
      <c r="AA42" s="19">
        <f>SUM(AA43:AA46)</f>
        <v>31051183</v>
      </c>
    </row>
    <row r="43" spans="1:27" ht="12.75">
      <c r="A43" s="5" t="s">
        <v>47</v>
      </c>
      <c r="B43" s="3"/>
      <c r="C43" s="22">
        <v>18654850</v>
      </c>
      <c r="D43" s="22"/>
      <c r="E43" s="23">
        <v>16822773</v>
      </c>
      <c r="F43" s="24">
        <v>16822773</v>
      </c>
      <c r="G43" s="24">
        <v>240824</v>
      </c>
      <c r="H43" s="24">
        <v>1773697</v>
      </c>
      <c r="I43" s="24">
        <v>208193</v>
      </c>
      <c r="J43" s="24">
        <v>2222714</v>
      </c>
      <c r="K43" s="24">
        <v>426855</v>
      </c>
      <c r="L43" s="24">
        <v>4726227</v>
      </c>
      <c r="M43" s="24">
        <v>2068227</v>
      </c>
      <c r="N43" s="24">
        <v>7221309</v>
      </c>
      <c r="O43" s="24"/>
      <c r="P43" s="24"/>
      <c r="Q43" s="24"/>
      <c r="R43" s="24"/>
      <c r="S43" s="24"/>
      <c r="T43" s="24"/>
      <c r="U43" s="24"/>
      <c r="V43" s="24"/>
      <c r="W43" s="24">
        <v>9444023</v>
      </c>
      <c r="X43" s="24">
        <v>8411388</v>
      </c>
      <c r="Y43" s="24">
        <v>1032635</v>
      </c>
      <c r="Z43" s="6">
        <v>12.28</v>
      </c>
      <c r="AA43" s="22">
        <v>16822773</v>
      </c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>
        <v>8608019</v>
      </c>
      <c r="D46" s="22"/>
      <c r="E46" s="23">
        <v>14228410</v>
      </c>
      <c r="F46" s="24">
        <v>14228410</v>
      </c>
      <c r="G46" s="24">
        <v>408175</v>
      </c>
      <c r="H46" s="24">
        <v>565735</v>
      </c>
      <c r="I46" s="24">
        <v>756927</v>
      </c>
      <c r="J46" s="24">
        <v>1730837</v>
      </c>
      <c r="K46" s="24">
        <v>764905</v>
      </c>
      <c r="L46" s="24">
        <v>662110</v>
      </c>
      <c r="M46" s="24">
        <v>660480</v>
      </c>
      <c r="N46" s="24">
        <v>2087495</v>
      </c>
      <c r="O46" s="24"/>
      <c r="P46" s="24"/>
      <c r="Q46" s="24"/>
      <c r="R46" s="24"/>
      <c r="S46" s="24"/>
      <c r="T46" s="24"/>
      <c r="U46" s="24"/>
      <c r="V46" s="24"/>
      <c r="W46" s="24">
        <v>3818332</v>
      </c>
      <c r="X46" s="24">
        <v>7114206</v>
      </c>
      <c r="Y46" s="24">
        <v>-3295874</v>
      </c>
      <c r="Z46" s="6">
        <v>-46.33</v>
      </c>
      <c r="AA46" s="22">
        <v>14228410</v>
      </c>
    </row>
    <row r="47" spans="1:27" ht="12.75">
      <c r="A47" s="2" t="s">
        <v>51</v>
      </c>
      <c r="B47" s="8" t="s">
        <v>52</v>
      </c>
      <c r="C47" s="19"/>
      <c r="D47" s="19"/>
      <c r="E47" s="20">
        <v>3316773</v>
      </c>
      <c r="F47" s="21">
        <v>3316773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1658388</v>
      </c>
      <c r="Y47" s="21">
        <v>-1658388</v>
      </c>
      <c r="Z47" s="4">
        <v>-100</v>
      </c>
      <c r="AA47" s="19">
        <v>3316773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85033139</v>
      </c>
      <c r="D48" s="44">
        <f>+D28+D32+D38+D42+D47</f>
        <v>0</v>
      </c>
      <c r="E48" s="45">
        <f t="shared" si="9"/>
        <v>108701495</v>
      </c>
      <c r="F48" s="46">
        <f t="shared" si="9"/>
        <v>108701495</v>
      </c>
      <c r="G48" s="46">
        <f t="shared" si="9"/>
        <v>3867064</v>
      </c>
      <c r="H48" s="46">
        <f t="shared" si="9"/>
        <v>5949405</v>
      </c>
      <c r="I48" s="46">
        <f t="shared" si="9"/>
        <v>5213965</v>
      </c>
      <c r="J48" s="46">
        <f t="shared" si="9"/>
        <v>15030434</v>
      </c>
      <c r="K48" s="46">
        <f t="shared" si="9"/>
        <v>4914029</v>
      </c>
      <c r="L48" s="46">
        <f t="shared" si="9"/>
        <v>9696292</v>
      </c>
      <c r="M48" s="46">
        <f t="shared" si="9"/>
        <v>7331509</v>
      </c>
      <c r="N48" s="46">
        <f t="shared" si="9"/>
        <v>21941830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36972264</v>
      </c>
      <c r="X48" s="46">
        <f t="shared" si="9"/>
        <v>54350754</v>
      </c>
      <c r="Y48" s="46">
        <f t="shared" si="9"/>
        <v>-17378490</v>
      </c>
      <c r="Z48" s="47">
        <f>+IF(X48&lt;&gt;0,+(Y48/X48)*100,0)</f>
        <v>-31.974699007855527</v>
      </c>
      <c r="AA48" s="44">
        <f>+AA28+AA32+AA38+AA42+AA47</f>
        <v>108701495</v>
      </c>
    </row>
    <row r="49" spans="1:27" ht="12.75">
      <c r="A49" s="14" t="s">
        <v>58</v>
      </c>
      <c r="B49" s="15"/>
      <c r="C49" s="48">
        <f aca="true" t="shared" si="10" ref="C49:Y49">+C25-C48</f>
        <v>8295587</v>
      </c>
      <c r="D49" s="48">
        <f>+D25-D48</f>
        <v>0</v>
      </c>
      <c r="E49" s="49">
        <f t="shared" si="10"/>
        <v>1531243</v>
      </c>
      <c r="F49" s="50">
        <f t="shared" si="10"/>
        <v>1531243</v>
      </c>
      <c r="G49" s="50">
        <f t="shared" si="10"/>
        <v>23741977</v>
      </c>
      <c r="H49" s="50">
        <f t="shared" si="10"/>
        <v>-3646516</v>
      </c>
      <c r="I49" s="50">
        <f t="shared" si="10"/>
        <v>-1709679</v>
      </c>
      <c r="J49" s="50">
        <f t="shared" si="10"/>
        <v>18385782</v>
      </c>
      <c r="K49" s="50">
        <f t="shared" si="10"/>
        <v>-2889170</v>
      </c>
      <c r="L49" s="50">
        <f t="shared" si="10"/>
        <v>-8166007</v>
      </c>
      <c r="M49" s="50">
        <f t="shared" si="10"/>
        <v>14589054</v>
      </c>
      <c r="N49" s="50">
        <f t="shared" si="10"/>
        <v>3533877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21919659</v>
      </c>
      <c r="X49" s="50">
        <f>IF(F25=F48,0,X25-X48)</f>
        <v>-6875392</v>
      </c>
      <c r="Y49" s="50">
        <f t="shared" si="10"/>
        <v>28795051</v>
      </c>
      <c r="Z49" s="51">
        <f>+IF(X49&lt;&gt;0,+(Y49/X49)*100,0)</f>
        <v>-418.81322548590686</v>
      </c>
      <c r="AA49" s="48">
        <f>+AA25-AA48</f>
        <v>1531243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80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341705438</v>
      </c>
      <c r="D5" s="19">
        <f>SUM(D6:D8)</f>
        <v>0</v>
      </c>
      <c r="E5" s="20">
        <f t="shared" si="0"/>
        <v>305678284</v>
      </c>
      <c r="F5" s="21">
        <f t="shared" si="0"/>
        <v>305678284</v>
      </c>
      <c r="G5" s="21">
        <f t="shared" si="0"/>
        <v>97743307</v>
      </c>
      <c r="H5" s="21">
        <f t="shared" si="0"/>
        <v>73508146</v>
      </c>
      <c r="I5" s="21">
        <f t="shared" si="0"/>
        <v>-1243149</v>
      </c>
      <c r="J5" s="21">
        <f t="shared" si="0"/>
        <v>170008304</v>
      </c>
      <c r="K5" s="21">
        <f t="shared" si="0"/>
        <v>1231519</v>
      </c>
      <c r="L5" s="21">
        <f t="shared" si="0"/>
        <v>121318</v>
      </c>
      <c r="M5" s="21">
        <f t="shared" si="0"/>
        <v>1046350</v>
      </c>
      <c r="N5" s="21">
        <f t="shared" si="0"/>
        <v>2399187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172407491</v>
      </c>
      <c r="X5" s="21">
        <f t="shared" si="0"/>
        <v>154277502</v>
      </c>
      <c r="Y5" s="21">
        <f t="shared" si="0"/>
        <v>18129989</v>
      </c>
      <c r="Z5" s="4">
        <f>+IF(X5&lt;&gt;0,+(Y5/X5)*100,0)</f>
        <v>11.751544304885101</v>
      </c>
      <c r="AA5" s="19">
        <f>SUM(AA6:AA8)</f>
        <v>305678284</v>
      </c>
    </row>
    <row r="6" spans="1:27" ht="12.75">
      <c r="A6" s="5" t="s">
        <v>33</v>
      </c>
      <c r="B6" s="3"/>
      <c r="C6" s="22">
        <v>38948125</v>
      </c>
      <c r="D6" s="22"/>
      <c r="E6" s="23">
        <v>121696790</v>
      </c>
      <c r="F6" s="24">
        <v>121696790</v>
      </c>
      <c r="G6" s="24">
        <v>179004</v>
      </c>
      <c r="H6" s="24">
        <v>149</v>
      </c>
      <c r="I6" s="24">
        <v>-84</v>
      </c>
      <c r="J6" s="24">
        <v>179069</v>
      </c>
      <c r="K6" s="24">
        <v>1084</v>
      </c>
      <c r="L6" s="24"/>
      <c r="M6" s="24"/>
      <c r="N6" s="24">
        <v>1084</v>
      </c>
      <c r="O6" s="24"/>
      <c r="P6" s="24"/>
      <c r="Q6" s="24"/>
      <c r="R6" s="24"/>
      <c r="S6" s="24"/>
      <c r="T6" s="24"/>
      <c r="U6" s="24"/>
      <c r="V6" s="24"/>
      <c r="W6" s="24">
        <v>180153</v>
      </c>
      <c r="X6" s="24">
        <v>59604000</v>
      </c>
      <c r="Y6" s="24">
        <v>-59423847</v>
      </c>
      <c r="Z6" s="6">
        <v>-99.7</v>
      </c>
      <c r="AA6" s="22">
        <v>121696790</v>
      </c>
    </row>
    <row r="7" spans="1:27" ht="12.75">
      <c r="A7" s="5" t="s">
        <v>34</v>
      </c>
      <c r="B7" s="3"/>
      <c r="C7" s="25">
        <v>244453642</v>
      </c>
      <c r="D7" s="25"/>
      <c r="E7" s="26">
        <v>181253853</v>
      </c>
      <c r="F7" s="27">
        <v>181253853</v>
      </c>
      <c r="G7" s="27">
        <v>97325566</v>
      </c>
      <c r="H7" s="27">
        <v>73274516</v>
      </c>
      <c r="I7" s="27">
        <v>-1002443</v>
      </c>
      <c r="J7" s="27">
        <v>169597639</v>
      </c>
      <c r="K7" s="27">
        <v>993564</v>
      </c>
      <c r="L7" s="27">
        <v>90916</v>
      </c>
      <c r="M7" s="27">
        <v>1030814</v>
      </c>
      <c r="N7" s="27">
        <v>2115294</v>
      </c>
      <c r="O7" s="27"/>
      <c r="P7" s="27"/>
      <c r="Q7" s="27"/>
      <c r="R7" s="27"/>
      <c r="S7" s="27"/>
      <c r="T7" s="27"/>
      <c r="U7" s="27"/>
      <c r="V7" s="27"/>
      <c r="W7" s="27">
        <v>171712933</v>
      </c>
      <c r="X7" s="27">
        <v>94673502</v>
      </c>
      <c r="Y7" s="27">
        <v>77039431</v>
      </c>
      <c r="Z7" s="7">
        <v>81.37</v>
      </c>
      <c r="AA7" s="25">
        <v>181253853</v>
      </c>
    </row>
    <row r="8" spans="1:27" ht="12.75">
      <c r="A8" s="5" t="s">
        <v>35</v>
      </c>
      <c r="B8" s="3"/>
      <c r="C8" s="22">
        <v>58303671</v>
      </c>
      <c r="D8" s="22"/>
      <c r="E8" s="23">
        <v>2727641</v>
      </c>
      <c r="F8" s="24">
        <v>2727641</v>
      </c>
      <c r="G8" s="24">
        <v>238737</v>
      </c>
      <c r="H8" s="24">
        <v>233481</v>
      </c>
      <c r="I8" s="24">
        <v>-240622</v>
      </c>
      <c r="J8" s="24">
        <v>231596</v>
      </c>
      <c r="K8" s="24">
        <v>236871</v>
      </c>
      <c r="L8" s="24">
        <v>30402</v>
      </c>
      <c r="M8" s="24">
        <v>15536</v>
      </c>
      <c r="N8" s="24">
        <v>282809</v>
      </c>
      <c r="O8" s="24"/>
      <c r="P8" s="24"/>
      <c r="Q8" s="24"/>
      <c r="R8" s="24"/>
      <c r="S8" s="24"/>
      <c r="T8" s="24"/>
      <c r="U8" s="24"/>
      <c r="V8" s="24"/>
      <c r="W8" s="24">
        <v>514405</v>
      </c>
      <c r="X8" s="24"/>
      <c r="Y8" s="24">
        <v>514405</v>
      </c>
      <c r="Z8" s="6">
        <v>0</v>
      </c>
      <c r="AA8" s="22">
        <v>2727641</v>
      </c>
    </row>
    <row r="9" spans="1:27" ht="12.75">
      <c r="A9" s="2" t="s">
        <v>36</v>
      </c>
      <c r="B9" s="3"/>
      <c r="C9" s="19">
        <f aca="true" t="shared" si="1" ref="C9:Y9">SUM(C10:C14)</f>
        <v>16240053</v>
      </c>
      <c r="D9" s="19">
        <f>SUM(D10:D14)</f>
        <v>0</v>
      </c>
      <c r="E9" s="20">
        <f t="shared" si="1"/>
        <v>6915654</v>
      </c>
      <c r="F9" s="21">
        <f t="shared" si="1"/>
        <v>6915654</v>
      </c>
      <c r="G9" s="21">
        <f t="shared" si="1"/>
        <v>118548</v>
      </c>
      <c r="H9" s="21">
        <f t="shared" si="1"/>
        <v>178690</v>
      </c>
      <c r="I9" s="21">
        <f t="shared" si="1"/>
        <v>-178813</v>
      </c>
      <c r="J9" s="21">
        <f t="shared" si="1"/>
        <v>118425</v>
      </c>
      <c r="K9" s="21">
        <f t="shared" si="1"/>
        <v>202183</v>
      </c>
      <c r="L9" s="21">
        <f t="shared" si="1"/>
        <v>104112</v>
      </c>
      <c r="M9" s="21">
        <f t="shared" si="1"/>
        <v>51084</v>
      </c>
      <c r="N9" s="21">
        <f t="shared" si="1"/>
        <v>357379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475804</v>
      </c>
      <c r="X9" s="21">
        <f t="shared" si="1"/>
        <v>3457500</v>
      </c>
      <c r="Y9" s="21">
        <f t="shared" si="1"/>
        <v>-2981696</v>
      </c>
      <c r="Z9" s="4">
        <f>+IF(X9&lt;&gt;0,+(Y9/X9)*100,0)</f>
        <v>-86.2384960231381</v>
      </c>
      <c r="AA9" s="19">
        <f>SUM(AA10:AA14)</f>
        <v>6915654</v>
      </c>
    </row>
    <row r="10" spans="1:27" ht="12.75">
      <c r="A10" s="5" t="s">
        <v>37</v>
      </c>
      <c r="B10" s="3"/>
      <c r="C10" s="22">
        <v>6598168</v>
      </c>
      <c r="D10" s="22"/>
      <c r="E10" s="23">
        <v>6744692</v>
      </c>
      <c r="F10" s="24">
        <v>6744692</v>
      </c>
      <c r="G10" s="24">
        <v>115243</v>
      </c>
      <c r="H10" s="24">
        <v>171434</v>
      </c>
      <c r="I10" s="24">
        <v>-167990</v>
      </c>
      <c r="J10" s="24">
        <v>118687</v>
      </c>
      <c r="K10" s="24">
        <v>178783</v>
      </c>
      <c r="L10" s="24">
        <v>90894</v>
      </c>
      <c r="M10" s="24">
        <v>48818</v>
      </c>
      <c r="N10" s="24">
        <v>318495</v>
      </c>
      <c r="O10" s="24"/>
      <c r="P10" s="24"/>
      <c r="Q10" s="24"/>
      <c r="R10" s="24"/>
      <c r="S10" s="24"/>
      <c r="T10" s="24"/>
      <c r="U10" s="24"/>
      <c r="V10" s="24"/>
      <c r="W10" s="24">
        <v>437182</v>
      </c>
      <c r="X10" s="24">
        <v>3372498</v>
      </c>
      <c r="Y10" s="24">
        <v>-2935316</v>
      </c>
      <c r="Z10" s="6">
        <v>-87.04</v>
      </c>
      <c r="AA10" s="22">
        <v>6744692</v>
      </c>
    </row>
    <row r="11" spans="1:27" ht="12.75">
      <c r="A11" s="5" t="s">
        <v>38</v>
      </c>
      <c r="B11" s="3"/>
      <c r="C11" s="22">
        <v>74706</v>
      </c>
      <c r="D11" s="22"/>
      <c r="E11" s="23">
        <v>169892</v>
      </c>
      <c r="F11" s="24">
        <v>169892</v>
      </c>
      <c r="G11" s="24">
        <v>3305</v>
      </c>
      <c r="H11" s="24">
        <v>6106</v>
      </c>
      <c r="I11" s="24">
        <v>-8523</v>
      </c>
      <c r="J11" s="24">
        <v>888</v>
      </c>
      <c r="K11" s="24">
        <v>22250</v>
      </c>
      <c r="L11" s="24">
        <v>13218</v>
      </c>
      <c r="M11" s="24">
        <v>1691</v>
      </c>
      <c r="N11" s="24">
        <v>37159</v>
      </c>
      <c r="O11" s="24"/>
      <c r="P11" s="24"/>
      <c r="Q11" s="24"/>
      <c r="R11" s="24"/>
      <c r="S11" s="24"/>
      <c r="T11" s="24"/>
      <c r="U11" s="24"/>
      <c r="V11" s="24"/>
      <c r="W11" s="24">
        <v>38047</v>
      </c>
      <c r="X11" s="24">
        <v>85002</v>
      </c>
      <c r="Y11" s="24">
        <v>-46955</v>
      </c>
      <c r="Z11" s="6">
        <v>-55.24</v>
      </c>
      <c r="AA11" s="22">
        <v>169892</v>
      </c>
    </row>
    <row r="12" spans="1:27" ht="12.75">
      <c r="A12" s="5" t="s">
        <v>39</v>
      </c>
      <c r="B12" s="3"/>
      <c r="C12" s="22">
        <v>9567179</v>
      </c>
      <c r="D12" s="22"/>
      <c r="E12" s="23">
        <v>1070</v>
      </c>
      <c r="F12" s="24">
        <v>1070</v>
      </c>
      <c r="G12" s="24"/>
      <c r="H12" s="24">
        <v>1150</v>
      </c>
      <c r="I12" s="24">
        <v>-2300</v>
      </c>
      <c r="J12" s="24">
        <v>-1150</v>
      </c>
      <c r="K12" s="24">
        <v>1150</v>
      </c>
      <c r="L12" s="24"/>
      <c r="M12" s="24">
        <v>575</v>
      </c>
      <c r="N12" s="24">
        <v>1725</v>
      </c>
      <c r="O12" s="24"/>
      <c r="P12" s="24"/>
      <c r="Q12" s="24"/>
      <c r="R12" s="24"/>
      <c r="S12" s="24"/>
      <c r="T12" s="24"/>
      <c r="U12" s="24"/>
      <c r="V12" s="24"/>
      <c r="W12" s="24">
        <v>575</v>
      </c>
      <c r="X12" s="24"/>
      <c r="Y12" s="24">
        <v>575</v>
      </c>
      <c r="Z12" s="6">
        <v>0</v>
      </c>
      <c r="AA12" s="22">
        <v>1070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-33301109</v>
      </c>
      <c r="D15" s="19">
        <f>SUM(D16:D18)</f>
        <v>0</v>
      </c>
      <c r="E15" s="20">
        <f t="shared" si="2"/>
        <v>12647297</v>
      </c>
      <c r="F15" s="21">
        <f t="shared" si="2"/>
        <v>12647297</v>
      </c>
      <c r="G15" s="21">
        <f t="shared" si="2"/>
        <v>1045162</v>
      </c>
      <c r="H15" s="21">
        <f t="shared" si="2"/>
        <v>1248915</v>
      </c>
      <c r="I15" s="21">
        <f t="shared" si="2"/>
        <v>-939768</v>
      </c>
      <c r="J15" s="21">
        <f t="shared" si="2"/>
        <v>1354309</v>
      </c>
      <c r="K15" s="21">
        <f t="shared" si="2"/>
        <v>1133811</v>
      </c>
      <c r="L15" s="21">
        <f t="shared" si="2"/>
        <v>976439</v>
      </c>
      <c r="M15" s="21">
        <f t="shared" si="2"/>
        <v>636881</v>
      </c>
      <c r="N15" s="21">
        <f t="shared" si="2"/>
        <v>2747131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4101440</v>
      </c>
      <c r="X15" s="21">
        <f t="shared" si="2"/>
        <v>6324000</v>
      </c>
      <c r="Y15" s="21">
        <f t="shared" si="2"/>
        <v>-2222560</v>
      </c>
      <c r="Z15" s="4">
        <f>+IF(X15&lt;&gt;0,+(Y15/X15)*100,0)</f>
        <v>-35.144845034788105</v>
      </c>
      <c r="AA15" s="19">
        <f>SUM(AA16:AA18)</f>
        <v>12647297</v>
      </c>
    </row>
    <row r="16" spans="1:27" ht="12.75">
      <c r="A16" s="5" t="s">
        <v>43</v>
      </c>
      <c r="B16" s="3"/>
      <c r="C16" s="22">
        <v>-34829300</v>
      </c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2.75">
      <c r="A17" s="5" t="s">
        <v>44</v>
      </c>
      <c r="B17" s="3"/>
      <c r="C17" s="22">
        <v>1528191</v>
      </c>
      <c r="D17" s="22"/>
      <c r="E17" s="23">
        <v>12581777</v>
      </c>
      <c r="F17" s="24">
        <v>12581777</v>
      </c>
      <c r="G17" s="24">
        <v>1045162</v>
      </c>
      <c r="H17" s="24">
        <v>1246452</v>
      </c>
      <c r="I17" s="24">
        <v>-938703</v>
      </c>
      <c r="J17" s="24">
        <v>1352911</v>
      </c>
      <c r="K17" s="24">
        <v>1128946</v>
      </c>
      <c r="L17" s="24">
        <v>969824</v>
      </c>
      <c r="M17" s="24">
        <v>634407</v>
      </c>
      <c r="N17" s="24">
        <v>2733177</v>
      </c>
      <c r="O17" s="24"/>
      <c r="P17" s="24"/>
      <c r="Q17" s="24"/>
      <c r="R17" s="24"/>
      <c r="S17" s="24"/>
      <c r="T17" s="24"/>
      <c r="U17" s="24"/>
      <c r="V17" s="24"/>
      <c r="W17" s="24">
        <v>4086088</v>
      </c>
      <c r="X17" s="24">
        <v>6291000</v>
      </c>
      <c r="Y17" s="24">
        <v>-2204912</v>
      </c>
      <c r="Z17" s="6">
        <v>-35.05</v>
      </c>
      <c r="AA17" s="22">
        <v>12581777</v>
      </c>
    </row>
    <row r="18" spans="1:27" ht="12.75">
      <c r="A18" s="5" t="s">
        <v>45</v>
      </c>
      <c r="B18" s="3"/>
      <c r="C18" s="22"/>
      <c r="D18" s="22"/>
      <c r="E18" s="23">
        <v>65520</v>
      </c>
      <c r="F18" s="24">
        <v>65520</v>
      </c>
      <c r="G18" s="24"/>
      <c r="H18" s="24">
        <v>2463</v>
      </c>
      <c r="I18" s="24">
        <v>-1065</v>
      </c>
      <c r="J18" s="24">
        <v>1398</v>
      </c>
      <c r="K18" s="24">
        <v>4865</v>
      </c>
      <c r="L18" s="24">
        <v>6615</v>
      </c>
      <c r="M18" s="24">
        <v>2474</v>
      </c>
      <c r="N18" s="24">
        <v>13954</v>
      </c>
      <c r="O18" s="24"/>
      <c r="P18" s="24"/>
      <c r="Q18" s="24"/>
      <c r="R18" s="24"/>
      <c r="S18" s="24"/>
      <c r="T18" s="24"/>
      <c r="U18" s="24"/>
      <c r="V18" s="24"/>
      <c r="W18" s="24">
        <v>15352</v>
      </c>
      <c r="X18" s="24">
        <v>33000</v>
      </c>
      <c r="Y18" s="24">
        <v>-17648</v>
      </c>
      <c r="Z18" s="6">
        <v>-53.48</v>
      </c>
      <c r="AA18" s="22">
        <v>65520</v>
      </c>
    </row>
    <row r="19" spans="1:27" ht="12.75">
      <c r="A19" s="2" t="s">
        <v>46</v>
      </c>
      <c r="B19" s="8"/>
      <c r="C19" s="19">
        <f aca="true" t="shared" si="3" ref="C19:Y19">SUM(C20:C23)</f>
        <v>250496340</v>
      </c>
      <c r="D19" s="19">
        <f>SUM(D20:D23)</f>
        <v>0</v>
      </c>
      <c r="E19" s="20">
        <f t="shared" si="3"/>
        <v>338720040</v>
      </c>
      <c r="F19" s="21">
        <f t="shared" si="3"/>
        <v>338720040</v>
      </c>
      <c r="G19" s="21">
        <f t="shared" si="3"/>
        <v>42638491</v>
      </c>
      <c r="H19" s="21">
        <f t="shared" si="3"/>
        <v>214377021</v>
      </c>
      <c r="I19" s="21">
        <f t="shared" si="3"/>
        <v>176231095</v>
      </c>
      <c r="J19" s="21">
        <f t="shared" si="3"/>
        <v>433246607</v>
      </c>
      <c r="K19" s="21">
        <f t="shared" si="3"/>
        <v>26047970</v>
      </c>
      <c r="L19" s="21">
        <f t="shared" si="3"/>
        <v>5953918</v>
      </c>
      <c r="M19" s="21">
        <f t="shared" si="3"/>
        <v>4181660</v>
      </c>
      <c r="N19" s="21">
        <f t="shared" si="3"/>
        <v>36183548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469430155</v>
      </c>
      <c r="X19" s="21">
        <f t="shared" si="3"/>
        <v>34198500</v>
      </c>
      <c r="Y19" s="21">
        <f t="shared" si="3"/>
        <v>435231655</v>
      </c>
      <c r="Z19" s="4">
        <f>+IF(X19&lt;&gt;0,+(Y19/X19)*100,0)</f>
        <v>1272.6629969150692</v>
      </c>
      <c r="AA19" s="19">
        <f>SUM(AA20:AA23)</f>
        <v>338720040</v>
      </c>
    </row>
    <row r="20" spans="1:27" ht="12.75">
      <c r="A20" s="5" t="s">
        <v>47</v>
      </c>
      <c r="B20" s="3"/>
      <c r="C20" s="22">
        <v>195402542</v>
      </c>
      <c r="D20" s="22"/>
      <c r="E20" s="23">
        <v>270258642</v>
      </c>
      <c r="F20" s="24">
        <v>270258642</v>
      </c>
      <c r="G20" s="24">
        <v>37687919</v>
      </c>
      <c r="H20" s="24">
        <v>209417025</v>
      </c>
      <c r="I20" s="24">
        <v>181223926</v>
      </c>
      <c r="J20" s="24">
        <v>428328870</v>
      </c>
      <c r="K20" s="24">
        <v>21022449</v>
      </c>
      <c r="L20" s="24">
        <v>5953115</v>
      </c>
      <c r="M20" s="24">
        <v>4181580</v>
      </c>
      <c r="N20" s="24">
        <v>31157144</v>
      </c>
      <c r="O20" s="24"/>
      <c r="P20" s="24"/>
      <c r="Q20" s="24"/>
      <c r="R20" s="24"/>
      <c r="S20" s="24"/>
      <c r="T20" s="24"/>
      <c r="U20" s="24"/>
      <c r="V20" s="24"/>
      <c r="W20" s="24">
        <v>459486014</v>
      </c>
      <c r="X20" s="24"/>
      <c r="Y20" s="24">
        <v>459486014</v>
      </c>
      <c r="Z20" s="6">
        <v>0</v>
      </c>
      <c r="AA20" s="22">
        <v>270258642</v>
      </c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>
        <v>39270</v>
      </c>
      <c r="F22" s="27">
        <v>39270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>
        <v>19500</v>
      </c>
      <c r="Y22" s="27">
        <v>-19500</v>
      </c>
      <c r="Z22" s="7">
        <v>-100</v>
      </c>
      <c r="AA22" s="25">
        <v>39270</v>
      </c>
    </row>
    <row r="23" spans="1:27" ht="12.75">
      <c r="A23" s="5" t="s">
        <v>50</v>
      </c>
      <c r="B23" s="3"/>
      <c r="C23" s="22">
        <v>55093798</v>
      </c>
      <c r="D23" s="22"/>
      <c r="E23" s="23">
        <v>68422128</v>
      </c>
      <c r="F23" s="24">
        <v>68422128</v>
      </c>
      <c r="G23" s="24">
        <v>4950572</v>
      </c>
      <c r="H23" s="24">
        <v>4959996</v>
      </c>
      <c r="I23" s="24">
        <v>-4992831</v>
      </c>
      <c r="J23" s="24">
        <v>4917737</v>
      </c>
      <c r="K23" s="24">
        <v>5025521</v>
      </c>
      <c r="L23" s="24">
        <v>803</v>
      </c>
      <c r="M23" s="24">
        <v>80</v>
      </c>
      <c r="N23" s="24">
        <v>5026404</v>
      </c>
      <c r="O23" s="24"/>
      <c r="P23" s="24"/>
      <c r="Q23" s="24"/>
      <c r="R23" s="24"/>
      <c r="S23" s="24"/>
      <c r="T23" s="24"/>
      <c r="U23" s="24"/>
      <c r="V23" s="24"/>
      <c r="W23" s="24">
        <v>9944141</v>
      </c>
      <c r="X23" s="24">
        <v>34179000</v>
      </c>
      <c r="Y23" s="24">
        <v>-24234859</v>
      </c>
      <c r="Z23" s="6">
        <v>-70.91</v>
      </c>
      <c r="AA23" s="22">
        <v>68422128</v>
      </c>
    </row>
    <row r="24" spans="1:27" ht="12.75">
      <c r="A24" s="2" t="s">
        <v>51</v>
      </c>
      <c r="B24" s="8" t="s">
        <v>52</v>
      </c>
      <c r="C24" s="19">
        <v>6358</v>
      </c>
      <c r="D24" s="19"/>
      <c r="E24" s="20">
        <v>2840</v>
      </c>
      <c r="F24" s="21">
        <v>2840</v>
      </c>
      <c r="G24" s="21">
        <v>352</v>
      </c>
      <c r="H24" s="21">
        <v>352</v>
      </c>
      <c r="I24" s="21">
        <v>-352</v>
      </c>
      <c r="J24" s="21">
        <v>352</v>
      </c>
      <c r="K24" s="21">
        <v>352</v>
      </c>
      <c r="L24" s="21"/>
      <c r="M24" s="21"/>
      <c r="N24" s="21">
        <v>352</v>
      </c>
      <c r="O24" s="21"/>
      <c r="P24" s="21"/>
      <c r="Q24" s="21"/>
      <c r="R24" s="21"/>
      <c r="S24" s="21"/>
      <c r="T24" s="21"/>
      <c r="U24" s="21"/>
      <c r="V24" s="21"/>
      <c r="W24" s="21">
        <v>704</v>
      </c>
      <c r="X24" s="21"/>
      <c r="Y24" s="21">
        <v>704</v>
      </c>
      <c r="Z24" s="4">
        <v>0</v>
      </c>
      <c r="AA24" s="19">
        <v>2840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575147080</v>
      </c>
      <c r="D25" s="44">
        <f>+D5+D9+D15+D19+D24</f>
        <v>0</v>
      </c>
      <c r="E25" s="45">
        <f t="shared" si="4"/>
        <v>663964115</v>
      </c>
      <c r="F25" s="46">
        <f t="shared" si="4"/>
        <v>663964115</v>
      </c>
      <c r="G25" s="46">
        <f t="shared" si="4"/>
        <v>141545860</v>
      </c>
      <c r="H25" s="46">
        <f t="shared" si="4"/>
        <v>289313124</v>
      </c>
      <c r="I25" s="46">
        <f t="shared" si="4"/>
        <v>173869013</v>
      </c>
      <c r="J25" s="46">
        <f t="shared" si="4"/>
        <v>604727997</v>
      </c>
      <c r="K25" s="46">
        <f t="shared" si="4"/>
        <v>28615835</v>
      </c>
      <c r="L25" s="46">
        <f t="shared" si="4"/>
        <v>7155787</v>
      </c>
      <c r="M25" s="46">
        <f t="shared" si="4"/>
        <v>5915975</v>
      </c>
      <c r="N25" s="46">
        <f t="shared" si="4"/>
        <v>41687597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646415594</v>
      </c>
      <c r="X25" s="46">
        <f t="shared" si="4"/>
        <v>198257502</v>
      </c>
      <c r="Y25" s="46">
        <f t="shared" si="4"/>
        <v>448158092</v>
      </c>
      <c r="Z25" s="47">
        <f>+IF(X25&lt;&gt;0,+(Y25/X25)*100,0)</f>
        <v>226.04849121926293</v>
      </c>
      <c r="AA25" s="44">
        <f>+AA5+AA9+AA15+AA19+AA24</f>
        <v>663964115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262348874</v>
      </c>
      <c r="D28" s="19">
        <f>SUM(D29:D31)</f>
        <v>0</v>
      </c>
      <c r="E28" s="20">
        <f t="shared" si="5"/>
        <v>217597859</v>
      </c>
      <c r="F28" s="21">
        <f t="shared" si="5"/>
        <v>217597859</v>
      </c>
      <c r="G28" s="21">
        <f t="shared" si="5"/>
        <v>11868429</v>
      </c>
      <c r="H28" s="21">
        <f t="shared" si="5"/>
        <v>13832704</v>
      </c>
      <c r="I28" s="21">
        <f t="shared" si="5"/>
        <v>18141491</v>
      </c>
      <c r="J28" s="21">
        <f t="shared" si="5"/>
        <v>43842624</v>
      </c>
      <c r="K28" s="21">
        <f t="shared" si="5"/>
        <v>20552131</v>
      </c>
      <c r="L28" s="21">
        <f t="shared" si="5"/>
        <v>19937093</v>
      </c>
      <c r="M28" s="21">
        <f t="shared" si="5"/>
        <v>17360041</v>
      </c>
      <c r="N28" s="21">
        <f t="shared" si="5"/>
        <v>57849265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101691889</v>
      </c>
      <c r="X28" s="21">
        <f t="shared" si="5"/>
        <v>74212500</v>
      </c>
      <c r="Y28" s="21">
        <f t="shared" si="5"/>
        <v>27479389</v>
      </c>
      <c r="Z28" s="4">
        <f>+IF(X28&lt;&gt;0,+(Y28/X28)*100,0)</f>
        <v>37.02797911403066</v>
      </c>
      <c r="AA28" s="19">
        <f>SUM(AA29:AA31)</f>
        <v>217597859</v>
      </c>
    </row>
    <row r="29" spans="1:27" ht="12.75">
      <c r="A29" s="5" t="s">
        <v>33</v>
      </c>
      <c r="B29" s="3"/>
      <c r="C29" s="22">
        <v>89603119</v>
      </c>
      <c r="D29" s="22"/>
      <c r="E29" s="23">
        <v>75844681</v>
      </c>
      <c r="F29" s="24">
        <v>75844681</v>
      </c>
      <c r="G29" s="24">
        <v>5098519</v>
      </c>
      <c r="H29" s="24">
        <v>5361747</v>
      </c>
      <c r="I29" s="24">
        <v>6605642</v>
      </c>
      <c r="J29" s="24">
        <v>17065908</v>
      </c>
      <c r="K29" s="24">
        <v>5445701</v>
      </c>
      <c r="L29" s="24">
        <v>6050824</v>
      </c>
      <c r="M29" s="24">
        <v>5677070</v>
      </c>
      <c r="N29" s="24">
        <v>17173595</v>
      </c>
      <c r="O29" s="24"/>
      <c r="P29" s="24"/>
      <c r="Q29" s="24"/>
      <c r="R29" s="24"/>
      <c r="S29" s="24"/>
      <c r="T29" s="24"/>
      <c r="U29" s="24"/>
      <c r="V29" s="24"/>
      <c r="W29" s="24">
        <v>34239503</v>
      </c>
      <c r="X29" s="24">
        <v>38719500</v>
      </c>
      <c r="Y29" s="24">
        <v>-4479997</v>
      </c>
      <c r="Z29" s="6">
        <v>-11.57</v>
      </c>
      <c r="AA29" s="22">
        <v>75844681</v>
      </c>
    </row>
    <row r="30" spans="1:27" ht="12.75">
      <c r="A30" s="5" t="s">
        <v>34</v>
      </c>
      <c r="B30" s="3"/>
      <c r="C30" s="25">
        <v>127158828</v>
      </c>
      <c r="D30" s="25"/>
      <c r="E30" s="26">
        <v>61989264</v>
      </c>
      <c r="F30" s="27">
        <v>61989264</v>
      </c>
      <c r="G30" s="27">
        <v>2184182</v>
      </c>
      <c r="H30" s="27">
        <v>3155175</v>
      </c>
      <c r="I30" s="27">
        <v>4447450</v>
      </c>
      <c r="J30" s="27">
        <v>9786807</v>
      </c>
      <c r="K30" s="27">
        <v>8195032</v>
      </c>
      <c r="L30" s="27">
        <v>7095957</v>
      </c>
      <c r="M30" s="27">
        <v>4060406</v>
      </c>
      <c r="N30" s="27">
        <v>19351395</v>
      </c>
      <c r="O30" s="27"/>
      <c r="P30" s="27"/>
      <c r="Q30" s="27"/>
      <c r="R30" s="27"/>
      <c r="S30" s="27"/>
      <c r="T30" s="27"/>
      <c r="U30" s="27"/>
      <c r="V30" s="27"/>
      <c r="W30" s="27">
        <v>29138202</v>
      </c>
      <c r="X30" s="27">
        <v>35493000</v>
      </c>
      <c r="Y30" s="27">
        <v>-6354798</v>
      </c>
      <c r="Z30" s="7">
        <v>-17.9</v>
      </c>
      <c r="AA30" s="25">
        <v>61989264</v>
      </c>
    </row>
    <row r="31" spans="1:27" ht="12.75">
      <c r="A31" s="5" t="s">
        <v>35</v>
      </c>
      <c r="B31" s="3"/>
      <c r="C31" s="22">
        <v>45586927</v>
      </c>
      <c r="D31" s="22"/>
      <c r="E31" s="23">
        <v>79763914</v>
      </c>
      <c r="F31" s="24">
        <v>79763914</v>
      </c>
      <c r="G31" s="24">
        <v>4585728</v>
      </c>
      <c r="H31" s="24">
        <v>5315782</v>
      </c>
      <c r="I31" s="24">
        <v>7088399</v>
      </c>
      <c r="J31" s="24">
        <v>16989909</v>
      </c>
      <c r="K31" s="24">
        <v>6911398</v>
      </c>
      <c r="L31" s="24">
        <v>6790312</v>
      </c>
      <c r="M31" s="24">
        <v>7622565</v>
      </c>
      <c r="N31" s="24">
        <v>21324275</v>
      </c>
      <c r="O31" s="24"/>
      <c r="P31" s="24"/>
      <c r="Q31" s="24"/>
      <c r="R31" s="24"/>
      <c r="S31" s="24"/>
      <c r="T31" s="24"/>
      <c r="U31" s="24"/>
      <c r="V31" s="24"/>
      <c r="W31" s="24">
        <v>38314184</v>
      </c>
      <c r="X31" s="24"/>
      <c r="Y31" s="24">
        <v>38314184</v>
      </c>
      <c r="Z31" s="6">
        <v>0</v>
      </c>
      <c r="AA31" s="22">
        <v>79763914</v>
      </c>
    </row>
    <row r="32" spans="1:27" ht="12.75">
      <c r="A32" s="2" t="s">
        <v>36</v>
      </c>
      <c r="B32" s="3"/>
      <c r="C32" s="19">
        <f aca="true" t="shared" si="6" ref="C32:Y32">SUM(C33:C37)</f>
        <v>58653915</v>
      </c>
      <c r="D32" s="19">
        <f>SUM(D33:D37)</f>
        <v>0</v>
      </c>
      <c r="E32" s="20">
        <f t="shared" si="6"/>
        <v>37925793</v>
      </c>
      <c r="F32" s="21">
        <f t="shared" si="6"/>
        <v>37925793</v>
      </c>
      <c r="G32" s="21">
        <f t="shared" si="6"/>
        <v>2681312</v>
      </c>
      <c r="H32" s="21">
        <f t="shared" si="6"/>
        <v>3470429</v>
      </c>
      <c r="I32" s="21">
        <f t="shared" si="6"/>
        <v>3278372</v>
      </c>
      <c r="J32" s="21">
        <f t="shared" si="6"/>
        <v>9430113</v>
      </c>
      <c r="K32" s="21">
        <f t="shared" si="6"/>
        <v>3037082</v>
      </c>
      <c r="L32" s="21">
        <f t="shared" si="6"/>
        <v>3039860</v>
      </c>
      <c r="M32" s="21">
        <f t="shared" si="6"/>
        <v>3784059</v>
      </c>
      <c r="N32" s="21">
        <f t="shared" si="6"/>
        <v>9861001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19291114</v>
      </c>
      <c r="X32" s="21">
        <f t="shared" si="6"/>
        <v>18313500</v>
      </c>
      <c r="Y32" s="21">
        <f t="shared" si="6"/>
        <v>977614</v>
      </c>
      <c r="Z32" s="4">
        <f>+IF(X32&lt;&gt;0,+(Y32/X32)*100,0)</f>
        <v>5.338214978021678</v>
      </c>
      <c r="AA32" s="19">
        <f>SUM(AA33:AA37)</f>
        <v>37925793</v>
      </c>
    </row>
    <row r="33" spans="1:27" ht="12.75">
      <c r="A33" s="5" t="s">
        <v>37</v>
      </c>
      <c r="B33" s="3"/>
      <c r="C33" s="22">
        <v>11176636</v>
      </c>
      <c r="D33" s="22"/>
      <c r="E33" s="23">
        <v>15770070</v>
      </c>
      <c r="F33" s="24">
        <v>15770070</v>
      </c>
      <c r="G33" s="24">
        <v>956211</v>
      </c>
      <c r="H33" s="24">
        <v>1470980</v>
      </c>
      <c r="I33" s="24">
        <v>1385289</v>
      </c>
      <c r="J33" s="24">
        <v>3812480</v>
      </c>
      <c r="K33" s="24">
        <v>1229317</v>
      </c>
      <c r="L33" s="24">
        <v>1217792</v>
      </c>
      <c r="M33" s="24">
        <v>1264395</v>
      </c>
      <c r="N33" s="24">
        <v>3711504</v>
      </c>
      <c r="O33" s="24"/>
      <c r="P33" s="24"/>
      <c r="Q33" s="24"/>
      <c r="R33" s="24"/>
      <c r="S33" s="24"/>
      <c r="T33" s="24"/>
      <c r="U33" s="24"/>
      <c r="V33" s="24"/>
      <c r="W33" s="24">
        <v>7523984</v>
      </c>
      <c r="X33" s="24">
        <v>7660500</v>
      </c>
      <c r="Y33" s="24">
        <v>-136516</v>
      </c>
      <c r="Z33" s="6">
        <v>-1.78</v>
      </c>
      <c r="AA33" s="22">
        <v>15770070</v>
      </c>
    </row>
    <row r="34" spans="1:27" ht="12.75">
      <c r="A34" s="5" t="s">
        <v>38</v>
      </c>
      <c r="B34" s="3"/>
      <c r="C34" s="22">
        <v>15822347</v>
      </c>
      <c r="D34" s="22"/>
      <c r="E34" s="23">
        <v>17559230</v>
      </c>
      <c r="F34" s="24">
        <v>17559230</v>
      </c>
      <c r="G34" s="24">
        <v>1211763</v>
      </c>
      <c r="H34" s="24">
        <v>1512623</v>
      </c>
      <c r="I34" s="24">
        <v>1352438</v>
      </c>
      <c r="J34" s="24">
        <v>4076824</v>
      </c>
      <c r="K34" s="24">
        <v>1356967</v>
      </c>
      <c r="L34" s="24">
        <v>1390296</v>
      </c>
      <c r="M34" s="24">
        <v>1433313</v>
      </c>
      <c r="N34" s="24">
        <v>4180576</v>
      </c>
      <c r="O34" s="24"/>
      <c r="P34" s="24"/>
      <c r="Q34" s="24"/>
      <c r="R34" s="24"/>
      <c r="S34" s="24"/>
      <c r="T34" s="24"/>
      <c r="U34" s="24"/>
      <c r="V34" s="24"/>
      <c r="W34" s="24">
        <v>8257400</v>
      </c>
      <c r="X34" s="24">
        <v>8627502</v>
      </c>
      <c r="Y34" s="24">
        <v>-370102</v>
      </c>
      <c r="Z34" s="6">
        <v>-4.29</v>
      </c>
      <c r="AA34" s="22">
        <v>17559230</v>
      </c>
    </row>
    <row r="35" spans="1:27" ht="12.75">
      <c r="A35" s="5" t="s">
        <v>39</v>
      </c>
      <c r="B35" s="3"/>
      <c r="C35" s="22">
        <v>31654932</v>
      </c>
      <c r="D35" s="22"/>
      <c r="E35" s="23">
        <v>4596493</v>
      </c>
      <c r="F35" s="24">
        <v>4596493</v>
      </c>
      <c r="G35" s="24">
        <v>513338</v>
      </c>
      <c r="H35" s="24">
        <v>486826</v>
      </c>
      <c r="I35" s="24">
        <v>540645</v>
      </c>
      <c r="J35" s="24">
        <v>1540809</v>
      </c>
      <c r="K35" s="24">
        <v>450798</v>
      </c>
      <c r="L35" s="24">
        <v>431772</v>
      </c>
      <c r="M35" s="24">
        <v>1086351</v>
      </c>
      <c r="N35" s="24">
        <v>1968921</v>
      </c>
      <c r="O35" s="24"/>
      <c r="P35" s="24"/>
      <c r="Q35" s="24"/>
      <c r="R35" s="24"/>
      <c r="S35" s="24"/>
      <c r="T35" s="24"/>
      <c r="U35" s="24"/>
      <c r="V35" s="24"/>
      <c r="W35" s="24">
        <v>3509730</v>
      </c>
      <c r="X35" s="24">
        <v>2025498</v>
      </c>
      <c r="Y35" s="24">
        <v>1484232</v>
      </c>
      <c r="Z35" s="6">
        <v>73.28</v>
      </c>
      <c r="AA35" s="22">
        <v>4596493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58016988</v>
      </c>
      <c r="D38" s="19">
        <f>SUM(D39:D41)</f>
        <v>0</v>
      </c>
      <c r="E38" s="20">
        <f t="shared" si="7"/>
        <v>56102635</v>
      </c>
      <c r="F38" s="21">
        <f t="shared" si="7"/>
        <v>56102635</v>
      </c>
      <c r="G38" s="21">
        <f t="shared" si="7"/>
        <v>3540948</v>
      </c>
      <c r="H38" s="21">
        <f t="shared" si="7"/>
        <v>4140492</v>
      </c>
      <c r="I38" s="21">
        <f t="shared" si="7"/>
        <v>3705787</v>
      </c>
      <c r="J38" s="21">
        <f t="shared" si="7"/>
        <v>11387227</v>
      </c>
      <c r="K38" s="21">
        <f t="shared" si="7"/>
        <v>3934994</v>
      </c>
      <c r="L38" s="21">
        <f t="shared" si="7"/>
        <v>3902997</v>
      </c>
      <c r="M38" s="21">
        <f t="shared" si="7"/>
        <v>4068129</v>
      </c>
      <c r="N38" s="21">
        <f t="shared" si="7"/>
        <v>11906120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23293347</v>
      </c>
      <c r="X38" s="21">
        <f t="shared" si="7"/>
        <v>29026500</v>
      </c>
      <c r="Y38" s="21">
        <f t="shared" si="7"/>
        <v>-5733153</v>
      </c>
      <c r="Z38" s="4">
        <f>+IF(X38&lt;&gt;0,+(Y38/X38)*100,0)</f>
        <v>-19.751444369800012</v>
      </c>
      <c r="AA38" s="19">
        <f>SUM(AA39:AA41)</f>
        <v>56102635</v>
      </c>
    </row>
    <row r="39" spans="1:27" ht="12.75">
      <c r="A39" s="5" t="s">
        <v>43</v>
      </c>
      <c r="B39" s="3"/>
      <c r="C39" s="22">
        <v>48955179</v>
      </c>
      <c r="D39" s="22"/>
      <c r="E39" s="23">
        <v>8909976</v>
      </c>
      <c r="F39" s="24">
        <v>8909976</v>
      </c>
      <c r="G39" s="24">
        <v>491855</v>
      </c>
      <c r="H39" s="24">
        <v>572011</v>
      </c>
      <c r="I39" s="24">
        <v>600700</v>
      </c>
      <c r="J39" s="24">
        <v>1664566</v>
      </c>
      <c r="K39" s="24">
        <v>639183</v>
      </c>
      <c r="L39" s="24">
        <v>653311</v>
      </c>
      <c r="M39" s="24">
        <v>656964</v>
      </c>
      <c r="N39" s="24">
        <v>1949458</v>
      </c>
      <c r="O39" s="24"/>
      <c r="P39" s="24"/>
      <c r="Q39" s="24"/>
      <c r="R39" s="24"/>
      <c r="S39" s="24"/>
      <c r="T39" s="24"/>
      <c r="U39" s="24"/>
      <c r="V39" s="24"/>
      <c r="W39" s="24">
        <v>3614024</v>
      </c>
      <c r="X39" s="24">
        <v>5201502</v>
      </c>
      <c r="Y39" s="24">
        <v>-1587478</v>
      </c>
      <c r="Z39" s="6">
        <v>-30.52</v>
      </c>
      <c r="AA39" s="22">
        <v>8909976</v>
      </c>
    </row>
    <row r="40" spans="1:27" ht="12.75">
      <c r="A40" s="5" t="s">
        <v>44</v>
      </c>
      <c r="B40" s="3"/>
      <c r="C40" s="22">
        <v>9061809</v>
      </c>
      <c r="D40" s="22"/>
      <c r="E40" s="23">
        <v>45774186</v>
      </c>
      <c r="F40" s="24">
        <v>45774186</v>
      </c>
      <c r="G40" s="24">
        <v>2978009</v>
      </c>
      <c r="H40" s="24">
        <v>3476827</v>
      </c>
      <c r="I40" s="24">
        <v>3018889</v>
      </c>
      <c r="J40" s="24">
        <v>9473725</v>
      </c>
      <c r="K40" s="24">
        <v>3207524</v>
      </c>
      <c r="L40" s="24">
        <v>3160190</v>
      </c>
      <c r="M40" s="24">
        <v>3313045</v>
      </c>
      <c r="N40" s="24">
        <v>9680759</v>
      </c>
      <c r="O40" s="24"/>
      <c r="P40" s="24"/>
      <c r="Q40" s="24"/>
      <c r="R40" s="24"/>
      <c r="S40" s="24"/>
      <c r="T40" s="24"/>
      <c r="U40" s="24"/>
      <c r="V40" s="24"/>
      <c r="W40" s="24">
        <v>19154484</v>
      </c>
      <c r="X40" s="24">
        <v>23317500</v>
      </c>
      <c r="Y40" s="24">
        <v>-4163016</v>
      </c>
      <c r="Z40" s="6">
        <v>-17.85</v>
      </c>
      <c r="AA40" s="22">
        <v>45774186</v>
      </c>
    </row>
    <row r="41" spans="1:27" ht="12.75">
      <c r="A41" s="5" t="s">
        <v>45</v>
      </c>
      <c r="B41" s="3"/>
      <c r="C41" s="22"/>
      <c r="D41" s="22"/>
      <c r="E41" s="23">
        <v>1418473</v>
      </c>
      <c r="F41" s="24">
        <v>1418473</v>
      </c>
      <c r="G41" s="24">
        <v>71084</v>
      </c>
      <c r="H41" s="24">
        <v>91654</v>
      </c>
      <c r="I41" s="24">
        <v>86198</v>
      </c>
      <c r="J41" s="24">
        <v>248936</v>
      </c>
      <c r="K41" s="24">
        <v>88287</v>
      </c>
      <c r="L41" s="24">
        <v>89496</v>
      </c>
      <c r="M41" s="24">
        <v>98120</v>
      </c>
      <c r="N41" s="24">
        <v>275903</v>
      </c>
      <c r="O41" s="24"/>
      <c r="P41" s="24"/>
      <c r="Q41" s="24"/>
      <c r="R41" s="24"/>
      <c r="S41" s="24"/>
      <c r="T41" s="24"/>
      <c r="U41" s="24"/>
      <c r="V41" s="24"/>
      <c r="W41" s="24">
        <v>524839</v>
      </c>
      <c r="X41" s="24">
        <v>507498</v>
      </c>
      <c r="Y41" s="24">
        <v>17341</v>
      </c>
      <c r="Z41" s="6">
        <v>3.42</v>
      </c>
      <c r="AA41" s="22">
        <v>1418473</v>
      </c>
    </row>
    <row r="42" spans="1:27" ht="12.75">
      <c r="A42" s="2" t="s">
        <v>46</v>
      </c>
      <c r="B42" s="8"/>
      <c r="C42" s="19">
        <f aca="true" t="shared" si="8" ref="C42:Y42">SUM(C43:C46)</f>
        <v>292772728</v>
      </c>
      <c r="D42" s="19">
        <f>SUM(D43:D46)</f>
        <v>0</v>
      </c>
      <c r="E42" s="20">
        <f t="shared" si="8"/>
        <v>405201965</v>
      </c>
      <c r="F42" s="21">
        <f t="shared" si="8"/>
        <v>405201965</v>
      </c>
      <c r="G42" s="21">
        <f t="shared" si="8"/>
        <v>6256796</v>
      </c>
      <c r="H42" s="21">
        <f t="shared" si="8"/>
        <v>7087562</v>
      </c>
      <c r="I42" s="21">
        <f t="shared" si="8"/>
        <v>13488804</v>
      </c>
      <c r="J42" s="21">
        <f t="shared" si="8"/>
        <v>26833162</v>
      </c>
      <c r="K42" s="21">
        <f t="shared" si="8"/>
        <v>7030776</v>
      </c>
      <c r="L42" s="21">
        <f t="shared" si="8"/>
        <v>7172139</v>
      </c>
      <c r="M42" s="21">
        <f t="shared" si="8"/>
        <v>46558807</v>
      </c>
      <c r="N42" s="21">
        <f t="shared" si="8"/>
        <v>60761722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87594884</v>
      </c>
      <c r="X42" s="21">
        <f t="shared" si="8"/>
        <v>174707502</v>
      </c>
      <c r="Y42" s="21">
        <f t="shared" si="8"/>
        <v>-87112618</v>
      </c>
      <c r="Z42" s="4">
        <f>+IF(X42&lt;&gt;0,+(Y42/X42)*100,0)</f>
        <v>-49.861979023659785</v>
      </c>
      <c r="AA42" s="19">
        <f>SUM(AA43:AA46)</f>
        <v>405201965</v>
      </c>
    </row>
    <row r="43" spans="1:27" ht="12.75">
      <c r="A43" s="5" t="s">
        <v>47</v>
      </c>
      <c r="B43" s="3"/>
      <c r="C43" s="22">
        <v>250986682</v>
      </c>
      <c r="D43" s="22"/>
      <c r="E43" s="23">
        <v>323945295</v>
      </c>
      <c r="F43" s="24">
        <v>323945295</v>
      </c>
      <c r="G43" s="24">
        <v>1962622</v>
      </c>
      <c r="H43" s="24">
        <v>2775294</v>
      </c>
      <c r="I43" s="24">
        <v>7268675</v>
      </c>
      <c r="J43" s="24">
        <v>12006591</v>
      </c>
      <c r="K43" s="24">
        <v>2526432</v>
      </c>
      <c r="L43" s="24">
        <v>2670882</v>
      </c>
      <c r="M43" s="24">
        <v>41636003</v>
      </c>
      <c r="N43" s="24">
        <v>46833317</v>
      </c>
      <c r="O43" s="24"/>
      <c r="P43" s="24"/>
      <c r="Q43" s="24"/>
      <c r="R43" s="24"/>
      <c r="S43" s="24"/>
      <c r="T43" s="24"/>
      <c r="U43" s="24"/>
      <c r="V43" s="24"/>
      <c r="W43" s="24">
        <v>58839908</v>
      </c>
      <c r="X43" s="24">
        <v>139031502</v>
      </c>
      <c r="Y43" s="24">
        <v>-80191594</v>
      </c>
      <c r="Z43" s="6">
        <v>-57.68</v>
      </c>
      <c r="AA43" s="22">
        <v>323945295</v>
      </c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>
        <v>30506379</v>
      </c>
      <c r="F45" s="27">
        <v>30506379</v>
      </c>
      <c r="G45" s="27">
        <v>1537435</v>
      </c>
      <c r="H45" s="27">
        <v>1369302</v>
      </c>
      <c r="I45" s="27">
        <v>1632842</v>
      </c>
      <c r="J45" s="27">
        <v>4539579</v>
      </c>
      <c r="K45" s="27">
        <v>1330091</v>
      </c>
      <c r="L45" s="27">
        <v>1334585</v>
      </c>
      <c r="M45" s="27">
        <v>1687193</v>
      </c>
      <c r="N45" s="27">
        <v>4351869</v>
      </c>
      <c r="O45" s="27"/>
      <c r="P45" s="27"/>
      <c r="Q45" s="27"/>
      <c r="R45" s="27"/>
      <c r="S45" s="27"/>
      <c r="T45" s="27"/>
      <c r="U45" s="27"/>
      <c r="V45" s="27"/>
      <c r="W45" s="27">
        <v>8891448</v>
      </c>
      <c r="X45" s="27">
        <v>14989998</v>
      </c>
      <c r="Y45" s="27">
        <v>-6098550</v>
      </c>
      <c r="Z45" s="7">
        <v>-40.68</v>
      </c>
      <c r="AA45" s="25">
        <v>30506379</v>
      </c>
    </row>
    <row r="46" spans="1:27" ht="12.75">
      <c r="A46" s="5" t="s">
        <v>50</v>
      </c>
      <c r="B46" s="3"/>
      <c r="C46" s="22">
        <v>41786046</v>
      </c>
      <c r="D46" s="22"/>
      <c r="E46" s="23">
        <v>50750291</v>
      </c>
      <c r="F46" s="24">
        <v>50750291</v>
      </c>
      <c r="G46" s="24">
        <v>2756739</v>
      </c>
      <c r="H46" s="24">
        <v>2942966</v>
      </c>
      <c r="I46" s="24">
        <v>4587287</v>
      </c>
      <c r="J46" s="24">
        <v>10286992</v>
      </c>
      <c r="K46" s="24">
        <v>3174253</v>
      </c>
      <c r="L46" s="24">
        <v>3166672</v>
      </c>
      <c r="M46" s="24">
        <v>3235611</v>
      </c>
      <c r="N46" s="24">
        <v>9576536</v>
      </c>
      <c r="O46" s="24"/>
      <c r="P46" s="24"/>
      <c r="Q46" s="24"/>
      <c r="R46" s="24"/>
      <c r="S46" s="24"/>
      <c r="T46" s="24"/>
      <c r="U46" s="24"/>
      <c r="V46" s="24"/>
      <c r="W46" s="24">
        <v>19863528</v>
      </c>
      <c r="X46" s="24">
        <v>20686002</v>
      </c>
      <c r="Y46" s="24">
        <v>-822474</v>
      </c>
      <c r="Z46" s="6">
        <v>-3.98</v>
      </c>
      <c r="AA46" s="22">
        <v>50750291</v>
      </c>
    </row>
    <row r="47" spans="1:27" ht="12.75">
      <c r="A47" s="2" t="s">
        <v>51</v>
      </c>
      <c r="B47" s="8" t="s">
        <v>52</v>
      </c>
      <c r="C47" s="19">
        <v>-19020</v>
      </c>
      <c r="D47" s="19"/>
      <c r="E47" s="20">
        <v>182028</v>
      </c>
      <c r="F47" s="21">
        <v>182028</v>
      </c>
      <c r="G47" s="21">
        <v>10489</v>
      </c>
      <c r="H47" s="21">
        <v>21691</v>
      </c>
      <c r="I47" s="21">
        <v>11348</v>
      </c>
      <c r="J47" s="21">
        <v>43528</v>
      </c>
      <c r="K47" s="21">
        <v>11348</v>
      </c>
      <c r="L47" s="21">
        <v>11348</v>
      </c>
      <c r="M47" s="21">
        <v>12063</v>
      </c>
      <c r="N47" s="21">
        <v>34759</v>
      </c>
      <c r="O47" s="21"/>
      <c r="P47" s="21"/>
      <c r="Q47" s="21"/>
      <c r="R47" s="21"/>
      <c r="S47" s="21"/>
      <c r="T47" s="21"/>
      <c r="U47" s="21"/>
      <c r="V47" s="21"/>
      <c r="W47" s="21">
        <v>78287</v>
      </c>
      <c r="X47" s="21">
        <v>92502</v>
      </c>
      <c r="Y47" s="21">
        <v>-14215</v>
      </c>
      <c r="Z47" s="4">
        <v>-15.37</v>
      </c>
      <c r="AA47" s="19">
        <v>182028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671773485</v>
      </c>
      <c r="D48" s="44">
        <f>+D28+D32+D38+D42+D47</f>
        <v>0</v>
      </c>
      <c r="E48" s="45">
        <f t="shared" si="9"/>
        <v>717010280</v>
      </c>
      <c r="F48" s="46">
        <f t="shared" si="9"/>
        <v>717010280</v>
      </c>
      <c r="G48" s="46">
        <f t="shared" si="9"/>
        <v>24357974</v>
      </c>
      <c r="H48" s="46">
        <f t="shared" si="9"/>
        <v>28552878</v>
      </c>
      <c r="I48" s="46">
        <f t="shared" si="9"/>
        <v>38625802</v>
      </c>
      <c r="J48" s="46">
        <f t="shared" si="9"/>
        <v>91536654</v>
      </c>
      <c r="K48" s="46">
        <f t="shared" si="9"/>
        <v>34566331</v>
      </c>
      <c r="L48" s="46">
        <f t="shared" si="9"/>
        <v>34063437</v>
      </c>
      <c r="M48" s="46">
        <f t="shared" si="9"/>
        <v>71783099</v>
      </c>
      <c r="N48" s="46">
        <f t="shared" si="9"/>
        <v>140412867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231949521</v>
      </c>
      <c r="X48" s="46">
        <f t="shared" si="9"/>
        <v>296352504</v>
      </c>
      <c r="Y48" s="46">
        <f t="shared" si="9"/>
        <v>-64402983</v>
      </c>
      <c r="Z48" s="47">
        <f>+IF(X48&lt;&gt;0,+(Y48/X48)*100,0)</f>
        <v>-21.731884202334932</v>
      </c>
      <c r="AA48" s="44">
        <f>+AA28+AA32+AA38+AA42+AA47</f>
        <v>717010280</v>
      </c>
    </row>
    <row r="49" spans="1:27" ht="12.75">
      <c r="A49" s="14" t="s">
        <v>58</v>
      </c>
      <c r="B49" s="15"/>
      <c r="C49" s="48">
        <f aca="true" t="shared" si="10" ref="C49:Y49">+C25-C48</f>
        <v>-96626405</v>
      </c>
      <c r="D49" s="48">
        <f>+D25-D48</f>
        <v>0</v>
      </c>
      <c r="E49" s="49">
        <f t="shared" si="10"/>
        <v>-53046165</v>
      </c>
      <c r="F49" s="50">
        <f t="shared" si="10"/>
        <v>-53046165</v>
      </c>
      <c r="G49" s="50">
        <f t="shared" si="10"/>
        <v>117187886</v>
      </c>
      <c r="H49" s="50">
        <f t="shared" si="10"/>
        <v>260760246</v>
      </c>
      <c r="I49" s="50">
        <f t="shared" si="10"/>
        <v>135243211</v>
      </c>
      <c r="J49" s="50">
        <f t="shared" si="10"/>
        <v>513191343</v>
      </c>
      <c r="K49" s="50">
        <f t="shared" si="10"/>
        <v>-5950496</v>
      </c>
      <c r="L49" s="50">
        <f t="shared" si="10"/>
        <v>-26907650</v>
      </c>
      <c r="M49" s="50">
        <f t="shared" si="10"/>
        <v>-65867124</v>
      </c>
      <c r="N49" s="50">
        <f t="shared" si="10"/>
        <v>-98725270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414466073</v>
      </c>
      <c r="X49" s="50">
        <f>IF(F25=F48,0,X25-X48)</f>
        <v>-98095002</v>
      </c>
      <c r="Y49" s="50">
        <f t="shared" si="10"/>
        <v>512561075</v>
      </c>
      <c r="Z49" s="51">
        <f>+IF(X49&lt;&gt;0,+(Y49/X49)*100,0)</f>
        <v>-522.514974820022</v>
      </c>
      <c r="AA49" s="48">
        <f>+AA25-AA48</f>
        <v>-53046165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81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580379806</v>
      </c>
      <c r="D5" s="19">
        <f>SUM(D6:D8)</f>
        <v>0</v>
      </c>
      <c r="E5" s="20">
        <f t="shared" si="0"/>
        <v>632028442</v>
      </c>
      <c r="F5" s="21">
        <f t="shared" si="0"/>
        <v>632028442</v>
      </c>
      <c r="G5" s="21">
        <f t="shared" si="0"/>
        <v>223518821</v>
      </c>
      <c r="H5" s="21">
        <f t="shared" si="0"/>
        <v>4183215</v>
      </c>
      <c r="I5" s="21">
        <f t="shared" si="0"/>
        <v>9170340</v>
      </c>
      <c r="J5" s="21">
        <f t="shared" si="0"/>
        <v>236872376</v>
      </c>
      <c r="K5" s="21">
        <f t="shared" si="0"/>
        <v>12033326</v>
      </c>
      <c r="L5" s="21">
        <f t="shared" si="0"/>
        <v>10933370</v>
      </c>
      <c r="M5" s="21">
        <f t="shared" si="0"/>
        <v>168610072</v>
      </c>
      <c r="N5" s="21">
        <f t="shared" si="0"/>
        <v>191576768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428449144</v>
      </c>
      <c r="X5" s="21">
        <f t="shared" si="0"/>
        <v>370090000</v>
      </c>
      <c r="Y5" s="21">
        <f t="shared" si="0"/>
        <v>58359144</v>
      </c>
      <c r="Z5" s="4">
        <f>+IF(X5&lt;&gt;0,+(Y5/X5)*100,0)</f>
        <v>15.768905941797943</v>
      </c>
      <c r="AA5" s="19">
        <f>SUM(AA6:AA8)</f>
        <v>632028442</v>
      </c>
    </row>
    <row r="6" spans="1:27" ht="12.75">
      <c r="A6" s="5" t="s">
        <v>33</v>
      </c>
      <c r="B6" s="3"/>
      <c r="C6" s="22">
        <v>16695592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>
        <v>553283154</v>
      </c>
      <c r="D7" s="25"/>
      <c r="E7" s="26">
        <v>629852842</v>
      </c>
      <c r="F7" s="27">
        <v>629852842</v>
      </c>
      <c r="G7" s="27">
        <v>223518821</v>
      </c>
      <c r="H7" s="27">
        <v>3950220</v>
      </c>
      <c r="I7" s="27">
        <v>8459447</v>
      </c>
      <c r="J7" s="27">
        <v>235928488</v>
      </c>
      <c r="K7" s="27">
        <v>12033326</v>
      </c>
      <c r="L7" s="27">
        <v>11054977</v>
      </c>
      <c r="M7" s="27">
        <v>168171207</v>
      </c>
      <c r="N7" s="27">
        <v>191259510</v>
      </c>
      <c r="O7" s="27"/>
      <c r="P7" s="27"/>
      <c r="Q7" s="27"/>
      <c r="R7" s="27"/>
      <c r="S7" s="27"/>
      <c r="T7" s="27"/>
      <c r="U7" s="27"/>
      <c r="V7" s="27"/>
      <c r="W7" s="27">
        <v>427187998</v>
      </c>
      <c r="X7" s="27">
        <v>370090000</v>
      </c>
      <c r="Y7" s="27">
        <v>57097998</v>
      </c>
      <c r="Z7" s="7">
        <v>15.43</v>
      </c>
      <c r="AA7" s="25">
        <v>629852842</v>
      </c>
    </row>
    <row r="8" spans="1:27" ht="12.75">
      <c r="A8" s="5" t="s">
        <v>35</v>
      </c>
      <c r="B8" s="3"/>
      <c r="C8" s="22">
        <v>10401060</v>
      </c>
      <c r="D8" s="22"/>
      <c r="E8" s="23">
        <v>2175600</v>
      </c>
      <c r="F8" s="24">
        <v>2175600</v>
      </c>
      <c r="G8" s="24"/>
      <c r="H8" s="24">
        <v>232995</v>
      </c>
      <c r="I8" s="24">
        <v>710893</v>
      </c>
      <c r="J8" s="24">
        <v>943888</v>
      </c>
      <c r="K8" s="24"/>
      <c r="L8" s="24">
        <v>-121607</v>
      </c>
      <c r="M8" s="24">
        <v>438865</v>
      </c>
      <c r="N8" s="24">
        <v>317258</v>
      </c>
      <c r="O8" s="24"/>
      <c r="P8" s="24"/>
      <c r="Q8" s="24"/>
      <c r="R8" s="24"/>
      <c r="S8" s="24"/>
      <c r="T8" s="24"/>
      <c r="U8" s="24"/>
      <c r="V8" s="24"/>
      <c r="W8" s="24">
        <v>1261146</v>
      </c>
      <c r="X8" s="24"/>
      <c r="Y8" s="24">
        <v>1261146</v>
      </c>
      <c r="Z8" s="6">
        <v>0</v>
      </c>
      <c r="AA8" s="22">
        <v>2175600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5958000</v>
      </c>
      <c r="F9" s="21">
        <f t="shared" si="1"/>
        <v>12158000</v>
      </c>
      <c r="G9" s="21">
        <f t="shared" si="1"/>
        <v>0</v>
      </c>
      <c r="H9" s="21">
        <f t="shared" si="1"/>
        <v>364382</v>
      </c>
      <c r="I9" s="21">
        <f t="shared" si="1"/>
        <v>0</v>
      </c>
      <c r="J9" s="21">
        <f t="shared" si="1"/>
        <v>364382</v>
      </c>
      <c r="K9" s="21">
        <f t="shared" si="1"/>
        <v>0</v>
      </c>
      <c r="L9" s="21">
        <f t="shared" si="1"/>
        <v>0</v>
      </c>
      <c r="M9" s="21">
        <f t="shared" si="1"/>
        <v>290940</v>
      </c>
      <c r="N9" s="21">
        <f t="shared" si="1"/>
        <v>290940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655322</v>
      </c>
      <c r="X9" s="21">
        <f t="shared" si="1"/>
        <v>4200000</v>
      </c>
      <c r="Y9" s="21">
        <f t="shared" si="1"/>
        <v>-3544678</v>
      </c>
      <c r="Z9" s="4">
        <f>+IF(X9&lt;&gt;0,+(Y9/X9)*100,0)</f>
        <v>-84.39709523809525</v>
      </c>
      <c r="AA9" s="19">
        <f>SUM(AA10:AA14)</f>
        <v>12158000</v>
      </c>
    </row>
    <row r="10" spans="1:27" ht="12.75">
      <c r="A10" s="5" t="s">
        <v>37</v>
      </c>
      <c r="B10" s="3"/>
      <c r="C10" s="22"/>
      <c r="D10" s="22"/>
      <c r="E10" s="23">
        <v>5958000</v>
      </c>
      <c r="F10" s="24">
        <v>12158000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4200000</v>
      </c>
      <c r="Y10" s="24">
        <v>-4200000</v>
      </c>
      <c r="Z10" s="6">
        <v>-100</v>
      </c>
      <c r="AA10" s="22">
        <v>12158000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>
        <v>364382</v>
      </c>
      <c r="I14" s="27"/>
      <c r="J14" s="27">
        <v>364382</v>
      </c>
      <c r="K14" s="27"/>
      <c r="L14" s="27"/>
      <c r="M14" s="27">
        <v>290940</v>
      </c>
      <c r="N14" s="27">
        <v>290940</v>
      </c>
      <c r="O14" s="27"/>
      <c r="P14" s="27"/>
      <c r="Q14" s="27"/>
      <c r="R14" s="27"/>
      <c r="S14" s="27"/>
      <c r="T14" s="27"/>
      <c r="U14" s="27"/>
      <c r="V14" s="27"/>
      <c r="W14" s="27">
        <v>655322</v>
      </c>
      <c r="X14" s="27"/>
      <c r="Y14" s="27">
        <v>655322</v>
      </c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29265928</v>
      </c>
      <c r="D15" s="19">
        <f>SUM(D16:D18)</f>
        <v>0</v>
      </c>
      <c r="E15" s="20">
        <f t="shared" si="2"/>
        <v>32500000</v>
      </c>
      <c r="F15" s="21">
        <f t="shared" si="2"/>
        <v>32500000</v>
      </c>
      <c r="G15" s="21">
        <f t="shared" si="2"/>
        <v>0</v>
      </c>
      <c r="H15" s="21">
        <f t="shared" si="2"/>
        <v>5054664</v>
      </c>
      <c r="I15" s="21">
        <f t="shared" si="2"/>
        <v>30654051</v>
      </c>
      <c r="J15" s="21">
        <f t="shared" si="2"/>
        <v>35708715</v>
      </c>
      <c r="K15" s="21">
        <f t="shared" si="2"/>
        <v>27369966</v>
      </c>
      <c r="L15" s="21">
        <f t="shared" si="2"/>
        <v>55969999</v>
      </c>
      <c r="M15" s="21">
        <f t="shared" si="2"/>
        <v>66655788</v>
      </c>
      <c r="N15" s="21">
        <f t="shared" si="2"/>
        <v>149995753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185704468</v>
      </c>
      <c r="X15" s="21">
        <f t="shared" si="2"/>
        <v>20500000</v>
      </c>
      <c r="Y15" s="21">
        <f t="shared" si="2"/>
        <v>165204468</v>
      </c>
      <c r="Z15" s="4">
        <f>+IF(X15&lt;&gt;0,+(Y15/X15)*100,0)</f>
        <v>805.8754536585365</v>
      </c>
      <c r="AA15" s="19">
        <f>SUM(AA16:AA18)</f>
        <v>32500000</v>
      </c>
    </row>
    <row r="16" spans="1:27" ht="12.75">
      <c r="A16" s="5" t="s">
        <v>43</v>
      </c>
      <c r="B16" s="3"/>
      <c r="C16" s="22"/>
      <c r="D16" s="22"/>
      <c r="E16" s="23">
        <v>2500000</v>
      </c>
      <c r="F16" s="24">
        <v>2500000</v>
      </c>
      <c r="G16" s="24"/>
      <c r="H16" s="24">
        <v>3494602</v>
      </c>
      <c r="I16" s="24">
        <v>28979825</v>
      </c>
      <c r="J16" s="24">
        <v>32474427</v>
      </c>
      <c r="K16" s="24">
        <v>19399200</v>
      </c>
      <c r="L16" s="24">
        <v>53555168</v>
      </c>
      <c r="M16" s="24">
        <v>65519448</v>
      </c>
      <c r="N16" s="24">
        <v>138473816</v>
      </c>
      <c r="O16" s="24"/>
      <c r="P16" s="24"/>
      <c r="Q16" s="24"/>
      <c r="R16" s="24"/>
      <c r="S16" s="24"/>
      <c r="T16" s="24"/>
      <c r="U16" s="24"/>
      <c r="V16" s="24"/>
      <c r="W16" s="24">
        <v>170948243</v>
      </c>
      <c r="X16" s="24">
        <v>2000000</v>
      </c>
      <c r="Y16" s="24">
        <v>168948243</v>
      </c>
      <c r="Z16" s="6">
        <v>8447.41</v>
      </c>
      <c r="AA16" s="22">
        <v>2500000</v>
      </c>
    </row>
    <row r="17" spans="1:27" ht="12.75">
      <c r="A17" s="5" t="s">
        <v>44</v>
      </c>
      <c r="B17" s="3"/>
      <c r="C17" s="22">
        <v>29265928</v>
      </c>
      <c r="D17" s="22"/>
      <c r="E17" s="23">
        <v>30000000</v>
      </c>
      <c r="F17" s="24">
        <v>30000000</v>
      </c>
      <c r="G17" s="24"/>
      <c r="H17" s="24">
        <v>1560062</v>
      </c>
      <c r="I17" s="24">
        <v>1674226</v>
      </c>
      <c r="J17" s="24">
        <v>3234288</v>
      </c>
      <c r="K17" s="24">
        <v>7970766</v>
      </c>
      <c r="L17" s="24">
        <v>2398831</v>
      </c>
      <c r="M17" s="24">
        <v>1040870</v>
      </c>
      <c r="N17" s="24">
        <v>11410467</v>
      </c>
      <c r="O17" s="24"/>
      <c r="P17" s="24"/>
      <c r="Q17" s="24"/>
      <c r="R17" s="24"/>
      <c r="S17" s="24"/>
      <c r="T17" s="24"/>
      <c r="U17" s="24"/>
      <c r="V17" s="24"/>
      <c r="W17" s="24">
        <v>14644755</v>
      </c>
      <c r="X17" s="24">
        <v>18500000</v>
      </c>
      <c r="Y17" s="24">
        <v>-3855245</v>
      </c>
      <c r="Z17" s="6">
        <v>-20.84</v>
      </c>
      <c r="AA17" s="22">
        <v>30000000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>
        <v>16000</v>
      </c>
      <c r="M18" s="24">
        <v>95470</v>
      </c>
      <c r="N18" s="24">
        <v>111470</v>
      </c>
      <c r="O18" s="24"/>
      <c r="P18" s="24"/>
      <c r="Q18" s="24"/>
      <c r="R18" s="24"/>
      <c r="S18" s="24"/>
      <c r="T18" s="24"/>
      <c r="U18" s="24"/>
      <c r="V18" s="24"/>
      <c r="W18" s="24">
        <v>111470</v>
      </c>
      <c r="X18" s="24"/>
      <c r="Y18" s="24">
        <v>111470</v>
      </c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814816647</v>
      </c>
      <c r="D19" s="19">
        <f>SUM(D20:D23)</f>
        <v>0</v>
      </c>
      <c r="E19" s="20">
        <f t="shared" si="3"/>
        <v>738929248</v>
      </c>
      <c r="F19" s="21">
        <f t="shared" si="3"/>
        <v>801360877</v>
      </c>
      <c r="G19" s="21">
        <f t="shared" si="3"/>
        <v>21050986</v>
      </c>
      <c r="H19" s="21">
        <f t="shared" si="3"/>
        <v>23561424</v>
      </c>
      <c r="I19" s="21">
        <f t="shared" si="3"/>
        <v>20242813</v>
      </c>
      <c r="J19" s="21">
        <f t="shared" si="3"/>
        <v>64855223</v>
      </c>
      <c r="K19" s="21">
        <f t="shared" si="3"/>
        <v>23416400</v>
      </c>
      <c r="L19" s="21">
        <f t="shared" si="3"/>
        <v>25450521</v>
      </c>
      <c r="M19" s="21">
        <f t="shared" si="3"/>
        <v>21778231</v>
      </c>
      <c r="N19" s="21">
        <f t="shared" si="3"/>
        <v>70645152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135500375</v>
      </c>
      <c r="X19" s="21">
        <f t="shared" si="3"/>
        <v>155841235</v>
      </c>
      <c r="Y19" s="21">
        <f t="shared" si="3"/>
        <v>-20340860</v>
      </c>
      <c r="Z19" s="4">
        <f>+IF(X19&lt;&gt;0,+(Y19/X19)*100,0)</f>
        <v>-13.052296460561289</v>
      </c>
      <c r="AA19" s="19">
        <f>SUM(AA20:AA23)</f>
        <v>801360877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>
        <v>761746464</v>
      </c>
      <c r="D21" s="22"/>
      <c r="E21" s="23">
        <v>684683017</v>
      </c>
      <c r="F21" s="24">
        <v>721153844</v>
      </c>
      <c r="G21" s="24">
        <v>16034530</v>
      </c>
      <c r="H21" s="24">
        <v>18548813</v>
      </c>
      <c r="I21" s="24">
        <v>16217771</v>
      </c>
      <c r="J21" s="24">
        <v>50801114</v>
      </c>
      <c r="K21" s="24">
        <v>18732709</v>
      </c>
      <c r="L21" s="24">
        <v>20773097</v>
      </c>
      <c r="M21" s="24">
        <v>17099566</v>
      </c>
      <c r="N21" s="24">
        <v>56605372</v>
      </c>
      <c r="O21" s="24"/>
      <c r="P21" s="24"/>
      <c r="Q21" s="24"/>
      <c r="R21" s="24"/>
      <c r="S21" s="24"/>
      <c r="T21" s="24"/>
      <c r="U21" s="24"/>
      <c r="V21" s="24"/>
      <c r="W21" s="24">
        <v>107406486</v>
      </c>
      <c r="X21" s="24">
        <v>155841235</v>
      </c>
      <c r="Y21" s="24">
        <v>-48434749</v>
      </c>
      <c r="Z21" s="6">
        <v>-31.08</v>
      </c>
      <c r="AA21" s="22">
        <v>721153844</v>
      </c>
    </row>
    <row r="22" spans="1:27" ht="12.75">
      <c r="A22" s="5" t="s">
        <v>49</v>
      </c>
      <c r="B22" s="3"/>
      <c r="C22" s="25">
        <v>53070183</v>
      </c>
      <c r="D22" s="25"/>
      <c r="E22" s="26">
        <v>54246231</v>
      </c>
      <c r="F22" s="27">
        <v>80207033</v>
      </c>
      <c r="G22" s="27">
        <v>5016456</v>
      </c>
      <c r="H22" s="27">
        <v>5012611</v>
      </c>
      <c r="I22" s="27">
        <v>4025042</v>
      </c>
      <c r="J22" s="27">
        <v>14054109</v>
      </c>
      <c r="K22" s="27">
        <v>4683691</v>
      </c>
      <c r="L22" s="27">
        <v>4677424</v>
      </c>
      <c r="M22" s="27">
        <v>4678665</v>
      </c>
      <c r="N22" s="27">
        <v>14039780</v>
      </c>
      <c r="O22" s="27"/>
      <c r="P22" s="27"/>
      <c r="Q22" s="27"/>
      <c r="R22" s="27"/>
      <c r="S22" s="27"/>
      <c r="T22" s="27"/>
      <c r="U22" s="27"/>
      <c r="V22" s="27"/>
      <c r="W22" s="27">
        <v>28093889</v>
      </c>
      <c r="X22" s="27"/>
      <c r="Y22" s="27">
        <v>28093889</v>
      </c>
      <c r="Z22" s="7">
        <v>0</v>
      </c>
      <c r="AA22" s="25">
        <v>80207033</v>
      </c>
    </row>
    <row r="23" spans="1:27" ht="12.7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1424462381</v>
      </c>
      <c r="D25" s="44">
        <f>+D5+D9+D15+D19+D24</f>
        <v>0</v>
      </c>
      <c r="E25" s="45">
        <f t="shared" si="4"/>
        <v>1409415690</v>
      </c>
      <c r="F25" s="46">
        <f t="shared" si="4"/>
        <v>1478047319</v>
      </c>
      <c r="G25" s="46">
        <f t="shared" si="4"/>
        <v>244569807</v>
      </c>
      <c r="H25" s="46">
        <f t="shared" si="4"/>
        <v>33163685</v>
      </c>
      <c r="I25" s="46">
        <f t="shared" si="4"/>
        <v>60067204</v>
      </c>
      <c r="J25" s="46">
        <f t="shared" si="4"/>
        <v>337800696</v>
      </c>
      <c r="K25" s="46">
        <f t="shared" si="4"/>
        <v>62819692</v>
      </c>
      <c r="L25" s="46">
        <f t="shared" si="4"/>
        <v>92353890</v>
      </c>
      <c r="M25" s="46">
        <f t="shared" si="4"/>
        <v>257335031</v>
      </c>
      <c r="N25" s="46">
        <f t="shared" si="4"/>
        <v>412508613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750309309</v>
      </c>
      <c r="X25" s="46">
        <f t="shared" si="4"/>
        <v>550631235</v>
      </c>
      <c r="Y25" s="46">
        <f t="shared" si="4"/>
        <v>199678074</v>
      </c>
      <c r="Z25" s="47">
        <f>+IF(X25&lt;&gt;0,+(Y25/X25)*100,0)</f>
        <v>36.26348476217481</v>
      </c>
      <c r="AA25" s="44">
        <f>+AA5+AA9+AA15+AA19+AA24</f>
        <v>1478047319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309219927</v>
      </c>
      <c r="D28" s="19">
        <f>SUM(D29:D31)</f>
        <v>0</v>
      </c>
      <c r="E28" s="20">
        <f t="shared" si="5"/>
        <v>331554820</v>
      </c>
      <c r="F28" s="21">
        <f t="shared" si="5"/>
        <v>333620784</v>
      </c>
      <c r="G28" s="21">
        <f t="shared" si="5"/>
        <v>18455306</v>
      </c>
      <c r="H28" s="21">
        <f t="shared" si="5"/>
        <v>21348588</v>
      </c>
      <c r="I28" s="21">
        <f t="shared" si="5"/>
        <v>21205758</v>
      </c>
      <c r="J28" s="21">
        <f t="shared" si="5"/>
        <v>61009652</v>
      </c>
      <c r="K28" s="21">
        <f t="shared" si="5"/>
        <v>24917083</v>
      </c>
      <c r="L28" s="21">
        <f t="shared" si="5"/>
        <v>28413857</v>
      </c>
      <c r="M28" s="21">
        <f t="shared" si="5"/>
        <v>10308439</v>
      </c>
      <c r="N28" s="21">
        <f t="shared" si="5"/>
        <v>63639379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124649031</v>
      </c>
      <c r="X28" s="21">
        <f t="shared" si="5"/>
        <v>55772905</v>
      </c>
      <c r="Y28" s="21">
        <f t="shared" si="5"/>
        <v>68876126</v>
      </c>
      <c r="Z28" s="4">
        <f>+IF(X28&lt;&gt;0,+(Y28/X28)*100,0)</f>
        <v>123.49388291680341</v>
      </c>
      <c r="AA28" s="19">
        <f>SUM(AA29:AA31)</f>
        <v>333620784</v>
      </c>
    </row>
    <row r="29" spans="1:27" ht="12.75">
      <c r="A29" s="5" t="s">
        <v>33</v>
      </c>
      <c r="B29" s="3"/>
      <c r="C29" s="22">
        <v>76657395</v>
      </c>
      <c r="D29" s="22"/>
      <c r="E29" s="23">
        <v>117437017</v>
      </c>
      <c r="F29" s="24">
        <v>117584647</v>
      </c>
      <c r="G29" s="24">
        <v>11024592</v>
      </c>
      <c r="H29" s="24">
        <v>6775026</v>
      </c>
      <c r="I29" s="24">
        <v>4207815</v>
      </c>
      <c r="J29" s="24">
        <v>22007433</v>
      </c>
      <c r="K29" s="24">
        <v>3377351</v>
      </c>
      <c r="L29" s="24">
        <v>3153143</v>
      </c>
      <c r="M29" s="24">
        <v>3589998</v>
      </c>
      <c r="N29" s="24">
        <v>10120492</v>
      </c>
      <c r="O29" s="24"/>
      <c r="P29" s="24"/>
      <c r="Q29" s="24"/>
      <c r="R29" s="24"/>
      <c r="S29" s="24"/>
      <c r="T29" s="24"/>
      <c r="U29" s="24"/>
      <c r="V29" s="24"/>
      <c r="W29" s="24">
        <v>32127925</v>
      </c>
      <c r="X29" s="24">
        <v>13660687</v>
      </c>
      <c r="Y29" s="24">
        <v>18467238</v>
      </c>
      <c r="Z29" s="6">
        <v>135.19</v>
      </c>
      <c r="AA29" s="22">
        <v>117584647</v>
      </c>
    </row>
    <row r="30" spans="1:27" ht="12.75">
      <c r="A30" s="5" t="s">
        <v>34</v>
      </c>
      <c r="B30" s="3"/>
      <c r="C30" s="25">
        <v>111070705</v>
      </c>
      <c r="D30" s="25"/>
      <c r="E30" s="26">
        <v>71779473</v>
      </c>
      <c r="F30" s="27">
        <v>73697807</v>
      </c>
      <c r="G30" s="27">
        <v>2639433</v>
      </c>
      <c r="H30" s="27">
        <v>3028193</v>
      </c>
      <c r="I30" s="27">
        <v>7022068</v>
      </c>
      <c r="J30" s="27">
        <v>12689694</v>
      </c>
      <c r="K30" s="27">
        <v>8303854</v>
      </c>
      <c r="L30" s="27">
        <v>8395934</v>
      </c>
      <c r="M30" s="27">
        <v>8688968</v>
      </c>
      <c r="N30" s="27">
        <v>25388756</v>
      </c>
      <c r="O30" s="27"/>
      <c r="P30" s="27"/>
      <c r="Q30" s="27"/>
      <c r="R30" s="27"/>
      <c r="S30" s="27"/>
      <c r="T30" s="27"/>
      <c r="U30" s="27"/>
      <c r="V30" s="27"/>
      <c r="W30" s="27">
        <v>38078450</v>
      </c>
      <c r="X30" s="27">
        <v>42112218</v>
      </c>
      <c r="Y30" s="27">
        <v>-4033768</v>
      </c>
      <c r="Z30" s="7">
        <v>-9.58</v>
      </c>
      <c r="AA30" s="25">
        <v>73697807</v>
      </c>
    </row>
    <row r="31" spans="1:27" ht="12.75">
      <c r="A31" s="5" t="s">
        <v>35</v>
      </c>
      <c r="B31" s="3"/>
      <c r="C31" s="22">
        <v>121491827</v>
      </c>
      <c r="D31" s="22"/>
      <c r="E31" s="23">
        <v>142338330</v>
      </c>
      <c r="F31" s="24">
        <v>142338330</v>
      </c>
      <c r="G31" s="24">
        <v>4791281</v>
      </c>
      <c r="H31" s="24">
        <v>11545369</v>
      </c>
      <c r="I31" s="24">
        <v>9975875</v>
      </c>
      <c r="J31" s="24">
        <v>26312525</v>
      </c>
      <c r="K31" s="24">
        <v>13235878</v>
      </c>
      <c r="L31" s="24">
        <v>16864780</v>
      </c>
      <c r="M31" s="24">
        <v>-1970527</v>
      </c>
      <c r="N31" s="24">
        <v>28130131</v>
      </c>
      <c r="O31" s="24"/>
      <c r="P31" s="24"/>
      <c r="Q31" s="24"/>
      <c r="R31" s="24"/>
      <c r="S31" s="24"/>
      <c r="T31" s="24"/>
      <c r="U31" s="24"/>
      <c r="V31" s="24"/>
      <c r="W31" s="24">
        <v>54442656</v>
      </c>
      <c r="X31" s="24"/>
      <c r="Y31" s="24">
        <v>54442656</v>
      </c>
      <c r="Z31" s="6">
        <v>0</v>
      </c>
      <c r="AA31" s="22">
        <v>142338330</v>
      </c>
    </row>
    <row r="32" spans="1:27" ht="12.75">
      <c r="A32" s="2" t="s">
        <v>36</v>
      </c>
      <c r="B32" s="3"/>
      <c r="C32" s="19">
        <f aca="true" t="shared" si="6" ref="C32:Y32">SUM(C33:C37)</f>
        <v>60193951</v>
      </c>
      <c r="D32" s="19">
        <f>SUM(D33:D37)</f>
        <v>0</v>
      </c>
      <c r="E32" s="20">
        <f t="shared" si="6"/>
        <v>72753725</v>
      </c>
      <c r="F32" s="21">
        <f t="shared" si="6"/>
        <v>81290954</v>
      </c>
      <c r="G32" s="21">
        <f t="shared" si="6"/>
        <v>1240232</v>
      </c>
      <c r="H32" s="21">
        <f t="shared" si="6"/>
        <v>2077984</v>
      </c>
      <c r="I32" s="21">
        <f t="shared" si="6"/>
        <v>1778867</v>
      </c>
      <c r="J32" s="21">
        <f t="shared" si="6"/>
        <v>5097083</v>
      </c>
      <c r="K32" s="21">
        <f t="shared" si="6"/>
        <v>1818903</v>
      </c>
      <c r="L32" s="21">
        <f t="shared" si="6"/>
        <v>1744251</v>
      </c>
      <c r="M32" s="21">
        <f t="shared" si="6"/>
        <v>2771061</v>
      </c>
      <c r="N32" s="21">
        <f t="shared" si="6"/>
        <v>6334215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11431298</v>
      </c>
      <c r="X32" s="21">
        <f t="shared" si="6"/>
        <v>24864259</v>
      </c>
      <c r="Y32" s="21">
        <f t="shared" si="6"/>
        <v>-13432961</v>
      </c>
      <c r="Z32" s="4">
        <f>+IF(X32&lt;&gt;0,+(Y32/X32)*100,0)</f>
        <v>-54.02518128531399</v>
      </c>
      <c r="AA32" s="19">
        <f>SUM(AA33:AA37)</f>
        <v>81290954</v>
      </c>
    </row>
    <row r="33" spans="1:27" ht="12.75">
      <c r="A33" s="5" t="s">
        <v>37</v>
      </c>
      <c r="B33" s="3"/>
      <c r="C33" s="22"/>
      <c r="D33" s="22"/>
      <c r="E33" s="23">
        <v>72753725</v>
      </c>
      <c r="F33" s="24">
        <v>81290954</v>
      </c>
      <c r="G33" s="24">
        <v>835581</v>
      </c>
      <c r="H33" s="24">
        <v>1378014</v>
      </c>
      <c r="I33" s="24">
        <v>1292659</v>
      </c>
      <c r="J33" s="24">
        <v>3506254</v>
      </c>
      <c r="K33" s="24">
        <v>1346100</v>
      </c>
      <c r="L33" s="24">
        <v>1147766</v>
      </c>
      <c r="M33" s="24">
        <v>1522455</v>
      </c>
      <c r="N33" s="24">
        <v>4016321</v>
      </c>
      <c r="O33" s="24"/>
      <c r="P33" s="24"/>
      <c r="Q33" s="24"/>
      <c r="R33" s="24"/>
      <c r="S33" s="24"/>
      <c r="T33" s="24"/>
      <c r="U33" s="24"/>
      <c r="V33" s="24"/>
      <c r="W33" s="24">
        <v>7522575</v>
      </c>
      <c r="X33" s="24">
        <v>24864259</v>
      </c>
      <c r="Y33" s="24">
        <v>-17341684</v>
      </c>
      <c r="Z33" s="6">
        <v>-69.75</v>
      </c>
      <c r="AA33" s="22">
        <v>81290954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/>
      <c r="F35" s="24"/>
      <c r="G35" s="24">
        <v>372166</v>
      </c>
      <c r="H35" s="24">
        <v>383476</v>
      </c>
      <c r="I35" s="24">
        <v>382745</v>
      </c>
      <c r="J35" s="24">
        <v>1138387</v>
      </c>
      <c r="K35" s="24">
        <v>368505</v>
      </c>
      <c r="L35" s="24">
        <v>445688</v>
      </c>
      <c r="M35" s="24">
        <v>639400</v>
      </c>
      <c r="N35" s="24">
        <v>1453593</v>
      </c>
      <c r="O35" s="24"/>
      <c r="P35" s="24"/>
      <c r="Q35" s="24"/>
      <c r="R35" s="24"/>
      <c r="S35" s="24"/>
      <c r="T35" s="24"/>
      <c r="U35" s="24"/>
      <c r="V35" s="24"/>
      <c r="W35" s="24">
        <v>2591980</v>
      </c>
      <c r="X35" s="24"/>
      <c r="Y35" s="24">
        <v>2591980</v>
      </c>
      <c r="Z35" s="6">
        <v>0</v>
      </c>
      <c r="AA35" s="22"/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>
        <v>60193951</v>
      </c>
      <c r="D37" s="25"/>
      <c r="E37" s="26"/>
      <c r="F37" s="27"/>
      <c r="G37" s="27">
        <v>32485</v>
      </c>
      <c r="H37" s="27">
        <v>316494</v>
      </c>
      <c r="I37" s="27">
        <v>103463</v>
      </c>
      <c r="J37" s="27">
        <v>452442</v>
      </c>
      <c r="K37" s="27">
        <v>104298</v>
      </c>
      <c r="L37" s="27">
        <v>150797</v>
      </c>
      <c r="M37" s="27">
        <v>609206</v>
      </c>
      <c r="N37" s="27">
        <v>864301</v>
      </c>
      <c r="O37" s="27"/>
      <c r="P37" s="27"/>
      <c r="Q37" s="27"/>
      <c r="R37" s="27"/>
      <c r="S37" s="27"/>
      <c r="T37" s="27"/>
      <c r="U37" s="27"/>
      <c r="V37" s="27"/>
      <c r="W37" s="27">
        <v>1316743</v>
      </c>
      <c r="X37" s="27"/>
      <c r="Y37" s="27">
        <v>1316743</v>
      </c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87275942</v>
      </c>
      <c r="D38" s="19">
        <f>SUM(D39:D41)</f>
        <v>0</v>
      </c>
      <c r="E38" s="20">
        <f t="shared" si="7"/>
        <v>80865879</v>
      </c>
      <c r="F38" s="21">
        <f t="shared" si="7"/>
        <v>84407798</v>
      </c>
      <c r="G38" s="21">
        <f t="shared" si="7"/>
        <v>4866631</v>
      </c>
      <c r="H38" s="21">
        <f t="shared" si="7"/>
        <v>6168847</v>
      </c>
      <c r="I38" s="21">
        <f t="shared" si="7"/>
        <v>10566080</v>
      </c>
      <c r="J38" s="21">
        <f t="shared" si="7"/>
        <v>21601558</v>
      </c>
      <c r="K38" s="21">
        <f t="shared" si="7"/>
        <v>13050200</v>
      </c>
      <c r="L38" s="21">
        <f t="shared" si="7"/>
        <v>18169044</v>
      </c>
      <c r="M38" s="21">
        <f t="shared" si="7"/>
        <v>19044145</v>
      </c>
      <c r="N38" s="21">
        <f t="shared" si="7"/>
        <v>50263389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71864947</v>
      </c>
      <c r="X38" s="21">
        <f t="shared" si="7"/>
        <v>32401693</v>
      </c>
      <c r="Y38" s="21">
        <f t="shared" si="7"/>
        <v>39463254</v>
      </c>
      <c r="Z38" s="4">
        <f>+IF(X38&lt;&gt;0,+(Y38/X38)*100,0)</f>
        <v>121.79380256457586</v>
      </c>
      <c r="AA38" s="19">
        <f>SUM(AA39:AA41)</f>
        <v>84407798</v>
      </c>
    </row>
    <row r="39" spans="1:27" ht="12.75">
      <c r="A39" s="5" t="s">
        <v>43</v>
      </c>
      <c r="B39" s="3"/>
      <c r="C39" s="22">
        <v>57618561</v>
      </c>
      <c r="D39" s="22"/>
      <c r="E39" s="23">
        <v>50865879</v>
      </c>
      <c r="F39" s="24">
        <v>54407798</v>
      </c>
      <c r="G39" s="24">
        <v>2345257</v>
      </c>
      <c r="H39" s="24">
        <v>2781806</v>
      </c>
      <c r="I39" s="24">
        <v>6614855</v>
      </c>
      <c r="J39" s="24">
        <v>11741918</v>
      </c>
      <c r="K39" s="24">
        <v>4319636</v>
      </c>
      <c r="L39" s="24">
        <v>14518546</v>
      </c>
      <c r="M39" s="24">
        <v>14515451</v>
      </c>
      <c r="N39" s="24">
        <v>33353633</v>
      </c>
      <c r="O39" s="24"/>
      <c r="P39" s="24"/>
      <c r="Q39" s="24"/>
      <c r="R39" s="24"/>
      <c r="S39" s="24"/>
      <c r="T39" s="24"/>
      <c r="U39" s="24"/>
      <c r="V39" s="24"/>
      <c r="W39" s="24">
        <v>45095551</v>
      </c>
      <c r="X39" s="24">
        <v>17088206</v>
      </c>
      <c r="Y39" s="24">
        <v>28007345</v>
      </c>
      <c r="Z39" s="6">
        <v>163.9</v>
      </c>
      <c r="AA39" s="22">
        <v>54407798</v>
      </c>
    </row>
    <row r="40" spans="1:27" ht="12.75">
      <c r="A40" s="5" t="s">
        <v>44</v>
      </c>
      <c r="B40" s="3"/>
      <c r="C40" s="22">
        <v>29657381</v>
      </c>
      <c r="D40" s="22"/>
      <c r="E40" s="23">
        <v>30000000</v>
      </c>
      <c r="F40" s="24">
        <v>30000000</v>
      </c>
      <c r="G40" s="24">
        <v>494262</v>
      </c>
      <c r="H40" s="24">
        <v>1137906</v>
      </c>
      <c r="I40" s="24">
        <v>1710649</v>
      </c>
      <c r="J40" s="24">
        <v>3342817</v>
      </c>
      <c r="K40" s="24">
        <v>1100022</v>
      </c>
      <c r="L40" s="24">
        <v>1356309</v>
      </c>
      <c r="M40" s="24">
        <v>1011801</v>
      </c>
      <c r="N40" s="24">
        <v>3468132</v>
      </c>
      <c r="O40" s="24"/>
      <c r="P40" s="24"/>
      <c r="Q40" s="24"/>
      <c r="R40" s="24"/>
      <c r="S40" s="24"/>
      <c r="T40" s="24"/>
      <c r="U40" s="24"/>
      <c r="V40" s="24"/>
      <c r="W40" s="24">
        <v>6810949</v>
      </c>
      <c r="X40" s="24">
        <v>15313487</v>
      </c>
      <c r="Y40" s="24">
        <v>-8502538</v>
      </c>
      <c r="Z40" s="6">
        <v>-55.52</v>
      </c>
      <c r="AA40" s="22">
        <v>30000000</v>
      </c>
    </row>
    <row r="41" spans="1:27" ht="12.75">
      <c r="A41" s="5" t="s">
        <v>45</v>
      </c>
      <c r="B41" s="3"/>
      <c r="C41" s="22"/>
      <c r="D41" s="22"/>
      <c r="E41" s="23"/>
      <c r="F41" s="24"/>
      <c r="G41" s="24">
        <v>2027112</v>
      </c>
      <c r="H41" s="24">
        <v>2249135</v>
      </c>
      <c r="I41" s="24">
        <v>2240576</v>
      </c>
      <c r="J41" s="24">
        <v>6516823</v>
      </c>
      <c r="K41" s="24">
        <v>7630542</v>
      </c>
      <c r="L41" s="24">
        <v>2294189</v>
      </c>
      <c r="M41" s="24">
        <v>3516893</v>
      </c>
      <c r="N41" s="24">
        <v>13441624</v>
      </c>
      <c r="O41" s="24"/>
      <c r="P41" s="24"/>
      <c r="Q41" s="24"/>
      <c r="R41" s="24"/>
      <c r="S41" s="24"/>
      <c r="T41" s="24"/>
      <c r="U41" s="24"/>
      <c r="V41" s="24"/>
      <c r="W41" s="24">
        <v>19958447</v>
      </c>
      <c r="X41" s="24"/>
      <c r="Y41" s="24">
        <v>19958447</v>
      </c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778493024</v>
      </c>
      <c r="D42" s="19">
        <f>SUM(D43:D46)</f>
        <v>0</v>
      </c>
      <c r="E42" s="20">
        <f t="shared" si="8"/>
        <v>721083060</v>
      </c>
      <c r="F42" s="21">
        <f t="shared" si="8"/>
        <v>721233184</v>
      </c>
      <c r="G42" s="21">
        <f t="shared" si="8"/>
        <v>40896311</v>
      </c>
      <c r="H42" s="21">
        <f t="shared" si="8"/>
        <v>53171597</v>
      </c>
      <c r="I42" s="21">
        <f t="shared" si="8"/>
        <v>32975401</v>
      </c>
      <c r="J42" s="21">
        <f t="shared" si="8"/>
        <v>127043309</v>
      </c>
      <c r="K42" s="21">
        <f t="shared" si="8"/>
        <v>59988286</v>
      </c>
      <c r="L42" s="21">
        <f t="shared" si="8"/>
        <v>53988964</v>
      </c>
      <c r="M42" s="21">
        <f t="shared" si="8"/>
        <v>75427438</v>
      </c>
      <c r="N42" s="21">
        <f t="shared" si="8"/>
        <v>189404688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316447997</v>
      </c>
      <c r="X42" s="21">
        <f t="shared" si="8"/>
        <v>187147486</v>
      </c>
      <c r="Y42" s="21">
        <f t="shared" si="8"/>
        <v>129300511</v>
      </c>
      <c r="Z42" s="4">
        <f>+IF(X42&lt;&gt;0,+(Y42/X42)*100,0)</f>
        <v>69.09016720641388</v>
      </c>
      <c r="AA42" s="19">
        <f>SUM(AA43:AA46)</f>
        <v>721233184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>
        <v>778493024</v>
      </c>
      <c r="D44" s="22"/>
      <c r="E44" s="23">
        <v>721083060</v>
      </c>
      <c r="F44" s="24">
        <v>653281219</v>
      </c>
      <c r="G44" s="24">
        <v>40862151</v>
      </c>
      <c r="H44" s="24">
        <v>53080577</v>
      </c>
      <c r="I44" s="24">
        <v>32208627</v>
      </c>
      <c r="J44" s="24">
        <v>126151355</v>
      </c>
      <c r="K44" s="24">
        <v>58930776</v>
      </c>
      <c r="L44" s="24">
        <v>53988964</v>
      </c>
      <c r="M44" s="24">
        <v>74067916</v>
      </c>
      <c r="N44" s="24">
        <v>186987656</v>
      </c>
      <c r="O44" s="24"/>
      <c r="P44" s="24"/>
      <c r="Q44" s="24"/>
      <c r="R44" s="24"/>
      <c r="S44" s="24"/>
      <c r="T44" s="24"/>
      <c r="U44" s="24"/>
      <c r="V44" s="24"/>
      <c r="W44" s="24">
        <v>313139011</v>
      </c>
      <c r="X44" s="24">
        <v>187147486</v>
      </c>
      <c r="Y44" s="24">
        <v>125991525</v>
      </c>
      <c r="Z44" s="6">
        <v>67.32</v>
      </c>
      <c r="AA44" s="22">
        <v>653281219</v>
      </c>
    </row>
    <row r="45" spans="1:27" ht="12.75">
      <c r="A45" s="5" t="s">
        <v>49</v>
      </c>
      <c r="B45" s="3"/>
      <c r="C45" s="25"/>
      <c r="D45" s="25"/>
      <c r="E45" s="26"/>
      <c r="F45" s="27">
        <v>67951965</v>
      </c>
      <c r="G45" s="27">
        <v>34160</v>
      </c>
      <c r="H45" s="27">
        <v>91020</v>
      </c>
      <c r="I45" s="27">
        <v>766774</v>
      </c>
      <c r="J45" s="27">
        <v>891954</v>
      </c>
      <c r="K45" s="27">
        <v>1057510</v>
      </c>
      <c r="L45" s="27"/>
      <c r="M45" s="27">
        <v>1359522</v>
      </c>
      <c r="N45" s="27">
        <v>2417032</v>
      </c>
      <c r="O45" s="27"/>
      <c r="P45" s="27"/>
      <c r="Q45" s="27"/>
      <c r="R45" s="27"/>
      <c r="S45" s="27"/>
      <c r="T45" s="27"/>
      <c r="U45" s="27"/>
      <c r="V45" s="27"/>
      <c r="W45" s="27">
        <v>3308986</v>
      </c>
      <c r="X45" s="27"/>
      <c r="Y45" s="27">
        <v>3308986</v>
      </c>
      <c r="Z45" s="7">
        <v>0</v>
      </c>
      <c r="AA45" s="25">
        <v>67951965</v>
      </c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1235182844</v>
      </c>
      <c r="D48" s="44">
        <f>+D28+D32+D38+D42+D47</f>
        <v>0</v>
      </c>
      <c r="E48" s="45">
        <f t="shared" si="9"/>
        <v>1206257484</v>
      </c>
      <c r="F48" s="46">
        <f t="shared" si="9"/>
        <v>1220552720</v>
      </c>
      <c r="G48" s="46">
        <f t="shared" si="9"/>
        <v>65458480</v>
      </c>
      <c r="H48" s="46">
        <f t="shared" si="9"/>
        <v>82767016</v>
      </c>
      <c r="I48" s="46">
        <f t="shared" si="9"/>
        <v>66526106</v>
      </c>
      <c r="J48" s="46">
        <f t="shared" si="9"/>
        <v>214751602</v>
      </c>
      <c r="K48" s="46">
        <f t="shared" si="9"/>
        <v>99774472</v>
      </c>
      <c r="L48" s="46">
        <f t="shared" si="9"/>
        <v>102316116</v>
      </c>
      <c r="M48" s="46">
        <f t="shared" si="9"/>
        <v>107551083</v>
      </c>
      <c r="N48" s="46">
        <f t="shared" si="9"/>
        <v>309641671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524393273</v>
      </c>
      <c r="X48" s="46">
        <f t="shared" si="9"/>
        <v>300186343</v>
      </c>
      <c r="Y48" s="46">
        <f t="shared" si="9"/>
        <v>224206930</v>
      </c>
      <c r="Z48" s="47">
        <f>+IF(X48&lt;&gt;0,+(Y48/X48)*100,0)</f>
        <v>74.68925060324946</v>
      </c>
      <c r="AA48" s="44">
        <f>+AA28+AA32+AA38+AA42+AA47</f>
        <v>1220552720</v>
      </c>
    </row>
    <row r="49" spans="1:27" ht="12.75">
      <c r="A49" s="14" t="s">
        <v>58</v>
      </c>
      <c r="B49" s="15"/>
      <c r="C49" s="48">
        <f aca="true" t="shared" si="10" ref="C49:Y49">+C25-C48</f>
        <v>189279537</v>
      </c>
      <c r="D49" s="48">
        <f>+D25-D48</f>
        <v>0</v>
      </c>
      <c r="E49" s="49">
        <f t="shared" si="10"/>
        <v>203158206</v>
      </c>
      <c r="F49" s="50">
        <f t="shared" si="10"/>
        <v>257494599</v>
      </c>
      <c r="G49" s="50">
        <f t="shared" si="10"/>
        <v>179111327</v>
      </c>
      <c r="H49" s="50">
        <f t="shared" si="10"/>
        <v>-49603331</v>
      </c>
      <c r="I49" s="50">
        <f t="shared" si="10"/>
        <v>-6458902</v>
      </c>
      <c r="J49" s="50">
        <f t="shared" si="10"/>
        <v>123049094</v>
      </c>
      <c r="K49" s="50">
        <f t="shared" si="10"/>
        <v>-36954780</v>
      </c>
      <c r="L49" s="50">
        <f t="shared" si="10"/>
        <v>-9962226</v>
      </c>
      <c r="M49" s="50">
        <f t="shared" si="10"/>
        <v>149783948</v>
      </c>
      <c r="N49" s="50">
        <f t="shared" si="10"/>
        <v>102866942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225916036</v>
      </c>
      <c r="X49" s="50">
        <f>IF(F25=F48,0,X25-X48)</f>
        <v>250444892</v>
      </c>
      <c r="Y49" s="50">
        <f t="shared" si="10"/>
        <v>-24528856</v>
      </c>
      <c r="Z49" s="51">
        <f>+IF(X49&lt;&gt;0,+(Y49/X49)*100,0)</f>
        <v>-9.794113109721557</v>
      </c>
      <c r="AA49" s="48">
        <f>+AA25-AA48</f>
        <v>257494599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82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169884400</v>
      </c>
      <c r="D5" s="19">
        <f>SUM(D6:D8)</f>
        <v>0</v>
      </c>
      <c r="E5" s="20">
        <f t="shared" si="0"/>
        <v>190546121</v>
      </c>
      <c r="F5" s="21">
        <f t="shared" si="0"/>
        <v>190546121</v>
      </c>
      <c r="G5" s="21">
        <f t="shared" si="0"/>
        <v>75701367</v>
      </c>
      <c r="H5" s="21">
        <f t="shared" si="0"/>
        <v>1215238</v>
      </c>
      <c r="I5" s="21">
        <f t="shared" si="0"/>
        <v>1167781</v>
      </c>
      <c r="J5" s="21">
        <f t="shared" si="0"/>
        <v>78084386</v>
      </c>
      <c r="K5" s="21">
        <f t="shared" si="0"/>
        <v>1229889</v>
      </c>
      <c r="L5" s="21">
        <f t="shared" si="0"/>
        <v>1190437</v>
      </c>
      <c r="M5" s="21">
        <f t="shared" si="0"/>
        <v>47200266</v>
      </c>
      <c r="N5" s="21">
        <f t="shared" si="0"/>
        <v>49620592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127704978</v>
      </c>
      <c r="X5" s="21">
        <f t="shared" si="0"/>
        <v>123138000</v>
      </c>
      <c r="Y5" s="21">
        <f t="shared" si="0"/>
        <v>4566978</v>
      </c>
      <c r="Z5" s="4">
        <f>+IF(X5&lt;&gt;0,+(Y5/X5)*100,0)</f>
        <v>3.7088291185499194</v>
      </c>
      <c r="AA5" s="19">
        <f>SUM(AA6:AA8)</f>
        <v>190546121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>
        <v>169884400</v>
      </c>
      <c r="D7" s="25"/>
      <c r="E7" s="26">
        <v>190546121</v>
      </c>
      <c r="F7" s="27">
        <v>190546121</v>
      </c>
      <c r="G7" s="27">
        <v>75701367</v>
      </c>
      <c r="H7" s="27">
        <v>1215238</v>
      </c>
      <c r="I7" s="27">
        <v>1167781</v>
      </c>
      <c r="J7" s="27">
        <v>78084386</v>
      </c>
      <c r="K7" s="27">
        <v>1229889</v>
      </c>
      <c r="L7" s="27">
        <v>1190437</v>
      </c>
      <c r="M7" s="27">
        <v>47200266</v>
      </c>
      <c r="N7" s="27">
        <v>49620592</v>
      </c>
      <c r="O7" s="27"/>
      <c r="P7" s="27"/>
      <c r="Q7" s="27"/>
      <c r="R7" s="27"/>
      <c r="S7" s="27"/>
      <c r="T7" s="27"/>
      <c r="U7" s="27"/>
      <c r="V7" s="27"/>
      <c r="W7" s="27">
        <v>127704978</v>
      </c>
      <c r="X7" s="27">
        <v>123138000</v>
      </c>
      <c r="Y7" s="27">
        <v>4566978</v>
      </c>
      <c r="Z7" s="7">
        <v>3.71</v>
      </c>
      <c r="AA7" s="25">
        <v>190546121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3416664</v>
      </c>
      <c r="D9" s="19">
        <f>SUM(D10:D14)</f>
        <v>0</v>
      </c>
      <c r="E9" s="20">
        <f t="shared" si="1"/>
        <v>5706838</v>
      </c>
      <c r="F9" s="21">
        <f t="shared" si="1"/>
        <v>5706838</v>
      </c>
      <c r="G9" s="21">
        <f t="shared" si="1"/>
        <v>2572068</v>
      </c>
      <c r="H9" s="21">
        <f t="shared" si="1"/>
        <v>462224</v>
      </c>
      <c r="I9" s="21">
        <f t="shared" si="1"/>
        <v>389980</v>
      </c>
      <c r="J9" s="21">
        <f t="shared" si="1"/>
        <v>3424272</v>
      </c>
      <c r="K9" s="21">
        <f t="shared" si="1"/>
        <v>361818</v>
      </c>
      <c r="L9" s="21">
        <f t="shared" si="1"/>
        <v>541523</v>
      </c>
      <c r="M9" s="21">
        <f t="shared" si="1"/>
        <v>517489</v>
      </c>
      <c r="N9" s="21">
        <f t="shared" si="1"/>
        <v>1420830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4845102</v>
      </c>
      <c r="X9" s="21">
        <f t="shared" si="1"/>
        <v>2863491</v>
      </c>
      <c r="Y9" s="21">
        <f t="shared" si="1"/>
        <v>1981611</v>
      </c>
      <c r="Z9" s="4">
        <f>+IF(X9&lt;&gt;0,+(Y9/X9)*100,0)</f>
        <v>69.20262714288259</v>
      </c>
      <c r="AA9" s="19">
        <f>SUM(AA10:AA14)</f>
        <v>5706838</v>
      </c>
    </row>
    <row r="10" spans="1:27" ht="12.75">
      <c r="A10" s="5" t="s">
        <v>37</v>
      </c>
      <c r="B10" s="3"/>
      <c r="C10" s="22">
        <v>1132543</v>
      </c>
      <c r="D10" s="22"/>
      <c r="E10" s="23">
        <v>3111580</v>
      </c>
      <c r="F10" s="24">
        <v>3111580</v>
      </c>
      <c r="G10" s="24">
        <v>24238</v>
      </c>
      <c r="H10" s="24">
        <v>4408</v>
      </c>
      <c r="I10" s="24">
        <v>5100</v>
      </c>
      <c r="J10" s="24">
        <v>33746</v>
      </c>
      <c r="K10" s="24">
        <v>1337</v>
      </c>
      <c r="L10" s="24">
        <v>1085</v>
      </c>
      <c r="M10" s="24">
        <v>5662</v>
      </c>
      <c r="N10" s="24">
        <v>8084</v>
      </c>
      <c r="O10" s="24"/>
      <c r="P10" s="24"/>
      <c r="Q10" s="24"/>
      <c r="R10" s="24"/>
      <c r="S10" s="24"/>
      <c r="T10" s="24"/>
      <c r="U10" s="24"/>
      <c r="V10" s="24"/>
      <c r="W10" s="24">
        <v>41830</v>
      </c>
      <c r="X10" s="24">
        <v>1555788</v>
      </c>
      <c r="Y10" s="24">
        <v>-1513958</v>
      </c>
      <c r="Z10" s="6">
        <v>-97.31</v>
      </c>
      <c r="AA10" s="22">
        <v>3111580</v>
      </c>
    </row>
    <row r="11" spans="1:27" ht="12.75">
      <c r="A11" s="5" t="s">
        <v>38</v>
      </c>
      <c r="B11" s="3"/>
      <c r="C11" s="22"/>
      <c r="D11" s="22"/>
      <c r="E11" s="23">
        <v>20278</v>
      </c>
      <c r="F11" s="24">
        <v>20278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10140</v>
      </c>
      <c r="Y11" s="24">
        <v>-10140</v>
      </c>
      <c r="Z11" s="6">
        <v>-100</v>
      </c>
      <c r="AA11" s="22">
        <v>20278</v>
      </c>
    </row>
    <row r="12" spans="1:27" ht="12.75">
      <c r="A12" s="5" t="s">
        <v>39</v>
      </c>
      <c r="B12" s="3"/>
      <c r="C12" s="22">
        <v>2284121</v>
      </c>
      <c r="D12" s="22"/>
      <c r="E12" s="23">
        <v>2574980</v>
      </c>
      <c r="F12" s="24">
        <v>2574980</v>
      </c>
      <c r="G12" s="24">
        <v>2547830</v>
      </c>
      <c r="H12" s="24">
        <v>457816</v>
      </c>
      <c r="I12" s="24">
        <v>384880</v>
      </c>
      <c r="J12" s="24">
        <v>3390526</v>
      </c>
      <c r="K12" s="24">
        <v>360481</v>
      </c>
      <c r="L12" s="24">
        <v>540438</v>
      </c>
      <c r="M12" s="24">
        <v>511827</v>
      </c>
      <c r="N12" s="24">
        <v>1412746</v>
      </c>
      <c r="O12" s="24"/>
      <c r="P12" s="24"/>
      <c r="Q12" s="24"/>
      <c r="R12" s="24"/>
      <c r="S12" s="24"/>
      <c r="T12" s="24"/>
      <c r="U12" s="24"/>
      <c r="V12" s="24"/>
      <c r="W12" s="24">
        <v>4803272</v>
      </c>
      <c r="X12" s="24">
        <v>1297563</v>
      </c>
      <c r="Y12" s="24">
        <v>3505709</v>
      </c>
      <c r="Z12" s="6">
        <v>270.18</v>
      </c>
      <c r="AA12" s="22">
        <v>2574980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72690828</v>
      </c>
      <c r="D15" s="19">
        <f>SUM(D16:D18)</f>
        <v>0</v>
      </c>
      <c r="E15" s="20">
        <f t="shared" si="2"/>
        <v>83324976</v>
      </c>
      <c r="F15" s="21">
        <f t="shared" si="2"/>
        <v>83324976</v>
      </c>
      <c r="G15" s="21">
        <f t="shared" si="2"/>
        <v>12576</v>
      </c>
      <c r="H15" s="21">
        <f t="shared" si="2"/>
        <v>3142</v>
      </c>
      <c r="I15" s="21">
        <f t="shared" si="2"/>
        <v>1305304</v>
      </c>
      <c r="J15" s="21">
        <f t="shared" si="2"/>
        <v>1321022</v>
      </c>
      <c r="K15" s="21">
        <f t="shared" si="2"/>
        <v>11302</v>
      </c>
      <c r="L15" s="21">
        <f t="shared" si="2"/>
        <v>2283</v>
      </c>
      <c r="M15" s="21">
        <f t="shared" si="2"/>
        <v>6126410</v>
      </c>
      <c r="N15" s="21">
        <f t="shared" si="2"/>
        <v>6139995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7461017</v>
      </c>
      <c r="X15" s="21">
        <f t="shared" si="2"/>
        <v>6551162</v>
      </c>
      <c r="Y15" s="21">
        <f t="shared" si="2"/>
        <v>909855</v>
      </c>
      <c r="Z15" s="4">
        <f>+IF(X15&lt;&gt;0,+(Y15/X15)*100,0)</f>
        <v>13.888452155510734</v>
      </c>
      <c r="AA15" s="19">
        <f>SUM(AA16:AA18)</f>
        <v>83324976</v>
      </c>
    </row>
    <row r="16" spans="1:27" ht="12.75">
      <c r="A16" s="5" t="s">
        <v>43</v>
      </c>
      <c r="B16" s="3"/>
      <c r="C16" s="22">
        <v>84297</v>
      </c>
      <c r="D16" s="22"/>
      <c r="E16" s="23">
        <v>2040326</v>
      </c>
      <c r="F16" s="24">
        <v>2040326</v>
      </c>
      <c r="G16" s="24">
        <v>12576</v>
      </c>
      <c r="H16" s="24">
        <v>3142</v>
      </c>
      <c r="I16" s="24"/>
      <c r="J16" s="24">
        <v>15718</v>
      </c>
      <c r="K16" s="24">
        <v>11302</v>
      </c>
      <c r="L16" s="24">
        <v>2283</v>
      </c>
      <c r="M16" s="24">
        <v>2057</v>
      </c>
      <c r="N16" s="24">
        <v>15642</v>
      </c>
      <c r="O16" s="24"/>
      <c r="P16" s="24"/>
      <c r="Q16" s="24"/>
      <c r="R16" s="24"/>
      <c r="S16" s="24"/>
      <c r="T16" s="24"/>
      <c r="U16" s="24"/>
      <c r="V16" s="24"/>
      <c r="W16" s="24">
        <v>31360</v>
      </c>
      <c r="X16" s="24">
        <v>1020162</v>
      </c>
      <c r="Y16" s="24">
        <v>-988802</v>
      </c>
      <c r="Z16" s="6">
        <v>-96.93</v>
      </c>
      <c r="AA16" s="22">
        <v>2040326</v>
      </c>
    </row>
    <row r="17" spans="1:27" ht="12.75">
      <c r="A17" s="5" t="s">
        <v>44</v>
      </c>
      <c r="B17" s="3"/>
      <c r="C17" s="22">
        <v>72606531</v>
      </c>
      <c r="D17" s="22"/>
      <c r="E17" s="23">
        <v>81284650</v>
      </c>
      <c r="F17" s="24">
        <v>81284650</v>
      </c>
      <c r="G17" s="24"/>
      <c r="H17" s="24"/>
      <c r="I17" s="24">
        <v>1305304</v>
      </c>
      <c r="J17" s="24">
        <v>1305304</v>
      </c>
      <c r="K17" s="24"/>
      <c r="L17" s="24"/>
      <c r="M17" s="24">
        <v>6124353</v>
      </c>
      <c r="N17" s="24">
        <v>6124353</v>
      </c>
      <c r="O17" s="24"/>
      <c r="P17" s="24"/>
      <c r="Q17" s="24"/>
      <c r="R17" s="24"/>
      <c r="S17" s="24"/>
      <c r="T17" s="24"/>
      <c r="U17" s="24"/>
      <c r="V17" s="24"/>
      <c r="W17" s="24">
        <v>7429657</v>
      </c>
      <c r="X17" s="24">
        <v>5531000</v>
      </c>
      <c r="Y17" s="24">
        <v>1898657</v>
      </c>
      <c r="Z17" s="6">
        <v>34.33</v>
      </c>
      <c r="AA17" s="22">
        <v>81284650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55236624</v>
      </c>
      <c r="D19" s="19">
        <f>SUM(D20:D23)</f>
        <v>0</v>
      </c>
      <c r="E19" s="20">
        <f t="shared" si="3"/>
        <v>65334069</v>
      </c>
      <c r="F19" s="21">
        <f t="shared" si="3"/>
        <v>65334069</v>
      </c>
      <c r="G19" s="21">
        <f t="shared" si="3"/>
        <v>3291047</v>
      </c>
      <c r="H19" s="21">
        <f t="shared" si="3"/>
        <v>3088603</v>
      </c>
      <c r="I19" s="21">
        <f t="shared" si="3"/>
        <v>2951731</v>
      </c>
      <c r="J19" s="21">
        <f t="shared" si="3"/>
        <v>9331381</v>
      </c>
      <c r="K19" s="21">
        <f t="shared" si="3"/>
        <v>3297475</v>
      </c>
      <c r="L19" s="21">
        <f t="shared" si="3"/>
        <v>1780694</v>
      </c>
      <c r="M19" s="21">
        <f t="shared" si="3"/>
        <v>3073466</v>
      </c>
      <c r="N19" s="21">
        <f t="shared" si="3"/>
        <v>8151635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17483016</v>
      </c>
      <c r="X19" s="21">
        <f t="shared" si="3"/>
        <v>28975570</v>
      </c>
      <c r="Y19" s="21">
        <f t="shared" si="3"/>
        <v>-11492554</v>
      </c>
      <c r="Z19" s="4">
        <f>+IF(X19&lt;&gt;0,+(Y19/X19)*100,0)</f>
        <v>-39.662909133452764</v>
      </c>
      <c r="AA19" s="19">
        <f>SUM(AA20:AA23)</f>
        <v>65334069</v>
      </c>
    </row>
    <row r="20" spans="1:27" ht="12.75">
      <c r="A20" s="5" t="s">
        <v>47</v>
      </c>
      <c r="B20" s="3"/>
      <c r="C20" s="22">
        <v>54552118</v>
      </c>
      <c r="D20" s="22"/>
      <c r="E20" s="23">
        <v>59559154</v>
      </c>
      <c r="F20" s="24">
        <v>59559154</v>
      </c>
      <c r="G20" s="24">
        <v>2850740</v>
      </c>
      <c r="H20" s="24">
        <v>2647698</v>
      </c>
      <c r="I20" s="24">
        <v>2512735</v>
      </c>
      <c r="J20" s="24">
        <v>8011173</v>
      </c>
      <c r="K20" s="24">
        <v>2885936</v>
      </c>
      <c r="L20" s="24">
        <v>2221274</v>
      </c>
      <c r="M20" s="24">
        <v>2632575</v>
      </c>
      <c r="N20" s="24">
        <v>7739785</v>
      </c>
      <c r="O20" s="24"/>
      <c r="P20" s="24"/>
      <c r="Q20" s="24"/>
      <c r="R20" s="24"/>
      <c r="S20" s="24"/>
      <c r="T20" s="24"/>
      <c r="U20" s="24"/>
      <c r="V20" s="24"/>
      <c r="W20" s="24">
        <v>15750958</v>
      </c>
      <c r="X20" s="24">
        <v>26088112</v>
      </c>
      <c r="Y20" s="24">
        <v>-10337154</v>
      </c>
      <c r="Z20" s="6">
        <v>-39.62</v>
      </c>
      <c r="AA20" s="22">
        <v>59559154</v>
      </c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>
        <v>684506</v>
      </c>
      <c r="D23" s="22"/>
      <c r="E23" s="23">
        <v>5774915</v>
      </c>
      <c r="F23" s="24">
        <v>5774915</v>
      </c>
      <c r="G23" s="24">
        <v>440307</v>
      </c>
      <c r="H23" s="24">
        <v>440905</v>
      </c>
      <c r="I23" s="24">
        <v>438996</v>
      </c>
      <c r="J23" s="24">
        <v>1320208</v>
      </c>
      <c r="K23" s="24">
        <v>411539</v>
      </c>
      <c r="L23" s="24">
        <v>-440580</v>
      </c>
      <c r="M23" s="24">
        <v>440891</v>
      </c>
      <c r="N23" s="24">
        <v>411850</v>
      </c>
      <c r="O23" s="24"/>
      <c r="P23" s="24"/>
      <c r="Q23" s="24"/>
      <c r="R23" s="24"/>
      <c r="S23" s="24"/>
      <c r="T23" s="24"/>
      <c r="U23" s="24"/>
      <c r="V23" s="24"/>
      <c r="W23" s="24">
        <v>1732058</v>
      </c>
      <c r="X23" s="24">
        <v>2887458</v>
      </c>
      <c r="Y23" s="24">
        <v>-1155400</v>
      </c>
      <c r="Z23" s="6">
        <v>-40.01</v>
      </c>
      <c r="AA23" s="22">
        <v>5774915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301228516</v>
      </c>
      <c r="D25" s="44">
        <f>+D5+D9+D15+D19+D24</f>
        <v>0</v>
      </c>
      <c r="E25" s="45">
        <f t="shared" si="4"/>
        <v>344912004</v>
      </c>
      <c r="F25" s="46">
        <f t="shared" si="4"/>
        <v>344912004</v>
      </c>
      <c r="G25" s="46">
        <f t="shared" si="4"/>
        <v>81577058</v>
      </c>
      <c r="H25" s="46">
        <f t="shared" si="4"/>
        <v>4769207</v>
      </c>
      <c r="I25" s="46">
        <f t="shared" si="4"/>
        <v>5814796</v>
      </c>
      <c r="J25" s="46">
        <f t="shared" si="4"/>
        <v>92161061</v>
      </c>
      <c r="K25" s="46">
        <f t="shared" si="4"/>
        <v>4900484</v>
      </c>
      <c r="L25" s="46">
        <f t="shared" si="4"/>
        <v>3514937</v>
      </c>
      <c r="M25" s="46">
        <f t="shared" si="4"/>
        <v>56917631</v>
      </c>
      <c r="N25" s="46">
        <f t="shared" si="4"/>
        <v>65333052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157494113</v>
      </c>
      <c r="X25" s="46">
        <f t="shared" si="4"/>
        <v>161528223</v>
      </c>
      <c r="Y25" s="46">
        <f t="shared" si="4"/>
        <v>-4034110</v>
      </c>
      <c r="Z25" s="47">
        <f>+IF(X25&lt;&gt;0,+(Y25/X25)*100,0)</f>
        <v>-2.497464483342951</v>
      </c>
      <c r="AA25" s="44">
        <f>+AA5+AA9+AA15+AA19+AA24</f>
        <v>344912004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136482936</v>
      </c>
      <c r="D28" s="19">
        <f>SUM(D29:D31)</f>
        <v>0</v>
      </c>
      <c r="E28" s="20">
        <f t="shared" si="5"/>
        <v>140473137</v>
      </c>
      <c r="F28" s="21">
        <f t="shared" si="5"/>
        <v>140473137</v>
      </c>
      <c r="G28" s="21">
        <f t="shared" si="5"/>
        <v>11173167</v>
      </c>
      <c r="H28" s="21">
        <f t="shared" si="5"/>
        <v>8000806</v>
      </c>
      <c r="I28" s="21">
        <f t="shared" si="5"/>
        <v>9331786</v>
      </c>
      <c r="J28" s="21">
        <f t="shared" si="5"/>
        <v>28505759</v>
      </c>
      <c r="K28" s="21">
        <f t="shared" si="5"/>
        <v>10116352</v>
      </c>
      <c r="L28" s="21">
        <f t="shared" si="5"/>
        <v>10358683</v>
      </c>
      <c r="M28" s="21">
        <f t="shared" si="5"/>
        <v>10157082</v>
      </c>
      <c r="N28" s="21">
        <f t="shared" si="5"/>
        <v>30632117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59137876</v>
      </c>
      <c r="X28" s="21">
        <f t="shared" si="5"/>
        <v>62269311</v>
      </c>
      <c r="Y28" s="21">
        <f t="shared" si="5"/>
        <v>-3131435</v>
      </c>
      <c r="Z28" s="4">
        <f>+IF(X28&lt;&gt;0,+(Y28/X28)*100,0)</f>
        <v>-5.028857634220492</v>
      </c>
      <c r="AA28" s="19">
        <f>SUM(AA29:AA31)</f>
        <v>140473137</v>
      </c>
    </row>
    <row r="29" spans="1:27" ht="12.75">
      <c r="A29" s="5" t="s">
        <v>33</v>
      </c>
      <c r="B29" s="3"/>
      <c r="C29" s="22">
        <v>30031266</v>
      </c>
      <c r="D29" s="22"/>
      <c r="E29" s="23">
        <v>46240949</v>
      </c>
      <c r="F29" s="24">
        <v>46240949</v>
      </c>
      <c r="G29" s="24">
        <v>2587449</v>
      </c>
      <c r="H29" s="24">
        <v>2340372</v>
      </c>
      <c r="I29" s="24">
        <v>3660273</v>
      </c>
      <c r="J29" s="24">
        <v>8588094</v>
      </c>
      <c r="K29" s="24">
        <v>4878693</v>
      </c>
      <c r="L29" s="24">
        <v>3428931</v>
      </c>
      <c r="M29" s="24">
        <v>2792553</v>
      </c>
      <c r="N29" s="24">
        <v>11100177</v>
      </c>
      <c r="O29" s="24"/>
      <c r="P29" s="24"/>
      <c r="Q29" s="24"/>
      <c r="R29" s="24"/>
      <c r="S29" s="24"/>
      <c r="T29" s="24"/>
      <c r="U29" s="24"/>
      <c r="V29" s="24"/>
      <c r="W29" s="24">
        <v>19688271</v>
      </c>
      <c r="X29" s="24">
        <v>16750789</v>
      </c>
      <c r="Y29" s="24">
        <v>2937482</v>
      </c>
      <c r="Z29" s="6">
        <v>17.54</v>
      </c>
      <c r="AA29" s="22">
        <v>46240949</v>
      </c>
    </row>
    <row r="30" spans="1:27" ht="12.75">
      <c r="A30" s="5" t="s">
        <v>34</v>
      </c>
      <c r="B30" s="3"/>
      <c r="C30" s="25">
        <v>86153590</v>
      </c>
      <c r="D30" s="25"/>
      <c r="E30" s="26">
        <v>56262000</v>
      </c>
      <c r="F30" s="27">
        <v>56262000</v>
      </c>
      <c r="G30" s="27">
        <v>7224184</v>
      </c>
      <c r="H30" s="27">
        <v>3554449</v>
      </c>
      <c r="I30" s="27">
        <v>3473200</v>
      </c>
      <c r="J30" s="27">
        <v>14251833</v>
      </c>
      <c r="K30" s="27">
        <v>3261263</v>
      </c>
      <c r="L30" s="27">
        <v>4545845</v>
      </c>
      <c r="M30" s="27">
        <v>4041107</v>
      </c>
      <c r="N30" s="27">
        <v>11848215</v>
      </c>
      <c r="O30" s="27"/>
      <c r="P30" s="27"/>
      <c r="Q30" s="27"/>
      <c r="R30" s="27"/>
      <c r="S30" s="27"/>
      <c r="T30" s="27"/>
      <c r="U30" s="27"/>
      <c r="V30" s="27"/>
      <c r="W30" s="27">
        <v>26100048</v>
      </c>
      <c r="X30" s="27">
        <v>45518522</v>
      </c>
      <c r="Y30" s="27">
        <v>-19418474</v>
      </c>
      <c r="Z30" s="7">
        <v>-42.66</v>
      </c>
      <c r="AA30" s="25">
        <v>56262000</v>
      </c>
    </row>
    <row r="31" spans="1:27" ht="12.75">
      <c r="A31" s="5" t="s">
        <v>35</v>
      </c>
      <c r="B31" s="3"/>
      <c r="C31" s="22">
        <v>20298080</v>
      </c>
      <c r="D31" s="22"/>
      <c r="E31" s="23">
        <v>37970188</v>
      </c>
      <c r="F31" s="24">
        <v>37970188</v>
      </c>
      <c r="G31" s="24">
        <v>1361534</v>
      </c>
      <c r="H31" s="24">
        <v>2105985</v>
      </c>
      <c r="I31" s="24">
        <v>2198313</v>
      </c>
      <c r="J31" s="24">
        <v>5665832</v>
      </c>
      <c r="K31" s="24">
        <v>1976396</v>
      </c>
      <c r="L31" s="24">
        <v>2383907</v>
      </c>
      <c r="M31" s="24">
        <v>3323422</v>
      </c>
      <c r="N31" s="24">
        <v>7683725</v>
      </c>
      <c r="O31" s="24"/>
      <c r="P31" s="24"/>
      <c r="Q31" s="24"/>
      <c r="R31" s="24"/>
      <c r="S31" s="24"/>
      <c r="T31" s="24"/>
      <c r="U31" s="24"/>
      <c r="V31" s="24"/>
      <c r="W31" s="24">
        <v>13349557</v>
      </c>
      <c r="X31" s="24"/>
      <c r="Y31" s="24">
        <v>13349557</v>
      </c>
      <c r="Z31" s="6">
        <v>0</v>
      </c>
      <c r="AA31" s="22">
        <v>37970188</v>
      </c>
    </row>
    <row r="32" spans="1:27" ht="12.75">
      <c r="A32" s="2" t="s">
        <v>36</v>
      </c>
      <c r="B32" s="3"/>
      <c r="C32" s="19">
        <f aca="true" t="shared" si="6" ref="C32:Y32">SUM(C33:C37)</f>
        <v>18257743</v>
      </c>
      <c r="D32" s="19">
        <f>SUM(D33:D37)</f>
        <v>0</v>
      </c>
      <c r="E32" s="20">
        <f t="shared" si="6"/>
        <v>24221723</v>
      </c>
      <c r="F32" s="21">
        <f t="shared" si="6"/>
        <v>24221723</v>
      </c>
      <c r="G32" s="21">
        <f t="shared" si="6"/>
        <v>1463761</v>
      </c>
      <c r="H32" s="21">
        <f t="shared" si="6"/>
        <v>2291872</v>
      </c>
      <c r="I32" s="21">
        <f t="shared" si="6"/>
        <v>1615219</v>
      </c>
      <c r="J32" s="21">
        <f t="shared" si="6"/>
        <v>5370852</v>
      </c>
      <c r="K32" s="21">
        <f t="shared" si="6"/>
        <v>2006404</v>
      </c>
      <c r="L32" s="21">
        <f t="shared" si="6"/>
        <v>1774926</v>
      </c>
      <c r="M32" s="21">
        <f t="shared" si="6"/>
        <v>1625301</v>
      </c>
      <c r="N32" s="21">
        <f t="shared" si="6"/>
        <v>5406631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10777483</v>
      </c>
      <c r="X32" s="21">
        <f t="shared" si="6"/>
        <v>11251854</v>
      </c>
      <c r="Y32" s="21">
        <f t="shared" si="6"/>
        <v>-474371</v>
      </c>
      <c r="Z32" s="4">
        <f>+IF(X32&lt;&gt;0,+(Y32/X32)*100,0)</f>
        <v>-4.215936324804783</v>
      </c>
      <c r="AA32" s="19">
        <f>SUM(AA33:AA37)</f>
        <v>24221723</v>
      </c>
    </row>
    <row r="33" spans="1:27" ht="12.75">
      <c r="A33" s="5" t="s">
        <v>37</v>
      </c>
      <c r="B33" s="3"/>
      <c r="C33" s="22">
        <v>4030873</v>
      </c>
      <c r="D33" s="22"/>
      <c r="E33" s="23">
        <v>5949320</v>
      </c>
      <c r="F33" s="24">
        <v>5949320</v>
      </c>
      <c r="G33" s="24">
        <v>403645</v>
      </c>
      <c r="H33" s="24">
        <v>854910</v>
      </c>
      <c r="I33" s="24">
        <v>376421</v>
      </c>
      <c r="J33" s="24">
        <v>1634976</v>
      </c>
      <c r="K33" s="24">
        <v>343085</v>
      </c>
      <c r="L33" s="24">
        <v>517978</v>
      </c>
      <c r="M33" s="24">
        <v>364789</v>
      </c>
      <c r="N33" s="24">
        <v>1225852</v>
      </c>
      <c r="O33" s="24"/>
      <c r="P33" s="24"/>
      <c r="Q33" s="24"/>
      <c r="R33" s="24"/>
      <c r="S33" s="24"/>
      <c r="T33" s="24"/>
      <c r="U33" s="24"/>
      <c r="V33" s="24"/>
      <c r="W33" s="24">
        <v>2860828</v>
      </c>
      <c r="X33" s="24">
        <v>2694322</v>
      </c>
      <c r="Y33" s="24">
        <v>166506</v>
      </c>
      <c r="Z33" s="6">
        <v>6.18</v>
      </c>
      <c r="AA33" s="22">
        <v>5949320</v>
      </c>
    </row>
    <row r="34" spans="1:27" ht="12.75">
      <c r="A34" s="5" t="s">
        <v>38</v>
      </c>
      <c r="B34" s="3"/>
      <c r="C34" s="22">
        <v>7672491</v>
      </c>
      <c r="D34" s="22"/>
      <c r="E34" s="23">
        <v>7134695</v>
      </c>
      <c r="F34" s="24">
        <v>7134695</v>
      </c>
      <c r="G34" s="24">
        <v>549596</v>
      </c>
      <c r="H34" s="24">
        <v>661885</v>
      </c>
      <c r="I34" s="24">
        <v>643386</v>
      </c>
      <c r="J34" s="24">
        <v>1854867</v>
      </c>
      <c r="K34" s="24">
        <v>985112</v>
      </c>
      <c r="L34" s="24">
        <v>699542</v>
      </c>
      <c r="M34" s="24">
        <v>637335</v>
      </c>
      <c r="N34" s="24">
        <v>2321989</v>
      </c>
      <c r="O34" s="24"/>
      <c r="P34" s="24"/>
      <c r="Q34" s="24"/>
      <c r="R34" s="24"/>
      <c r="S34" s="24"/>
      <c r="T34" s="24"/>
      <c r="U34" s="24"/>
      <c r="V34" s="24"/>
      <c r="W34" s="24">
        <v>4176856</v>
      </c>
      <c r="X34" s="24">
        <v>3385720</v>
      </c>
      <c r="Y34" s="24">
        <v>791136</v>
      </c>
      <c r="Z34" s="6">
        <v>23.37</v>
      </c>
      <c r="AA34" s="22">
        <v>7134695</v>
      </c>
    </row>
    <row r="35" spans="1:27" ht="12.75">
      <c r="A35" s="5" t="s">
        <v>39</v>
      </c>
      <c r="B35" s="3"/>
      <c r="C35" s="22">
        <v>6554379</v>
      </c>
      <c r="D35" s="22"/>
      <c r="E35" s="23">
        <v>11137708</v>
      </c>
      <c r="F35" s="24">
        <v>11137708</v>
      </c>
      <c r="G35" s="24">
        <v>510520</v>
      </c>
      <c r="H35" s="24">
        <v>775077</v>
      </c>
      <c r="I35" s="24">
        <v>595412</v>
      </c>
      <c r="J35" s="24">
        <v>1881009</v>
      </c>
      <c r="K35" s="24">
        <v>678207</v>
      </c>
      <c r="L35" s="24">
        <v>557406</v>
      </c>
      <c r="M35" s="24">
        <v>623177</v>
      </c>
      <c r="N35" s="24">
        <v>1858790</v>
      </c>
      <c r="O35" s="24"/>
      <c r="P35" s="24"/>
      <c r="Q35" s="24"/>
      <c r="R35" s="24"/>
      <c r="S35" s="24"/>
      <c r="T35" s="24"/>
      <c r="U35" s="24"/>
      <c r="V35" s="24"/>
      <c r="W35" s="24">
        <v>3739799</v>
      </c>
      <c r="X35" s="24">
        <v>5171812</v>
      </c>
      <c r="Y35" s="24">
        <v>-1432013</v>
      </c>
      <c r="Z35" s="6">
        <v>-27.69</v>
      </c>
      <c r="AA35" s="22">
        <v>11137708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21006393</v>
      </c>
      <c r="D38" s="19">
        <f>SUM(D39:D41)</f>
        <v>0</v>
      </c>
      <c r="E38" s="20">
        <f t="shared" si="7"/>
        <v>75651019</v>
      </c>
      <c r="F38" s="21">
        <f t="shared" si="7"/>
        <v>75651019</v>
      </c>
      <c r="G38" s="21">
        <f t="shared" si="7"/>
        <v>1593985</v>
      </c>
      <c r="H38" s="21">
        <f t="shared" si="7"/>
        <v>2000384</v>
      </c>
      <c r="I38" s="21">
        <f t="shared" si="7"/>
        <v>2982291</v>
      </c>
      <c r="J38" s="21">
        <f t="shared" si="7"/>
        <v>6576660</v>
      </c>
      <c r="K38" s="21">
        <f t="shared" si="7"/>
        <v>1747080</v>
      </c>
      <c r="L38" s="21">
        <f t="shared" si="7"/>
        <v>3384950</v>
      </c>
      <c r="M38" s="21">
        <f t="shared" si="7"/>
        <v>1943418</v>
      </c>
      <c r="N38" s="21">
        <f t="shared" si="7"/>
        <v>7075448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13652108</v>
      </c>
      <c r="X38" s="21">
        <f t="shared" si="7"/>
        <v>31454100</v>
      </c>
      <c r="Y38" s="21">
        <f t="shared" si="7"/>
        <v>-17801992</v>
      </c>
      <c r="Z38" s="4">
        <f>+IF(X38&lt;&gt;0,+(Y38/X38)*100,0)</f>
        <v>-56.596729838081515</v>
      </c>
      <c r="AA38" s="19">
        <f>SUM(AA39:AA41)</f>
        <v>75651019</v>
      </c>
    </row>
    <row r="39" spans="1:27" ht="12.75">
      <c r="A39" s="5" t="s">
        <v>43</v>
      </c>
      <c r="B39" s="3"/>
      <c r="C39" s="22">
        <v>7540020</v>
      </c>
      <c r="D39" s="22"/>
      <c r="E39" s="23">
        <v>14170963</v>
      </c>
      <c r="F39" s="24">
        <v>14170963</v>
      </c>
      <c r="G39" s="24">
        <v>438285</v>
      </c>
      <c r="H39" s="24">
        <v>417164</v>
      </c>
      <c r="I39" s="24">
        <v>729445</v>
      </c>
      <c r="J39" s="24">
        <v>1584894</v>
      </c>
      <c r="K39" s="24">
        <v>286881</v>
      </c>
      <c r="L39" s="24">
        <v>725338</v>
      </c>
      <c r="M39" s="24">
        <v>828388</v>
      </c>
      <c r="N39" s="24">
        <v>1840607</v>
      </c>
      <c r="O39" s="24"/>
      <c r="P39" s="24"/>
      <c r="Q39" s="24"/>
      <c r="R39" s="24"/>
      <c r="S39" s="24"/>
      <c r="T39" s="24"/>
      <c r="U39" s="24"/>
      <c r="V39" s="24"/>
      <c r="W39" s="24">
        <v>3425501</v>
      </c>
      <c r="X39" s="24">
        <v>7039100</v>
      </c>
      <c r="Y39" s="24">
        <v>-3613599</v>
      </c>
      <c r="Z39" s="6">
        <v>-51.34</v>
      </c>
      <c r="AA39" s="22">
        <v>14170963</v>
      </c>
    </row>
    <row r="40" spans="1:27" ht="12.75">
      <c r="A40" s="5" t="s">
        <v>44</v>
      </c>
      <c r="B40" s="3"/>
      <c r="C40" s="22">
        <v>13466373</v>
      </c>
      <c r="D40" s="22"/>
      <c r="E40" s="23">
        <v>61480056</v>
      </c>
      <c r="F40" s="24">
        <v>61480056</v>
      </c>
      <c r="G40" s="24">
        <v>1155700</v>
      </c>
      <c r="H40" s="24">
        <v>1583220</v>
      </c>
      <c r="I40" s="24">
        <v>2252846</v>
      </c>
      <c r="J40" s="24">
        <v>4991766</v>
      </c>
      <c r="K40" s="24">
        <v>1460199</v>
      </c>
      <c r="L40" s="24">
        <v>2659612</v>
      </c>
      <c r="M40" s="24">
        <v>1115030</v>
      </c>
      <c r="N40" s="24">
        <v>5234841</v>
      </c>
      <c r="O40" s="24"/>
      <c r="P40" s="24"/>
      <c r="Q40" s="24"/>
      <c r="R40" s="24"/>
      <c r="S40" s="24"/>
      <c r="T40" s="24"/>
      <c r="U40" s="24"/>
      <c r="V40" s="24"/>
      <c r="W40" s="24">
        <v>10226607</v>
      </c>
      <c r="X40" s="24">
        <v>24415000</v>
      </c>
      <c r="Y40" s="24">
        <v>-14188393</v>
      </c>
      <c r="Z40" s="6">
        <v>-58.11</v>
      </c>
      <c r="AA40" s="22">
        <v>61480056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67489840</v>
      </c>
      <c r="D42" s="19">
        <f>SUM(D43:D46)</f>
        <v>0</v>
      </c>
      <c r="E42" s="20">
        <f t="shared" si="8"/>
        <v>93480242</v>
      </c>
      <c r="F42" s="21">
        <f t="shared" si="8"/>
        <v>93480242</v>
      </c>
      <c r="G42" s="21">
        <f t="shared" si="8"/>
        <v>4647877</v>
      </c>
      <c r="H42" s="21">
        <f t="shared" si="8"/>
        <v>5295318</v>
      </c>
      <c r="I42" s="21">
        <f t="shared" si="8"/>
        <v>4841473</v>
      </c>
      <c r="J42" s="21">
        <f t="shared" si="8"/>
        <v>14784668</v>
      </c>
      <c r="K42" s="21">
        <f t="shared" si="8"/>
        <v>3897305</v>
      </c>
      <c r="L42" s="21">
        <f t="shared" si="8"/>
        <v>4574325</v>
      </c>
      <c r="M42" s="21">
        <f t="shared" si="8"/>
        <v>12138469</v>
      </c>
      <c r="N42" s="21">
        <f t="shared" si="8"/>
        <v>20610099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35394767</v>
      </c>
      <c r="X42" s="21">
        <f t="shared" si="8"/>
        <v>35985483</v>
      </c>
      <c r="Y42" s="21">
        <f t="shared" si="8"/>
        <v>-590716</v>
      </c>
      <c r="Z42" s="4">
        <f>+IF(X42&lt;&gt;0,+(Y42/X42)*100,0)</f>
        <v>-1.6415397286733653</v>
      </c>
      <c r="AA42" s="19">
        <f>SUM(AA43:AA46)</f>
        <v>93480242</v>
      </c>
    </row>
    <row r="43" spans="1:27" ht="12.75">
      <c r="A43" s="5" t="s">
        <v>47</v>
      </c>
      <c r="B43" s="3"/>
      <c r="C43" s="22">
        <v>56554250</v>
      </c>
      <c r="D43" s="22"/>
      <c r="E43" s="23">
        <v>74498513</v>
      </c>
      <c r="F43" s="24">
        <v>74498513</v>
      </c>
      <c r="G43" s="24">
        <v>3725711</v>
      </c>
      <c r="H43" s="24">
        <v>896752</v>
      </c>
      <c r="I43" s="24">
        <v>3507543</v>
      </c>
      <c r="J43" s="24">
        <v>8130006</v>
      </c>
      <c r="K43" s="24">
        <v>2636077</v>
      </c>
      <c r="L43" s="24">
        <v>3291324</v>
      </c>
      <c r="M43" s="24">
        <v>10868815</v>
      </c>
      <c r="N43" s="24">
        <v>16796216</v>
      </c>
      <c r="O43" s="24"/>
      <c r="P43" s="24"/>
      <c r="Q43" s="24"/>
      <c r="R43" s="24"/>
      <c r="S43" s="24"/>
      <c r="T43" s="24"/>
      <c r="U43" s="24"/>
      <c r="V43" s="24"/>
      <c r="W43" s="24">
        <v>24926222</v>
      </c>
      <c r="X43" s="24">
        <v>29621201</v>
      </c>
      <c r="Y43" s="24">
        <v>-4694979</v>
      </c>
      <c r="Z43" s="6">
        <v>-15.85</v>
      </c>
      <c r="AA43" s="22">
        <v>74498513</v>
      </c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>
        <v>3408660</v>
      </c>
      <c r="I44" s="24"/>
      <c r="J44" s="24">
        <v>3408660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3408660</v>
      </c>
      <c r="X44" s="24"/>
      <c r="Y44" s="24">
        <v>3408660</v>
      </c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>
        <v>10935590</v>
      </c>
      <c r="D46" s="22"/>
      <c r="E46" s="23">
        <v>18981729</v>
      </c>
      <c r="F46" s="24">
        <v>18981729</v>
      </c>
      <c r="G46" s="24">
        <v>922166</v>
      </c>
      <c r="H46" s="24">
        <v>989906</v>
      </c>
      <c r="I46" s="24">
        <v>1333930</v>
      </c>
      <c r="J46" s="24">
        <v>3246002</v>
      </c>
      <c r="K46" s="24">
        <v>1261228</v>
      </c>
      <c r="L46" s="24">
        <v>1283001</v>
      </c>
      <c r="M46" s="24">
        <v>1269654</v>
      </c>
      <c r="N46" s="24">
        <v>3813883</v>
      </c>
      <c r="O46" s="24"/>
      <c r="P46" s="24"/>
      <c r="Q46" s="24"/>
      <c r="R46" s="24"/>
      <c r="S46" s="24"/>
      <c r="T46" s="24"/>
      <c r="U46" s="24"/>
      <c r="V46" s="24"/>
      <c r="W46" s="24">
        <v>7059885</v>
      </c>
      <c r="X46" s="24">
        <v>6364282</v>
      </c>
      <c r="Y46" s="24">
        <v>695603</v>
      </c>
      <c r="Z46" s="6">
        <v>10.93</v>
      </c>
      <c r="AA46" s="22">
        <v>18981729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243236912</v>
      </c>
      <c r="D48" s="44">
        <f>+D28+D32+D38+D42+D47</f>
        <v>0</v>
      </c>
      <c r="E48" s="45">
        <f t="shared" si="9"/>
        <v>333826121</v>
      </c>
      <c r="F48" s="46">
        <f t="shared" si="9"/>
        <v>333826121</v>
      </c>
      <c r="G48" s="46">
        <f t="shared" si="9"/>
        <v>18878790</v>
      </c>
      <c r="H48" s="46">
        <f t="shared" si="9"/>
        <v>17588380</v>
      </c>
      <c r="I48" s="46">
        <f t="shared" si="9"/>
        <v>18770769</v>
      </c>
      <c r="J48" s="46">
        <f t="shared" si="9"/>
        <v>55237939</v>
      </c>
      <c r="K48" s="46">
        <f t="shared" si="9"/>
        <v>17767141</v>
      </c>
      <c r="L48" s="46">
        <f t="shared" si="9"/>
        <v>20092884</v>
      </c>
      <c r="M48" s="46">
        <f t="shared" si="9"/>
        <v>25864270</v>
      </c>
      <c r="N48" s="46">
        <f t="shared" si="9"/>
        <v>63724295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118962234</v>
      </c>
      <c r="X48" s="46">
        <f t="shared" si="9"/>
        <v>140960748</v>
      </c>
      <c r="Y48" s="46">
        <f t="shared" si="9"/>
        <v>-21998514</v>
      </c>
      <c r="Z48" s="47">
        <f>+IF(X48&lt;&gt;0,+(Y48/X48)*100,0)</f>
        <v>-15.60612745897177</v>
      </c>
      <c r="AA48" s="44">
        <f>+AA28+AA32+AA38+AA42+AA47</f>
        <v>333826121</v>
      </c>
    </row>
    <row r="49" spans="1:27" ht="12.75">
      <c r="A49" s="14" t="s">
        <v>58</v>
      </c>
      <c r="B49" s="15"/>
      <c r="C49" s="48">
        <f aca="true" t="shared" si="10" ref="C49:Y49">+C25-C48</f>
        <v>57991604</v>
      </c>
      <c r="D49" s="48">
        <f>+D25-D48</f>
        <v>0</v>
      </c>
      <c r="E49" s="49">
        <f t="shared" si="10"/>
        <v>11085883</v>
      </c>
      <c r="F49" s="50">
        <f t="shared" si="10"/>
        <v>11085883</v>
      </c>
      <c r="G49" s="50">
        <f t="shared" si="10"/>
        <v>62698268</v>
      </c>
      <c r="H49" s="50">
        <f t="shared" si="10"/>
        <v>-12819173</v>
      </c>
      <c r="I49" s="50">
        <f t="shared" si="10"/>
        <v>-12955973</v>
      </c>
      <c r="J49" s="50">
        <f t="shared" si="10"/>
        <v>36923122</v>
      </c>
      <c r="K49" s="50">
        <f t="shared" si="10"/>
        <v>-12866657</v>
      </c>
      <c r="L49" s="50">
        <f t="shared" si="10"/>
        <v>-16577947</v>
      </c>
      <c r="M49" s="50">
        <f t="shared" si="10"/>
        <v>31053361</v>
      </c>
      <c r="N49" s="50">
        <f t="shared" si="10"/>
        <v>1608757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38531879</v>
      </c>
      <c r="X49" s="50">
        <f>IF(F25=F48,0,X25-X48)</f>
        <v>20567475</v>
      </c>
      <c r="Y49" s="50">
        <f t="shared" si="10"/>
        <v>17964404</v>
      </c>
      <c r="Z49" s="51">
        <f>+IF(X49&lt;&gt;0,+(Y49/X49)*100,0)</f>
        <v>87.34375026589312</v>
      </c>
      <c r="AA49" s="48">
        <f>+AA25-AA48</f>
        <v>11085883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83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117075805</v>
      </c>
      <c r="D5" s="19">
        <f>SUM(D6:D8)</f>
        <v>0</v>
      </c>
      <c r="E5" s="20">
        <f t="shared" si="0"/>
        <v>110146358</v>
      </c>
      <c r="F5" s="21">
        <f t="shared" si="0"/>
        <v>110146358</v>
      </c>
      <c r="G5" s="21">
        <f t="shared" si="0"/>
        <v>21164015</v>
      </c>
      <c r="H5" s="21">
        <f t="shared" si="0"/>
        <v>3928704</v>
      </c>
      <c r="I5" s="21">
        <f t="shared" si="0"/>
        <v>1955280</v>
      </c>
      <c r="J5" s="21">
        <f t="shared" si="0"/>
        <v>27047999</v>
      </c>
      <c r="K5" s="21">
        <f t="shared" si="0"/>
        <v>2584647</v>
      </c>
      <c r="L5" s="21">
        <f t="shared" si="0"/>
        <v>3307936</v>
      </c>
      <c r="M5" s="21">
        <f t="shared" si="0"/>
        <v>39704317</v>
      </c>
      <c r="N5" s="21">
        <f t="shared" si="0"/>
        <v>45596900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72644899</v>
      </c>
      <c r="X5" s="21">
        <f t="shared" si="0"/>
        <v>77660045</v>
      </c>
      <c r="Y5" s="21">
        <f t="shared" si="0"/>
        <v>-5015146</v>
      </c>
      <c r="Z5" s="4">
        <f>+IF(X5&lt;&gt;0,+(Y5/X5)*100,0)</f>
        <v>-6.457820105563935</v>
      </c>
      <c r="AA5" s="19">
        <f>SUM(AA6:AA8)</f>
        <v>110146358</v>
      </c>
    </row>
    <row r="6" spans="1:27" ht="12.75">
      <c r="A6" s="5" t="s">
        <v>33</v>
      </c>
      <c r="B6" s="3"/>
      <c r="C6" s="22">
        <v>6947591</v>
      </c>
      <c r="D6" s="22"/>
      <c r="E6" s="23">
        <v>7015000</v>
      </c>
      <c r="F6" s="24">
        <v>7015000</v>
      </c>
      <c r="G6" s="24">
        <v>6100000</v>
      </c>
      <c r="H6" s="24"/>
      <c r="I6" s="24"/>
      <c r="J6" s="24">
        <v>6100000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6100000</v>
      </c>
      <c r="X6" s="24">
        <v>5261250</v>
      </c>
      <c r="Y6" s="24">
        <v>838750</v>
      </c>
      <c r="Z6" s="6">
        <v>15.94</v>
      </c>
      <c r="AA6" s="22">
        <v>7015000</v>
      </c>
    </row>
    <row r="7" spans="1:27" ht="12.75">
      <c r="A7" s="5" t="s">
        <v>34</v>
      </c>
      <c r="B7" s="3"/>
      <c r="C7" s="25">
        <v>110128214</v>
      </c>
      <c r="D7" s="25"/>
      <c r="E7" s="26">
        <v>103131358</v>
      </c>
      <c r="F7" s="27">
        <v>103131358</v>
      </c>
      <c r="G7" s="27">
        <v>15064015</v>
      </c>
      <c r="H7" s="27">
        <v>3928704</v>
      </c>
      <c r="I7" s="27">
        <v>1955280</v>
      </c>
      <c r="J7" s="27">
        <v>20947999</v>
      </c>
      <c r="K7" s="27">
        <v>2584647</v>
      </c>
      <c r="L7" s="27">
        <v>3307936</v>
      </c>
      <c r="M7" s="27">
        <v>39704317</v>
      </c>
      <c r="N7" s="27">
        <v>45596900</v>
      </c>
      <c r="O7" s="27"/>
      <c r="P7" s="27"/>
      <c r="Q7" s="27"/>
      <c r="R7" s="27"/>
      <c r="S7" s="27"/>
      <c r="T7" s="27"/>
      <c r="U7" s="27"/>
      <c r="V7" s="27"/>
      <c r="W7" s="27">
        <v>66544899</v>
      </c>
      <c r="X7" s="27">
        <v>72398795</v>
      </c>
      <c r="Y7" s="27">
        <v>-5853896</v>
      </c>
      <c r="Z7" s="7">
        <v>-8.09</v>
      </c>
      <c r="AA7" s="25">
        <v>103131358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1751775</v>
      </c>
      <c r="D9" s="19">
        <f>SUM(D10:D14)</f>
        <v>0</v>
      </c>
      <c r="E9" s="20">
        <f t="shared" si="1"/>
        <v>1714226</v>
      </c>
      <c r="F9" s="21">
        <f t="shared" si="1"/>
        <v>1714226</v>
      </c>
      <c r="G9" s="21">
        <f t="shared" si="1"/>
        <v>4955</v>
      </c>
      <c r="H9" s="21">
        <f t="shared" si="1"/>
        <v>5180</v>
      </c>
      <c r="I9" s="21">
        <f t="shared" si="1"/>
        <v>6896</v>
      </c>
      <c r="J9" s="21">
        <f t="shared" si="1"/>
        <v>17031</v>
      </c>
      <c r="K9" s="21">
        <f t="shared" si="1"/>
        <v>1308752</v>
      </c>
      <c r="L9" s="21">
        <f t="shared" si="1"/>
        <v>19372</v>
      </c>
      <c r="M9" s="21">
        <f t="shared" si="1"/>
        <v>7126</v>
      </c>
      <c r="N9" s="21">
        <f t="shared" si="1"/>
        <v>1335250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1352281</v>
      </c>
      <c r="X9" s="21">
        <f t="shared" si="1"/>
        <v>1607112</v>
      </c>
      <c r="Y9" s="21">
        <f t="shared" si="1"/>
        <v>-254831</v>
      </c>
      <c r="Z9" s="4">
        <f>+IF(X9&lt;&gt;0,+(Y9/X9)*100,0)</f>
        <v>-15.856455555057769</v>
      </c>
      <c r="AA9" s="19">
        <f>SUM(AA10:AA14)</f>
        <v>1714226</v>
      </c>
    </row>
    <row r="10" spans="1:27" ht="12.75">
      <c r="A10" s="5" t="s">
        <v>37</v>
      </c>
      <c r="B10" s="3"/>
      <c r="C10" s="22">
        <v>1645487</v>
      </c>
      <c r="D10" s="22"/>
      <c r="E10" s="23">
        <v>1631016</v>
      </c>
      <c r="F10" s="24">
        <v>1631016</v>
      </c>
      <c r="G10" s="24">
        <v>4632</v>
      </c>
      <c r="H10" s="24">
        <v>4924</v>
      </c>
      <c r="I10" s="24">
        <v>3451</v>
      </c>
      <c r="J10" s="24">
        <v>13007</v>
      </c>
      <c r="K10" s="24">
        <v>1308048</v>
      </c>
      <c r="L10" s="24">
        <v>7087</v>
      </c>
      <c r="M10" s="24">
        <v>4173</v>
      </c>
      <c r="N10" s="24">
        <v>1319308</v>
      </c>
      <c r="O10" s="24"/>
      <c r="P10" s="24"/>
      <c r="Q10" s="24"/>
      <c r="R10" s="24"/>
      <c r="S10" s="24"/>
      <c r="T10" s="24"/>
      <c r="U10" s="24"/>
      <c r="V10" s="24"/>
      <c r="W10" s="24">
        <v>1332315</v>
      </c>
      <c r="X10" s="24">
        <v>1565508</v>
      </c>
      <c r="Y10" s="24">
        <v>-233193</v>
      </c>
      <c r="Z10" s="6">
        <v>-14.9</v>
      </c>
      <c r="AA10" s="22">
        <v>1631016</v>
      </c>
    </row>
    <row r="11" spans="1:27" ht="12.75">
      <c r="A11" s="5" t="s">
        <v>38</v>
      </c>
      <c r="B11" s="3"/>
      <c r="C11" s="22">
        <v>288</v>
      </c>
      <c r="D11" s="22"/>
      <c r="E11" s="23"/>
      <c r="F11" s="24"/>
      <c r="G11" s="24"/>
      <c r="H11" s="24"/>
      <c r="I11" s="24">
        <v>2893</v>
      </c>
      <c r="J11" s="24">
        <v>2893</v>
      </c>
      <c r="K11" s="24">
        <v>226</v>
      </c>
      <c r="L11" s="24"/>
      <c r="M11" s="24">
        <v>1412</v>
      </c>
      <c r="N11" s="24">
        <v>1638</v>
      </c>
      <c r="O11" s="24"/>
      <c r="P11" s="24"/>
      <c r="Q11" s="24"/>
      <c r="R11" s="24"/>
      <c r="S11" s="24"/>
      <c r="T11" s="24"/>
      <c r="U11" s="24"/>
      <c r="V11" s="24"/>
      <c r="W11" s="24">
        <v>4531</v>
      </c>
      <c r="X11" s="24"/>
      <c r="Y11" s="24">
        <v>4531</v>
      </c>
      <c r="Z11" s="6">
        <v>0</v>
      </c>
      <c r="AA11" s="22"/>
    </row>
    <row r="12" spans="1:27" ht="12.75">
      <c r="A12" s="5" t="s">
        <v>39</v>
      </c>
      <c r="B12" s="3"/>
      <c r="C12" s="22">
        <v>106000</v>
      </c>
      <c r="D12" s="22"/>
      <c r="E12" s="23">
        <v>83210</v>
      </c>
      <c r="F12" s="24">
        <v>83210</v>
      </c>
      <c r="G12" s="24">
        <v>323</v>
      </c>
      <c r="H12" s="24">
        <v>256</v>
      </c>
      <c r="I12" s="24">
        <v>552</v>
      </c>
      <c r="J12" s="24">
        <v>1131</v>
      </c>
      <c r="K12" s="24">
        <v>478</v>
      </c>
      <c r="L12" s="24">
        <v>12285</v>
      </c>
      <c r="M12" s="24">
        <v>1541</v>
      </c>
      <c r="N12" s="24">
        <v>14304</v>
      </c>
      <c r="O12" s="24"/>
      <c r="P12" s="24"/>
      <c r="Q12" s="24"/>
      <c r="R12" s="24"/>
      <c r="S12" s="24"/>
      <c r="T12" s="24"/>
      <c r="U12" s="24"/>
      <c r="V12" s="24"/>
      <c r="W12" s="24">
        <v>15435</v>
      </c>
      <c r="X12" s="24">
        <v>41604</v>
      </c>
      <c r="Y12" s="24">
        <v>-26169</v>
      </c>
      <c r="Z12" s="6">
        <v>-62.9</v>
      </c>
      <c r="AA12" s="22">
        <v>83210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40536482</v>
      </c>
      <c r="D15" s="19">
        <f>SUM(D16:D18)</f>
        <v>0</v>
      </c>
      <c r="E15" s="20">
        <f t="shared" si="2"/>
        <v>45994088</v>
      </c>
      <c r="F15" s="21">
        <f t="shared" si="2"/>
        <v>45994088</v>
      </c>
      <c r="G15" s="21">
        <f t="shared" si="2"/>
        <v>220912</v>
      </c>
      <c r="H15" s="21">
        <f t="shared" si="2"/>
        <v>812934</v>
      </c>
      <c r="I15" s="21">
        <f t="shared" si="2"/>
        <v>253708</v>
      </c>
      <c r="J15" s="21">
        <f t="shared" si="2"/>
        <v>1287554</v>
      </c>
      <c r="K15" s="21">
        <f t="shared" si="2"/>
        <v>238628</v>
      </c>
      <c r="L15" s="21">
        <f t="shared" si="2"/>
        <v>1307623</v>
      </c>
      <c r="M15" s="21">
        <f t="shared" si="2"/>
        <v>158683</v>
      </c>
      <c r="N15" s="21">
        <f t="shared" si="2"/>
        <v>1704934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2992488</v>
      </c>
      <c r="X15" s="21">
        <f t="shared" si="2"/>
        <v>33884791</v>
      </c>
      <c r="Y15" s="21">
        <f t="shared" si="2"/>
        <v>-30892303</v>
      </c>
      <c r="Z15" s="4">
        <f>+IF(X15&lt;&gt;0,+(Y15/X15)*100,0)</f>
        <v>-91.16863964130692</v>
      </c>
      <c r="AA15" s="19">
        <f>SUM(AA16:AA18)</f>
        <v>45994088</v>
      </c>
    </row>
    <row r="16" spans="1:27" ht="12.75">
      <c r="A16" s="5" t="s">
        <v>43</v>
      </c>
      <c r="B16" s="3"/>
      <c r="C16" s="22">
        <v>6468877</v>
      </c>
      <c r="D16" s="22"/>
      <c r="E16" s="23">
        <v>2028730</v>
      </c>
      <c r="F16" s="24">
        <v>2028730</v>
      </c>
      <c r="G16" s="24">
        <v>3492</v>
      </c>
      <c r="H16" s="24">
        <v>2542</v>
      </c>
      <c r="I16" s="24">
        <v>61619</v>
      </c>
      <c r="J16" s="24">
        <v>67653</v>
      </c>
      <c r="K16" s="24">
        <v>1046</v>
      </c>
      <c r="L16" s="24">
        <v>7477</v>
      </c>
      <c r="M16" s="24">
        <v>1285</v>
      </c>
      <c r="N16" s="24">
        <v>9808</v>
      </c>
      <c r="O16" s="24"/>
      <c r="P16" s="24"/>
      <c r="Q16" s="24"/>
      <c r="R16" s="24"/>
      <c r="S16" s="24"/>
      <c r="T16" s="24"/>
      <c r="U16" s="24"/>
      <c r="V16" s="24"/>
      <c r="W16" s="24">
        <v>77461</v>
      </c>
      <c r="X16" s="24">
        <v>1486301</v>
      </c>
      <c r="Y16" s="24">
        <v>-1408840</v>
      </c>
      <c r="Z16" s="6">
        <v>-94.79</v>
      </c>
      <c r="AA16" s="22">
        <v>2028730</v>
      </c>
    </row>
    <row r="17" spans="1:27" ht="12.75">
      <c r="A17" s="5" t="s">
        <v>44</v>
      </c>
      <c r="B17" s="3"/>
      <c r="C17" s="22">
        <v>34067605</v>
      </c>
      <c r="D17" s="22"/>
      <c r="E17" s="23">
        <v>43965358</v>
      </c>
      <c r="F17" s="24">
        <v>43965358</v>
      </c>
      <c r="G17" s="24">
        <v>217420</v>
      </c>
      <c r="H17" s="24">
        <v>810392</v>
      </c>
      <c r="I17" s="24">
        <v>192089</v>
      </c>
      <c r="J17" s="24">
        <v>1219901</v>
      </c>
      <c r="K17" s="24">
        <v>237582</v>
      </c>
      <c r="L17" s="24">
        <v>1300146</v>
      </c>
      <c r="M17" s="24">
        <v>157398</v>
      </c>
      <c r="N17" s="24">
        <v>1695126</v>
      </c>
      <c r="O17" s="24"/>
      <c r="P17" s="24"/>
      <c r="Q17" s="24"/>
      <c r="R17" s="24"/>
      <c r="S17" s="24"/>
      <c r="T17" s="24"/>
      <c r="U17" s="24"/>
      <c r="V17" s="24"/>
      <c r="W17" s="24">
        <v>2915027</v>
      </c>
      <c r="X17" s="24">
        <v>32398490</v>
      </c>
      <c r="Y17" s="24">
        <v>-29483463</v>
      </c>
      <c r="Z17" s="6">
        <v>-91</v>
      </c>
      <c r="AA17" s="22">
        <v>43965358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104329338</v>
      </c>
      <c r="D19" s="19">
        <f>SUM(D20:D23)</f>
        <v>0</v>
      </c>
      <c r="E19" s="20">
        <f t="shared" si="3"/>
        <v>111196879</v>
      </c>
      <c r="F19" s="21">
        <f t="shared" si="3"/>
        <v>111196879</v>
      </c>
      <c r="G19" s="21">
        <f t="shared" si="3"/>
        <v>49855213</v>
      </c>
      <c r="H19" s="21">
        <f t="shared" si="3"/>
        <v>4790664</v>
      </c>
      <c r="I19" s="21">
        <f t="shared" si="3"/>
        <v>4813515</v>
      </c>
      <c r="J19" s="21">
        <f t="shared" si="3"/>
        <v>59459392</v>
      </c>
      <c r="K19" s="21">
        <f t="shared" si="3"/>
        <v>4247802</v>
      </c>
      <c r="L19" s="21">
        <f t="shared" si="3"/>
        <v>4421080</v>
      </c>
      <c r="M19" s="21">
        <f t="shared" si="3"/>
        <v>5724724</v>
      </c>
      <c r="N19" s="21">
        <f t="shared" si="3"/>
        <v>14393606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73852998</v>
      </c>
      <c r="X19" s="21">
        <f t="shared" si="3"/>
        <v>70870330</v>
      </c>
      <c r="Y19" s="21">
        <f t="shared" si="3"/>
        <v>2982668</v>
      </c>
      <c r="Z19" s="4">
        <f>+IF(X19&lt;&gt;0,+(Y19/X19)*100,0)</f>
        <v>4.208627221010541</v>
      </c>
      <c r="AA19" s="19">
        <f>SUM(AA20:AA23)</f>
        <v>111196879</v>
      </c>
    </row>
    <row r="20" spans="1:27" ht="12.75">
      <c r="A20" s="5" t="s">
        <v>47</v>
      </c>
      <c r="B20" s="3"/>
      <c r="C20" s="22">
        <v>66916405</v>
      </c>
      <c r="D20" s="22"/>
      <c r="E20" s="23">
        <v>74744879</v>
      </c>
      <c r="F20" s="24">
        <v>74744879</v>
      </c>
      <c r="G20" s="24">
        <v>25740353</v>
      </c>
      <c r="H20" s="24">
        <v>3616122</v>
      </c>
      <c r="I20" s="24">
        <v>3669642</v>
      </c>
      <c r="J20" s="24">
        <v>33026117</v>
      </c>
      <c r="K20" s="24">
        <v>3056285</v>
      </c>
      <c r="L20" s="24">
        <v>3251100</v>
      </c>
      <c r="M20" s="24">
        <v>4614453</v>
      </c>
      <c r="N20" s="24">
        <v>10921838</v>
      </c>
      <c r="O20" s="24"/>
      <c r="P20" s="24"/>
      <c r="Q20" s="24"/>
      <c r="R20" s="24"/>
      <c r="S20" s="24"/>
      <c r="T20" s="24"/>
      <c r="U20" s="24"/>
      <c r="V20" s="24"/>
      <c r="W20" s="24">
        <v>43947955</v>
      </c>
      <c r="X20" s="24">
        <v>46173382</v>
      </c>
      <c r="Y20" s="24">
        <v>-2225427</v>
      </c>
      <c r="Z20" s="6">
        <v>-4.82</v>
      </c>
      <c r="AA20" s="22">
        <v>74744879</v>
      </c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>
        <v>37412933</v>
      </c>
      <c r="D23" s="22"/>
      <c r="E23" s="23">
        <v>36452000</v>
      </c>
      <c r="F23" s="24">
        <v>36452000</v>
      </c>
      <c r="G23" s="24">
        <v>24114860</v>
      </c>
      <c r="H23" s="24">
        <v>1174542</v>
      </c>
      <c r="I23" s="24">
        <v>1143873</v>
      </c>
      <c r="J23" s="24">
        <v>26433275</v>
      </c>
      <c r="K23" s="24">
        <v>1191517</v>
      </c>
      <c r="L23" s="24">
        <v>1169980</v>
      </c>
      <c r="M23" s="24">
        <v>1110271</v>
      </c>
      <c r="N23" s="24">
        <v>3471768</v>
      </c>
      <c r="O23" s="24"/>
      <c r="P23" s="24"/>
      <c r="Q23" s="24"/>
      <c r="R23" s="24"/>
      <c r="S23" s="24"/>
      <c r="T23" s="24"/>
      <c r="U23" s="24"/>
      <c r="V23" s="24"/>
      <c r="W23" s="24">
        <v>29905043</v>
      </c>
      <c r="X23" s="24">
        <v>24696948</v>
      </c>
      <c r="Y23" s="24">
        <v>5208095</v>
      </c>
      <c r="Z23" s="6">
        <v>21.09</v>
      </c>
      <c r="AA23" s="22">
        <v>36452000</v>
      </c>
    </row>
    <row r="24" spans="1:27" ht="12.75">
      <c r="A24" s="2" t="s">
        <v>51</v>
      </c>
      <c r="B24" s="8" t="s">
        <v>52</v>
      </c>
      <c r="C24" s="19">
        <v>2530</v>
      </c>
      <c r="D24" s="19"/>
      <c r="E24" s="20">
        <v>2756</v>
      </c>
      <c r="F24" s="21">
        <v>2756</v>
      </c>
      <c r="G24" s="21">
        <v>31</v>
      </c>
      <c r="H24" s="21"/>
      <c r="I24" s="21">
        <v>124</v>
      </c>
      <c r="J24" s="21">
        <v>155</v>
      </c>
      <c r="K24" s="21"/>
      <c r="L24" s="21">
        <v>93</v>
      </c>
      <c r="M24" s="21">
        <v>402</v>
      </c>
      <c r="N24" s="21">
        <v>495</v>
      </c>
      <c r="O24" s="21"/>
      <c r="P24" s="21"/>
      <c r="Q24" s="21"/>
      <c r="R24" s="21"/>
      <c r="S24" s="21"/>
      <c r="T24" s="21"/>
      <c r="U24" s="21"/>
      <c r="V24" s="21"/>
      <c r="W24" s="21">
        <v>650</v>
      </c>
      <c r="X24" s="21">
        <v>1380</v>
      </c>
      <c r="Y24" s="21">
        <v>-730</v>
      </c>
      <c r="Z24" s="4">
        <v>-52.9</v>
      </c>
      <c r="AA24" s="19">
        <v>2756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263695930</v>
      </c>
      <c r="D25" s="44">
        <f>+D5+D9+D15+D19+D24</f>
        <v>0</v>
      </c>
      <c r="E25" s="45">
        <f t="shared" si="4"/>
        <v>269054307</v>
      </c>
      <c r="F25" s="46">
        <f t="shared" si="4"/>
        <v>269054307</v>
      </c>
      <c r="G25" s="46">
        <f t="shared" si="4"/>
        <v>71245126</v>
      </c>
      <c r="H25" s="46">
        <f t="shared" si="4"/>
        <v>9537482</v>
      </c>
      <c r="I25" s="46">
        <f t="shared" si="4"/>
        <v>7029523</v>
      </c>
      <c r="J25" s="46">
        <f t="shared" si="4"/>
        <v>87812131</v>
      </c>
      <c r="K25" s="46">
        <f t="shared" si="4"/>
        <v>8379829</v>
      </c>
      <c r="L25" s="46">
        <f t="shared" si="4"/>
        <v>9056104</v>
      </c>
      <c r="M25" s="46">
        <f t="shared" si="4"/>
        <v>45595252</v>
      </c>
      <c r="N25" s="46">
        <f t="shared" si="4"/>
        <v>63031185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150843316</v>
      </c>
      <c r="X25" s="46">
        <f t="shared" si="4"/>
        <v>184023658</v>
      </c>
      <c r="Y25" s="46">
        <f t="shared" si="4"/>
        <v>-33180342</v>
      </c>
      <c r="Z25" s="47">
        <f>+IF(X25&lt;&gt;0,+(Y25/X25)*100,0)</f>
        <v>-18.030476277131715</v>
      </c>
      <c r="AA25" s="44">
        <f>+AA5+AA9+AA15+AA19+AA24</f>
        <v>269054307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82121706</v>
      </c>
      <c r="D28" s="19">
        <f>SUM(D29:D31)</f>
        <v>0</v>
      </c>
      <c r="E28" s="20">
        <f t="shared" si="5"/>
        <v>94072934</v>
      </c>
      <c r="F28" s="21">
        <f t="shared" si="5"/>
        <v>94072934</v>
      </c>
      <c r="G28" s="21">
        <f t="shared" si="5"/>
        <v>6490413</v>
      </c>
      <c r="H28" s="21">
        <f t="shared" si="5"/>
        <v>5931279</v>
      </c>
      <c r="I28" s="21">
        <f t="shared" si="5"/>
        <v>7108278</v>
      </c>
      <c r="J28" s="21">
        <f t="shared" si="5"/>
        <v>19529970</v>
      </c>
      <c r="K28" s="21">
        <f t="shared" si="5"/>
        <v>6744865</v>
      </c>
      <c r="L28" s="21">
        <f t="shared" si="5"/>
        <v>8087715</v>
      </c>
      <c r="M28" s="21">
        <f t="shared" si="5"/>
        <v>7481935</v>
      </c>
      <c r="N28" s="21">
        <f t="shared" si="5"/>
        <v>22314515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41844485</v>
      </c>
      <c r="X28" s="21">
        <f t="shared" si="5"/>
        <v>48031785</v>
      </c>
      <c r="Y28" s="21">
        <f t="shared" si="5"/>
        <v>-6187300</v>
      </c>
      <c r="Z28" s="4">
        <f>+IF(X28&lt;&gt;0,+(Y28/X28)*100,0)</f>
        <v>-12.881678247019135</v>
      </c>
      <c r="AA28" s="19">
        <f>SUM(AA29:AA31)</f>
        <v>94072934</v>
      </c>
    </row>
    <row r="29" spans="1:27" ht="12.75">
      <c r="A29" s="5" t="s">
        <v>33</v>
      </c>
      <c r="B29" s="3"/>
      <c r="C29" s="22">
        <v>23130272</v>
      </c>
      <c r="D29" s="22"/>
      <c r="E29" s="23">
        <v>27831156</v>
      </c>
      <c r="F29" s="24">
        <v>27831156</v>
      </c>
      <c r="G29" s="24">
        <v>2777744</v>
      </c>
      <c r="H29" s="24">
        <v>1877772</v>
      </c>
      <c r="I29" s="24">
        <v>1865715</v>
      </c>
      <c r="J29" s="24">
        <v>6521231</v>
      </c>
      <c r="K29" s="24">
        <v>2174575</v>
      </c>
      <c r="L29" s="24">
        <v>1736511</v>
      </c>
      <c r="M29" s="24">
        <v>2076594</v>
      </c>
      <c r="N29" s="24">
        <v>5987680</v>
      </c>
      <c r="O29" s="24"/>
      <c r="P29" s="24"/>
      <c r="Q29" s="24"/>
      <c r="R29" s="24"/>
      <c r="S29" s="24"/>
      <c r="T29" s="24"/>
      <c r="U29" s="24"/>
      <c r="V29" s="24"/>
      <c r="W29" s="24">
        <v>12508911</v>
      </c>
      <c r="X29" s="24">
        <v>14376198</v>
      </c>
      <c r="Y29" s="24">
        <v>-1867287</v>
      </c>
      <c r="Z29" s="6">
        <v>-12.99</v>
      </c>
      <c r="AA29" s="22">
        <v>27831156</v>
      </c>
    </row>
    <row r="30" spans="1:27" ht="12.75">
      <c r="A30" s="5" t="s">
        <v>34</v>
      </c>
      <c r="B30" s="3"/>
      <c r="C30" s="25">
        <v>57340370</v>
      </c>
      <c r="D30" s="25"/>
      <c r="E30" s="26">
        <v>63443846</v>
      </c>
      <c r="F30" s="27">
        <v>63443846</v>
      </c>
      <c r="G30" s="27">
        <v>3598262</v>
      </c>
      <c r="H30" s="27">
        <v>3874848</v>
      </c>
      <c r="I30" s="27">
        <v>5056324</v>
      </c>
      <c r="J30" s="27">
        <v>12529434</v>
      </c>
      <c r="K30" s="27">
        <v>4400264</v>
      </c>
      <c r="L30" s="27">
        <v>6205659</v>
      </c>
      <c r="M30" s="27">
        <v>5292304</v>
      </c>
      <c r="N30" s="27">
        <v>15898227</v>
      </c>
      <c r="O30" s="27"/>
      <c r="P30" s="27"/>
      <c r="Q30" s="27"/>
      <c r="R30" s="27"/>
      <c r="S30" s="27"/>
      <c r="T30" s="27"/>
      <c r="U30" s="27"/>
      <c r="V30" s="27"/>
      <c r="W30" s="27">
        <v>28427661</v>
      </c>
      <c r="X30" s="27">
        <v>32607163</v>
      </c>
      <c r="Y30" s="27">
        <v>-4179502</v>
      </c>
      <c r="Z30" s="7">
        <v>-12.82</v>
      </c>
      <c r="AA30" s="25">
        <v>63443846</v>
      </c>
    </row>
    <row r="31" spans="1:27" ht="12.75">
      <c r="A31" s="5" t="s">
        <v>35</v>
      </c>
      <c r="B31" s="3"/>
      <c r="C31" s="22">
        <v>1651064</v>
      </c>
      <c r="D31" s="22"/>
      <c r="E31" s="23">
        <v>2797932</v>
      </c>
      <c r="F31" s="24">
        <v>2797932</v>
      </c>
      <c r="G31" s="24">
        <v>114407</v>
      </c>
      <c r="H31" s="24">
        <v>178659</v>
      </c>
      <c r="I31" s="24">
        <v>186239</v>
      </c>
      <c r="J31" s="24">
        <v>479305</v>
      </c>
      <c r="K31" s="24">
        <v>170026</v>
      </c>
      <c r="L31" s="24">
        <v>145545</v>
      </c>
      <c r="M31" s="24">
        <v>113037</v>
      </c>
      <c r="N31" s="24">
        <v>428608</v>
      </c>
      <c r="O31" s="24"/>
      <c r="P31" s="24"/>
      <c r="Q31" s="24"/>
      <c r="R31" s="24"/>
      <c r="S31" s="24"/>
      <c r="T31" s="24"/>
      <c r="U31" s="24"/>
      <c r="V31" s="24"/>
      <c r="W31" s="24">
        <v>907913</v>
      </c>
      <c r="X31" s="24">
        <v>1048424</v>
      </c>
      <c r="Y31" s="24">
        <v>-140511</v>
      </c>
      <c r="Z31" s="6">
        <v>-13.4</v>
      </c>
      <c r="AA31" s="22">
        <v>2797932</v>
      </c>
    </row>
    <row r="32" spans="1:27" ht="12.75">
      <c r="A32" s="2" t="s">
        <v>36</v>
      </c>
      <c r="B32" s="3"/>
      <c r="C32" s="19">
        <f aca="true" t="shared" si="6" ref="C32:Y32">SUM(C33:C37)</f>
        <v>17807231</v>
      </c>
      <c r="D32" s="19">
        <f>SUM(D33:D37)</f>
        <v>0</v>
      </c>
      <c r="E32" s="20">
        <f t="shared" si="6"/>
        <v>11972929</v>
      </c>
      <c r="F32" s="21">
        <f t="shared" si="6"/>
        <v>11972929</v>
      </c>
      <c r="G32" s="21">
        <f t="shared" si="6"/>
        <v>699052</v>
      </c>
      <c r="H32" s="21">
        <f t="shared" si="6"/>
        <v>601877</v>
      </c>
      <c r="I32" s="21">
        <f t="shared" si="6"/>
        <v>882635</v>
      </c>
      <c r="J32" s="21">
        <f t="shared" si="6"/>
        <v>2183564</v>
      </c>
      <c r="K32" s="21">
        <f t="shared" si="6"/>
        <v>727970</v>
      </c>
      <c r="L32" s="21">
        <f t="shared" si="6"/>
        <v>807848</v>
      </c>
      <c r="M32" s="21">
        <f t="shared" si="6"/>
        <v>1641362</v>
      </c>
      <c r="N32" s="21">
        <f t="shared" si="6"/>
        <v>3177180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5360744</v>
      </c>
      <c r="X32" s="21">
        <f t="shared" si="6"/>
        <v>6111948</v>
      </c>
      <c r="Y32" s="21">
        <f t="shared" si="6"/>
        <v>-751204</v>
      </c>
      <c r="Z32" s="4">
        <f>+IF(X32&lt;&gt;0,+(Y32/X32)*100,0)</f>
        <v>-12.290745929121124</v>
      </c>
      <c r="AA32" s="19">
        <f>SUM(AA33:AA37)</f>
        <v>11972929</v>
      </c>
    </row>
    <row r="33" spans="1:27" ht="12.75">
      <c r="A33" s="5" t="s">
        <v>37</v>
      </c>
      <c r="B33" s="3"/>
      <c r="C33" s="22">
        <v>8824230</v>
      </c>
      <c r="D33" s="22"/>
      <c r="E33" s="23">
        <v>9154438</v>
      </c>
      <c r="F33" s="24">
        <v>9154438</v>
      </c>
      <c r="G33" s="24">
        <v>547197</v>
      </c>
      <c r="H33" s="24">
        <v>416124</v>
      </c>
      <c r="I33" s="24">
        <v>710505</v>
      </c>
      <c r="J33" s="24">
        <v>1673826</v>
      </c>
      <c r="K33" s="24">
        <v>533665</v>
      </c>
      <c r="L33" s="24">
        <v>646728</v>
      </c>
      <c r="M33" s="24">
        <v>1213203</v>
      </c>
      <c r="N33" s="24">
        <v>2393596</v>
      </c>
      <c r="O33" s="24"/>
      <c r="P33" s="24"/>
      <c r="Q33" s="24"/>
      <c r="R33" s="24"/>
      <c r="S33" s="24"/>
      <c r="T33" s="24"/>
      <c r="U33" s="24"/>
      <c r="V33" s="24"/>
      <c r="W33" s="24">
        <v>4067422</v>
      </c>
      <c r="X33" s="24">
        <v>4664505</v>
      </c>
      <c r="Y33" s="24">
        <v>-597083</v>
      </c>
      <c r="Z33" s="6">
        <v>-12.8</v>
      </c>
      <c r="AA33" s="22">
        <v>9154438</v>
      </c>
    </row>
    <row r="34" spans="1:27" ht="12.75">
      <c r="A34" s="5" t="s">
        <v>38</v>
      </c>
      <c r="B34" s="3"/>
      <c r="C34" s="22">
        <v>1756254</v>
      </c>
      <c r="D34" s="22"/>
      <c r="E34" s="23">
        <v>1890874</v>
      </c>
      <c r="F34" s="24">
        <v>1890874</v>
      </c>
      <c r="G34" s="24">
        <v>98440</v>
      </c>
      <c r="H34" s="24">
        <v>107089</v>
      </c>
      <c r="I34" s="24">
        <v>121774</v>
      </c>
      <c r="J34" s="24">
        <v>327303</v>
      </c>
      <c r="K34" s="24">
        <v>139815</v>
      </c>
      <c r="L34" s="24">
        <v>115772</v>
      </c>
      <c r="M34" s="24">
        <v>370884</v>
      </c>
      <c r="N34" s="24">
        <v>626471</v>
      </c>
      <c r="O34" s="24"/>
      <c r="P34" s="24"/>
      <c r="Q34" s="24"/>
      <c r="R34" s="24"/>
      <c r="S34" s="24"/>
      <c r="T34" s="24"/>
      <c r="U34" s="24"/>
      <c r="V34" s="24"/>
      <c r="W34" s="24">
        <v>953774</v>
      </c>
      <c r="X34" s="24">
        <v>959280</v>
      </c>
      <c r="Y34" s="24">
        <v>-5506</v>
      </c>
      <c r="Z34" s="6">
        <v>-0.57</v>
      </c>
      <c r="AA34" s="22">
        <v>1890874</v>
      </c>
    </row>
    <row r="35" spans="1:27" ht="12.75">
      <c r="A35" s="5" t="s">
        <v>39</v>
      </c>
      <c r="B35" s="3"/>
      <c r="C35" s="22">
        <v>7226747</v>
      </c>
      <c r="D35" s="22"/>
      <c r="E35" s="23">
        <v>927617</v>
      </c>
      <c r="F35" s="24">
        <v>927617</v>
      </c>
      <c r="G35" s="24">
        <v>53415</v>
      </c>
      <c r="H35" s="24">
        <v>78664</v>
      </c>
      <c r="I35" s="24">
        <v>50356</v>
      </c>
      <c r="J35" s="24">
        <v>182435</v>
      </c>
      <c r="K35" s="24">
        <v>54490</v>
      </c>
      <c r="L35" s="24">
        <v>45348</v>
      </c>
      <c r="M35" s="24">
        <v>57275</v>
      </c>
      <c r="N35" s="24">
        <v>157113</v>
      </c>
      <c r="O35" s="24"/>
      <c r="P35" s="24"/>
      <c r="Q35" s="24"/>
      <c r="R35" s="24"/>
      <c r="S35" s="24"/>
      <c r="T35" s="24"/>
      <c r="U35" s="24"/>
      <c r="V35" s="24"/>
      <c r="W35" s="24">
        <v>339548</v>
      </c>
      <c r="X35" s="24">
        <v>488163</v>
      </c>
      <c r="Y35" s="24">
        <v>-148615</v>
      </c>
      <c r="Z35" s="6">
        <v>-30.44</v>
      </c>
      <c r="AA35" s="22">
        <v>927617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36596611</v>
      </c>
      <c r="D38" s="19">
        <f>SUM(D39:D41)</f>
        <v>0</v>
      </c>
      <c r="E38" s="20">
        <f t="shared" si="7"/>
        <v>43867780</v>
      </c>
      <c r="F38" s="21">
        <f t="shared" si="7"/>
        <v>43867780</v>
      </c>
      <c r="G38" s="21">
        <f t="shared" si="7"/>
        <v>1970295</v>
      </c>
      <c r="H38" s="21">
        <f t="shared" si="7"/>
        <v>1851257</v>
      </c>
      <c r="I38" s="21">
        <f t="shared" si="7"/>
        <v>2418859</v>
      </c>
      <c r="J38" s="21">
        <f t="shared" si="7"/>
        <v>6240411</v>
      </c>
      <c r="K38" s="21">
        <f t="shared" si="7"/>
        <v>2099611</v>
      </c>
      <c r="L38" s="21">
        <f t="shared" si="7"/>
        <v>2428489</v>
      </c>
      <c r="M38" s="21">
        <f t="shared" si="7"/>
        <v>8432003</v>
      </c>
      <c r="N38" s="21">
        <f t="shared" si="7"/>
        <v>12960103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19200514</v>
      </c>
      <c r="X38" s="21">
        <f t="shared" si="7"/>
        <v>22492057</v>
      </c>
      <c r="Y38" s="21">
        <f t="shared" si="7"/>
        <v>-3291543</v>
      </c>
      <c r="Z38" s="4">
        <f>+IF(X38&lt;&gt;0,+(Y38/X38)*100,0)</f>
        <v>-14.634246214119056</v>
      </c>
      <c r="AA38" s="19">
        <f>SUM(AA39:AA41)</f>
        <v>43867780</v>
      </c>
    </row>
    <row r="39" spans="1:27" ht="12.75">
      <c r="A39" s="5" t="s">
        <v>43</v>
      </c>
      <c r="B39" s="3"/>
      <c r="C39" s="22">
        <v>14422961</v>
      </c>
      <c r="D39" s="22"/>
      <c r="E39" s="23">
        <v>16409153</v>
      </c>
      <c r="F39" s="24">
        <v>16409153</v>
      </c>
      <c r="G39" s="24">
        <v>748391</v>
      </c>
      <c r="H39" s="24">
        <v>1019446</v>
      </c>
      <c r="I39" s="24">
        <v>1307025</v>
      </c>
      <c r="J39" s="24">
        <v>3074862</v>
      </c>
      <c r="K39" s="24">
        <v>821997</v>
      </c>
      <c r="L39" s="24">
        <v>1327646</v>
      </c>
      <c r="M39" s="24">
        <v>1212088</v>
      </c>
      <c r="N39" s="24">
        <v>3361731</v>
      </c>
      <c r="O39" s="24"/>
      <c r="P39" s="24"/>
      <c r="Q39" s="24"/>
      <c r="R39" s="24"/>
      <c r="S39" s="24"/>
      <c r="T39" s="24"/>
      <c r="U39" s="24"/>
      <c r="V39" s="24"/>
      <c r="W39" s="24">
        <v>6436593</v>
      </c>
      <c r="X39" s="24">
        <v>8652279</v>
      </c>
      <c r="Y39" s="24">
        <v>-2215686</v>
      </c>
      <c r="Z39" s="6">
        <v>-25.61</v>
      </c>
      <c r="AA39" s="22">
        <v>16409153</v>
      </c>
    </row>
    <row r="40" spans="1:27" ht="12.75">
      <c r="A40" s="5" t="s">
        <v>44</v>
      </c>
      <c r="B40" s="3"/>
      <c r="C40" s="22">
        <v>22015948</v>
      </c>
      <c r="D40" s="22"/>
      <c r="E40" s="23">
        <v>27308677</v>
      </c>
      <c r="F40" s="24">
        <v>27308677</v>
      </c>
      <c r="G40" s="24">
        <v>1211106</v>
      </c>
      <c r="H40" s="24">
        <v>821013</v>
      </c>
      <c r="I40" s="24">
        <v>1101036</v>
      </c>
      <c r="J40" s="24">
        <v>3133155</v>
      </c>
      <c r="K40" s="24">
        <v>1266816</v>
      </c>
      <c r="L40" s="24">
        <v>1090045</v>
      </c>
      <c r="M40" s="24">
        <v>7209117</v>
      </c>
      <c r="N40" s="24">
        <v>9565978</v>
      </c>
      <c r="O40" s="24"/>
      <c r="P40" s="24"/>
      <c r="Q40" s="24"/>
      <c r="R40" s="24"/>
      <c r="S40" s="24"/>
      <c r="T40" s="24"/>
      <c r="U40" s="24"/>
      <c r="V40" s="24"/>
      <c r="W40" s="24">
        <v>12699133</v>
      </c>
      <c r="X40" s="24">
        <v>13752626</v>
      </c>
      <c r="Y40" s="24">
        <v>-1053493</v>
      </c>
      <c r="Z40" s="6">
        <v>-7.66</v>
      </c>
      <c r="AA40" s="22">
        <v>27308677</v>
      </c>
    </row>
    <row r="41" spans="1:27" ht="12.75">
      <c r="A41" s="5" t="s">
        <v>45</v>
      </c>
      <c r="B41" s="3"/>
      <c r="C41" s="22">
        <v>157702</v>
      </c>
      <c r="D41" s="22"/>
      <c r="E41" s="23">
        <v>149950</v>
      </c>
      <c r="F41" s="24">
        <v>149950</v>
      </c>
      <c r="G41" s="24">
        <v>10798</v>
      </c>
      <c r="H41" s="24">
        <v>10798</v>
      </c>
      <c r="I41" s="24">
        <v>10798</v>
      </c>
      <c r="J41" s="24">
        <v>32394</v>
      </c>
      <c r="K41" s="24">
        <v>10798</v>
      </c>
      <c r="L41" s="24">
        <v>10798</v>
      </c>
      <c r="M41" s="24">
        <v>10798</v>
      </c>
      <c r="N41" s="24">
        <v>32394</v>
      </c>
      <c r="O41" s="24"/>
      <c r="P41" s="24"/>
      <c r="Q41" s="24"/>
      <c r="R41" s="24"/>
      <c r="S41" s="24"/>
      <c r="T41" s="24"/>
      <c r="U41" s="24"/>
      <c r="V41" s="24"/>
      <c r="W41" s="24">
        <v>64788</v>
      </c>
      <c r="X41" s="24">
        <v>87152</v>
      </c>
      <c r="Y41" s="24">
        <v>-22364</v>
      </c>
      <c r="Z41" s="6">
        <v>-25.66</v>
      </c>
      <c r="AA41" s="22">
        <v>149950</v>
      </c>
    </row>
    <row r="42" spans="1:27" ht="12.75">
      <c r="A42" s="2" t="s">
        <v>46</v>
      </c>
      <c r="B42" s="8"/>
      <c r="C42" s="19">
        <f aca="true" t="shared" si="8" ref="C42:Y42">SUM(C43:C46)</f>
        <v>64426334</v>
      </c>
      <c r="D42" s="19">
        <f>SUM(D43:D46)</f>
        <v>0</v>
      </c>
      <c r="E42" s="20">
        <f t="shared" si="8"/>
        <v>84585576</v>
      </c>
      <c r="F42" s="21">
        <f t="shared" si="8"/>
        <v>84585576</v>
      </c>
      <c r="G42" s="21">
        <f t="shared" si="8"/>
        <v>7536506</v>
      </c>
      <c r="H42" s="21">
        <f t="shared" si="8"/>
        <v>6662033</v>
      </c>
      <c r="I42" s="21">
        <f t="shared" si="8"/>
        <v>6806276</v>
      </c>
      <c r="J42" s="21">
        <f t="shared" si="8"/>
        <v>21004815</v>
      </c>
      <c r="K42" s="21">
        <f t="shared" si="8"/>
        <v>4803734</v>
      </c>
      <c r="L42" s="21">
        <f t="shared" si="8"/>
        <v>5090862</v>
      </c>
      <c r="M42" s="21">
        <f t="shared" si="8"/>
        <v>7089632</v>
      </c>
      <c r="N42" s="21">
        <f t="shared" si="8"/>
        <v>16984228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37989043</v>
      </c>
      <c r="X42" s="21">
        <f t="shared" si="8"/>
        <v>42661926</v>
      </c>
      <c r="Y42" s="21">
        <f t="shared" si="8"/>
        <v>-4672883</v>
      </c>
      <c r="Z42" s="4">
        <f>+IF(X42&lt;&gt;0,+(Y42/X42)*100,0)</f>
        <v>-10.953286544072109</v>
      </c>
      <c r="AA42" s="19">
        <f>SUM(AA43:AA46)</f>
        <v>84585576</v>
      </c>
    </row>
    <row r="43" spans="1:27" ht="12.75">
      <c r="A43" s="5" t="s">
        <v>47</v>
      </c>
      <c r="B43" s="3"/>
      <c r="C43" s="22">
        <v>39413432</v>
      </c>
      <c r="D43" s="22"/>
      <c r="E43" s="23">
        <v>49452895</v>
      </c>
      <c r="F43" s="24">
        <v>49452895</v>
      </c>
      <c r="G43" s="24">
        <v>5635010</v>
      </c>
      <c r="H43" s="24">
        <v>4768783</v>
      </c>
      <c r="I43" s="24">
        <v>4539848</v>
      </c>
      <c r="J43" s="24">
        <v>14943641</v>
      </c>
      <c r="K43" s="24">
        <v>2731500</v>
      </c>
      <c r="L43" s="24">
        <v>2811120</v>
      </c>
      <c r="M43" s="24">
        <v>3701858</v>
      </c>
      <c r="N43" s="24">
        <v>9244478</v>
      </c>
      <c r="O43" s="24"/>
      <c r="P43" s="24"/>
      <c r="Q43" s="24"/>
      <c r="R43" s="24"/>
      <c r="S43" s="24"/>
      <c r="T43" s="24"/>
      <c r="U43" s="24"/>
      <c r="V43" s="24"/>
      <c r="W43" s="24">
        <v>24188119</v>
      </c>
      <c r="X43" s="24">
        <v>24914666</v>
      </c>
      <c r="Y43" s="24">
        <v>-726547</v>
      </c>
      <c r="Z43" s="6">
        <v>-2.92</v>
      </c>
      <c r="AA43" s="22">
        <v>49452895</v>
      </c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>
        <v>3552793</v>
      </c>
      <c r="D45" s="25"/>
      <c r="E45" s="26">
        <v>3956191</v>
      </c>
      <c r="F45" s="27">
        <v>3956191</v>
      </c>
      <c r="G45" s="27">
        <v>154304</v>
      </c>
      <c r="H45" s="27">
        <v>168588</v>
      </c>
      <c r="I45" s="27">
        <v>229304</v>
      </c>
      <c r="J45" s="27">
        <v>552196</v>
      </c>
      <c r="K45" s="27">
        <v>200336</v>
      </c>
      <c r="L45" s="27">
        <v>287697</v>
      </c>
      <c r="M45" s="27">
        <v>915499</v>
      </c>
      <c r="N45" s="27">
        <v>1403532</v>
      </c>
      <c r="O45" s="27"/>
      <c r="P45" s="27"/>
      <c r="Q45" s="27"/>
      <c r="R45" s="27"/>
      <c r="S45" s="27"/>
      <c r="T45" s="27"/>
      <c r="U45" s="27"/>
      <c r="V45" s="27"/>
      <c r="W45" s="27">
        <v>1955728</v>
      </c>
      <c r="X45" s="27">
        <v>2045784</v>
      </c>
      <c r="Y45" s="27">
        <v>-90056</v>
      </c>
      <c r="Z45" s="7">
        <v>-4.4</v>
      </c>
      <c r="AA45" s="25">
        <v>3956191</v>
      </c>
    </row>
    <row r="46" spans="1:27" ht="12.75">
      <c r="A46" s="5" t="s">
        <v>50</v>
      </c>
      <c r="B46" s="3"/>
      <c r="C46" s="22">
        <v>21460109</v>
      </c>
      <c r="D46" s="22"/>
      <c r="E46" s="23">
        <v>31176490</v>
      </c>
      <c r="F46" s="24">
        <v>31176490</v>
      </c>
      <c r="G46" s="24">
        <v>1747192</v>
      </c>
      <c r="H46" s="24">
        <v>1724662</v>
      </c>
      <c r="I46" s="24">
        <v>2037124</v>
      </c>
      <c r="J46" s="24">
        <v>5508978</v>
      </c>
      <c r="K46" s="24">
        <v>1871898</v>
      </c>
      <c r="L46" s="24">
        <v>1992045</v>
      </c>
      <c r="M46" s="24">
        <v>2472275</v>
      </c>
      <c r="N46" s="24">
        <v>6336218</v>
      </c>
      <c r="O46" s="24"/>
      <c r="P46" s="24"/>
      <c r="Q46" s="24"/>
      <c r="R46" s="24"/>
      <c r="S46" s="24"/>
      <c r="T46" s="24"/>
      <c r="U46" s="24"/>
      <c r="V46" s="24"/>
      <c r="W46" s="24">
        <v>11845196</v>
      </c>
      <c r="X46" s="24">
        <v>15701476</v>
      </c>
      <c r="Y46" s="24">
        <v>-3856280</v>
      </c>
      <c r="Z46" s="6">
        <v>-24.56</v>
      </c>
      <c r="AA46" s="22">
        <v>31176490</v>
      </c>
    </row>
    <row r="47" spans="1:27" ht="12.75">
      <c r="A47" s="2" t="s">
        <v>51</v>
      </c>
      <c r="B47" s="8" t="s">
        <v>52</v>
      </c>
      <c r="C47" s="19">
        <v>1488789</v>
      </c>
      <c r="D47" s="19"/>
      <c r="E47" s="20">
        <v>1765010</v>
      </c>
      <c r="F47" s="21">
        <v>1765010</v>
      </c>
      <c r="G47" s="21">
        <v>78394</v>
      </c>
      <c r="H47" s="21">
        <v>96542</v>
      </c>
      <c r="I47" s="21">
        <v>102950</v>
      </c>
      <c r="J47" s="21">
        <v>277886</v>
      </c>
      <c r="K47" s="21">
        <v>118290</v>
      </c>
      <c r="L47" s="21">
        <v>98042</v>
      </c>
      <c r="M47" s="21">
        <v>132034</v>
      </c>
      <c r="N47" s="21">
        <v>348366</v>
      </c>
      <c r="O47" s="21"/>
      <c r="P47" s="21"/>
      <c r="Q47" s="21"/>
      <c r="R47" s="21"/>
      <c r="S47" s="21"/>
      <c r="T47" s="21"/>
      <c r="U47" s="21"/>
      <c r="V47" s="21"/>
      <c r="W47" s="21">
        <v>626252</v>
      </c>
      <c r="X47" s="21">
        <v>925803</v>
      </c>
      <c r="Y47" s="21">
        <v>-299551</v>
      </c>
      <c r="Z47" s="4">
        <v>-32.36</v>
      </c>
      <c r="AA47" s="19">
        <v>1765010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202440671</v>
      </c>
      <c r="D48" s="44">
        <f>+D28+D32+D38+D42+D47</f>
        <v>0</v>
      </c>
      <c r="E48" s="45">
        <f t="shared" si="9"/>
        <v>236264229</v>
      </c>
      <c r="F48" s="46">
        <f t="shared" si="9"/>
        <v>236264229</v>
      </c>
      <c r="G48" s="46">
        <f t="shared" si="9"/>
        <v>16774660</v>
      </c>
      <c r="H48" s="46">
        <f t="shared" si="9"/>
        <v>15142988</v>
      </c>
      <c r="I48" s="46">
        <f t="shared" si="9"/>
        <v>17318998</v>
      </c>
      <c r="J48" s="46">
        <f t="shared" si="9"/>
        <v>49236646</v>
      </c>
      <c r="K48" s="46">
        <f t="shared" si="9"/>
        <v>14494470</v>
      </c>
      <c r="L48" s="46">
        <f t="shared" si="9"/>
        <v>16512956</v>
      </c>
      <c r="M48" s="46">
        <f t="shared" si="9"/>
        <v>24776966</v>
      </c>
      <c r="N48" s="46">
        <f t="shared" si="9"/>
        <v>55784392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105021038</v>
      </c>
      <c r="X48" s="46">
        <f t="shared" si="9"/>
        <v>120223519</v>
      </c>
      <c r="Y48" s="46">
        <f t="shared" si="9"/>
        <v>-15202481</v>
      </c>
      <c r="Z48" s="47">
        <f>+IF(X48&lt;&gt;0,+(Y48/X48)*100,0)</f>
        <v>-12.645180515802403</v>
      </c>
      <c r="AA48" s="44">
        <f>+AA28+AA32+AA38+AA42+AA47</f>
        <v>236264229</v>
      </c>
    </row>
    <row r="49" spans="1:27" ht="12.75">
      <c r="A49" s="14" t="s">
        <v>58</v>
      </c>
      <c r="B49" s="15"/>
      <c r="C49" s="48">
        <f aca="true" t="shared" si="10" ref="C49:Y49">+C25-C48</f>
        <v>61255259</v>
      </c>
      <c r="D49" s="48">
        <f>+D25-D48</f>
        <v>0</v>
      </c>
      <c r="E49" s="49">
        <f t="shared" si="10"/>
        <v>32790078</v>
      </c>
      <c r="F49" s="50">
        <f t="shared" si="10"/>
        <v>32790078</v>
      </c>
      <c r="G49" s="50">
        <f t="shared" si="10"/>
        <v>54470466</v>
      </c>
      <c r="H49" s="50">
        <f t="shared" si="10"/>
        <v>-5605506</v>
      </c>
      <c r="I49" s="50">
        <f t="shared" si="10"/>
        <v>-10289475</v>
      </c>
      <c r="J49" s="50">
        <f t="shared" si="10"/>
        <v>38575485</v>
      </c>
      <c r="K49" s="50">
        <f t="shared" si="10"/>
        <v>-6114641</v>
      </c>
      <c r="L49" s="50">
        <f t="shared" si="10"/>
        <v>-7456852</v>
      </c>
      <c r="M49" s="50">
        <f t="shared" si="10"/>
        <v>20818286</v>
      </c>
      <c r="N49" s="50">
        <f t="shared" si="10"/>
        <v>7246793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45822278</v>
      </c>
      <c r="X49" s="50">
        <f>IF(F25=F48,0,X25-X48)</f>
        <v>63800139</v>
      </c>
      <c r="Y49" s="50">
        <f t="shared" si="10"/>
        <v>-17977861</v>
      </c>
      <c r="Z49" s="51">
        <f>+IF(X49&lt;&gt;0,+(Y49/X49)*100,0)</f>
        <v>-28.17840412542048</v>
      </c>
      <c r="AA49" s="48">
        <f>+AA25-AA48</f>
        <v>32790078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84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98793853</v>
      </c>
      <c r="D5" s="19">
        <f>SUM(D6:D8)</f>
        <v>0</v>
      </c>
      <c r="E5" s="20">
        <f t="shared" si="0"/>
        <v>97729281</v>
      </c>
      <c r="F5" s="21">
        <f t="shared" si="0"/>
        <v>97729281</v>
      </c>
      <c r="G5" s="21">
        <f t="shared" si="0"/>
        <v>23294252</v>
      </c>
      <c r="H5" s="21">
        <f t="shared" si="0"/>
        <v>1987249</v>
      </c>
      <c r="I5" s="21">
        <f t="shared" si="0"/>
        <v>2669236</v>
      </c>
      <c r="J5" s="21">
        <f t="shared" si="0"/>
        <v>27950737</v>
      </c>
      <c r="K5" s="21">
        <f t="shared" si="0"/>
        <v>3177895</v>
      </c>
      <c r="L5" s="21">
        <f t="shared" si="0"/>
        <v>2097057</v>
      </c>
      <c r="M5" s="21">
        <f t="shared" si="0"/>
        <v>12284693</v>
      </c>
      <c r="N5" s="21">
        <f t="shared" si="0"/>
        <v>17559645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45510382</v>
      </c>
      <c r="X5" s="21">
        <f t="shared" si="0"/>
        <v>44862303</v>
      </c>
      <c r="Y5" s="21">
        <f t="shared" si="0"/>
        <v>648079</v>
      </c>
      <c r="Z5" s="4">
        <f>+IF(X5&lt;&gt;0,+(Y5/X5)*100,0)</f>
        <v>1.4445959227728455</v>
      </c>
      <c r="AA5" s="19">
        <f>SUM(AA6:AA8)</f>
        <v>97729281</v>
      </c>
    </row>
    <row r="6" spans="1:27" ht="12.75">
      <c r="A6" s="5" t="s">
        <v>33</v>
      </c>
      <c r="B6" s="3"/>
      <c r="C6" s="22">
        <v>6649831</v>
      </c>
      <c r="D6" s="22"/>
      <c r="E6" s="23">
        <v>4811000</v>
      </c>
      <c r="F6" s="24">
        <v>4811000</v>
      </c>
      <c r="G6" s="24"/>
      <c r="H6" s="24">
        <v>257</v>
      </c>
      <c r="I6" s="24"/>
      <c r="J6" s="24">
        <v>257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257</v>
      </c>
      <c r="X6" s="24">
        <v>2733675</v>
      </c>
      <c r="Y6" s="24">
        <v>-2733418</v>
      </c>
      <c r="Z6" s="6">
        <v>-99.99</v>
      </c>
      <c r="AA6" s="22">
        <v>4811000</v>
      </c>
    </row>
    <row r="7" spans="1:27" ht="12.75">
      <c r="A7" s="5" t="s">
        <v>34</v>
      </c>
      <c r="B7" s="3"/>
      <c r="C7" s="25">
        <v>89856766</v>
      </c>
      <c r="D7" s="25"/>
      <c r="E7" s="26">
        <v>92918281</v>
      </c>
      <c r="F7" s="27">
        <v>92918281</v>
      </c>
      <c r="G7" s="27">
        <v>23277133</v>
      </c>
      <c r="H7" s="27">
        <v>1969445</v>
      </c>
      <c r="I7" s="27">
        <v>2643613</v>
      </c>
      <c r="J7" s="27">
        <v>27890191</v>
      </c>
      <c r="K7" s="27">
        <v>3150729</v>
      </c>
      <c r="L7" s="27">
        <v>2082106</v>
      </c>
      <c r="M7" s="27">
        <v>12274864</v>
      </c>
      <c r="N7" s="27">
        <v>17507699</v>
      </c>
      <c r="O7" s="27"/>
      <c r="P7" s="27"/>
      <c r="Q7" s="27"/>
      <c r="R7" s="27"/>
      <c r="S7" s="27"/>
      <c r="T7" s="27"/>
      <c r="U7" s="27"/>
      <c r="V7" s="27"/>
      <c r="W7" s="27">
        <v>45397890</v>
      </c>
      <c r="X7" s="27">
        <v>42128628</v>
      </c>
      <c r="Y7" s="27">
        <v>3269262</v>
      </c>
      <c r="Z7" s="7">
        <v>7.76</v>
      </c>
      <c r="AA7" s="25">
        <v>92918281</v>
      </c>
    </row>
    <row r="8" spans="1:27" ht="12.75">
      <c r="A8" s="5" t="s">
        <v>35</v>
      </c>
      <c r="B8" s="3"/>
      <c r="C8" s="22">
        <v>2287256</v>
      </c>
      <c r="D8" s="22"/>
      <c r="E8" s="23"/>
      <c r="F8" s="24"/>
      <c r="G8" s="24">
        <v>17119</v>
      </c>
      <c r="H8" s="24">
        <v>17547</v>
      </c>
      <c r="I8" s="24">
        <v>25623</v>
      </c>
      <c r="J8" s="24">
        <v>60289</v>
      </c>
      <c r="K8" s="24">
        <v>27166</v>
      </c>
      <c r="L8" s="24">
        <v>14951</v>
      </c>
      <c r="M8" s="24">
        <v>9829</v>
      </c>
      <c r="N8" s="24">
        <v>51946</v>
      </c>
      <c r="O8" s="24"/>
      <c r="P8" s="24"/>
      <c r="Q8" s="24"/>
      <c r="R8" s="24"/>
      <c r="S8" s="24"/>
      <c r="T8" s="24"/>
      <c r="U8" s="24"/>
      <c r="V8" s="24"/>
      <c r="W8" s="24">
        <v>112235</v>
      </c>
      <c r="X8" s="24"/>
      <c r="Y8" s="24">
        <v>112235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16173869</v>
      </c>
      <c r="D9" s="19">
        <f>SUM(D10:D14)</f>
        <v>0</v>
      </c>
      <c r="E9" s="20">
        <f t="shared" si="1"/>
        <v>17541256</v>
      </c>
      <c r="F9" s="21">
        <f t="shared" si="1"/>
        <v>17541256</v>
      </c>
      <c r="G9" s="21">
        <f t="shared" si="1"/>
        <v>373990</v>
      </c>
      <c r="H9" s="21">
        <f t="shared" si="1"/>
        <v>67407</v>
      </c>
      <c r="I9" s="21">
        <f t="shared" si="1"/>
        <v>45118</v>
      </c>
      <c r="J9" s="21">
        <f t="shared" si="1"/>
        <v>486515</v>
      </c>
      <c r="K9" s="21">
        <f t="shared" si="1"/>
        <v>30930</v>
      </c>
      <c r="L9" s="21">
        <f t="shared" si="1"/>
        <v>81355</v>
      </c>
      <c r="M9" s="21">
        <f t="shared" si="1"/>
        <v>57027</v>
      </c>
      <c r="N9" s="21">
        <f t="shared" si="1"/>
        <v>169312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655827</v>
      </c>
      <c r="X9" s="21">
        <f t="shared" si="1"/>
        <v>7625253</v>
      </c>
      <c r="Y9" s="21">
        <f t="shared" si="1"/>
        <v>-6969426</v>
      </c>
      <c r="Z9" s="4">
        <f>+IF(X9&lt;&gt;0,+(Y9/X9)*100,0)</f>
        <v>-91.39927553879195</v>
      </c>
      <c r="AA9" s="19">
        <f>SUM(AA10:AA14)</f>
        <v>17541256</v>
      </c>
    </row>
    <row r="10" spans="1:27" ht="12.75">
      <c r="A10" s="5" t="s">
        <v>37</v>
      </c>
      <c r="B10" s="3"/>
      <c r="C10" s="22">
        <v>2533293</v>
      </c>
      <c r="D10" s="22"/>
      <c r="E10" s="23">
        <v>6850471</v>
      </c>
      <c r="F10" s="24">
        <v>6850471</v>
      </c>
      <c r="G10" s="24">
        <v>34745</v>
      </c>
      <c r="H10" s="24">
        <v>65334</v>
      </c>
      <c r="I10" s="24">
        <v>42721</v>
      </c>
      <c r="J10" s="24">
        <v>142800</v>
      </c>
      <c r="K10" s="24">
        <v>27884</v>
      </c>
      <c r="L10" s="24">
        <v>49413</v>
      </c>
      <c r="M10" s="24">
        <v>24762</v>
      </c>
      <c r="N10" s="24">
        <v>102059</v>
      </c>
      <c r="O10" s="24"/>
      <c r="P10" s="24"/>
      <c r="Q10" s="24"/>
      <c r="R10" s="24"/>
      <c r="S10" s="24"/>
      <c r="T10" s="24"/>
      <c r="U10" s="24"/>
      <c r="V10" s="24"/>
      <c r="W10" s="24">
        <v>244859</v>
      </c>
      <c r="X10" s="24">
        <v>2579228</v>
      </c>
      <c r="Y10" s="24">
        <v>-2334369</v>
      </c>
      <c r="Z10" s="6">
        <v>-90.51</v>
      </c>
      <c r="AA10" s="22">
        <v>6850471</v>
      </c>
    </row>
    <row r="11" spans="1:27" ht="12.75">
      <c r="A11" s="5" t="s">
        <v>38</v>
      </c>
      <c r="B11" s="3"/>
      <c r="C11" s="22">
        <v>9555850</v>
      </c>
      <c r="D11" s="22"/>
      <c r="E11" s="23">
        <v>1548714</v>
      </c>
      <c r="F11" s="24">
        <v>1548714</v>
      </c>
      <c r="G11" s="24">
        <v>339245</v>
      </c>
      <c r="H11" s="24">
        <v>2073</v>
      </c>
      <c r="I11" s="24">
        <v>2397</v>
      </c>
      <c r="J11" s="24">
        <v>343715</v>
      </c>
      <c r="K11" s="24">
        <v>3046</v>
      </c>
      <c r="L11" s="24">
        <v>31942</v>
      </c>
      <c r="M11" s="24">
        <v>32265</v>
      </c>
      <c r="N11" s="24">
        <v>67253</v>
      </c>
      <c r="O11" s="24"/>
      <c r="P11" s="24"/>
      <c r="Q11" s="24"/>
      <c r="R11" s="24"/>
      <c r="S11" s="24"/>
      <c r="T11" s="24"/>
      <c r="U11" s="24"/>
      <c r="V11" s="24"/>
      <c r="W11" s="24">
        <v>410968</v>
      </c>
      <c r="X11" s="24">
        <v>772312</v>
      </c>
      <c r="Y11" s="24">
        <v>-361344</v>
      </c>
      <c r="Z11" s="6">
        <v>-46.79</v>
      </c>
      <c r="AA11" s="22">
        <v>1548714</v>
      </c>
    </row>
    <row r="12" spans="1:27" ht="12.75">
      <c r="A12" s="5" t="s">
        <v>39</v>
      </c>
      <c r="B12" s="3"/>
      <c r="C12" s="22">
        <v>4084726</v>
      </c>
      <c r="D12" s="22"/>
      <c r="E12" s="23">
        <v>9142071</v>
      </c>
      <c r="F12" s="24">
        <v>9142071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4273713</v>
      </c>
      <c r="Y12" s="24">
        <v>-4273713</v>
      </c>
      <c r="Z12" s="6">
        <v>-100</v>
      </c>
      <c r="AA12" s="22">
        <v>9142071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18972083</v>
      </c>
      <c r="D15" s="19">
        <f>SUM(D16:D18)</f>
        <v>0</v>
      </c>
      <c r="E15" s="20">
        <f t="shared" si="2"/>
        <v>24692318</v>
      </c>
      <c r="F15" s="21">
        <f t="shared" si="2"/>
        <v>24692318</v>
      </c>
      <c r="G15" s="21">
        <f t="shared" si="2"/>
        <v>369295</v>
      </c>
      <c r="H15" s="21">
        <f t="shared" si="2"/>
        <v>523034</v>
      </c>
      <c r="I15" s="21">
        <f t="shared" si="2"/>
        <v>252840</v>
      </c>
      <c r="J15" s="21">
        <f t="shared" si="2"/>
        <v>1145169</v>
      </c>
      <c r="K15" s="21">
        <f t="shared" si="2"/>
        <v>308218</v>
      </c>
      <c r="L15" s="21">
        <f t="shared" si="2"/>
        <v>358887</v>
      </c>
      <c r="M15" s="21">
        <f t="shared" si="2"/>
        <v>68094</v>
      </c>
      <c r="N15" s="21">
        <f t="shared" si="2"/>
        <v>735199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1880368</v>
      </c>
      <c r="X15" s="21">
        <f t="shared" si="2"/>
        <v>15880994</v>
      </c>
      <c r="Y15" s="21">
        <f t="shared" si="2"/>
        <v>-14000626</v>
      </c>
      <c r="Z15" s="4">
        <f>+IF(X15&lt;&gt;0,+(Y15/X15)*100,0)</f>
        <v>-88.15963282902821</v>
      </c>
      <c r="AA15" s="19">
        <f>SUM(AA16:AA18)</f>
        <v>24692318</v>
      </c>
    </row>
    <row r="16" spans="1:27" ht="12.75">
      <c r="A16" s="5" t="s">
        <v>43</v>
      </c>
      <c r="B16" s="3"/>
      <c r="C16" s="22">
        <v>5</v>
      </c>
      <c r="D16" s="22"/>
      <c r="E16" s="23">
        <v>343427</v>
      </c>
      <c r="F16" s="24">
        <v>343427</v>
      </c>
      <c r="G16" s="24">
        <v>5</v>
      </c>
      <c r="H16" s="24"/>
      <c r="I16" s="24"/>
      <c r="J16" s="24">
        <v>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5</v>
      </c>
      <c r="X16" s="24">
        <v>210790</v>
      </c>
      <c r="Y16" s="24">
        <v>-210785</v>
      </c>
      <c r="Z16" s="6">
        <v>-100</v>
      </c>
      <c r="AA16" s="22">
        <v>343427</v>
      </c>
    </row>
    <row r="17" spans="1:27" ht="12.75">
      <c r="A17" s="5" t="s">
        <v>44</v>
      </c>
      <c r="B17" s="3"/>
      <c r="C17" s="22">
        <v>18972078</v>
      </c>
      <c r="D17" s="22"/>
      <c r="E17" s="23">
        <v>24348891</v>
      </c>
      <c r="F17" s="24">
        <v>24348891</v>
      </c>
      <c r="G17" s="24">
        <v>369290</v>
      </c>
      <c r="H17" s="24">
        <v>523034</v>
      </c>
      <c r="I17" s="24">
        <v>252840</v>
      </c>
      <c r="J17" s="24">
        <v>1145164</v>
      </c>
      <c r="K17" s="24">
        <v>308218</v>
      </c>
      <c r="L17" s="24">
        <v>358887</v>
      </c>
      <c r="M17" s="24">
        <v>68094</v>
      </c>
      <c r="N17" s="24">
        <v>735199</v>
      </c>
      <c r="O17" s="24"/>
      <c r="P17" s="24"/>
      <c r="Q17" s="24"/>
      <c r="R17" s="24"/>
      <c r="S17" s="24"/>
      <c r="T17" s="24"/>
      <c r="U17" s="24"/>
      <c r="V17" s="24"/>
      <c r="W17" s="24">
        <v>1880363</v>
      </c>
      <c r="X17" s="24">
        <v>15670204</v>
      </c>
      <c r="Y17" s="24">
        <v>-13789841</v>
      </c>
      <c r="Z17" s="6">
        <v>-88</v>
      </c>
      <c r="AA17" s="22">
        <v>24348891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133331888</v>
      </c>
      <c r="D19" s="19">
        <f>SUM(D20:D23)</f>
        <v>0</v>
      </c>
      <c r="E19" s="20">
        <f t="shared" si="3"/>
        <v>139069161</v>
      </c>
      <c r="F19" s="21">
        <f t="shared" si="3"/>
        <v>139069161</v>
      </c>
      <c r="G19" s="21">
        <f t="shared" si="3"/>
        <v>13339805</v>
      </c>
      <c r="H19" s="21">
        <f t="shared" si="3"/>
        <v>9757707</v>
      </c>
      <c r="I19" s="21">
        <f t="shared" si="3"/>
        <v>11938272</v>
      </c>
      <c r="J19" s="21">
        <f t="shared" si="3"/>
        <v>35035784</v>
      </c>
      <c r="K19" s="21">
        <f t="shared" si="3"/>
        <v>11128858</v>
      </c>
      <c r="L19" s="21">
        <f t="shared" si="3"/>
        <v>7767148</v>
      </c>
      <c r="M19" s="21">
        <f t="shared" si="3"/>
        <v>10887341</v>
      </c>
      <c r="N19" s="21">
        <f t="shared" si="3"/>
        <v>29783347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64819131</v>
      </c>
      <c r="X19" s="21">
        <f t="shared" si="3"/>
        <v>62001952</v>
      </c>
      <c r="Y19" s="21">
        <f t="shared" si="3"/>
        <v>2817179</v>
      </c>
      <c r="Z19" s="4">
        <f>+IF(X19&lt;&gt;0,+(Y19/X19)*100,0)</f>
        <v>4.543694043697205</v>
      </c>
      <c r="AA19" s="19">
        <f>SUM(AA20:AA23)</f>
        <v>139069161</v>
      </c>
    </row>
    <row r="20" spans="1:27" ht="12.75">
      <c r="A20" s="5" t="s">
        <v>47</v>
      </c>
      <c r="B20" s="3"/>
      <c r="C20" s="22">
        <v>114158907</v>
      </c>
      <c r="D20" s="22"/>
      <c r="E20" s="23">
        <v>103967748</v>
      </c>
      <c r="F20" s="24">
        <v>103967748</v>
      </c>
      <c r="G20" s="24">
        <v>9358880</v>
      </c>
      <c r="H20" s="24">
        <v>6518205</v>
      </c>
      <c r="I20" s="24">
        <v>8722049</v>
      </c>
      <c r="J20" s="24">
        <v>24599134</v>
      </c>
      <c r="K20" s="24">
        <v>5986648</v>
      </c>
      <c r="L20" s="24">
        <v>4428226</v>
      </c>
      <c r="M20" s="24">
        <v>7534891</v>
      </c>
      <c r="N20" s="24">
        <v>17949765</v>
      </c>
      <c r="O20" s="24"/>
      <c r="P20" s="24"/>
      <c r="Q20" s="24"/>
      <c r="R20" s="24"/>
      <c r="S20" s="24"/>
      <c r="T20" s="24"/>
      <c r="U20" s="24"/>
      <c r="V20" s="24"/>
      <c r="W20" s="24">
        <v>42548899</v>
      </c>
      <c r="X20" s="24">
        <v>47554776</v>
      </c>
      <c r="Y20" s="24">
        <v>-5005877</v>
      </c>
      <c r="Z20" s="6">
        <v>-10.53</v>
      </c>
      <c r="AA20" s="22">
        <v>103967748</v>
      </c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>
        <v>19172981</v>
      </c>
      <c r="D23" s="22"/>
      <c r="E23" s="23">
        <v>35101413</v>
      </c>
      <c r="F23" s="24">
        <v>35101413</v>
      </c>
      <c r="G23" s="24">
        <v>3980925</v>
      </c>
      <c r="H23" s="24">
        <v>3239502</v>
      </c>
      <c r="I23" s="24">
        <v>3216223</v>
      </c>
      <c r="J23" s="24">
        <v>10436650</v>
      </c>
      <c r="K23" s="24">
        <v>5142210</v>
      </c>
      <c r="L23" s="24">
        <v>3338922</v>
      </c>
      <c r="M23" s="24">
        <v>3352450</v>
      </c>
      <c r="N23" s="24">
        <v>11833582</v>
      </c>
      <c r="O23" s="24"/>
      <c r="P23" s="24"/>
      <c r="Q23" s="24"/>
      <c r="R23" s="24"/>
      <c r="S23" s="24"/>
      <c r="T23" s="24"/>
      <c r="U23" s="24"/>
      <c r="V23" s="24"/>
      <c r="W23" s="24">
        <v>22270232</v>
      </c>
      <c r="X23" s="24">
        <v>14447176</v>
      </c>
      <c r="Y23" s="24">
        <v>7823056</v>
      </c>
      <c r="Z23" s="6">
        <v>54.15</v>
      </c>
      <c r="AA23" s="22">
        <v>35101413</v>
      </c>
    </row>
    <row r="24" spans="1:27" ht="12.75">
      <c r="A24" s="2" t="s">
        <v>51</v>
      </c>
      <c r="B24" s="8" t="s">
        <v>52</v>
      </c>
      <c r="C24" s="19">
        <v>540696</v>
      </c>
      <c r="D24" s="19"/>
      <c r="E24" s="20">
        <v>1104546</v>
      </c>
      <c r="F24" s="21">
        <v>1104546</v>
      </c>
      <c r="G24" s="21">
        <v>208713</v>
      </c>
      <c r="H24" s="21"/>
      <c r="I24" s="21"/>
      <c r="J24" s="21">
        <v>208713</v>
      </c>
      <c r="K24" s="21">
        <v>4613</v>
      </c>
      <c r="L24" s="21">
        <v>6428</v>
      </c>
      <c r="M24" s="21">
        <v>3718</v>
      </c>
      <c r="N24" s="21">
        <v>14759</v>
      </c>
      <c r="O24" s="21"/>
      <c r="P24" s="21"/>
      <c r="Q24" s="21"/>
      <c r="R24" s="21"/>
      <c r="S24" s="21"/>
      <c r="T24" s="21"/>
      <c r="U24" s="21"/>
      <c r="V24" s="21"/>
      <c r="W24" s="21">
        <v>223472</v>
      </c>
      <c r="X24" s="21">
        <v>558617</v>
      </c>
      <c r="Y24" s="21">
        <v>-335145</v>
      </c>
      <c r="Z24" s="4">
        <v>-60</v>
      </c>
      <c r="AA24" s="19">
        <v>1104546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267812389</v>
      </c>
      <c r="D25" s="44">
        <f>+D5+D9+D15+D19+D24</f>
        <v>0</v>
      </c>
      <c r="E25" s="45">
        <f t="shared" si="4"/>
        <v>280136562</v>
      </c>
      <c r="F25" s="46">
        <f t="shared" si="4"/>
        <v>280136562</v>
      </c>
      <c r="G25" s="46">
        <f t="shared" si="4"/>
        <v>37586055</v>
      </c>
      <c r="H25" s="46">
        <f t="shared" si="4"/>
        <v>12335397</v>
      </c>
      <c r="I25" s="46">
        <f t="shared" si="4"/>
        <v>14905466</v>
      </c>
      <c r="J25" s="46">
        <f t="shared" si="4"/>
        <v>64826918</v>
      </c>
      <c r="K25" s="46">
        <f t="shared" si="4"/>
        <v>14650514</v>
      </c>
      <c r="L25" s="46">
        <f t="shared" si="4"/>
        <v>10310875</v>
      </c>
      <c r="M25" s="46">
        <f t="shared" si="4"/>
        <v>23300873</v>
      </c>
      <c r="N25" s="46">
        <f t="shared" si="4"/>
        <v>48262262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113089180</v>
      </c>
      <c r="X25" s="46">
        <f t="shared" si="4"/>
        <v>130929119</v>
      </c>
      <c r="Y25" s="46">
        <f t="shared" si="4"/>
        <v>-17839939</v>
      </c>
      <c r="Z25" s="47">
        <f>+IF(X25&lt;&gt;0,+(Y25/X25)*100,0)</f>
        <v>-13.625646560716568</v>
      </c>
      <c r="AA25" s="44">
        <f>+AA5+AA9+AA15+AA19+AA24</f>
        <v>280136562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82838380</v>
      </c>
      <c r="D28" s="19">
        <f>SUM(D29:D31)</f>
        <v>0</v>
      </c>
      <c r="E28" s="20">
        <f t="shared" si="5"/>
        <v>65655322</v>
      </c>
      <c r="F28" s="21">
        <f t="shared" si="5"/>
        <v>65655322</v>
      </c>
      <c r="G28" s="21">
        <f t="shared" si="5"/>
        <v>4930700</v>
      </c>
      <c r="H28" s="21">
        <f t="shared" si="5"/>
        <v>3588511</v>
      </c>
      <c r="I28" s="21">
        <f t="shared" si="5"/>
        <v>3006258</v>
      </c>
      <c r="J28" s="21">
        <f t="shared" si="5"/>
        <v>11525469</v>
      </c>
      <c r="K28" s="21">
        <f t="shared" si="5"/>
        <v>5337570</v>
      </c>
      <c r="L28" s="21">
        <f t="shared" si="5"/>
        <v>4361475</v>
      </c>
      <c r="M28" s="21">
        <f t="shared" si="5"/>
        <v>7716724</v>
      </c>
      <c r="N28" s="21">
        <f t="shared" si="5"/>
        <v>17415769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28941238</v>
      </c>
      <c r="X28" s="21">
        <f t="shared" si="5"/>
        <v>35292632</v>
      </c>
      <c r="Y28" s="21">
        <f t="shared" si="5"/>
        <v>-6351394</v>
      </c>
      <c r="Z28" s="4">
        <f>+IF(X28&lt;&gt;0,+(Y28/X28)*100,0)</f>
        <v>-17.996373860697044</v>
      </c>
      <c r="AA28" s="19">
        <f>SUM(AA29:AA31)</f>
        <v>65655322</v>
      </c>
    </row>
    <row r="29" spans="1:27" ht="12.75">
      <c r="A29" s="5" t="s">
        <v>33</v>
      </c>
      <c r="B29" s="3"/>
      <c r="C29" s="22">
        <v>27830337</v>
      </c>
      <c r="D29" s="22"/>
      <c r="E29" s="23">
        <v>26168767</v>
      </c>
      <c r="F29" s="24">
        <v>26168767</v>
      </c>
      <c r="G29" s="24">
        <v>1176673</v>
      </c>
      <c r="H29" s="24">
        <v>1282569</v>
      </c>
      <c r="I29" s="24">
        <v>1277611</v>
      </c>
      <c r="J29" s="24">
        <v>3736853</v>
      </c>
      <c r="K29" s="24">
        <v>3403885</v>
      </c>
      <c r="L29" s="24">
        <v>2024263</v>
      </c>
      <c r="M29" s="24">
        <v>1893893</v>
      </c>
      <c r="N29" s="24">
        <v>7322041</v>
      </c>
      <c r="O29" s="24"/>
      <c r="P29" s="24"/>
      <c r="Q29" s="24"/>
      <c r="R29" s="24"/>
      <c r="S29" s="24"/>
      <c r="T29" s="24"/>
      <c r="U29" s="24"/>
      <c r="V29" s="24"/>
      <c r="W29" s="24">
        <v>11058894</v>
      </c>
      <c r="X29" s="24">
        <v>14540197</v>
      </c>
      <c r="Y29" s="24">
        <v>-3481303</v>
      </c>
      <c r="Z29" s="6">
        <v>-23.94</v>
      </c>
      <c r="AA29" s="22">
        <v>26168767</v>
      </c>
    </row>
    <row r="30" spans="1:27" ht="12.75">
      <c r="A30" s="5" t="s">
        <v>34</v>
      </c>
      <c r="B30" s="3"/>
      <c r="C30" s="25">
        <v>37960033</v>
      </c>
      <c r="D30" s="25"/>
      <c r="E30" s="26">
        <v>27896166</v>
      </c>
      <c r="F30" s="27">
        <v>27896166</v>
      </c>
      <c r="G30" s="27">
        <v>2779685</v>
      </c>
      <c r="H30" s="27">
        <v>978058</v>
      </c>
      <c r="I30" s="27">
        <v>983666</v>
      </c>
      <c r="J30" s="27">
        <v>4741409</v>
      </c>
      <c r="K30" s="27">
        <v>898515</v>
      </c>
      <c r="L30" s="27">
        <v>1309740</v>
      </c>
      <c r="M30" s="27">
        <v>4216764</v>
      </c>
      <c r="N30" s="27">
        <v>6425019</v>
      </c>
      <c r="O30" s="27"/>
      <c r="P30" s="27"/>
      <c r="Q30" s="27"/>
      <c r="R30" s="27"/>
      <c r="S30" s="27"/>
      <c r="T30" s="27"/>
      <c r="U30" s="27"/>
      <c r="V30" s="27"/>
      <c r="W30" s="27">
        <v>11166428</v>
      </c>
      <c r="X30" s="27">
        <v>20752435</v>
      </c>
      <c r="Y30" s="27">
        <v>-9586007</v>
      </c>
      <c r="Z30" s="7">
        <v>-46.19</v>
      </c>
      <c r="AA30" s="25">
        <v>27896166</v>
      </c>
    </row>
    <row r="31" spans="1:27" ht="12.75">
      <c r="A31" s="5" t="s">
        <v>35</v>
      </c>
      <c r="B31" s="3"/>
      <c r="C31" s="22">
        <v>17048010</v>
      </c>
      <c r="D31" s="22"/>
      <c r="E31" s="23">
        <v>11590389</v>
      </c>
      <c r="F31" s="24">
        <v>11590389</v>
      </c>
      <c r="G31" s="24">
        <v>974342</v>
      </c>
      <c r="H31" s="24">
        <v>1327884</v>
      </c>
      <c r="I31" s="24">
        <v>744981</v>
      </c>
      <c r="J31" s="24">
        <v>3047207</v>
      </c>
      <c r="K31" s="24">
        <v>1035170</v>
      </c>
      <c r="L31" s="24">
        <v>1027472</v>
      </c>
      <c r="M31" s="24">
        <v>1606067</v>
      </c>
      <c r="N31" s="24">
        <v>3668709</v>
      </c>
      <c r="O31" s="24"/>
      <c r="P31" s="24"/>
      <c r="Q31" s="24"/>
      <c r="R31" s="24"/>
      <c r="S31" s="24"/>
      <c r="T31" s="24"/>
      <c r="U31" s="24"/>
      <c r="V31" s="24"/>
      <c r="W31" s="24">
        <v>6715916</v>
      </c>
      <c r="X31" s="24"/>
      <c r="Y31" s="24">
        <v>6715916</v>
      </c>
      <c r="Z31" s="6">
        <v>0</v>
      </c>
      <c r="AA31" s="22">
        <v>11590389</v>
      </c>
    </row>
    <row r="32" spans="1:27" ht="12.75">
      <c r="A32" s="2" t="s">
        <v>36</v>
      </c>
      <c r="B32" s="3"/>
      <c r="C32" s="19">
        <f aca="true" t="shared" si="6" ref="C32:Y32">SUM(C33:C37)</f>
        <v>16150919</v>
      </c>
      <c r="D32" s="19">
        <f>SUM(D33:D37)</f>
        <v>0</v>
      </c>
      <c r="E32" s="20">
        <f t="shared" si="6"/>
        <v>19155430</v>
      </c>
      <c r="F32" s="21">
        <f t="shared" si="6"/>
        <v>19155430</v>
      </c>
      <c r="G32" s="21">
        <f t="shared" si="6"/>
        <v>868514</v>
      </c>
      <c r="H32" s="21">
        <f t="shared" si="6"/>
        <v>1423647</v>
      </c>
      <c r="I32" s="21">
        <f t="shared" si="6"/>
        <v>1626930</v>
      </c>
      <c r="J32" s="21">
        <f t="shared" si="6"/>
        <v>3919091</v>
      </c>
      <c r="K32" s="21">
        <f t="shared" si="6"/>
        <v>1346990</v>
      </c>
      <c r="L32" s="21">
        <f t="shared" si="6"/>
        <v>1331578</v>
      </c>
      <c r="M32" s="21">
        <f t="shared" si="6"/>
        <v>2012399</v>
      </c>
      <c r="N32" s="21">
        <f t="shared" si="6"/>
        <v>4690967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8610058</v>
      </c>
      <c r="X32" s="21">
        <f t="shared" si="6"/>
        <v>9525903</v>
      </c>
      <c r="Y32" s="21">
        <f t="shared" si="6"/>
        <v>-915845</v>
      </c>
      <c r="Z32" s="4">
        <f>+IF(X32&lt;&gt;0,+(Y32/X32)*100,0)</f>
        <v>-9.614259141626784</v>
      </c>
      <c r="AA32" s="19">
        <f>SUM(AA33:AA37)</f>
        <v>19155430</v>
      </c>
    </row>
    <row r="33" spans="1:27" ht="12.75">
      <c r="A33" s="5" t="s">
        <v>37</v>
      </c>
      <c r="B33" s="3"/>
      <c r="C33" s="22">
        <v>5443499</v>
      </c>
      <c r="D33" s="22"/>
      <c r="E33" s="23">
        <v>7177770</v>
      </c>
      <c r="F33" s="24">
        <v>7177770</v>
      </c>
      <c r="G33" s="24">
        <v>403302</v>
      </c>
      <c r="H33" s="24">
        <v>447809</v>
      </c>
      <c r="I33" s="24">
        <v>708252</v>
      </c>
      <c r="J33" s="24">
        <v>1559363</v>
      </c>
      <c r="K33" s="24">
        <v>633139</v>
      </c>
      <c r="L33" s="24">
        <v>443037</v>
      </c>
      <c r="M33" s="24">
        <v>628890</v>
      </c>
      <c r="N33" s="24">
        <v>1705066</v>
      </c>
      <c r="O33" s="24"/>
      <c r="P33" s="24"/>
      <c r="Q33" s="24"/>
      <c r="R33" s="24"/>
      <c r="S33" s="24"/>
      <c r="T33" s="24"/>
      <c r="U33" s="24"/>
      <c r="V33" s="24"/>
      <c r="W33" s="24">
        <v>3264429</v>
      </c>
      <c r="X33" s="24">
        <v>3359171</v>
      </c>
      <c r="Y33" s="24">
        <v>-94742</v>
      </c>
      <c r="Z33" s="6">
        <v>-2.82</v>
      </c>
      <c r="AA33" s="22">
        <v>7177770</v>
      </c>
    </row>
    <row r="34" spans="1:27" ht="12.75">
      <c r="A34" s="5" t="s">
        <v>38</v>
      </c>
      <c r="B34" s="3"/>
      <c r="C34" s="22">
        <v>2393782</v>
      </c>
      <c r="D34" s="22"/>
      <c r="E34" s="23">
        <v>2454803</v>
      </c>
      <c r="F34" s="24">
        <v>2454803</v>
      </c>
      <c r="G34" s="24">
        <v>263722</v>
      </c>
      <c r="H34" s="24">
        <v>774386</v>
      </c>
      <c r="I34" s="24">
        <v>766247</v>
      </c>
      <c r="J34" s="24">
        <v>1804355</v>
      </c>
      <c r="K34" s="24">
        <v>563082</v>
      </c>
      <c r="L34" s="24">
        <v>736906</v>
      </c>
      <c r="M34" s="24">
        <v>1135905</v>
      </c>
      <c r="N34" s="24">
        <v>2435893</v>
      </c>
      <c r="O34" s="24"/>
      <c r="P34" s="24"/>
      <c r="Q34" s="24"/>
      <c r="R34" s="24"/>
      <c r="S34" s="24"/>
      <c r="T34" s="24"/>
      <c r="U34" s="24"/>
      <c r="V34" s="24"/>
      <c r="W34" s="24">
        <v>4240248</v>
      </c>
      <c r="X34" s="24">
        <v>1381760</v>
      </c>
      <c r="Y34" s="24">
        <v>2858488</v>
      </c>
      <c r="Z34" s="6">
        <v>206.87</v>
      </c>
      <c r="AA34" s="22">
        <v>2454803</v>
      </c>
    </row>
    <row r="35" spans="1:27" ht="12.75">
      <c r="A35" s="5" t="s">
        <v>39</v>
      </c>
      <c r="B35" s="3"/>
      <c r="C35" s="22">
        <v>5603077</v>
      </c>
      <c r="D35" s="22"/>
      <c r="E35" s="23">
        <v>6499256</v>
      </c>
      <c r="F35" s="24">
        <v>6499256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3324747</v>
      </c>
      <c r="Y35" s="24">
        <v>-3324747</v>
      </c>
      <c r="Z35" s="6">
        <v>-100</v>
      </c>
      <c r="AA35" s="22">
        <v>6499256</v>
      </c>
    </row>
    <row r="36" spans="1:27" ht="12.75">
      <c r="A36" s="5" t="s">
        <v>40</v>
      </c>
      <c r="B36" s="3"/>
      <c r="C36" s="22">
        <v>2710561</v>
      </c>
      <c r="D36" s="22"/>
      <c r="E36" s="23">
        <v>3023601</v>
      </c>
      <c r="F36" s="24">
        <v>3023601</v>
      </c>
      <c r="G36" s="24">
        <v>201490</v>
      </c>
      <c r="H36" s="24">
        <v>201452</v>
      </c>
      <c r="I36" s="24">
        <v>152431</v>
      </c>
      <c r="J36" s="24">
        <v>555373</v>
      </c>
      <c r="K36" s="24">
        <v>150769</v>
      </c>
      <c r="L36" s="24">
        <v>151635</v>
      </c>
      <c r="M36" s="24">
        <v>247604</v>
      </c>
      <c r="N36" s="24">
        <v>550008</v>
      </c>
      <c r="O36" s="24"/>
      <c r="P36" s="24"/>
      <c r="Q36" s="24"/>
      <c r="R36" s="24"/>
      <c r="S36" s="24"/>
      <c r="T36" s="24"/>
      <c r="U36" s="24"/>
      <c r="V36" s="24"/>
      <c r="W36" s="24">
        <v>1105381</v>
      </c>
      <c r="X36" s="24">
        <v>1460225</v>
      </c>
      <c r="Y36" s="24">
        <v>-354844</v>
      </c>
      <c r="Z36" s="6">
        <v>-24.3</v>
      </c>
      <c r="AA36" s="22">
        <v>3023601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40378444</v>
      </c>
      <c r="D38" s="19">
        <f>SUM(D39:D41)</f>
        <v>0</v>
      </c>
      <c r="E38" s="20">
        <f t="shared" si="7"/>
        <v>38733174</v>
      </c>
      <c r="F38" s="21">
        <f t="shared" si="7"/>
        <v>38733174</v>
      </c>
      <c r="G38" s="21">
        <f t="shared" si="7"/>
        <v>3480146</v>
      </c>
      <c r="H38" s="21">
        <f t="shared" si="7"/>
        <v>2110416</v>
      </c>
      <c r="I38" s="21">
        <f t="shared" si="7"/>
        <v>2393089</v>
      </c>
      <c r="J38" s="21">
        <f t="shared" si="7"/>
        <v>7983651</v>
      </c>
      <c r="K38" s="21">
        <f t="shared" si="7"/>
        <v>2411784</v>
      </c>
      <c r="L38" s="21">
        <f t="shared" si="7"/>
        <v>3203862</v>
      </c>
      <c r="M38" s="21">
        <f t="shared" si="7"/>
        <v>3113045</v>
      </c>
      <c r="N38" s="21">
        <f t="shared" si="7"/>
        <v>8728691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16712342</v>
      </c>
      <c r="X38" s="21">
        <f t="shared" si="7"/>
        <v>18353554</v>
      </c>
      <c r="Y38" s="21">
        <f t="shared" si="7"/>
        <v>-1641212</v>
      </c>
      <c r="Z38" s="4">
        <f>+IF(X38&lt;&gt;0,+(Y38/X38)*100,0)</f>
        <v>-8.942202692731883</v>
      </c>
      <c r="AA38" s="19">
        <f>SUM(AA39:AA41)</f>
        <v>38733174</v>
      </c>
    </row>
    <row r="39" spans="1:27" ht="12.75">
      <c r="A39" s="5" t="s">
        <v>43</v>
      </c>
      <c r="B39" s="3"/>
      <c r="C39" s="22">
        <v>6235079</v>
      </c>
      <c r="D39" s="22"/>
      <c r="E39" s="23">
        <v>6965251</v>
      </c>
      <c r="F39" s="24">
        <v>6965251</v>
      </c>
      <c r="G39" s="24">
        <v>906349</v>
      </c>
      <c r="H39" s="24">
        <v>397398</v>
      </c>
      <c r="I39" s="24">
        <v>388736</v>
      </c>
      <c r="J39" s="24">
        <v>1692483</v>
      </c>
      <c r="K39" s="24">
        <v>325845</v>
      </c>
      <c r="L39" s="24">
        <v>1170894</v>
      </c>
      <c r="M39" s="24">
        <v>430906</v>
      </c>
      <c r="N39" s="24">
        <v>1927645</v>
      </c>
      <c r="O39" s="24"/>
      <c r="P39" s="24"/>
      <c r="Q39" s="24"/>
      <c r="R39" s="24"/>
      <c r="S39" s="24"/>
      <c r="T39" s="24"/>
      <c r="U39" s="24"/>
      <c r="V39" s="24"/>
      <c r="W39" s="24">
        <v>3620128</v>
      </c>
      <c r="X39" s="24">
        <v>3222197</v>
      </c>
      <c r="Y39" s="24">
        <v>397931</v>
      </c>
      <c r="Z39" s="6">
        <v>12.35</v>
      </c>
      <c r="AA39" s="22">
        <v>6965251</v>
      </c>
    </row>
    <row r="40" spans="1:27" ht="12.75">
      <c r="A40" s="5" t="s">
        <v>44</v>
      </c>
      <c r="B40" s="3"/>
      <c r="C40" s="22">
        <v>34143365</v>
      </c>
      <c r="D40" s="22"/>
      <c r="E40" s="23">
        <v>31767923</v>
      </c>
      <c r="F40" s="24">
        <v>31767923</v>
      </c>
      <c r="G40" s="24">
        <v>2573797</v>
      </c>
      <c r="H40" s="24">
        <v>1713018</v>
      </c>
      <c r="I40" s="24">
        <v>2004353</v>
      </c>
      <c r="J40" s="24">
        <v>6291168</v>
      </c>
      <c r="K40" s="24">
        <v>2085939</v>
      </c>
      <c r="L40" s="24">
        <v>2032968</v>
      </c>
      <c r="M40" s="24">
        <v>2682139</v>
      </c>
      <c r="N40" s="24">
        <v>6801046</v>
      </c>
      <c r="O40" s="24"/>
      <c r="P40" s="24"/>
      <c r="Q40" s="24"/>
      <c r="R40" s="24"/>
      <c r="S40" s="24"/>
      <c r="T40" s="24"/>
      <c r="U40" s="24"/>
      <c r="V40" s="24"/>
      <c r="W40" s="24">
        <v>13092214</v>
      </c>
      <c r="X40" s="24">
        <v>15131357</v>
      </c>
      <c r="Y40" s="24">
        <v>-2039143</v>
      </c>
      <c r="Z40" s="6">
        <v>-13.48</v>
      </c>
      <c r="AA40" s="22">
        <v>31767923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140770312</v>
      </c>
      <c r="D42" s="19">
        <f>SUM(D43:D46)</f>
        <v>0</v>
      </c>
      <c r="E42" s="20">
        <f t="shared" si="8"/>
        <v>112066045</v>
      </c>
      <c r="F42" s="21">
        <f t="shared" si="8"/>
        <v>112066045</v>
      </c>
      <c r="G42" s="21">
        <f t="shared" si="8"/>
        <v>19125458</v>
      </c>
      <c r="H42" s="21">
        <f t="shared" si="8"/>
        <v>2435484</v>
      </c>
      <c r="I42" s="21">
        <f t="shared" si="8"/>
        <v>2570003</v>
      </c>
      <c r="J42" s="21">
        <f t="shared" si="8"/>
        <v>24130945</v>
      </c>
      <c r="K42" s="21">
        <f t="shared" si="8"/>
        <v>2658740</v>
      </c>
      <c r="L42" s="21">
        <f t="shared" si="8"/>
        <v>2426582</v>
      </c>
      <c r="M42" s="21">
        <f t="shared" si="8"/>
        <v>9048376</v>
      </c>
      <c r="N42" s="21">
        <f t="shared" si="8"/>
        <v>14133698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38264643</v>
      </c>
      <c r="X42" s="21">
        <f t="shared" si="8"/>
        <v>54481222</v>
      </c>
      <c r="Y42" s="21">
        <f t="shared" si="8"/>
        <v>-16216579</v>
      </c>
      <c r="Z42" s="4">
        <f>+IF(X42&lt;&gt;0,+(Y42/X42)*100,0)</f>
        <v>-29.765446523941776</v>
      </c>
      <c r="AA42" s="19">
        <f>SUM(AA43:AA46)</f>
        <v>112066045</v>
      </c>
    </row>
    <row r="43" spans="1:27" ht="12.75">
      <c r="A43" s="5" t="s">
        <v>47</v>
      </c>
      <c r="B43" s="3"/>
      <c r="C43" s="22">
        <v>102238417</v>
      </c>
      <c r="D43" s="22"/>
      <c r="E43" s="23">
        <v>90739829</v>
      </c>
      <c r="F43" s="24">
        <v>90739829</v>
      </c>
      <c r="G43" s="24">
        <v>17912665</v>
      </c>
      <c r="H43" s="24">
        <v>1191818</v>
      </c>
      <c r="I43" s="24">
        <v>1297011</v>
      </c>
      <c r="J43" s="24">
        <v>20401494</v>
      </c>
      <c r="K43" s="24">
        <v>1365994</v>
      </c>
      <c r="L43" s="24">
        <v>1122819</v>
      </c>
      <c r="M43" s="24">
        <v>7190944</v>
      </c>
      <c r="N43" s="24">
        <v>9679757</v>
      </c>
      <c r="O43" s="24"/>
      <c r="P43" s="24"/>
      <c r="Q43" s="24"/>
      <c r="R43" s="24"/>
      <c r="S43" s="24"/>
      <c r="T43" s="24"/>
      <c r="U43" s="24"/>
      <c r="V43" s="24"/>
      <c r="W43" s="24">
        <v>30081251</v>
      </c>
      <c r="X43" s="24">
        <v>45897695</v>
      </c>
      <c r="Y43" s="24">
        <v>-15816444</v>
      </c>
      <c r="Z43" s="6">
        <v>-34.46</v>
      </c>
      <c r="AA43" s="22">
        <v>90739829</v>
      </c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>
        <v>38531895</v>
      </c>
      <c r="D46" s="22"/>
      <c r="E46" s="23">
        <v>21326216</v>
      </c>
      <c r="F46" s="24">
        <v>21326216</v>
      </c>
      <c r="G46" s="24">
        <v>1212793</v>
      </c>
      <c r="H46" s="24">
        <v>1243666</v>
      </c>
      <c r="I46" s="24">
        <v>1272992</v>
      </c>
      <c r="J46" s="24">
        <v>3729451</v>
      </c>
      <c r="K46" s="24">
        <v>1292746</v>
      </c>
      <c r="L46" s="24">
        <v>1303763</v>
      </c>
      <c r="M46" s="24">
        <v>1857432</v>
      </c>
      <c r="N46" s="24">
        <v>4453941</v>
      </c>
      <c r="O46" s="24"/>
      <c r="P46" s="24"/>
      <c r="Q46" s="24"/>
      <c r="R46" s="24"/>
      <c r="S46" s="24"/>
      <c r="T46" s="24"/>
      <c r="U46" s="24"/>
      <c r="V46" s="24"/>
      <c r="W46" s="24">
        <v>8183392</v>
      </c>
      <c r="X46" s="24">
        <v>8583527</v>
      </c>
      <c r="Y46" s="24">
        <v>-400135</v>
      </c>
      <c r="Z46" s="6">
        <v>-4.66</v>
      </c>
      <c r="AA46" s="22">
        <v>21326216</v>
      </c>
    </row>
    <row r="47" spans="1:27" ht="12.75">
      <c r="A47" s="2" t="s">
        <v>51</v>
      </c>
      <c r="B47" s="8" t="s">
        <v>52</v>
      </c>
      <c r="C47" s="19">
        <v>3417251</v>
      </c>
      <c r="D47" s="19"/>
      <c r="E47" s="20">
        <v>2595060</v>
      </c>
      <c r="F47" s="21">
        <v>2595060</v>
      </c>
      <c r="G47" s="21">
        <v>268502</v>
      </c>
      <c r="H47" s="21"/>
      <c r="I47" s="21"/>
      <c r="J47" s="21">
        <v>268502</v>
      </c>
      <c r="K47" s="21">
        <v>224889</v>
      </c>
      <c r="L47" s="21">
        <v>254229</v>
      </c>
      <c r="M47" s="21">
        <v>314153</v>
      </c>
      <c r="N47" s="21">
        <v>793271</v>
      </c>
      <c r="O47" s="21"/>
      <c r="P47" s="21"/>
      <c r="Q47" s="21"/>
      <c r="R47" s="21"/>
      <c r="S47" s="21"/>
      <c r="T47" s="21"/>
      <c r="U47" s="21"/>
      <c r="V47" s="21"/>
      <c r="W47" s="21">
        <v>1061773</v>
      </c>
      <c r="X47" s="21">
        <v>1372252</v>
      </c>
      <c r="Y47" s="21">
        <v>-310479</v>
      </c>
      <c r="Z47" s="4">
        <v>-22.63</v>
      </c>
      <c r="AA47" s="19">
        <v>2595060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283555306</v>
      </c>
      <c r="D48" s="44">
        <f>+D28+D32+D38+D42+D47</f>
        <v>0</v>
      </c>
      <c r="E48" s="45">
        <f t="shared" si="9"/>
        <v>238205031</v>
      </c>
      <c r="F48" s="46">
        <f t="shared" si="9"/>
        <v>238205031</v>
      </c>
      <c r="G48" s="46">
        <f t="shared" si="9"/>
        <v>28673320</v>
      </c>
      <c r="H48" s="46">
        <f t="shared" si="9"/>
        <v>9558058</v>
      </c>
      <c r="I48" s="46">
        <f t="shared" si="9"/>
        <v>9596280</v>
      </c>
      <c r="J48" s="46">
        <f t="shared" si="9"/>
        <v>47827658</v>
      </c>
      <c r="K48" s="46">
        <f t="shared" si="9"/>
        <v>11979973</v>
      </c>
      <c r="L48" s="46">
        <f t="shared" si="9"/>
        <v>11577726</v>
      </c>
      <c r="M48" s="46">
        <f t="shared" si="9"/>
        <v>22204697</v>
      </c>
      <c r="N48" s="46">
        <f t="shared" si="9"/>
        <v>45762396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93590054</v>
      </c>
      <c r="X48" s="46">
        <f t="shared" si="9"/>
        <v>119025563</v>
      </c>
      <c r="Y48" s="46">
        <f t="shared" si="9"/>
        <v>-25435509</v>
      </c>
      <c r="Z48" s="47">
        <f>+IF(X48&lt;&gt;0,+(Y48/X48)*100,0)</f>
        <v>-21.36978675748839</v>
      </c>
      <c r="AA48" s="44">
        <f>+AA28+AA32+AA38+AA42+AA47</f>
        <v>238205031</v>
      </c>
    </row>
    <row r="49" spans="1:27" ht="12.75">
      <c r="A49" s="14" t="s">
        <v>58</v>
      </c>
      <c r="B49" s="15"/>
      <c r="C49" s="48">
        <f aca="true" t="shared" si="10" ref="C49:Y49">+C25-C48</f>
        <v>-15742917</v>
      </c>
      <c r="D49" s="48">
        <f>+D25-D48</f>
        <v>0</v>
      </c>
      <c r="E49" s="49">
        <f t="shared" si="10"/>
        <v>41931531</v>
      </c>
      <c r="F49" s="50">
        <f t="shared" si="10"/>
        <v>41931531</v>
      </c>
      <c r="G49" s="50">
        <f t="shared" si="10"/>
        <v>8912735</v>
      </c>
      <c r="H49" s="50">
        <f t="shared" si="10"/>
        <v>2777339</v>
      </c>
      <c r="I49" s="50">
        <f t="shared" si="10"/>
        <v>5309186</v>
      </c>
      <c r="J49" s="50">
        <f t="shared" si="10"/>
        <v>16999260</v>
      </c>
      <c r="K49" s="50">
        <f t="shared" si="10"/>
        <v>2670541</v>
      </c>
      <c r="L49" s="50">
        <f t="shared" si="10"/>
        <v>-1266851</v>
      </c>
      <c r="M49" s="50">
        <f t="shared" si="10"/>
        <v>1096176</v>
      </c>
      <c r="N49" s="50">
        <f t="shared" si="10"/>
        <v>2499866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19499126</v>
      </c>
      <c r="X49" s="50">
        <f>IF(F25=F48,0,X25-X48)</f>
        <v>11903556</v>
      </c>
      <c r="Y49" s="50">
        <f t="shared" si="10"/>
        <v>7595570</v>
      </c>
      <c r="Z49" s="51">
        <f>+IF(X49&lt;&gt;0,+(Y49/X49)*100,0)</f>
        <v>63.8092516219523</v>
      </c>
      <c r="AA49" s="48">
        <f>+AA25-AA48</f>
        <v>41931531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85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271764818</v>
      </c>
      <c r="D5" s="19">
        <f>SUM(D6:D8)</f>
        <v>0</v>
      </c>
      <c r="E5" s="20">
        <f t="shared" si="0"/>
        <v>265622000</v>
      </c>
      <c r="F5" s="21">
        <f t="shared" si="0"/>
        <v>265622000</v>
      </c>
      <c r="G5" s="21">
        <f t="shared" si="0"/>
        <v>0</v>
      </c>
      <c r="H5" s="21">
        <f t="shared" si="0"/>
        <v>17972642</v>
      </c>
      <c r="I5" s="21">
        <f t="shared" si="0"/>
        <v>47368</v>
      </c>
      <c r="J5" s="21">
        <f t="shared" si="0"/>
        <v>18020010</v>
      </c>
      <c r="K5" s="21">
        <f t="shared" si="0"/>
        <v>17973965</v>
      </c>
      <c r="L5" s="21">
        <f t="shared" si="0"/>
        <v>36274109</v>
      </c>
      <c r="M5" s="21">
        <f t="shared" si="0"/>
        <v>55880645</v>
      </c>
      <c r="N5" s="21">
        <f t="shared" si="0"/>
        <v>110128719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128148729</v>
      </c>
      <c r="X5" s="21">
        <f t="shared" si="0"/>
        <v>284025574</v>
      </c>
      <c r="Y5" s="21">
        <f t="shared" si="0"/>
        <v>-155876845</v>
      </c>
      <c r="Z5" s="4">
        <f>+IF(X5&lt;&gt;0,+(Y5/X5)*100,0)</f>
        <v>-54.8812710083635</v>
      </c>
      <c r="AA5" s="19">
        <f>SUM(AA6:AA8)</f>
        <v>265622000</v>
      </c>
    </row>
    <row r="6" spans="1:27" ht="12.75">
      <c r="A6" s="5" t="s">
        <v>33</v>
      </c>
      <c r="B6" s="3"/>
      <c r="C6" s="22">
        <v>3184400</v>
      </c>
      <c r="D6" s="22"/>
      <c r="E6" s="23">
        <v>1080000</v>
      </c>
      <c r="F6" s="24">
        <v>1080000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1000000</v>
      </c>
      <c r="Y6" s="24">
        <v>-1000000</v>
      </c>
      <c r="Z6" s="6">
        <v>-100</v>
      </c>
      <c r="AA6" s="22">
        <v>1080000</v>
      </c>
    </row>
    <row r="7" spans="1:27" ht="12.75">
      <c r="A7" s="5" t="s">
        <v>34</v>
      </c>
      <c r="B7" s="3"/>
      <c r="C7" s="25">
        <v>267709694</v>
      </c>
      <c r="D7" s="25"/>
      <c r="E7" s="26">
        <v>263451282</v>
      </c>
      <c r="F7" s="27">
        <v>263451282</v>
      </c>
      <c r="G7" s="27"/>
      <c r="H7" s="27">
        <v>17972642</v>
      </c>
      <c r="I7" s="27">
        <v>47368</v>
      </c>
      <c r="J7" s="27">
        <v>18020010</v>
      </c>
      <c r="K7" s="27">
        <v>17973965</v>
      </c>
      <c r="L7" s="27">
        <v>36274109</v>
      </c>
      <c r="M7" s="27">
        <v>55880645</v>
      </c>
      <c r="N7" s="27">
        <v>110128719</v>
      </c>
      <c r="O7" s="27"/>
      <c r="P7" s="27"/>
      <c r="Q7" s="27"/>
      <c r="R7" s="27"/>
      <c r="S7" s="27"/>
      <c r="T7" s="27"/>
      <c r="U7" s="27"/>
      <c r="V7" s="27"/>
      <c r="W7" s="27">
        <v>128148729</v>
      </c>
      <c r="X7" s="27">
        <v>283025574</v>
      </c>
      <c r="Y7" s="27">
        <v>-154876845</v>
      </c>
      <c r="Z7" s="7">
        <v>-54.72</v>
      </c>
      <c r="AA7" s="25">
        <v>263451282</v>
      </c>
    </row>
    <row r="8" spans="1:27" ht="12.75">
      <c r="A8" s="5" t="s">
        <v>35</v>
      </c>
      <c r="B8" s="3"/>
      <c r="C8" s="22">
        <v>870724</v>
      </c>
      <c r="D8" s="22"/>
      <c r="E8" s="23">
        <v>1090718</v>
      </c>
      <c r="F8" s="24">
        <v>1090718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>
        <v>1090718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2.7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30959458</v>
      </c>
      <c r="D15" s="19">
        <f>SUM(D16:D18)</f>
        <v>0</v>
      </c>
      <c r="E15" s="20">
        <f t="shared" si="2"/>
        <v>260020389</v>
      </c>
      <c r="F15" s="21">
        <f t="shared" si="2"/>
        <v>260020389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179357500</v>
      </c>
      <c r="Y15" s="21">
        <f t="shared" si="2"/>
        <v>-179357500</v>
      </c>
      <c r="Z15" s="4">
        <f>+IF(X15&lt;&gt;0,+(Y15/X15)*100,0)</f>
        <v>-100</v>
      </c>
      <c r="AA15" s="19">
        <f>SUM(AA16:AA18)</f>
        <v>260020389</v>
      </c>
    </row>
    <row r="16" spans="1:27" ht="12.75">
      <c r="A16" s="5" t="s">
        <v>43</v>
      </c>
      <c r="B16" s="3"/>
      <c r="C16" s="22"/>
      <c r="D16" s="22"/>
      <c r="E16" s="23">
        <v>200158000</v>
      </c>
      <c r="F16" s="24">
        <v>200158000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151643500</v>
      </c>
      <c r="Y16" s="24">
        <v>-151643500</v>
      </c>
      <c r="Z16" s="6">
        <v>-100</v>
      </c>
      <c r="AA16" s="22">
        <v>200158000</v>
      </c>
    </row>
    <row r="17" spans="1:27" ht="12.75">
      <c r="A17" s="5" t="s">
        <v>44</v>
      </c>
      <c r="B17" s="3"/>
      <c r="C17" s="22">
        <v>25906264</v>
      </c>
      <c r="D17" s="22"/>
      <c r="E17" s="23">
        <v>43189000</v>
      </c>
      <c r="F17" s="24">
        <v>43189000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21594000</v>
      </c>
      <c r="Y17" s="24">
        <v>-21594000</v>
      </c>
      <c r="Z17" s="6">
        <v>-100</v>
      </c>
      <c r="AA17" s="22">
        <v>43189000</v>
      </c>
    </row>
    <row r="18" spans="1:27" ht="12.75">
      <c r="A18" s="5" t="s">
        <v>45</v>
      </c>
      <c r="B18" s="3"/>
      <c r="C18" s="22">
        <v>5053194</v>
      </c>
      <c r="D18" s="22"/>
      <c r="E18" s="23">
        <v>16673389</v>
      </c>
      <c r="F18" s="24">
        <v>16673389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6120000</v>
      </c>
      <c r="Y18" s="24">
        <v>-6120000</v>
      </c>
      <c r="Z18" s="6">
        <v>-100</v>
      </c>
      <c r="AA18" s="22">
        <v>16673389</v>
      </c>
    </row>
    <row r="19" spans="1:27" ht="12.75">
      <c r="A19" s="2" t="s">
        <v>46</v>
      </c>
      <c r="B19" s="8"/>
      <c r="C19" s="19">
        <f aca="true" t="shared" si="3" ref="C19:Y19">SUM(C20:C23)</f>
        <v>345169391</v>
      </c>
      <c r="D19" s="19">
        <f>SUM(D20:D23)</f>
        <v>0</v>
      </c>
      <c r="E19" s="20">
        <f t="shared" si="3"/>
        <v>242872558</v>
      </c>
      <c r="F19" s="21">
        <f t="shared" si="3"/>
        <v>242872558</v>
      </c>
      <c r="G19" s="21">
        <f t="shared" si="3"/>
        <v>13577659</v>
      </c>
      <c r="H19" s="21">
        <f t="shared" si="3"/>
        <v>28807519</v>
      </c>
      <c r="I19" s="21">
        <f t="shared" si="3"/>
        <v>20940589</v>
      </c>
      <c r="J19" s="21">
        <f t="shared" si="3"/>
        <v>63325767</v>
      </c>
      <c r="K19" s="21">
        <f t="shared" si="3"/>
        <v>33024651</v>
      </c>
      <c r="L19" s="21">
        <f t="shared" si="3"/>
        <v>37229397</v>
      </c>
      <c r="M19" s="21">
        <f t="shared" si="3"/>
        <v>32737971</v>
      </c>
      <c r="N19" s="21">
        <f t="shared" si="3"/>
        <v>102992019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166317786</v>
      </c>
      <c r="X19" s="21">
        <f t="shared" si="3"/>
        <v>34220000</v>
      </c>
      <c r="Y19" s="21">
        <f t="shared" si="3"/>
        <v>132097786</v>
      </c>
      <c r="Z19" s="4">
        <f>+IF(X19&lt;&gt;0,+(Y19/X19)*100,0)</f>
        <v>386.0250905902981</v>
      </c>
      <c r="AA19" s="19">
        <f>SUM(AA20:AA23)</f>
        <v>242872558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>
        <v>268564639</v>
      </c>
      <c r="D21" s="22"/>
      <c r="E21" s="23">
        <v>154255045</v>
      </c>
      <c r="F21" s="24">
        <v>154255045</v>
      </c>
      <c r="G21" s="24">
        <v>11172295</v>
      </c>
      <c r="H21" s="24">
        <v>19347137</v>
      </c>
      <c r="I21" s="24">
        <v>11733052</v>
      </c>
      <c r="J21" s="24">
        <v>42252484</v>
      </c>
      <c r="K21" s="24">
        <v>19158003</v>
      </c>
      <c r="L21" s="24">
        <v>14996689</v>
      </c>
      <c r="M21" s="24">
        <v>20748747</v>
      </c>
      <c r="N21" s="24">
        <v>54903439</v>
      </c>
      <c r="O21" s="24"/>
      <c r="P21" s="24"/>
      <c r="Q21" s="24"/>
      <c r="R21" s="24"/>
      <c r="S21" s="24"/>
      <c r="T21" s="24"/>
      <c r="U21" s="24"/>
      <c r="V21" s="24"/>
      <c r="W21" s="24">
        <v>97155923</v>
      </c>
      <c r="X21" s="24">
        <v>22620000</v>
      </c>
      <c r="Y21" s="24">
        <v>74535923</v>
      </c>
      <c r="Z21" s="6">
        <v>329.51</v>
      </c>
      <c r="AA21" s="22">
        <v>154255045</v>
      </c>
    </row>
    <row r="22" spans="1:27" ht="12.75">
      <c r="A22" s="5" t="s">
        <v>49</v>
      </c>
      <c r="B22" s="3"/>
      <c r="C22" s="25">
        <v>76604752</v>
      </c>
      <c r="D22" s="25"/>
      <c r="E22" s="26">
        <v>88617513</v>
      </c>
      <c r="F22" s="27">
        <v>88617513</v>
      </c>
      <c r="G22" s="27">
        <v>2405364</v>
      </c>
      <c r="H22" s="27">
        <v>9460382</v>
      </c>
      <c r="I22" s="27">
        <v>9207537</v>
      </c>
      <c r="J22" s="27">
        <v>21073283</v>
      </c>
      <c r="K22" s="27">
        <v>13866648</v>
      </c>
      <c r="L22" s="27">
        <v>22232708</v>
      </c>
      <c r="M22" s="27">
        <v>11989224</v>
      </c>
      <c r="N22" s="27">
        <v>48088580</v>
      </c>
      <c r="O22" s="27"/>
      <c r="P22" s="27"/>
      <c r="Q22" s="27"/>
      <c r="R22" s="27"/>
      <c r="S22" s="27"/>
      <c r="T22" s="27"/>
      <c r="U22" s="27"/>
      <c r="V22" s="27"/>
      <c r="W22" s="27">
        <v>69161863</v>
      </c>
      <c r="X22" s="27">
        <v>11600000</v>
      </c>
      <c r="Y22" s="27">
        <v>57561863</v>
      </c>
      <c r="Z22" s="7">
        <v>496.22</v>
      </c>
      <c r="AA22" s="25">
        <v>88617513</v>
      </c>
    </row>
    <row r="23" spans="1:27" ht="12.7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647893667</v>
      </c>
      <c r="D25" s="44">
        <f>+D5+D9+D15+D19+D24</f>
        <v>0</v>
      </c>
      <c r="E25" s="45">
        <f t="shared" si="4"/>
        <v>768514947</v>
      </c>
      <c r="F25" s="46">
        <f t="shared" si="4"/>
        <v>768514947</v>
      </c>
      <c r="G25" s="46">
        <f t="shared" si="4"/>
        <v>13577659</v>
      </c>
      <c r="H25" s="46">
        <f t="shared" si="4"/>
        <v>46780161</v>
      </c>
      <c r="I25" s="46">
        <f t="shared" si="4"/>
        <v>20987957</v>
      </c>
      <c r="J25" s="46">
        <f t="shared" si="4"/>
        <v>81345777</v>
      </c>
      <c r="K25" s="46">
        <f t="shared" si="4"/>
        <v>50998616</v>
      </c>
      <c r="L25" s="46">
        <f t="shared" si="4"/>
        <v>73503506</v>
      </c>
      <c r="M25" s="46">
        <f t="shared" si="4"/>
        <v>88618616</v>
      </c>
      <c r="N25" s="46">
        <f t="shared" si="4"/>
        <v>213120738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294466515</v>
      </c>
      <c r="X25" s="46">
        <f t="shared" si="4"/>
        <v>497603074</v>
      </c>
      <c r="Y25" s="46">
        <f t="shared" si="4"/>
        <v>-203136559</v>
      </c>
      <c r="Z25" s="47">
        <f>+IF(X25&lt;&gt;0,+(Y25/X25)*100,0)</f>
        <v>-40.82301127424305</v>
      </c>
      <c r="AA25" s="44">
        <f>+AA5+AA9+AA15+AA19+AA24</f>
        <v>768514947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140583430</v>
      </c>
      <c r="D28" s="19">
        <f>SUM(D29:D31)</f>
        <v>0</v>
      </c>
      <c r="E28" s="20">
        <f t="shared" si="5"/>
        <v>183570918</v>
      </c>
      <c r="F28" s="21">
        <f t="shared" si="5"/>
        <v>183570918</v>
      </c>
      <c r="G28" s="21">
        <f t="shared" si="5"/>
        <v>6219393</v>
      </c>
      <c r="H28" s="21">
        <f t="shared" si="5"/>
        <v>6444888</v>
      </c>
      <c r="I28" s="21">
        <f t="shared" si="5"/>
        <v>7620545</v>
      </c>
      <c r="J28" s="21">
        <f t="shared" si="5"/>
        <v>20284826</v>
      </c>
      <c r="K28" s="21">
        <f t="shared" si="5"/>
        <v>7074428</v>
      </c>
      <c r="L28" s="21">
        <f t="shared" si="5"/>
        <v>6387320</v>
      </c>
      <c r="M28" s="21">
        <f t="shared" si="5"/>
        <v>10644116</v>
      </c>
      <c r="N28" s="21">
        <f t="shared" si="5"/>
        <v>24105864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44390690</v>
      </c>
      <c r="X28" s="21">
        <f t="shared" si="5"/>
        <v>126224000</v>
      </c>
      <c r="Y28" s="21">
        <f t="shared" si="5"/>
        <v>-81833310</v>
      </c>
      <c r="Z28" s="4">
        <f>+IF(X28&lt;&gt;0,+(Y28/X28)*100,0)</f>
        <v>-64.83181486880466</v>
      </c>
      <c r="AA28" s="19">
        <f>SUM(AA29:AA31)</f>
        <v>183570918</v>
      </c>
    </row>
    <row r="29" spans="1:27" ht="12.75">
      <c r="A29" s="5" t="s">
        <v>33</v>
      </c>
      <c r="B29" s="3"/>
      <c r="C29" s="22">
        <v>49072812</v>
      </c>
      <c r="D29" s="22"/>
      <c r="E29" s="23">
        <v>23035956</v>
      </c>
      <c r="F29" s="24">
        <v>23035956</v>
      </c>
      <c r="G29" s="24">
        <v>3075183</v>
      </c>
      <c r="H29" s="24">
        <v>3175981</v>
      </c>
      <c r="I29" s="24">
        <v>3735962</v>
      </c>
      <c r="J29" s="24">
        <v>9987126</v>
      </c>
      <c r="K29" s="24">
        <v>3481758</v>
      </c>
      <c r="L29" s="24">
        <v>2842778</v>
      </c>
      <c r="M29" s="24">
        <v>5049453</v>
      </c>
      <c r="N29" s="24">
        <v>11373989</v>
      </c>
      <c r="O29" s="24"/>
      <c r="P29" s="24"/>
      <c r="Q29" s="24"/>
      <c r="R29" s="24"/>
      <c r="S29" s="24"/>
      <c r="T29" s="24"/>
      <c r="U29" s="24"/>
      <c r="V29" s="24"/>
      <c r="W29" s="24">
        <v>21361115</v>
      </c>
      <c r="X29" s="24">
        <v>11646000</v>
      </c>
      <c r="Y29" s="24">
        <v>9715115</v>
      </c>
      <c r="Z29" s="6">
        <v>83.42</v>
      </c>
      <c r="AA29" s="22">
        <v>23035956</v>
      </c>
    </row>
    <row r="30" spans="1:27" ht="12.75">
      <c r="A30" s="5" t="s">
        <v>34</v>
      </c>
      <c r="B30" s="3"/>
      <c r="C30" s="25">
        <v>44711504</v>
      </c>
      <c r="D30" s="25"/>
      <c r="E30" s="26">
        <v>158012038</v>
      </c>
      <c r="F30" s="27">
        <v>158012038</v>
      </c>
      <c r="G30" s="27">
        <v>1513148</v>
      </c>
      <c r="H30" s="27">
        <v>1572874</v>
      </c>
      <c r="I30" s="27">
        <v>1869452</v>
      </c>
      <c r="J30" s="27">
        <v>4955474</v>
      </c>
      <c r="K30" s="27">
        <v>1728969</v>
      </c>
      <c r="L30" s="27">
        <v>1705807</v>
      </c>
      <c r="M30" s="27">
        <v>2692426</v>
      </c>
      <c r="N30" s="27">
        <v>6127202</v>
      </c>
      <c r="O30" s="27"/>
      <c r="P30" s="27"/>
      <c r="Q30" s="27"/>
      <c r="R30" s="27"/>
      <c r="S30" s="27"/>
      <c r="T30" s="27"/>
      <c r="U30" s="27"/>
      <c r="V30" s="27"/>
      <c r="W30" s="27">
        <v>11082676</v>
      </c>
      <c r="X30" s="27">
        <v>113318000</v>
      </c>
      <c r="Y30" s="27">
        <v>-102235324</v>
      </c>
      <c r="Z30" s="7">
        <v>-90.22</v>
      </c>
      <c r="AA30" s="25">
        <v>158012038</v>
      </c>
    </row>
    <row r="31" spans="1:27" ht="12.75">
      <c r="A31" s="5" t="s">
        <v>35</v>
      </c>
      <c r="B31" s="3"/>
      <c r="C31" s="22">
        <v>46799114</v>
      </c>
      <c r="D31" s="22"/>
      <c r="E31" s="23">
        <v>2522924</v>
      </c>
      <c r="F31" s="24">
        <v>2522924</v>
      </c>
      <c r="G31" s="24">
        <v>1631062</v>
      </c>
      <c r="H31" s="24">
        <v>1696033</v>
      </c>
      <c r="I31" s="24">
        <v>2015131</v>
      </c>
      <c r="J31" s="24">
        <v>5342226</v>
      </c>
      <c r="K31" s="24">
        <v>1863701</v>
      </c>
      <c r="L31" s="24">
        <v>1838735</v>
      </c>
      <c r="M31" s="24">
        <v>2902237</v>
      </c>
      <c r="N31" s="24">
        <v>6604673</v>
      </c>
      <c r="O31" s="24"/>
      <c r="P31" s="24"/>
      <c r="Q31" s="24"/>
      <c r="R31" s="24"/>
      <c r="S31" s="24"/>
      <c r="T31" s="24"/>
      <c r="U31" s="24"/>
      <c r="V31" s="24"/>
      <c r="W31" s="24">
        <v>11946899</v>
      </c>
      <c r="X31" s="24">
        <v>1260000</v>
      </c>
      <c r="Y31" s="24">
        <v>10686899</v>
      </c>
      <c r="Z31" s="6">
        <v>848.17</v>
      </c>
      <c r="AA31" s="22">
        <v>2522924</v>
      </c>
    </row>
    <row r="32" spans="1:27" ht="12.75">
      <c r="A32" s="2" t="s">
        <v>36</v>
      </c>
      <c r="B32" s="3"/>
      <c r="C32" s="19">
        <f aca="true" t="shared" si="6" ref="C32:Y32">SUM(C33:C37)</f>
        <v>49152662</v>
      </c>
      <c r="D32" s="19">
        <f>SUM(D33:D37)</f>
        <v>0</v>
      </c>
      <c r="E32" s="20">
        <f t="shared" si="6"/>
        <v>35813312</v>
      </c>
      <c r="F32" s="21">
        <f t="shared" si="6"/>
        <v>35813312</v>
      </c>
      <c r="G32" s="21">
        <f t="shared" si="6"/>
        <v>2404805</v>
      </c>
      <c r="H32" s="21">
        <f t="shared" si="6"/>
        <v>2498653</v>
      </c>
      <c r="I32" s="21">
        <f t="shared" si="6"/>
        <v>2971069</v>
      </c>
      <c r="J32" s="21">
        <f t="shared" si="6"/>
        <v>7874527</v>
      </c>
      <c r="K32" s="21">
        <f t="shared" si="6"/>
        <v>2747804</v>
      </c>
      <c r="L32" s="21">
        <f t="shared" si="6"/>
        <v>2710995</v>
      </c>
      <c r="M32" s="21">
        <f t="shared" si="6"/>
        <v>4279002</v>
      </c>
      <c r="N32" s="21">
        <f t="shared" si="6"/>
        <v>9737801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17612328</v>
      </c>
      <c r="X32" s="21">
        <f t="shared" si="6"/>
        <v>17862000</v>
      </c>
      <c r="Y32" s="21">
        <f t="shared" si="6"/>
        <v>-249672</v>
      </c>
      <c r="Z32" s="4">
        <f>+IF(X32&lt;&gt;0,+(Y32/X32)*100,0)</f>
        <v>-1.3977830030231777</v>
      </c>
      <c r="AA32" s="19">
        <f>SUM(AA33:AA37)</f>
        <v>35813312</v>
      </c>
    </row>
    <row r="33" spans="1:27" ht="12.75">
      <c r="A33" s="5" t="s">
        <v>37</v>
      </c>
      <c r="B33" s="3"/>
      <c r="C33" s="22">
        <v>49152662</v>
      </c>
      <c r="D33" s="22"/>
      <c r="E33" s="23"/>
      <c r="F33" s="24"/>
      <c r="G33" s="24">
        <v>743980</v>
      </c>
      <c r="H33" s="24">
        <v>772378</v>
      </c>
      <c r="I33" s="24">
        <v>919166</v>
      </c>
      <c r="J33" s="24">
        <v>2435524</v>
      </c>
      <c r="K33" s="24">
        <v>850094</v>
      </c>
      <c r="L33" s="24">
        <v>838706</v>
      </c>
      <c r="M33" s="24">
        <v>1323804</v>
      </c>
      <c r="N33" s="24">
        <v>3012604</v>
      </c>
      <c r="O33" s="24"/>
      <c r="P33" s="24"/>
      <c r="Q33" s="24"/>
      <c r="R33" s="24"/>
      <c r="S33" s="24"/>
      <c r="T33" s="24"/>
      <c r="U33" s="24"/>
      <c r="V33" s="24"/>
      <c r="W33" s="24">
        <v>5448128</v>
      </c>
      <c r="X33" s="24"/>
      <c r="Y33" s="24">
        <v>5448128</v>
      </c>
      <c r="Z33" s="6">
        <v>0</v>
      </c>
      <c r="AA33" s="22"/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>
        <v>22624911</v>
      </c>
      <c r="F35" s="24">
        <v>22624911</v>
      </c>
      <c r="G35" s="24">
        <v>637840</v>
      </c>
      <c r="H35" s="24">
        <v>662889</v>
      </c>
      <c r="I35" s="24">
        <v>788034</v>
      </c>
      <c r="J35" s="24">
        <v>2088763</v>
      </c>
      <c r="K35" s="24">
        <v>728816</v>
      </c>
      <c r="L35" s="24">
        <v>719053</v>
      </c>
      <c r="M35" s="24">
        <v>1134945</v>
      </c>
      <c r="N35" s="24">
        <v>2582814</v>
      </c>
      <c r="O35" s="24"/>
      <c r="P35" s="24"/>
      <c r="Q35" s="24"/>
      <c r="R35" s="24"/>
      <c r="S35" s="24"/>
      <c r="T35" s="24"/>
      <c r="U35" s="24"/>
      <c r="V35" s="24"/>
      <c r="W35" s="24">
        <v>4671577</v>
      </c>
      <c r="X35" s="24">
        <v>11310000</v>
      </c>
      <c r="Y35" s="24">
        <v>-6638423</v>
      </c>
      <c r="Z35" s="6">
        <v>-58.7</v>
      </c>
      <c r="AA35" s="22">
        <v>22624911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>
        <v>13188401</v>
      </c>
      <c r="F37" s="27">
        <v>13188401</v>
      </c>
      <c r="G37" s="27">
        <v>1022985</v>
      </c>
      <c r="H37" s="27">
        <v>1063386</v>
      </c>
      <c r="I37" s="27">
        <v>1263869</v>
      </c>
      <c r="J37" s="27">
        <v>3350240</v>
      </c>
      <c r="K37" s="27">
        <v>1168894</v>
      </c>
      <c r="L37" s="27">
        <v>1153236</v>
      </c>
      <c r="M37" s="27">
        <v>1820253</v>
      </c>
      <c r="N37" s="27">
        <v>4142383</v>
      </c>
      <c r="O37" s="27"/>
      <c r="P37" s="27"/>
      <c r="Q37" s="27"/>
      <c r="R37" s="27"/>
      <c r="S37" s="27"/>
      <c r="T37" s="27"/>
      <c r="U37" s="27"/>
      <c r="V37" s="27"/>
      <c r="W37" s="27">
        <v>7492623</v>
      </c>
      <c r="X37" s="27">
        <v>6552000</v>
      </c>
      <c r="Y37" s="27">
        <v>940623</v>
      </c>
      <c r="Z37" s="7">
        <v>14.36</v>
      </c>
      <c r="AA37" s="25">
        <v>13188401</v>
      </c>
    </row>
    <row r="38" spans="1:27" ht="12.75">
      <c r="A38" s="2" t="s">
        <v>42</v>
      </c>
      <c r="B38" s="8"/>
      <c r="C38" s="19">
        <f aca="true" t="shared" si="7" ref="C38:Y38">SUM(C39:C41)</f>
        <v>26819547</v>
      </c>
      <c r="D38" s="19">
        <f>SUM(D39:D41)</f>
        <v>0</v>
      </c>
      <c r="E38" s="20">
        <f t="shared" si="7"/>
        <v>129523163</v>
      </c>
      <c r="F38" s="21">
        <f t="shared" si="7"/>
        <v>129523163</v>
      </c>
      <c r="G38" s="21">
        <f t="shared" si="7"/>
        <v>2177955</v>
      </c>
      <c r="H38" s="21">
        <f t="shared" si="7"/>
        <v>2263565</v>
      </c>
      <c r="I38" s="21">
        <f t="shared" si="7"/>
        <v>2690802</v>
      </c>
      <c r="J38" s="21">
        <f t="shared" si="7"/>
        <v>7132322</v>
      </c>
      <c r="K38" s="21">
        <f t="shared" si="7"/>
        <v>2488598</v>
      </c>
      <c r="L38" s="21">
        <f t="shared" si="7"/>
        <v>2455259</v>
      </c>
      <c r="M38" s="21">
        <f t="shared" si="7"/>
        <v>3875353</v>
      </c>
      <c r="N38" s="21">
        <f t="shared" si="7"/>
        <v>8819210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15951532</v>
      </c>
      <c r="X38" s="21">
        <f t="shared" si="7"/>
        <v>65652000</v>
      </c>
      <c r="Y38" s="21">
        <f t="shared" si="7"/>
        <v>-49700468</v>
      </c>
      <c r="Z38" s="4">
        <f>+IF(X38&lt;&gt;0,+(Y38/X38)*100,0)</f>
        <v>-75.70290014013283</v>
      </c>
      <c r="AA38" s="19">
        <f>SUM(AA39:AA41)</f>
        <v>129523163</v>
      </c>
    </row>
    <row r="39" spans="1:27" ht="12.75">
      <c r="A39" s="5" t="s">
        <v>43</v>
      </c>
      <c r="B39" s="3"/>
      <c r="C39" s="22"/>
      <c r="D39" s="22"/>
      <c r="E39" s="23">
        <v>71151381</v>
      </c>
      <c r="F39" s="24">
        <v>71151381</v>
      </c>
      <c r="G39" s="24">
        <v>441653</v>
      </c>
      <c r="H39" s="24">
        <v>460168</v>
      </c>
      <c r="I39" s="24">
        <v>545651</v>
      </c>
      <c r="J39" s="24">
        <v>1447472</v>
      </c>
      <c r="K39" s="24">
        <v>504647</v>
      </c>
      <c r="L39" s="24">
        <v>497886</v>
      </c>
      <c r="M39" s="24">
        <v>785859</v>
      </c>
      <c r="N39" s="24">
        <v>1788392</v>
      </c>
      <c r="O39" s="24"/>
      <c r="P39" s="24"/>
      <c r="Q39" s="24"/>
      <c r="R39" s="24"/>
      <c r="S39" s="24"/>
      <c r="T39" s="24"/>
      <c r="U39" s="24"/>
      <c r="V39" s="24"/>
      <c r="W39" s="24">
        <v>3235864</v>
      </c>
      <c r="X39" s="24">
        <v>38046000</v>
      </c>
      <c r="Y39" s="24">
        <v>-34810136</v>
      </c>
      <c r="Z39" s="6">
        <v>-91.49</v>
      </c>
      <c r="AA39" s="22">
        <v>71151381</v>
      </c>
    </row>
    <row r="40" spans="1:27" ht="12.75">
      <c r="A40" s="5" t="s">
        <v>44</v>
      </c>
      <c r="B40" s="3"/>
      <c r="C40" s="22">
        <v>26819547</v>
      </c>
      <c r="D40" s="22"/>
      <c r="E40" s="23">
        <v>43211860</v>
      </c>
      <c r="F40" s="24">
        <v>43211860</v>
      </c>
      <c r="G40" s="24">
        <v>1642897</v>
      </c>
      <c r="H40" s="24">
        <v>1706456</v>
      </c>
      <c r="I40" s="24">
        <v>2029752</v>
      </c>
      <c r="J40" s="24">
        <v>5379105</v>
      </c>
      <c r="K40" s="24">
        <v>1877224</v>
      </c>
      <c r="L40" s="24">
        <v>1852076</v>
      </c>
      <c r="M40" s="24">
        <v>2923295</v>
      </c>
      <c r="N40" s="24">
        <v>6652595</v>
      </c>
      <c r="O40" s="24"/>
      <c r="P40" s="24"/>
      <c r="Q40" s="24"/>
      <c r="R40" s="24"/>
      <c r="S40" s="24"/>
      <c r="T40" s="24"/>
      <c r="U40" s="24"/>
      <c r="V40" s="24"/>
      <c r="W40" s="24">
        <v>12031700</v>
      </c>
      <c r="X40" s="24">
        <v>21606000</v>
      </c>
      <c r="Y40" s="24">
        <v>-9574300</v>
      </c>
      <c r="Z40" s="6">
        <v>-44.31</v>
      </c>
      <c r="AA40" s="22">
        <v>43211860</v>
      </c>
    </row>
    <row r="41" spans="1:27" ht="12.75">
      <c r="A41" s="5" t="s">
        <v>45</v>
      </c>
      <c r="B41" s="3"/>
      <c r="C41" s="22"/>
      <c r="D41" s="22"/>
      <c r="E41" s="23">
        <v>15159922</v>
      </c>
      <c r="F41" s="24">
        <v>15159922</v>
      </c>
      <c r="G41" s="24">
        <v>93405</v>
      </c>
      <c r="H41" s="24">
        <v>96941</v>
      </c>
      <c r="I41" s="24">
        <v>115399</v>
      </c>
      <c r="J41" s="24">
        <v>305745</v>
      </c>
      <c r="K41" s="24">
        <v>106727</v>
      </c>
      <c r="L41" s="24">
        <v>105297</v>
      </c>
      <c r="M41" s="24">
        <v>166199</v>
      </c>
      <c r="N41" s="24">
        <v>378223</v>
      </c>
      <c r="O41" s="24"/>
      <c r="P41" s="24"/>
      <c r="Q41" s="24"/>
      <c r="R41" s="24"/>
      <c r="S41" s="24"/>
      <c r="T41" s="24"/>
      <c r="U41" s="24"/>
      <c r="V41" s="24"/>
      <c r="W41" s="24">
        <v>683968</v>
      </c>
      <c r="X41" s="24">
        <v>6000000</v>
      </c>
      <c r="Y41" s="24">
        <v>-5316032</v>
      </c>
      <c r="Z41" s="6">
        <v>-88.6</v>
      </c>
      <c r="AA41" s="22">
        <v>15159922</v>
      </c>
    </row>
    <row r="42" spans="1:27" ht="12.75">
      <c r="A42" s="2" t="s">
        <v>46</v>
      </c>
      <c r="B42" s="8"/>
      <c r="C42" s="19">
        <f aca="true" t="shared" si="8" ref="C42:Y42">SUM(C43:C46)</f>
        <v>348611895</v>
      </c>
      <c r="D42" s="19">
        <f>SUM(D43:D46)</f>
        <v>0</v>
      </c>
      <c r="E42" s="20">
        <f t="shared" si="8"/>
        <v>219917095</v>
      </c>
      <c r="F42" s="21">
        <f t="shared" si="8"/>
        <v>219917095</v>
      </c>
      <c r="G42" s="21">
        <f t="shared" si="8"/>
        <v>6779315</v>
      </c>
      <c r="H42" s="21">
        <f t="shared" si="8"/>
        <v>6338590</v>
      </c>
      <c r="I42" s="21">
        <f t="shared" si="8"/>
        <v>8375654</v>
      </c>
      <c r="J42" s="21">
        <f t="shared" si="8"/>
        <v>21493559</v>
      </c>
      <c r="K42" s="21">
        <f t="shared" si="8"/>
        <v>7746254</v>
      </c>
      <c r="L42" s="21">
        <f t="shared" si="8"/>
        <v>7642485</v>
      </c>
      <c r="M42" s="21">
        <f t="shared" si="8"/>
        <v>12062807</v>
      </c>
      <c r="N42" s="21">
        <f t="shared" si="8"/>
        <v>27451546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48945105</v>
      </c>
      <c r="X42" s="21">
        <f t="shared" si="8"/>
        <v>70852000</v>
      </c>
      <c r="Y42" s="21">
        <f t="shared" si="8"/>
        <v>-21906895</v>
      </c>
      <c r="Z42" s="4">
        <f>+IF(X42&lt;&gt;0,+(Y42/X42)*100,0)</f>
        <v>-30.919233049172924</v>
      </c>
      <c r="AA42" s="19">
        <f>SUM(AA43:AA46)</f>
        <v>219917095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>
        <v>258814872</v>
      </c>
      <c r="D44" s="22"/>
      <c r="E44" s="23">
        <v>175352459</v>
      </c>
      <c r="F44" s="24">
        <v>175352459</v>
      </c>
      <c r="G44" s="24">
        <v>6168209</v>
      </c>
      <c r="H44" s="24">
        <v>5703792</v>
      </c>
      <c r="I44" s="24">
        <v>7620651</v>
      </c>
      <c r="J44" s="24">
        <v>19492652</v>
      </c>
      <c r="K44" s="24">
        <v>7047987</v>
      </c>
      <c r="L44" s="24">
        <v>6953571</v>
      </c>
      <c r="M44" s="24">
        <v>10975434</v>
      </c>
      <c r="N44" s="24">
        <v>24976992</v>
      </c>
      <c r="O44" s="24"/>
      <c r="P44" s="24"/>
      <c r="Q44" s="24"/>
      <c r="R44" s="24"/>
      <c r="S44" s="24"/>
      <c r="T44" s="24"/>
      <c r="U44" s="24"/>
      <c r="V44" s="24"/>
      <c r="W44" s="24">
        <v>44469644</v>
      </c>
      <c r="X44" s="24">
        <v>56770000</v>
      </c>
      <c r="Y44" s="24">
        <v>-12300356</v>
      </c>
      <c r="Z44" s="6">
        <v>-21.67</v>
      </c>
      <c r="AA44" s="22">
        <v>175352459</v>
      </c>
    </row>
    <row r="45" spans="1:27" ht="12.75">
      <c r="A45" s="5" t="s">
        <v>49</v>
      </c>
      <c r="B45" s="3"/>
      <c r="C45" s="25">
        <v>89797023</v>
      </c>
      <c r="D45" s="25"/>
      <c r="E45" s="26">
        <v>44564636</v>
      </c>
      <c r="F45" s="27">
        <v>44564636</v>
      </c>
      <c r="G45" s="27">
        <v>611106</v>
      </c>
      <c r="H45" s="27">
        <v>634798</v>
      </c>
      <c r="I45" s="27">
        <v>755003</v>
      </c>
      <c r="J45" s="27">
        <v>2000907</v>
      </c>
      <c r="K45" s="27">
        <v>698267</v>
      </c>
      <c r="L45" s="27">
        <v>688914</v>
      </c>
      <c r="M45" s="27">
        <v>1087373</v>
      </c>
      <c r="N45" s="27">
        <v>2474554</v>
      </c>
      <c r="O45" s="27"/>
      <c r="P45" s="27"/>
      <c r="Q45" s="27"/>
      <c r="R45" s="27"/>
      <c r="S45" s="27"/>
      <c r="T45" s="27"/>
      <c r="U45" s="27"/>
      <c r="V45" s="27"/>
      <c r="W45" s="27">
        <v>4475461</v>
      </c>
      <c r="X45" s="27">
        <v>14082000</v>
      </c>
      <c r="Y45" s="27">
        <v>-9606539</v>
      </c>
      <c r="Z45" s="7">
        <v>-68.22</v>
      </c>
      <c r="AA45" s="25">
        <v>44564636</v>
      </c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565167534</v>
      </c>
      <c r="D48" s="44">
        <f>+D28+D32+D38+D42+D47</f>
        <v>0</v>
      </c>
      <c r="E48" s="45">
        <f t="shared" si="9"/>
        <v>568824488</v>
      </c>
      <c r="F48" s="46">
        <f t="shared" si="9"/>
        <v>568824488</v>
      </c>
      <c r="G48" s="46">
        <f t="shared" si="9"/>
        <v>17581468</v>
      </c>
      <c r="H48" s="46">
        <f t="shared" si="9"/>
        <v>17545696</v>
      </c>
      <c r="I48" s="46">
        <f t="shared" si="9"/>
        <v>21658070</v>
      </c>
      <c r="J48" s="46">
        <f t="shared" si="9"/>
        <v>56785234</v>
      </c>
      <c r="K48" s="46">
        <f t="shared" si="9"/>
        <v>20057084</v>
      </c>
      <c r="L48" s="46">
        <f t="shared" si="9"/>
        <v>19196059</v>
      </c>
      <c r="M48" s="46">
        <f t="shared" si="9"/>
        <v>30861278</v>
      </c>
      <c r="N48" s="46">
        <f t="shared" si="9"/>
        <v>70114421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126899655</v>
      </c>
      <c r="X48" s="46">
        <f t="shared" si="9"/>
        <v>280590000</v>
      </c>
      <c r="Y48" s="46">
        <f t="shared" si="9"/>
        <v>-153690345</v>
      </c>
      <c r="Z48" s="47">
        <f>+IF(X48&lt;&gt;0,+(Y48/X48)*100,0)</f>
        <v>-54.7739923019352</v>
      </c>
      <c r="AA48" s="44">
        <f>+AA28+AA32+AA38+AA42+AA47</f>
        <v>568824488</v>
      </c>
    </row>
    <row r="49" spans="1:27" ht="12.75">
      <c r="A49" s="14" t="s">
        <v>58</v>
      </c>
      <c r="B49" s="15"/>
      <c r="C49" s="48">
        <f aca="true" t="shared" si="10" ref="C49:Y49">+C25-C48</f>
        <v>82726133</v>
      </c>
      <c r="D49" s="48">
        <f>+D25-D48</f>
        <v>0</v>
      </c>
      <c r="E49" s="49">
        <f t="shared" si="10"/>
        <v>199690459</v>
      </c>
      <c r="F49" s="50">
        <f t="shared" si="10"/>
        <v>199690459</v>
      </c>
      <c r="G49" s="50">
        <f t="shared" si="10"/>
        <v>-4003809</v>
      </c>
      <c r="H49" s="50">
        <f t="shared" si="10"/>
        <v>29234465</v>
      </c>
      <c r="I49" s="50">
        <f t="shared" si="10"/>
        <v>-670113</v>
      </c>
      <c r="J49" s="50">
        <f t="shared" si="10"/>
        <v>24560543</v>
      </c>
      <c r="K49" s="50">
        <f t="shared" si="10"/>
        <v>30941532</v>
      </c>
      <c r="L49" s="50">
        <f t="shared" si="10"/>
        <v>54307447</v>
      </c>
      <c r="M49" s="50">
        <f t="shared" si="10"/>
        <v>57757338</v>
      </c>
      <c r="N49" s="50">
        <f t="shared" si="10"/>
        <v>143006317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167566860</v>
      </c>
      <c r="X49" s="50">
        <f>IF(F25=F48,0,X25-X48)</f>
        <v>217013074</v>
      </c>
      <c r="Y49" s="50">
        <f t="shared" si="10"/>
        <v>-49446214</v>
      </c>
      <c r="Z49" s="51">
        <f>+IF(X49&lt;&gt;0,+(Y49/X49)*100,0)</f>
        <v>-22.784900968685417</v>
      </c>
      <c r="AA49" s="48">
        <f>+AA25-AA48</f>
        <v>199690459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86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250105397</v>
      </c>
      <c r="D5" s="19">
        <f>SUM(D6:D8)</f>
        <v>0</v>
      </c>
      <c r="E5" s="20">
        <f t="shared" si="0"/>
        <v>294014412</v>
      </c>
      <c r="F5" s="21">
        <f t="shared" si="0"/>
        <v>294014412</v>
      </c>
      <c r="G5" s="21">
        <f t="shared" si="0"/>
        <v>96155150</v>
      </c>
      <c r="H5" s="21">
        <f t="shared" si="0"/>
        <v>8543087</v>
      </c>
      <c r="I5" s="21">
        <f t="shared" si="0"/>
        <v>630246</v>
      </c>
      <c r="J5" s="21">
        <f t="shared" si="0"/>
        <v>105328483</v>
      </c>
      <c r="K5" s="21">
        <f t="shared" si="0"/>
        <v>4947256</v>
      </c>
      <c r="L5" s="21">
        <f t="shared" si="0"/>
        <v>1260957</v>
      </c>
      <c r="M5" s="21">
        <f t="shared" si="0"/>
        <v>174778232</v>
      </c>
      <c r="N5" s="21">
        <f t="shared" si="0"/>
        <v>180986445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286314928</v>
      </c>
      <c r="X5" s="21">
        <f t="shared" si="0"/>
        <v>147007206</v>
      </c>
      <c r="Y5" s="21">
        <f t="shared" si="0"/>
        <v>139307722</v>
      </c>
      <c r="Z5" s="4">
        <f>+IF(X5&lt;&gt;0,+(Y5/X5)*100,0)</f>
        <v>94.76251252608665</v>
      </c>
      <c r="AA5" s="19">
        <f>SUM(AA6:AA8)</f>
        <v>294014412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>
        <v>249419736</v>
      </c>
      <c r="D7" s="25"/>
      <c r="E7" s="26">
        <v>294014412</v>
      </c>
      <c r="F7" s="27">
        <v>294014412</v>
      </c>
      <c r="G7" s="27">
        <v>96155150</v>
      </c>
      <c r="H7" s="27">
        <v>8543087</v>
      </c>
      <c r="I7" s="27">
        <v>630246</v>
      </c>
      <c r="J7" s="27">
        <v>105328483</v>
      </c>
      <c r="K7" s="27">
        <v>4921876</v>
      </c>
      <c r="L7" s="27">
        <v>1200574</v>
      </c>
      <c r="M7" s="27">
        <v>174778232</v>
      </c>
      <c r="N7" s="27">
        <v>180900682</v>
      </c>
      <c r="O7" s="27"/>
      <c r="P7" s="27"/>
      <c r="Q7" s="27"/>
      <c r="R7" s="27"/>
      <c r="S7" s="27"/>
      <c r="T7" s="27"/>
      <c r="U7" s="27"/>
      <c r="V7" s="27"/>
      <c r="W7" s="27">
        <v>286229165</v>
      </c>
      <c r="X7" s="27">
        <v>147007206</v>
      </c>
      <c r="Y7" s="27">
        <v>139221959</v>
      </c>
      <c r="Z7" s="7">
        <v>94.7</v>
      </c>
      <c r="AA7" s="25">
        <v>294014412</v>
      </c>
    </row>
    <row r="8" spans="1:27" ht="12.75">
      <c r="A8" s="5" t="s">
        <v>35</v>
      </c>
      <c r="B8" s="3"/>
      <c r="C8" s="22">
        <v>685661</v>
      </c>
      <c r="D8" s="22"/>
      <c r="E8" s="23"/>
      <c r="F8" s="24"/>
      <c r="G8" s="24"/>
      <c r="H8" s="24"/>
      <c r="I8" s="24"/>
      <c r="J8" s="24"/>
      <c r="K8" s="24">
        <v>25380</v>
      </c>
      <c r="L8" s="24">
        <v>60383</v>
      </c>
      <c r="M8" s="24"/>
      <c r="N8" s="24">
        <v>85763</v>
      </c>
      <c r="O8" s="24"/>
      <c r="P8" s="24"/>
      <c r="Q8" s="24"/>
      <c r="R8" s="24"/>
      <c r="S8" s="24"/>
      <c r="T8" s="24"/>
      <c r="U8" s="24"/>
      <c r="V8" s="24"/>
      <c r="W8" s="24">
        <v>85763</v>
      </c>
      <c r="X8" s="24"/>
      <c r="Y8" s="24">
        <v>85763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9485949</v>
      </c>
      <c r="D9" s="19">
        <f>SUM(D10:D14)</f>
        <v>0</v>
      </c>
      <c r="E9" s="20">
        <f t="shared" si="1"/>
        <v>8506084</v>
      </c>
      <c r="F9" s="21">
        <f t="shared" si="1"/>
        <v>8506084</v>
      </c>
      <c r="G9" s="21">
        <f t="shared" si="1"/>
        <v>543090</v>
      </c>
      <c r="H9" s="21">
        <f t="shared" si="1"/>
        <v>748638</v>
      </c>
      <c r="I9" s="21">
        <f t="shared" si="1"/>
        <v>145713</v>
      </c>
      <c r="J9" s="21">
        <f t="shared" si="1"/>
        <v>1437441</v>
      </c>
      <c r="K9" s="21">
        <f t="shared" si="1"/>
        <v>364338</v>
      </c>
      <c r="L9" s="21">
        <f t="shared" si="1"/>
        <v>1103672</v>
      </c>
      <c r="M9" s="21">
        <f t="shared" si="1"/>
        <v>417669</v>
      </c>
      <c r="N9" s="21">
        <f t="shared" si="1"/>
        <v>1885679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3323120</v>
      </c>
      <c r="X9" s="21">
        <f t="shared" si="1"/>
        <v>4875564</v>
      </c>
      <c r="Y9" s="21">
        <f t="shared" si="1"/>
        <v>-1552444</v>
      </c>
      <c r="Z9" s="4">
        <f>+IF(X9&lt;&gt;0,+(Y9/X9)*100,0)</f>
        <v>-31.841321332260225</v>
      </c>
      <c r="AA9" s="19">
        <f>SUM(AA10:AA14)</f>
        <v>8506084</v>
      </c>
    </row>
    <row r="10" spans="1:27" ht="12.75">
      <c r="A10" s="5" t="s">
        <v>37</v>
      </c>
      <c r="B10" s="3"/>
      <c r="C10" s="22">
        <v>9485949</v>
      </c>
      <c r="D10" s="22"/>
      <c r="E10" s="23">
        <v>8506084</v>
      </c>
      <c r="F10" s="24">
        <v>8506084</v>
      </c>
      <c r="G10" s="24">
        <v>543090</v>
      </c>
      <c r="H10" s="24">
        <v>748638</v>
      </c>
      <c r="I10" s="24">
        <v>145713</v>
      </c>
      <c r="J10" s="24">
        <v>1437441</v>
      </c>
      <c r="K10" s="24">
        <v>364338</v>
      </c>
      <c r="L10" s="24">
        <v>1103672</v>
      </c>
      <c r="M10" s="24">
        <v>417669</v>
      </c>
      <c r="N10" s="24">
        <v>1885679</v>
      </c>
      <c r="O10" s="24"/>
      <c r="P10" s="24"/>
      <c r="Q10" s="24"/>
      <c r="R10" s="24"/>
      <c r="S10" s="24"/>
      <c r="T10" s="24"/>
      <c r="U10" s="24"/>
      <c r="V10" s="24"/>
      <c r="W10" s="24">
        <v>3323120</v>
      </c>
      <c r="X10" s="24">
        <v>4875564</v>
      </c>
      <c r="Y10" s="24">
        <v>-1552444</v>
      </c>
      <c r="Z10" s="6">
        <v>-31.84</v>
      </c>
      <c r="AA10" s="22">
        <v>8506084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59215250</v>
      </c>
      <c r="D15" s="19">
        <f>SUM(D16:D18)</f>
        <v>0</v>
      </c>
      <c r="E15" s="20">
        <f t="shared" si="2"/>
        <v>78698497</v>
      </c>
      <c r="F15" s="21">
        <f t="shared" si="2"/>
        <v>78698497</v>
      </c>
      <c r="G15" s="21">
        <f t="shared" si="2"/>
        <v>25896553</v>
      </c>
      <c r="H15" s="21">
        <f t="shared" si="2"/>
        <v>124768</v>
      </c>
      <c r="I15" s="21">
        <f t="shared" si="2"/>
        <v>18141</v>
      </c>
      <c r="J15" s="21">
        <f t="shared" si="2"/>
        <v>26039462</v>
      </c>
      <c r="K15" s="21">
        <f t="shared" si="2"/>
        <v>147563</v>
      </c>
      <c r="L15" s="21">
        <f t="shared" si="2"/>
        <v>199346</v>
      </c>
      <c r="M15" s="21">
        <f t="shared" si="2"/>
        <v>747045</v>
      </c>
      <c r="N15" s="21">
        <f t="shared" si="2"/>
        <v>1093954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27133416</v>
      </c>
      <c r="X15" s="21">
        <f t="shared" si="2"/>
        <v>33619746</v>
      </c>
      <c r="Y15" s="21">
        <f t="shared" si="2"/>
        <v>-6486330</v>
      </c>
      <c r="Z15" s="4">
        <f>+IF(X15&lt;&gt;0,+(Y15/X15)*100,0)</f>
        <v>-19.29321536218626</v>
      </c>
      <c r="AA15" s="19">
        <f>SUM(AA16:AA18)</f>
        <v>78698497</v>
      </c>
    </row>
    <row r="16" spans="1:27" ht="12.75">
      <c r="A16" s="5" t="s">
        <v>43</v>
      </c>
      <c r="B16" s="3"/>
      <c r="C16" s="22">
        <v>3591257</v>
      </c>
      <c r="D16" s="22"/>
      <c r="E16" s="23">
        <v>5052701</v>
      </c>
      <c r="F16" s="24">
        <v>5052701</v>
      </c>
      <c r="G16" s="24">
        <v>142517</v>
      </c>
      <c r="H16" s="24">
        <v>124768</v>
      </c>
      <c r="I16" s="24">
        <v>18141</v>
      </c>
      <c r="J16" s="24">
        <v>285426</v>
      </c>
      <c r="K16" s="24">
        <v>147563</v>
      </c>
      <c r="L16" s="24">
        <v>199346</v>
      </c>
      <c r="M16" s="24">
        <v>747045</v>
      </c>
      <c r="N16" s="24">
        <v>1093954</v>
      </c>
      <c r="O16" s="24"/>
      <c r="P16" s="24"/>
      <c r="Q16" s="24"/>
      <c r="R16" s="24"/>
      <c r="S16" s="24"/>
      <c r="T16" s="24"/>
      <c r="U16" s="24"/>
      <c r="V16" s="24"/>
      <c r="W16" s="24">
        <v>1379380</v>
      </c>
      <c r="X16" s="24">
        <v>2526348</v>
      </c>
      <c r="Y16" s="24">
        <v>-1146968</v>
      </c>
      <c r="Z16" s="6">
        <v>-45.4</v>
      </c>
      <c r="AA16" s="22">
        <v>5052701</v>
      </c>
    </row>
    <row r="17" spans="1:27" ht="12.75">
      <c r="A17" s="5" t="s">
        <v>44</v>
      </c>
      <c r="B17" s="3"/>
      <c r="C17" s="22">
        <v>55623993</v>
      </c>
      <c r="D17" s="22"/>
      <c r="E17" s="23">
        <v>73645796</v>
      </c>
      <c r="F17" s="24">
        <v>73645796</v>
      </c>
      <c r="G17" s="24">
        <v>25754036</v>
      </c>
      <c r="H17" s="24"/>
      <c r="I17" s="24"/>
      <c r="J17" s="24">
        <v>25754036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25754036</v>
      </c>
      <c r="X17" s="24">
        <v>31093398</v>
      </c>
      <c r="Y17" s="24">
        <v>-5339362</v>
      </c>
      <c r="Z17" s="6">
        <v>-17.17</v>
      </c>
      <c r="AA17" s="22">
        <v>73645796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12009843</v>
      </c>
      <c r="D19" s="19">
        <f>SUM(D20:D23)</f>
        <v>0</v>
      </c>
      <c r="E19" s="20">
        <f t="shared" si="3"/>
        <v>13896045</v>
      </c>
      <c r="F19" s="21">
        <f t="shared" si="3"/>
        <v>13896045</v>
      </c>
      <c r="G19" s="21">
        <f t="shared" si="3"/>
        <v>26040</v>
      </c>
      <c r="H19" s="21">
        <f t="shared" si="3"/>
        <v>0</v>
      </c>
      <c r="I19" s="21">
        <f t="shared" si="3"/>
        <v>0</v>
      </c>
      <c r="J19" s="21">
        <f t="shared" si="3"/>
        <v>26040</v>
      </c>
      <c r="K19" s="21">
        <f t="shared" si="3"/>
        <v>5000000</v>
      </c>
      <c r="L19" s="21">
        <f t="shared" si="3"/>
        <v>0</v>
      </c>
      <c r="M19" s="21">
        <f t="shared" si="3"/>
        <v>0</v>
      </c>
      <c r="N19" s="21">
        <f t="shared" si="3"/>
        <v>5000000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5026040</v>
      </c>
      <c r="X19" s="21">
        <f t="shared" si="3"/>
        <v>6304998</v>
      </c>
      <c r="Y19" s="21">
        <f t="shared" si="3"/>
        <v>-1278958</v>
      </c>
      <c r="Z19" s="4">
        <f>+IF(X19&lt;&gt;0,+(Y19/X19)*100,0)</f>
        <v>-20.28482800470357</v>
      </c>
      <c r="AA19" s="19">
        <f>SUM(AA20:AA23)</f>
        <v>13896045</v>
      </c>
    </row>
    <row r="20" spans="1:27" ht="12.75">
      <c r="A20" s="5" t="s">
        <v>47</v>
      </c>
      <c r="B20" s="3"/>
      <c r="C20" s="22">
        <v>12009843</v>
      </c>
      <c r="D20" s="22"/>
      <c r="E20" s="23">
        <v>12610000</v>
      </c>
      <c r="F20" s="24">
        <v>12610000</v>
      </c>
      <c r="G20" s="24">
        <v>26040</v>
      </c>
      <c r="H20" s="24"/>
      <c r="I20" s="24"/>
      <c r="J20" s="24">
        <v>26040</v>
      </c>
      <c r="K20" s="24">
        <v>5000000</v>
      </c>
      <c r="L20" s="24"/>
      <c r="M20" s="24"/>
      <c r="N20" s="24">
        <v>5000000</v>
      </c>
      <c r="O20" s="24"/>
      <c r="P20" s="24"/>
      <c r="Q20" s="24"/>
      <c r="R20" s="24"/>
      <c r="S20" s="24"/>
      <c r="T20" s="24"/>
      <c r="U20" s="24"/>
      <c r="V20" s="24"/>
      <c r="W20" s="24">
        <v>5026040</v>
      </c>
      <c r="X20" s="24">
        <v>6304998</v>
      </c>
      <c r="Y20" s="24">
        <v>-1278958</v>
      </c>
      <c r="Z20" s="6">
        <v>-20.28</v>
      </c>
      <c r="AA20" s="22">
        <v>12610000</v>
      </c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>
        <v>1286045</v>
      </c>
      <c r="F23" s="24">
        <v>1286045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>
        <v>1286045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330816439</v>
      </c>
      <c r="D25" s="44">
        <f>+D5+D9+D15+D19+D24</f>
        <v>0</v>
      </c>
      <c r="E25" s="45">
        <f t="shared" si="4"/>
        <v>395115038</v>
      </c>
      <c r="F25" s="46">
        <f t="shared" si="4"/>
        <v>395115038</v>
      </c>
      <c r="G25" s="46">
        <f t="shared" si="4"/>
        <v>122620833</v>
      </c>
      <c r="H25" s="46">
        <f t="shared" si="4"/>
        <v>9416493</v>
      </c>
      <c r="I25" s="46">
        <f t="shared" si="4"/>
        <v>794100</v>
      </c>
      <c r="J25" s="46">
        <f t="shared" si="4"/>
        <v>132831426</v>
      </c>
      <c r="K25" s="46">
        <f t="shared" si="4"/>
        <v>10459157</v>
      </c>
      <c r="L25" s="46">
        <f t="shared" si="4"/>
        <v>2563975</v>
      </c>
      <c r="M25" s="46">
        <f t="shared" si="4"/>
        <v>175942946</v>
      </c>
      <c r="N25" s="46">
        <f t="shared" si="4"/>
        <v>188966078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321797504</v>
      </c>
      <c r="X25" s="46">
        <f t="shared" si="4"/>
        <v>191807514</v>
      </c>
      <c r="Y25" s="46">
        <f t="shared" si="4"/>
        <v>129989990</v>
      </c>
      <c r="Z25" s="47">
        <f>+IF(X25&lt;&gt;0,+(Y25/X25)*100,0)</f>
        <v>67.77106239956794</v>
      </c>
      <c r="AA25" s="44">
        <f>+AA5+AA9+AA15+AA19+AA24</f>
        <v>395115038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221911210</v>
      </c>
      <c r="D28" s="19">
        <f>SUM(D29:D31)</f>
        <v>0</v>
      </c>
      <c r="E28" s="20">
        <f t="shared" si="5"/>
        <v>180802933</v>
      </c>
      <c r="F28" s="21">
        <f t="shared" si="5"/>
        <v>180802933</v>
      </c>
      <c r="G28" s="21">
        <f t="shared" si="5"/>
        <v>8852330</v>
      </c>
      <c r="H28" s="21">
        <f t="shared" si="5"/>
        <v>13127445</v>
      </c>
      <c r="I28" s="21">
        <f t="shared" si="5"/>
        <v>10255191</v>
      </c>
      <c r="J28" s="21">
        <f t="shared" si="5"/>
        <v>32234966</v>
      </c>
      <c r="K28" s="21">
        <f t="shared" si="5"/>
        <v>9844585</v>
      </c>
      <c r="L28" s="21">
        <f t="shared" si="5"/>
        <v>9557499</v>
      </c>
      <c r="M28" s="21">
        <f t="shared" si="5"/>
        <v>9852070</v>
      </c>
      <c r="N28" s="21">
        <f t="shared" si="5"/>
        <v>29254154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61489120</v>
      </c>
      <c r="X28" s="21">
        <f t="shared" si="5"/>
        <v>65151468</v>
      </c>
      <c r="Y28" s="21">
        <f t="shared" si="5"/>
        <v>-3662348</v>
      </c>
      <c r="Z28" s="4">
        <f>+IF(X28&lt;&gt;0,+(Y28/X28)*100,0)</f>
        <v>-5.621282393821119</v>
      </c>
      <c r="AA28" s="19">
        <f>SUM(AA29:AA31)</f>
        <v>180802933</v>
      </c>
    </row>
    <row r="29" spans="1:27" ht="12.75">
      <c r="A29" s="5" t="s">
        <v>33</v>
      </c>
      <c r="B29" s="3"/>
      <c r="C29" s="22">
        <v>65609194</v>
      </c>
      <c r="D29" s="22"/>
      <c r="E29" s="23">
        <v>60420729</v>
      </c>
      <c r="F29" s="24">
        <v>60420729</v>
      </c>
      <c r="G29" s="24">
        <v>5571976</v>
      </c>
      <c r="H29" s="24">
        <v>5185124</v>
      </c>
      <c r="I29" s="24">
        <v>5358049</v>
      </c>
      <c r="J29" s="24">
        <v>16115149</v>
      </c>
      <c r="K29" s="24">
        <v>5331495</v>
      </c>
      <c r="L29" s="24">
        <v>4766250</v>
      </c>
      <c r="M29" s="24">
        <v>5307334</v>
      </c>
      <c r="N29" s="24">
        <v>15405079</v>
      </c>
      <c r="O29" s="24"/>
      <c r="P29" s="24"/>
      <c r="Q29" s="24"/>
      <c r="R29" s="24"/>
      <c r="S29" s="24"/>
      <c r="T29" s="24"/>
      <c r="U29" s="24"/>
      <c r="V29" s="24"/>
      <c r="W29" s="24">
        <v>31520228</v>
      </c>
      <c r="X29" s="24">
        <v>29960364</v>
      </c>
      <c r="Y29" s="24">
        <v>1559864</v>
      </c>
      <c r="Z29" s="6">
        <v>5.21</v>
      </c>
      <c r="AA29" s="22">
        <v>60420729</v>
      </c>
    </row>
    <row r="30" spans="1:27" ht="12.75">
      <c r="A30" s="5" t="s">
        <v>34</v>
      </c>
      <c r="B30" s="3"/>
      <c r="C30" s="25">
        <v>118296041</v>
      </c>
      <c r="D30" s="25"/>
      <c r="E30" s="26">
        <v>116676356</v>
      </c>
      <c r="F30" s="27">
        <v>116676356</v>
      </c>
      <c r="G30" s="27">
        <v>1067735</v>
      </c>
      <c r="H30" s="27">
        <v>3532031</v>
      </c>
      <c r="I30" s="27">
        <v>1662938</v>
      </c>
      <c r="J30" s="27">
        <v>6262704</v>
      </c>
      <c r="K30" s="27">
        <v>1554448</v>
      </c>
      <c r="L30" s="27">
        <v>1980486</v>
      </c>
      <c r="M30" s="27">
        <v>1549014</v>
      </c>
      <c r="N30" s="27">
        <v>5083948</v>
      </c>
      <c r="O30" s="27"/>
      <c r="P30" s="27"/>
      <c r="Q30" s="27"/>
      <c r="R30" s="27"/>
      <c r="S30" s="27"/>
      <c r="T30" s="27"/>
      <c r="U30" s="27"/>
      <c r="V30" s="27"/>
      <c r="W30" s="27">
        <v>11346652</v>
      </c>
      <c r="X30" s="27">
        <v>33338178</v>
      </c>
      <c r="Y30" s="27">
        <v>-21991526</v>
      </c>
      <c r="Z30" s="7">
        <v>-65.96</v>
      </c>
      <c r="AA30" s="25">
        <v>116676356</v>
      </c>
    </row>
    <row r="31" spans="1:27" ht="12.75">
      <c r="A31" s="5" t="s">
        <v>35</v>
      </c>
      <c r="B31" s="3"/>
      <c r="C31" s="22">
        <v>38005975</v>
      </c>
      <c r="D31" s="22"/>
      <c r="E31" s="23">
        <v>3705848</v>
      </c>
      <c r="F31" s="24">
        <v>3705848</v>
      </c>
      <c r="G31" s="24">
        <v>2212619</v>
      </c>
      <c r="H31" s="24">
        <v>4410290</v>
      </c>
      <c r="I31" s="24">
        <v>3234204</v>
      </c>
      <c r="J31" s="24">
        <v>9857113</v>
      </c>
      <c r="K31" s="24">
        <v>2958642</v>
      </c>
      <c r="L31" s="24">
        <v>2810763</v>
      </c>
      <c r="M31" s="24">
        <v>2995722</v>
      </c>
      <c r="N31" s="24">
        <v>8765127</v>
      </c>
      <c r="O31" s="24"/>
      <c r="P31" s="24"/>
      <c r="Q31" s="24"/>
      <c r="R31" s="24"/>
      <c r="S31" s="24"/>
      <c r="T31" s="24"/>
      <c r="U31" s="24"/>
      <c r="V31" s="24"/>
      <c r="W31" s="24">
        <v>18622240</v>
      </c>
      <c r="X31" s="24">
        <v>1852926</v>
      </c>
      <c r="Y31" s="24">
        <v>16769314</v>
      </c>
      <c r="Z31" s="6">
        <v>905.02</v>
      </c>
      <c r="AA31" s="22">
        <v>3705848</v>
      </c>
    </row>
    <row r="32" spans="1:27" ht="12.75">
      <c r="A32" s="2" t="s">
        <v>36</v>
      </c>
      <c r="B32" s="3"/>
      <c r="C32" s="19">
        <f aca="true" t="shared" si="6" ref="C32:Y32">SUM(C33:C37)</f>
        <v>23500158</v>
      </c>
      <c r="D32" s="19">
        <f>SUM(D33:D37)</f>
        <v>0</v>
      </c>
      <c r="E32" s="20">
        <f t="shared" si="6"/>
        <v>67188112</v>
      </c>
      <c r="F32" s="21">
        <f t="shared" si="6"/>
        <v>67188112</v>
      </c>
      <c r="G32" s="21">
        <f t="shared" si="6"/>
        <v>4160226</v>
      </c>
      <c r="H32" s="21">
        <f t="shared" si="6"/>
        <v>3575618</v>
      </c>
      <c r="I32" s="21">
        <f t="shared" si="6"/>
        <v>4719026</v>
      </c>
      <c r="J32" s="21">
        <f t="shared" si="6"/>
        <v>12454870</v>
      </c>
      <c r="K32" s="21">
        <f t="shared" si="6"/>
        <v>6567148</v>
      </c>
      <c r="L32" s="21">
        <f t="shared" si="6"/>
        <v>4450059</v>
      </c>
      <c r="M32" s="21">
        <f t="shared" si="6"/>
        <v>6397599</v>
      </c>
      <c r="N32" s="21">
        <f t="shared" si="6"/>
        <v>17414806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29869676</v>
      </c>
      <c r="X32" s="21">
        <f t="shared" si="6"/>
        <v>33594054</v>
      </c>
      <c r="Y32" s="21">
        <f t="shared" si="6"/>
        <v>-3724378</v>
      </c>
      <c r="Z32" s="4">
        <f>+IF(X32&lt;&gt;0,+(Y32/X32)*100,0)</f>
        <v>-11.08642023377113</v>
      </c>
      <c r="AA32" s="19">
        <f>SUM(AA33:AA37)</f>
        <v>67188112</v>
      </c>
    </row>
    <row r="33" spans="1:27" ht="12.75">
      <c r="A33" s="5" t="s">
        <v>37</v>
      </c>
      <c r="B33" s="3"/>
      <c r="C33" s="22">
        <v>23500158</v>
      </c>
      <c r="D33" s="22"/>
      <c r="E33" s="23">
        <v>67188112</v>
      </c>
      <c r="F33" s="24">
        <v>67188112</v>
      </c>
      <c r="G33" s="24">
        <v>4160226</v>
      </c>
      <c r="H33" s="24">
        <v>3575618</v>
      </c>
      <c r="I33" s="24">
        <v>4719026</v>
      </c>
      <c r="J33" s="24">
        <v>12454870</v>
      </c>
      <c r="K33" s="24">
        <v>6567148</v>
      </c>
      <c r="L33" s="24">
        <v>4450059</v>
      </c>
      <c r="M33" s="24">
        <v>6397599</v>
      </c>
      <c r="N33" s="24">
        <v>17414806</v>
      </c>
      <c r="O33" s="24"/>
      <c r="P33" s="24"/>
      <c r="Q33" s="24"/>
      <c r="R33" s="24"/>
      <c r="S33" s="24"/>
      <c r="T33" s="24"/>
      <c r="U33" s="24"/>
      <c r="V33" s="24"/>
      <c r="W33" s="24">
        <v>29869676</v>
      </c>
      <c r="X33" s="24">
        <v>33594054</v>
      </c>
      <c r="Y33" s="24">
        <v>-3724378</v>
      </c>
      <c r="Z33" s="6">
        <v>-11.09</v>
      </c>
      <c r="AA33" s="22">
        <v>67188112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44734365</v>
      </c>
      <c r="D38" s="19">
        <f>SUM(D39:D41)</f>
        <v>0</v>
      </c>
      <c r="E38" s="20">
        <f t="shared" si="7"/>
        <v>57589159</v>
      </c>
      <c r="F38" s="21">
        <f t="shared" si="7"/>
        <v>57589159</v>
      </c>
      <c r="G38" s="21">
        <f t="shared" si="7"/>
        <v>2140526</v>
      </c>
      <c r="H38" s="21">
        <f t="shared" si="7"/>
        <v>2085607</v>
      </c>
      <c r="I38" s="21">
        <f t="shared" si="7"/>
        <v>2291215</v>
      </c>
      <c r="J38" s="21">
        <f t="shared" si="7"/>
        <v>6517348</v>
      </c>
      <c r="K38" s="21">
        <f t="shared" si="7"/>
        <v>2267909</v>
      </c>
      <c r="L38" s="21">
        <f t="shared" si="7"/>
        <v>2148017</v>
      </c>
      <c r="M38" s="21">
        <f t="shared" si="7"/>
        <v>2310506</v>
      </c>
      <c r="N38" s="21">
        <f t="shared" si="7"/>
        <v>6726432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13243780</v>
      </c>
      <c r="X38" s="21">
        <f t="shared" si="7"/>
        <v>29675568</v>
      </c>
      <c r="Y38" s="21">
        <f t="shared" si="7"/>
        <v>-16431788</v>
      </c>
      <c r="Z38" s="4">
        <f>+IF(X38&lt;&gt;0,+(Y38/X38)*100,0)</f>
        <v>-55.371435518942725</v>
      </c>
      <c r="AA38" s="19">
        <f>SUM(AA39:AA41)</f>
        <v>57589159</v>
      </c>
    </row>
    <row r="39" spans="1:27" ht="12.75">
      <c r="A39" s="5" t="s">
        <v>43</v>
      </c>
      <c r="B39" s="3"/>
      <c r="C39" s="22">
        <v>23590841</v>
      </c>
      <c r="D39" s="22"/>
      <c r="E39" s="23">
        <v>23293493</v>
      </c>
      <c r="F39" s="24">
        <v>23293493</v>
      </c>
      <c r="G39" s="24">
        <v>1047293</v>
      </c>
      <c r="H39" s="24">
        <v>751767</v>
      </c>
      <c r="I39" s="24">
        <v>748660</v>
      </c>
      <c r="J39" s="24">
        <v>2547720</v>
      </c>
      <c r="K39" s="24">
        <v>1042436</v>
      </c>
      <c r="L39" s="24">
        <v>862297</v>
      </c>
      <c r="M39" s="24">
        <v>1108674</v>
      </c>
      <c r="N39" s="24">
        <v>3013407</v>
      </c>
      <c r="O39" s="24"/>
      <c r="P39" s="24"/>
      <c r="Q39" s="24"/>
      <c r="R39" s="24"/>
      <c r="S39" s="24"/>
      <c r="T39" s="24"/>
      <c r="U39" s="24"/>
      <c r="V39" s="24"/>
      <c r="W39" s="24">
        <v>5561127</v>
      </c>
      <c r="X39" s="24">
        <v>11927736</v>
      </c>
      <c r="Y39" s="24">
        <v>-6366609</v>
      </c>
      <c r="Z39" s="6">
        <v>-53.38</v>
      </c>
      <c r="AA39" s="22">
        <v>23293493</v>
      </c>
    </row>
    <row r="40" spans="1:27" ht="12.75">
      <c r="A40" s="5" t="s">
        <v>44</v>
      </c>
      <c r="B40" s="3"/>
      <c r="C40" s="22">
        <v>21143524</v>
      </c>
      <c r="D40" s="22"/>
      <c r="E40" s="23">
        <v>34295666</v>
      </c>
      <c r="F40" s="24">
        <v>34295666</v>
      </c>
      <c r="G40" s="24">
        <v>1093233</v>
      </c>
      <c r="H40" s="24">
        <v>1333840</v>
      </c>
      <c r="I40" s="24">
        <v>1542555</v>
      </c>
      <c r="J40" s="24">
        <v>3969628</v>
      </c>
      <c r="K40" s="24">
        <v>1225473</v>
      </c>
      <c r="L40" s="24">
        <v>1285720</v>
      </c>
      <c r="M40" s="24">
        <v>1201832</v>
      </c>
      <c r="N40" s="24">
        <v>3713025</v>
      </c>
      <c r="O40" s="24"/>
      <c r="P40" s="24"/>
      <c r="Q40" s="24"/>
      <c r="R40" s="24"/>
      <c r="S40" s="24"/>
      <c r="T40" s="24"/>
      <c r="U40" s="24"/>
      <c r="V40" s="24"/>
      <c r="W40" s="24">
        <v>7682653</v>
      </c>
      <c r="X40" s="24">
        <v>17747832</v>
      </c>
      <c r="Y40" s="24">
        <v>-10065179</v>
      </c>
      <c r="Z40" s="6">
        <v>-56.71</v>
      </c>
      <c r="AA40" s="22">
        <v>34295666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5044850</v>
      </c>
      <c r="F42" s="21">
        <f t="shared" si="8"/>
        <v>5044850</v>
      </c>
      <c r="G42" s="21">
        <f t="shared" si="8"/>
        <v>367320</v>
      </c>
      <c r="H42" s="21">
        <f t="shared" si="8"/>
        <v>384163</v>
      </c>
      <c r="I42" s="21">
        <f t="shared" si="8"/>
        <v>76488</v>
      </c>
      <c r="J42" s="21">
        <f t="shared" si="8"/>
        <v>827971</v>
      </c>
      <c r="K42" s="21">
        <f t="shared" si="8"/>
        <v>581572</v>
      </c>
      <c r="L42" s="21">
        <f t="shared" si="8"/>
        <v>65240</v>
      </c>
      <c r="M42" s="21">
        <f t="shared" si="8"/>
        <v>581572</v>
      </c>
      <c r="N42" s="21">
        <f t="shared" si="8"/>
        <v>1228384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2056355</v>
      </c>
      <c r="X42" s="21">
        <f t="shared" si="8"/>
        <v>2522424</v>
      </c>
      <c r="Y42" s="21">
        <f t="shared" si="8"/>
        <v>-466069</v>
      </c>
      <c r="Z42" s="4">
        <f>+IF(X42&lt;&gt;0,+(Y42/X42)*100,0)</f>
        <v>-18.47702844565386</v>
      </c>
      <c r="AA42" s="19">
        <f>SUM(AA43:AA46)</f>
        <v>5044850</v>
      </c>
    </row>
    <row r="43" spans="1:27" ht="12.75">
      <c r="A43" s="5" t="s">
        <v>47</v>
      </c>
      <c r="B43" s="3"/>
      <c r="C43" s="22"/>
      <c r="D43" s="22"/>
      <c r="E43" s="23">
        <v>5044850</v>
      </c>
      <c r="F43" s="24">
        <v>5044850</v>
      </c>
      <c r="G43" s="24">
        <v>367320</v>
      </c>
      <c r="H43" s="24">
        <v>384163</v>
      </c>
      <c r="I43" s="24">
        <v>76488</v>
      </c>
      <c r="J43" s="24">
        <v>827971</v>
      </c>
      <c r="K43" s="24">
        <v>581572</v>
      </c>
      <c r="L43" s="24">
        <v>65240</v>
      </c>
      <c r="M43" s="24">
        <v>581572</v>
      </c>
      <c r="N43" s="24">
        <v>1228384</v>
      </c>
      <c r="O43" s="24"/>
      <c r="P43" s="24"/>
      <c r="Q43" s="24"/>
      <c r="R43" s="24"/>
      <c r="S43" s="24"/>
      <c r="T43" s="24"/>
      <c r="U43" s="24"/>
      <c r="V43" s="24"/>
      <c r="W43" s="24">
        <v>2056355</v>
      </c>
      <c r="X43" s="24">
        <v>2522424</v>
      </c>
      <c r="Y43" s="24">
        <v>-466069</v>
      </c>
      <c r="Z43" s="6">
        <v>-18.48</v>
      </c>
      <c r="AA43" s="22">
        <v>5044850</v>
      </c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290145733</v>
      </c>
      <c r="D48" s="44">
        <f>+D28+D32+D38+D42+D47</f>
        <v>0</v>
      </c>
      <c r="E48" s="45">
        <f t="shared" si="9"/>
        <v>310625054</v>
      </c>
      <c r="F48" s="46">
        <f t="shared" si="9"/>
        <v>310625054</v>
      </c>
      <c r="G48" s="46">
        <f t="shared" si="9"/>
        <v>15520402</v>
      </c>
      <c r="H48" s="46">
        <f t="shared" si="9"/>
        <v>19172833</v>
      </c>
      <c r="I48" s="46">
        <f t="shared" si="9"/>
        <v>17341920</v>
      </c>
      <c r="J48" s="46">
        <f t="shared" si="9"/>
        <v>52035155</v>
      </c>
      <c r="K48" s="46">
        <f t="shared" si="9"/>
        <v>19261214</v>
      </c>
      <c r="L48" s="46">
        <f t="shared" si="9"/>
        <v>16220815</v>
      </c>
      <c r="M48" s="46">
        <f t="shared" si="9"/>
        <v>19141747</v>
      </c>
      <c r="N48" s="46">
        <f t="shared" si="9"/>
        <v>54623776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106658931</v>
      </c>
      <c r="X48" s="46">
        <f t="shared" si="9"/>
        <v>130943514</v>
      </c>
      <c r="Y48" s="46">
        <f t="shared" si="9"/>
        <v>-24284583</v>
      </c>
      <c r="Z48" s="47">
        <f>+IF(X48&lt;&gt;0,+(Y48/X48)*100,0)</f>
        <v>-18.545846417410182</v>
      </c>
      <c r="AA48" s="44">
        <f>+AA28+AA32+AA38+AA42+AA47</f>
        <v>310625054</v>
      </c>
    </row>
    <row r="49" spans="1:27" ht="12.75">
      <c r="A49" s="14" t="s">
        <v>58</v>
      </c>
      <c r="B49" s="15"/>
      <c r="C49" s="48">
        <f aca="true" t="shared" si="10" ref="C49:Y49">+C25-C48</f>
        <v>40670706</v>
      </c>
      <c r="D49" s="48">
        <f>+D25-D48</f>
        <v>0</v>
      </c>
      <c r="E49" s="49">
        <f t="shared" si="10"/>
        <v>84489984</v>
      </c>
      <c r="F49" s="50">
        <f t="shared" si="10"/>
        <v>84489984</v>
      </c>
      <c r="G49" s="50">
        <f t="shared" si="10"/>
        <v>107100431</v>
      </c>
      <c r="H49" s="50">
        <f t="shared" si="10"/>
        <v>-9756340</v>
      </c>
      <c r="I49" s="50">
        <f t="shared" si="10"/>
        <v>-16547820</v>
      </c>
      <c r="J49" s="50">
        <f t="shared" si="10"/>
        <v>80796271</v>
      </c>
      <c r="K49" s="50">
        <f t="shared" si="10"/>
        <v>-8802057</v>
      </c>
      <c r="L49" s="50">
        <f t="shared" si="10"/>
        <v>-13656840</v>
      </c>
      <c r="M49" s="50">
        <f t="shared" si="10"/>
        <v>156801199</v>
      </c>
      <c r="N49" s="50">
        <f t="shared" si="10"/>
        <v>134342302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215138573</v>
      </c>
      <c r="X49" s="50">
        <f>IF(F25=F48,0,X25-X48)</f>
        <v>60864000</v>
      </c>
      <c r="Y49" s="50">
        <f t="shared" si="10"/>
        <v>154274573</v>
      </c>
      <c r="Z49" s="51">
        <f>+IF(X49&lt;&gt;0,+(Y49/X49)*100,0)</f>
        <v>253.47425900368034</v>
      </c>
      <c r="AA49" s="48">
        <f>+AA25-AA48</f>
        <v>84489984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154908942</v>
      </c>
      <c r="D5" s="19">
        <f>SUM(D6:D8)</f>
        <v>0</v>
      </c>
      <c r="E5" s="20">
        <f t="shared" si="0"/>
        <v>67478943</v>
      </c>
      <c r="F5" s="21">
        <f t="shared" si="0"/>
        <v>67478943</v>
      </c>
      <c r="G5" s="21">
        <f t="shared" si="0"/>
        <v>65623637</v>
      </c>
      <c r="H5" s="21">
        <f t="shared" si="0"/>
        <v>6517569</v>
      </c>
      <c r="I5" s="21">
        <f t="shared" si="0"/>
        <v>691464</v>
      </c>
      <c r="J5" s="21">
        <f t="shared" si="0"/>
        <v>72832670</v>
      </c>
      <c r="K5" s="21">
        <f t="shared" si="0"/>
        <v>702986</v>
      </c>
      <c r="L5" s="21">
        <f t="shared" si="0"/>
        <v>881076</v>
      </c>
      <c r="M5" s="21">
        <f t="shared" si="0"/>
        <v>614047</v>
      </c>
      <c r="N5" s="21">
        <f t="shared" si="0"/>
        <v>2198109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75030779</v>
      </c>
      <c r="X5" s="21">
        <f t="shared" si="0"/>
        <v>52988928</v>
      </c>
      <c r="Y5" s="21">
        <f t="shared" si="0"/>
        <v>22041851</v>
      </c>
      <c r="Z5" s="4">
        <f>+IF(X5&lt;&gt;0,+(Y5/X5)*100,0)</f>
        <v>41.597087980341854</v>
      </c>
      <c r="AA5" s="19">
        <f>SUM(AA6:AA8)</f>
        <v>67478943</v>
      </c>
    </row>
    <row r="6" spans="1:27" ht="12.75">
      <c r="A6" s="5" t="s">
        <v>33</v>
      </c>
      <c r="B6" s="3"/>
      <c r="C6" s="22">
        <v>12021647</v>
      </c>
      <c r="D6" s="22"/>
      <c r="E6" s="23">
        <v>5600000</v>
      </c>
      <c r="F6" s="24">
        <v>5600000</v>
      </c>
      <c r="G6" s="24">
        <v>296</v>
      </c>
      <c r="H6" s="24">
        <v>1690</v>
      </c>
      <c r="I6" s="24">
        <v>4864</v>
      </c>
      <c r="J6" s="24">
        <v>6850</v>
      </c>
      <c r="K6" s="24">
        <v>7965</v>
      </c>
      <c r="L6" s="24">
        <v>3130</v>
      </c>
      <c r="M6" s="24">
        <v>1510</v>
      </c>
      <c r="N6" s="24">
        <v>12605</v>
      </c>
      <c r="O6" s="24"/>
      <c r="P6" s="24"/>
      <c r="Q6" s="24"/>
      <c r="R6" s="24"/>
      <c r="S6" s="24"/>
      <c r="T6" s="24"/>
      <c r="U6" s="24"/>
      <c r="V6" s="24"/>
      <c r="W6" s="24">
        <v>19455</v>
      </c>
      <c r="X6" s="24">
        <v>5600000</v>
      </c>
      <c r="Y6" s="24">
        <v>-5580545</v>
      </c>
      <c r="Z6" s="6">
        <v>-99.65</v>
      </c>
      <c r="AA6" s="22">
        <v>5600000</v>
      </c>
    </row>
    <row r="7" spans="1:27" ht="12.75">
      <c r="A7" s="5" t="s">
        <v>34</v>
      </c>
      <c r="B7" s="3"/>
      <c r="C7" s="25">
        <v>142078646</v>
      </c>
      <c r="D7" s="25"/>
      <c r="E7" s="26">
        <v>61878943</v>
      </c>
      <c r="F7" s="27">
        <v>61878943</v>
      </c>
      <c r="G7" s="27">
        <v>65429300</v>
      </c>
      <c r="H7" s="27">
        <v>6461298</v>
      </c>
      <c r="I7" s="27">
        <v>646397</v>
      </c>
      <c r="J7" s="27">
        <v>72536995</v>
      </c>
      <c r="K7" s="27">
        <v>586952</v>
      </c>
      <c r="L7" s="27">
        <v>840931</v>
      </c>
      <c r="M7" s="27">
        <v>591111</v>
      </c>
      <c r="N7" s="27">
        <v>2018994</v>
      </c>
      <c r="O7" s="27"/>
      <c r="P7" s="27"/>
      <c r="Q7" s="27"/>
      <c r="R7" s="27"/>
      <c r="S7" s="27"/>
      <c r="T7" s="27"/>
      <c r="U7" s="27"/>
      <c r="V7" s="27"/>
      <c r="W7" s="27">
        <v>74555989</v>
      </c>
      <c r="X7" s="27">
        <v>47388928</v>
      </c>
      <c r="Y7" s="27">
        <v>27167061</v>
      </c>
      <c r="Z7" s="7">
        <v>57.33</v>
      </c>
      <c r="AA7" s="25">
        <v>61878943</v>
      </c>
    </row>
    <row r="8" spans="1:27" ht="12.75">
      <c r="A8" s="5" t="s">
        <v>35</v>
      </c>
      <c r="B8" s="3"/>
      <c r="C8" s="22">
        <v>808649</v>
      </c>
      <c r="D8" s="22"/>
      <c r="E8" s="23"/>
      <c r="F8" s="24"/>
      <c r="G8" s="24">
        <v>194041</v>
      </c>
      <c r="H8" s="24">
        <v>54581</v>
      </c>
      <c r="I8" s="24">
        <v>40203</v>
      </c>
      <c r="J8" s="24">
        <v>288825</v>
      </c>
      <c r="K8" s="24">
        <v>108069</v>
      </c>
      <c r="L8" s="24">
        <v>37015</v>
      </c>
      <c r="M8" s="24">
        <v>21426</v>
      </c>
      <c r="N8" s="24">
        <v>166510</v>
      </c>
      <c r="O8" s="24"/>
      <c r="P8" s="24"/>
      <c r="Q8" s="24"/>
      <c r="R8" s="24"/>
      <c r="S8" s="24"/>
      <c r="T8" s="24"/>
      <c r="U8" s="24"/>
      <c r="V8" s="24"/>
      <c r="W8" s="24">
        <v>455335</v>
      </c>
      <c r="X8" s="24"/>
      <c r="Y8" s="24">
        <v>455335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6723106</v>
      </c>
      <c r="D9" s="19">
        <f>SUM(D10:D14)</f>
        <v>0</v>
      </c>
      <c r="E9" s="20">
        <f t="shared" si="1"/>
        <v>18511267</v>
      </c>
      <c r="F9" s="21">
        <f t="shared" si="1"/>
        <v>18511267</v>
      </c>
      <c r="G9" s="21">
        <f t="shared" si="1"/>
        <v>12343</v>
      </c>
      <c r="H9" s="21">
        <f t="shared" si="1"/>
        <v>22795</v>
      </c>
      <c r="I9" s="21">
        <f t="shared" si="1"/>
        <v>1001110</v>
      </c>
      <c r="J9" s="21">
        <f t="shared" si="1"/>
        <v>1036248</v>
      </c>
      <c r="K9" s="21">
        <f t="shared" si="1"/>
        <v>495731</v>
      </c>
      <c r="L9" s="21">
        <f t="shared" si="1"/>
        <v>969509</v>
      </c>
      <c r="M9" s="21">
        <f t="shared" si="1"/>
        <v>34395</v>
      </c>
      <c r="N9" s="21">
        <f t="shared" si="1"/>
        <v>1499635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2535883</v>
      </c>
      <c r="X9" s="21">
        <f t="shared" si="1"/>
        <v>8985391</v>
      </c>
      <c r="Y9" s="21">
        <f t="shared" si="1"/>
        <v>-6449508</v>
      </c>
      <c r="Z9" s="4">
        <f>+IF(X9&lt;&gt;0,+(Y9/X9)*100,0)</f>
        <v>-71.77771117584088</v>
      </c>
      <c r="AA9" s="19">
        <f>SUM(AA10:AA14)</f>
        <v>18511267</v>
      </c>
    </row>
    <row r="10" spans="1:27" ht="12.75">
      <c r="A10" s="5" t="s">
        <v>37</v>
      </c>
      <c r="B10" s="3"/>
      <c r="C10" s="22">
        <v>2598211</v>
      </c>
      <c r="D10" s="22"/>
      <c r="E10" s="23">
        <v>12669975</v>
      </c>
      <c r="F10" s="24">
        <v>12669975</v>
      </c>
      <c r="G10" s="24">
        <v>10984</v>
      </c>
      <c r="H10" s="24">
        <v>19458</v>
      </c>
      <c r="I10" s="24">
        <v>16860</v>
      </c>
      <c r="J10" s="24">
        <v>47302</v>
      </c>
      <c r="K10" s="24">
        <v>44139</v>
      </c>
      <c r="L10" s="24">
        <v>28282</v>
      </c>
      <c r="M10" s="24">
        <v>33927</v>
      </c>
      <c r="N10" s="24">
        <v>106348</v>
      </c>
      <c r="O10" s="24"/>
      <c r="P10" s="24"/>
      <c r="Q10" s="24"/>
      <c r="R10" s="24"/>
      <c r="S10" s="24"/>
      <c r="T10" s="24"/>
      <c r="U10" s="24"/>
      <c r="V10" s="24"/>
      <c r="W10" s="24">
        <v>153650</v>
      </c>
      <c r="X10" s="24">
        <v>6377730</v>
      </c>
      <c r="Y10" s="24">
        <v>-6224080</v>
      </c>
      <c r="Z10" s="6">
        <v>-97.59</v>
      </c>
      <c r="AA10" s="22">
        <v>12669975</v>
      </c>
    </row>
    <row r="11" spans="1:27" ht="12.75">
      <c r="A11" s="5" t="s">
        <v>38</v>
      </c>
      <c r="B11" s="3"/>
      <c r="C11" s="22">
        <v>72672</v>
      </c>
      <c r="D11" s="22"/>
      <c r="E11" s="23">
        <v>2497749</v>
      </c>
      <c r="F11" s="24">
        <v>2497749</v>
      </c>
      <c r="G11" s="24">
        <v>1125</v>
      </c>
      <c r="H11" s="24">
        <v>3026</v>
      </c>
      <c r="I11" s="24">
        <v>-522</v>
      </c>
      <c r="J11" s="24">
        <v>3629</v>
      </c>
      <c r="K11" s="24">
        <v>1248</v>
      </c>
      <c r="L11" s="24">
        <v>735</v>
      </c>
      <c r="M11" s="24">
        <v>157</v>
      </c>
      <c r="N11" s="24">
        <v>2140</v>
      </c>
      <c r="O11" s="24"/>
      <c r="P11" s="24"/>
      <c r="Q11" s="24"/>
      <c r="R11" s="24"/>
      <c r="S11" s="24"/>
      <c r="T11" s="24"/>
      <c r="U11" s="24"/>
      <c r="V11" s="24"/>
      <c r="W11" s="24">
        <v>5769</v>
      </c>
      <c r="X11" s="24">
        <v>1248870</v>
      </c>
      <c r="Y11" s="24">
        <v>-1243101</v>
      </c>
      <c r="Z11" s="6">
        <v>-99.54</v>
      </c>
      <c r="AA11" s="22">
        <v>2497749</v>
      </c>
    </row>
    <row r="12" spans="1:27" ht="12.75">
      <c r="A12" s="5" t="s">
        <v>39</v>
      </c>
      <c r="B12" s="3"/>
      <c r="C12" s="22">
        <v>2547778</v>
      </c>
      <c r="D12" s="22"/>
      <c r="E12" s="23">
        <v>1965895</v>
      </c>
      <c r="F12" s="24">
        <v>1965895</v>
      </c>
      <c r="G12" s="24">
        <v>-77</v>
      </c>
      <c r="H12" s="24"/>
      <c r="I12" s="24">
        <v>534886</v>
      </c>
      <c r="J12" s="24">
        <v>534809</v>
      </c>
      <c r="K12" s="24">
        <v>458</v>
      </c>
      <c r="L12" s="24">
        <v>470206</v>
      </c>
      <c r="M12" s="24"/>
      <c r="N12" s="24">
        <v>470664</v>
      </c>
      <c r="O12" s="24"/>
      <c r="P12" s="24"/>
      <c r="Q12" s="24"/>
      <c r="R12" s="24"/>
      <c r="S12" s="24"/>
      <c r="T12" s="24"/>
      <c r="U12" s="24"/>
      <c r="V12" s="24"/>
      <c r="W12" s="24">
        <v>1005473</v>
      </c>
      <c r="X12" s="24">
        <v>1356925</v>
      </c>
      <c r="Y12" s="24">
        <v>-351452</v>
      </c>
      <c r="Z12" s="6">
        <v>-25.9</v>
      </c>
      <c r="AA12" s="22">
        <v>1965895</v>
      </c>
    </row>
    <row r="13" spans="1:27" ht="12.75">
      <c r="A13" s="5" t="s">
        <v>40</v>
      </c>
      <c r="B13" s="3"/>
      <c r="C13" s="22">
        <v>296898</v>
      </c>
      <c r="D13" s="22"/>
      <c r="E13" s="23">
        <v>97648</v>
      </c>
      <c r="F13" s="24">
        <v>97648</v>
      </c>
      <c r="G13" s="24">
        <v>311</v>
      </c>
      <c r="H13" s="24">
        <v>311</v>
      </c>
      <c r="I13" s="24">
        <v>311</v>
      </c>
      <c r="J13" s="24">
        <v>933</v>
      </c>
      <c r="K13" s="24">
        <v>311</v>
      </c>
      <c r="L13" s="24">
        <v>311</v>
      </c>
      <c r="M13" s="24">
        <v>311</v>
      </c>
      <c r="N13" s="24">
        <v>933</v>
      </c>
      <c r="O13" s="24"/>
      <c r="P13" s="24"/>
      <c r="Q13" s="24"/>
      <c r="R13" s="24"/>
      <c r="S13" s="24"/>
      <c r="T13" s="24"/>
      <c r="U13" s="24"/>
      <c r="V13" s="24"/>
      <c r="W13" s="24">
        <v>1866</v>
      </c>
      <c r="X13" s="24">
        <v>1866</v>
      </c>
      <c r="Y13" s="24"/>
      <c r="Z13" s="6">
        <v>0</v>
      </c>
      <c r="AA13" s="22">
        <v>97648</v>
      </c>
    </row>
    <row r="14" spans="1:27" ht="12.75">
      <c r="A14" s="5" t="s">
        <v>41</v>
      </c>
      <c r="B14" s="3"/>
      <c r="C14" s="25">
        <v>1207547</v>
      </c>
      <c r="D14" s="25"/>
      <c r="E14" s="26">
        <v>1280000</v>
      </c>
      <c r="F14" s="27">
        <v>1280000</v>
      </c>
      <c r="G14" s="27"/>
      <c r="H14" s="27"/>
      <c r="I14" s="27">
        <v>449575</v>
      </c>
      <c r="J14" s="27">
        <v>449575</v>
      </c>
      <c r="K14" s="27">
        <v>449575</v>
      </c>
      <c r="L14" s="27">
        <v>469975</v>
      </c>
      <c r="M14" s="27"/>
      <c r="N14" s="27">
        <v>919550</v>
      </c>
      <c r="O14" s="27"/>
      <c r="P14" s="27"/>
      <c r="Q14" s="27"/>
      <c r="R14" s="27"/>
      <c r="S14" s="27"/>
      <c r="T14" s="27"/>
      <c r="U14" s="27"/>
      <c r="V14" s="27"/>
      <c r="W14" s="27">
        <v>1369125</v>
      </c>
      <c r="X14" s="27"/>
      <c r="Y14" s="27">
        <v>1369125</v>
      </c>
      <c r="Z14" s="7">
        <v>0</v>
      </c>
      <c r="AA14" s="25">
        <v>1280000</v>
      </c>
    </row>
    <row r="15" spans="1:27" ht="12.75">
      <c r="A15" s="2" t="s">
        <v>42</v>
      </c>
      <c r="B15" s="8"/>
      <c r="C15" s="19">
        <f aca="true" t="shared" si="2" ref="C15:Y15">SUM(C16:C18)</f>
        <v>469296</v>
      </c>
      <c r="D15" s="19">
        <f>SUM(D16:D18)</f>
        <v>0</v>
      </c>
      <c r="E15" s="20">
        <f t="shared" si="2"/>
        <v>15838668</v>
      </c>
      <c r="F15" s="21">
        <f t="shared" si="2"/>
        <v>15838668</v>
      </c>
      <c r="G15" s="21">
        <f t="shared" si="2"/>
        <v>8628273</v>
      </c>
      <c r="H15" s="21">
        <f t="shared" si="2"/>
        <v>543359</v>
      </c>
      <c r="I15" s="21">
        <f t="shared" si="2"/>
        <v>10978</v>
      </c>
      <c r="J15" s="21">
        <f t="shared" si="2"/>
        <v>9182610</v>
      </c>
      <c r="K15" s="21">
        <f t="shared" si="2"/>
        <v>-233</v>
      </c>
      <c r="L15" s="21">
        <f t="shared" si="2"/>
        <v>362384</v>
      </c>
      <c r="M15" s="21">
        <f t="shared" si="2"/>
        <v>42585</v>
      </c>
      <c r="N15" s="21">
        <f t="shared" si="2"/>
        <v>404736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9587346</v>
      </c>
      <c r="X15" s="21">
        <f t="shared" si="2"/>
        <v>5660775</v>
      </c>
      <c r="Y15" s="21">
        <f t="shared" si="2"/>
        <v>3926571</v>
      </c>
      <c r="Z15" s="4">
        <f>+IF(X15&lt;&gt;0,+(Y15/X15)*100,0)</f>
        <v>69.36454814049313</v>
      </c>
      <c r="AA15" s="19">
        <f>SUM(AA16:AA18)</f>
        <v>15838668</v>
      </c>
    </row>
    <row r="16" spans="1:27" ht="12.75">
      <c r="A16" s="5" t="s">
        <v>43</v>
      </c>
      <c r="B16" s="3"/>
      <c r="C16" s="22">
        <v>200000</v>
      </c>
      <c r="D16" s="22"/>
      <c r="E16" s="23">
        <v>2364120</v>
      </c>
      <c r="F16" s="24">
        <v>2364120</v>
      </c>
      <c r="G16" s="24">
        <v>1019352</v>
      </c>
      <c r="H16" s="24">
        <v>267133</v>
      </c>
      <c r="I16" s="24">
        <v>10881</v>
      </c>
      <c r="J16" s="24">
        <v>1297366</v>
      </c>
      <c r="K16" s="24"/>
      <c r="L16" s="24">
        <v>465000</v>
      </c>
      <c r="M16" s="24"/>
      <c r="N16" s="24">
        <v>465000</v>
      </c>
      <c r="O16" s="24"/>
      <c r="P16" s="24"/>
      <c r="Q16" s="24"/>
      <c r="R16" s="24"/>
      <c r="S16" s="24"/>
      <c r="T16" s="24"/>
      <c r="U16" s="24"/>
      <c r="V16" s="24"/>
      <c r="W16" s="24">
        <v>1762366</v>
      </c>
      <c r="X16" s="24">
        <v>1182060</v>
      </c>
      <c r="Y16" s="24">
        <v>580306</v>
      </c>
      <c r="Z16" s="6">
        <v>49.09</v>
      </c>
      <c r="AA16" s="22">
        <v>2364120</v>
      </c>
    </row>
    <row r="17" spans="1:27" ht="12.75">
      <c r="A17" s="5" t="s">
        <v>44</v>
      </c>
      <c r="B17" s="3"/>
      <c r="C17" s="22">
        <v>269296</v>
      </c>
      <c r="D17" s="22"/>
      <c r="E17" s="23">
        <v>13474548</v>
      </c>
      <c r="F17" s="24">
        <v>13474548</v>
      </c>
      <c r="G17" s="24">
        <v>7608921</v>
      </c>
      <c r="H17" s="24">
        <v>276226</v>
      </c>
      <c r="I17" s="24">
        <v>97</v>
      </c>
      <c r="J17" s="24">
        <v>7885244</v>
      </c>
      <c r="K17" s="24">
        <v>-233</v>
      </c>
      <c r="L17" s="24">
        <v>-102616</v>
      </c>
      <c r="M17" s="24">
        <v>42585</v>
      </c>
      <c r="N17" s="24">
        <v>-60264</v>
      </c>
      <c r="O17" s="24"/>
      <c r="P17" s="24"/>
      <c r="Q17" s="24"/>
      <c r="R17" s="24"/>
      <c r="S17" s="24"/>
      <c r="T17" s="24"/>
      <c r="U17" s="24"/>
      <c r="V17" s="24"/>
      <c r="W17" s="24">
        <v>7824980</v>
      </c>
      <c r="X17" s="24">
        <v>4478715</v>
      </c>
      <c r="Y17" s="24">
        <v>3346265</v>
      </c>
      <c r="Z17" s="6">
        <v>74.71</v>
      </c>
      <c r="AA17" s="22">
        <v>13474548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213999188</v>
      </c>
      <c r="D19" s="19">
        <f>SUM(D20:D23)</f>
        <v>0</v>
      </c>
      <c r="E19" s="20">
        <f t="shared" si="3"/>
        <v>239905006</v>
      </c>
      <c r="F19" s="21">
        <f t="shared" si="3"/>
        <v>239905006</v>
      </c>
      <c r="G19" s="21">
        <f t="shared" si="3"/>
        <v>22854946</v>
      </c>
      <c r="H19" s="21">
        <f t="shared" si="3"/>
        <v>12040220</v>
      </c>
      <c r="I19" s="21">
        <f t="shared" si="3"/>
        <v>11403144</v>
      </c>
      <c r="J19" s="21">
        <f t="shared" si="3"/>
        <v>46298310</v>
      </c>
      <c r="K19" s="21">
        <f t="shared" si="3"/>
        <v>13859948</v>
      </c>
      <c r="L19" s="21">
        <f t="shared" si="3"/>
        <v>15718963</v>
      </c>
      <c r="M19" s="21">
        <f t="shared" si="3"/>
        <v>7679491</v>
      </c>
      <c r="N19" s="21">
        <f t="shared" si="3"/>
        <v>37258402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83556712</v>
      </c>
      <c r="X19" s="21">
        <f t="shared" si="3"/>
        <v>117853007</v>
      </c>
      <c r="Y19" s="21">
        <f t="shared" si="3"/>
        <v>-34296295</v>
      </c>
      <c r="Z19" s="4">
        <f>+IF(X19&lt;&gt;0,+(Y19/X19)*100,0)</f>
        <v>-29.100907879253345</v>
      </c>
      <c r="AA19" s="19">
        <f>SUM(AA20:AA23)</f>
        <v>239905006</v>
      </c>
    </row>
    <row r="20" spans="1:27" ht="12.75">
      <c r="A20" s="5" t="s">
        <v>47</v>
      </c>
      <c r="B20" s="3"/>
      <c r="C20" s="22">
        <v>111994059</v>
      </c>
      <c r="D20" s="22"/>
      <c r="E20" s="23">
        <v>119089978</v>
      </c>
      <c r="F20" s="24">
        <v>119089978</v>
      </c>
      <c r="G20" s="24">
        <v>9083786</v>
      </c>
      <c r="H20" s="24">
        <v>9099106</v>
      </c>
      <c r="I20" s="24">
        <v>7501614</v>
      </c>
      <c r="J20" s="24">
        <v>25684506</v>
      </c>
      <c r="K20" s="24">
        <v>11186234</v>
      </c>
      <c r="L20" s="24">
        <v>10978869</v>
      </c>
      <c r="M20" s="24">
        <v>5017752</v>
      </c>
      <c r="N20" s="24">
        <v>27182855</v>
      </c>
      <c r="O20" s="24"/>
      <c r="P20" s="24"/>
      <c r="Q20" s="24"/>
      <c r="R20" s="24"/>
      <c r="S20" s="24"/>
      <c r="T20" s="24"/>
      <c r="U20" s="24"/>
      <c r="V20" s="24"/>
      <c r="W20" s="24">
        <v>52867361</v>
      </c>
      <c r="X20" s="24">
        <v>53723671</v>
      </c>
      <c r="Y20" s="24">
        <v>-856310</v>
      </c>
      <c r="Z20" s="6">
        <v>-1.59</v>
      </c>
      <c r="AA20" s="22">
        <v>119089978</v>
      </c>
    </row>
    <row r="21" spans="1:27" ht="12.75">
      <c r="A21" s="5" t="s">
        <v>48</v>
      </c>
      <c r="B21" s="3"/>
      <c r="C21" s="22">
        <v>43622498</v>
      </c>
      <c r="D21" s="22"/>
      <c r="E21" s="23">
        <v>69327900</v>
      </c>
      <c r="F21" s="24">
        <v>69327900</v>
      </c>
      <c r="G21" s="24">
        <v>2330701</v>
      </c>
      <c r="H21" s="24">
        <v>1871075</v>
      </c>
      <c r="I21" s="24">
        <v>2869171</v>
      </c>
      <c r="J21" s="24">
        <v>7070947</v>
      </c>
      <c r="K21" s="24">
        <v>1664263</v>
      </c>
      <c r="L21" s="24">
        <v>3763729</v>
      </c>
      <c r="M21" s="24">
        <v>1661461</v>
      </c>
      <c r="N21" s="24">
        <v>7089453</v>
      </c>
      <c r="O21" s="24"/>
      <c r="P21" s="24"/>
      <c r="Q21" s="24"/>
      <c r="R21" s="24"/>
      <c r="S21" s="24"/>
      <c r="T21" s="24"/>
      <c r="U21" s="24"/>
      <c r="V21" s="24"/>
      <c r="W21" s="24">
        <v>14160400</v>
      </c>
      <c r="X21" s="24">
        <v>32453140</v>
      </c>
      <c r="Y21" s="24">
        <v>-18292740</v>
      </c>
      <c r="Z21" s="6">
        <v>-56.37</v>
      </c>
      <c r="AA21" s="22">
        <v>69327900</v>
      </c>
    </row>
    <row r="22" spans="1:27" ht="12.75">
      <c r="A22" s="5" t="s">
        <v>49</v>
      </c>
      <c r="B22" s="3"/>
      <c r="C22" s="25">
        <v>43566897</v>
      </c>
      <c r="D22" s="25"/>
      <c r="E22" s="26">
        <v>25063938</v>
      </c>
      <c r="F22" s="27">
        <v>25063938</v>
      </c>
      <c r="G22" s="27">
        <v>6145058</v>
      </c>
      <c r="H22" s="27">
        <v>428922</v>
      </c>
      <c r="I22" s="27">
        <v>409617</v>
      </c>
      <c r="J22" s="27">
        <v>6983597</v>
      </c>
      <c r="K22" s="27">
        <v>400031</v>
      </c>
      <c r="L22" s="27">
        <v>409566</v>
      </c>
      <c r="M22" s="27">
        <v>394185</v>
      </c>
      <c r="N22" s="27">
        <v>1203782</v>
      </c>
      <c r="O22" s="27"/>
      <c r="P22" s="27"/>
      <c r="Q22" s="27"/>
      <c r="R22" s="27"/>
      <c r="S22" s="27"/>
      <c r="T22" s="27"/>
      <c r="U22" s="27"/>
      <c r="V22" s="27"/>
      <c r="W22" s="27">
        <v>8187379</v>
      </c>
      <c r="X22" s="27">
        <v>14329808</v>
      </c>
      <c r="Y22" s="27">
        <v>-6142429</v>
      </c>
      <c r="Z22" s="7">
        <v>-42.86</v>
      </c>
      <c r="AA22" s="25">
        <v>25063938</v>
      </c>
    </row>
    <row r="23" spans="1:27" ht="12.75">
      <c r="A23" s="5" t="s">
        <v>50</v>
      </c>
      <c r="B23" s="3"/>
      <c r="C23" s="22">
        <v>14815734</v>
      </c>
      <c r="D23" s="22"/>
      <c r="E23" s="23">
        <v>26423190</v>
      </c>
      <c r="F23" s="24">
        <v>26423190</v>
      </c>
      <c r="G23" s="24">
        <v>5295401</v>
      </c>
      <c r="H23" s="24">
        <v>641117</v>
      </c>
      <c r="I23" s="24">
        <v>622742</v>
      </c>
      <c r="J23" s="24">
        <v>6559260</v>
      </c>
      <c r="K23" s="24">
        <v>609420</v>
      </c>
      <c r="L23" s="24">
        <v>566799</v>
      </c>
      <c r="M23" s="24">
        <v>606093</v>
      </c>
      <c r="N23" s="24">
        <v>1782312</v>
      </c>
      <c r="O23" s="24"/>
      <c r="P23" s="24"/>
      <c r="Q23" s="24"/>
      <c r="R23" s="24"/>
      <c r="S23" s="24"/>
      <c r="T23" s="24"/>
      <c r="U23" s="24"/>
      <c r="V23" s="24"/>
      <c r="W23" s="24">
        <v>8341572</v>
      </c>
      <c r="X23" s="24">
        <v>17346388</v>
      </c>
      <c r="Y23" s="24">
        <v>-9004816</v>
      </c>
      <c r="Z23" s="6">
        <v>-51.91</v>
      </c>
      <c r="AA23" s="22">
        <v>26423190</v>
      </c>
    </row>
    <row r="24" spans="1:27" ht="12.75">
      <c r="A24" s="2" t="s">
        <v>51</v>
      </c>
      <c r="B24" s="8" t="s">
        <v>52</v>
      </c>
      <c r="C24" s="19">
        <v>162926</v>
      </c>
      <c r="D24" s="19"/>
      <c r="E24" s="20">
        <v>585021</v>
      </c>
      <c r="F24" s="21">
        <v>585021</v>
      </c>
      <c r="G24" s="21">
        <v>32230</v>
      </c>
      <c r="H24" s="21">
        <v>45800</v>
      </c>
      <c r="I24" s="21">
        <v>12109</v>
      </c>
      <c r="J24" s="21">
        <v>90139</v>
      </c>
      <c r="K24" s="21">
        <v>28650</v>
      </c>
      <c r="L24" s="21">
        <v>2377</v>
      </c>
      <c r="M24" s="21">
        <v>84897</v>
      </c>
      <c r="N24" s="21">
        <v>115924</v>
      </c>
      <c r="O24" s="21"/>
      <c r="P24" s="21"/>
      <c r="Q24" s="21"/>
      <c r="R24" s="21"/>
      <c r="S24" s="21"/>
      <c r="T24" s="21"/>
      <c r="U24" s="21"/>
      <c r="V24" s="21"/>
      <c r="W24" s="21">
        <v>206063</v>
      </c>
      <c r="X24" s="21">
        <v>253788</v>
      </c>
      <c r="Y24" s="21">
        <v>-47725</v>
      </c>
      <c r="Z24" s="4">
        <v>-18.81</v>
      </c>
      <c r="AA24" s="19">
        <v>585021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376263458</v>
      </c>
      <c r="D25" s="44">
        <f>+D5+D9+D15+D19+D24</f>
        <v>0</v>
      </c>
      <c r="E25" s="45">
        <f t="shared" si="4"/>
        <v>342318905</v>
      </c>
      <c r="F25" s="46">
        <f t="shared" si="4"/>
        <v>342318905</v>
      </c>
      <c r="G25" s="46">
        <f t="shared" si="4"/>
        <v>97151429</v>
      </c>
      <c r="H25" s="46">
        <f t="shared" si="4"/>
        <v>19169743</v>
      </c>
      <c r="I25" s="46">
        <f t="shared" si="4"/>
        <v>13118805</v>
      </c>
      <c r="J25" s="46">
        <f t="shared" si="4"/>
        <v>129439977</v>
      </c>
      <c r="K25" s="46">
        <f t="shared" si="4"/>
        <v>15087082</v>
      </c>
      <c r="L25" s="46">
        <f t="shared" si="4"/>
        <v>17934309</v>
      </c>
      <c r="M25" s="46">
        <f t="shared" si="4"/>
        <v>8455415</v>
      </c>
      <c r="N25" s="46">
        <f t="shared" si="4"/>
        <v>41476806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170916783</v>
      </c>
      <c r="X25" s="46">
        <f t="shared" si="4"/>
        <v>185741889</v>
      </c>
      <c r="Y25" s="46">
        <f t="shared" si="4"/>
        <v>-14825106</v>
      </c>
      <c r="Z25" s="47">
        <f>+IF(X25&lt;&gt;0,+(Y25/X25)*100,0)</f>
        <v>-7.981563060339071</v>
      </c>
      <c r="AA25" s="44">
        <f>+AA5+AA9+AA15+AA19+AA24</f>
        <v>342318905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189438675</v>
      </c>
      <c r="D28" s="19">
        <f>SUM(D29:D31)</f>
        <v>0</v>
      </c>
      <c r="E28" s="20">
        <f t="shared" si="5"/>
        <v>103407362</v>
      </c>
      <c r="F28" s="21">
        <f t="shared" si="5"/>
        <v>103407362</v>
      </c>
      <c r="G28" s="21">
        <f t="shared" si="5"/>
        <v>5431363</v>
      </c>
      <c r="H28" s="21">
        <f t="shared" si="5"/>
        <v>9591869</v>
      </c>
      <c r="I28" s="21">
        <f t="shared" si="5"/>
        <v>6539687</v>
      </c>
      <c r="J28" s="21">
        <f t="shared" si="5"/>
        <v>21562919</v>
      </c>
      <c r="K28" s="21">
        <f t="shared" si="5"/>
        <v>6983784</v>
      </c>
      <c r="L28" s="21">
        <f t="shared" si="5"/>
        <v>10471588</v>
      </c>
      <c r="M28" s="21">
        <f t="shared" si="5"/>
        <v>8557032</v>
      </c>
      <c r="N28" s="21">
        <f t="shared" si="5"/>
        <v>26012404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47575323</v>
      </c>
      <c r="X28" s="21">
        <f t="shared" si="5"/>
        <v>63846447</v>
      </c>
      <c r="Y28" s="21">
        <f t="shared" si="5"/>
        <v>-16271124</v>
      </c>
      <c r="Z28" s="4">
        <f>+IF(X28&lt;&gt;0,+(Y28/X28)*100,0)</f>
        <v>-25.484775997010452</v>
      </c>
      <c r="AA28" s="19">
        <f>SUM(AA29:AA31)</f>
        <v>103407362</v>
      </c>
    </row>
    <row r="29" spans="1:27" ht="12.75">
      <c r="A29" s="5" t="s">
        <v>33</v>
      </c>
      <c r="B29" s="3"/>
      <c r="C29" s="22">
        <v>38821429</v>
      </c>
      <c r="D29" s="22"/>
      <c r="E29" s="23">
        <v>21080480</v>
      </c>
      <c r="F29" s="24">
        <v>21080480</v>
      </c>
      <c r="G29" s="24">
        <v>1935043</v>
      </c>
      <c r="H29" s="24">
        <v>2091132</v>
      </c>
      <c r="I29" s="24">
        <v>2687155</v>
      </c>
      <c r="J29" s="24">
        <v>6713330</v>
      </c>
      <c r="K29" s="24">
        <v>1788273</v>
      </c>
      <c r="L29" s="24">
        <v>2579363</v>
      </c>
      <c r="M29" s="24">
        <v>1885730</v>
      </c>
      <c r="N29" s="24">
        <v>6253366</v>
      </c>
      <c r="O29" s="24"/>
      <c r="P29" s="24"/>
      <c r="Q29" s="24"/>
      <c r="R29" s="24"/>
      <c r="S29" s="24"/>
      <c r="T29" s="24"/>
      <c r="U29" s="24"/>
      <c r="V29" s="24"/>
      <c r="W29" s="24">
        <v>12966696</v>
      </c>
      <c r="X29" s="24">
        <v>12446505</v>
      </c>
      <c r="Y29" s="24">
        <v>520191</v>
      </c>
      <c r="Z29" s="6">
        <v>4.18</v>
      </c>
      <c r="AA29" s="22">
        <v>21080480</v>
      </c>
    </row>
    <row r="30" spans="1:27" ht="12.75">
      <c r="A30" s="5" t="s">
        <v>34</v>
      </c>
      <c r="B30" s="3"/>
      <c r="C30" s="25">
        <v>70094261</v>
      </c>
      <c r="D30" s="25"/>
      <c r="E30" s="26">
        <v>80643580</v>
      </c>
      <c r="F30" s="27">
        <v>80643580</v>
      </c>
      <c r="G30" s="27">
        <v>1922176</v>
      </c>
      <c r="H30" s="27">
        <v>5220443</v>
      </c>
      <c r="I30" s="27">
        <v>2390296</v>
      </c>
      <c r="J30" s="27">
        <v>9532915</v>
      </c>
      <c r="K30" s="27">
        <v>3712463</v>
      </c>
      <c r="L30" s="27">
        <v>5622990</v>
      </c>
      <c r="M30" s="27">
        <v>4994133</v>
      </c>
      <c r="N30" s="27">
        <v>14329586</v>
      </c>
      <c r="O30" s="27"/>
      <c r="P30" s="27"/>
      <c r="Q30" s="27"/>
      <c r="R30" s="27"/>
      <c r="S30" s="27"/>
      <c r="T30" s="27"/>
      <c r="U30" s="27"/>
      <c r="V30" s="27"/>
      <c r="W30" s="27">
        <v>23862501</v>
      </c>
      <c r="X30" s="27">
        <v>50558292</v>
      </c>
      <c r="Y30" s="27">
        <v>-26695791</v>
      </c>
      <c r="Z30" s="7">
        <v>-52.8</v>
      </c>
      <c r="AA30" s="25">
        <v>80643580</v>
      </c>
    </row>
    <row r="31" spans="1:27" ht="12.75">
      <c r="A31" s="5" t="s">
        <v>35</v>
      </c>
      <c r="B31" s="3"/>
      <c r="C31" s="22">
        <v>80522985</v>
      </c>
      <c r="D31" s="22"/>
      <c r="E31" s="23">
        <v>1683302</v>
      </c>
      <c r="F31" s="24">
        <v>1683302</v>
      </c>
      <c r="G31" s="24">
        <v>1574144</v>
      </c>
      <c r="H31" s="24">
        <v>2280294</v>
      </c>
      <c r="I31" s="24">
        <v>1462236</v>
      </c>
      <c r="J31" s="24">
        <v>5316674</v>
      </c>
      <c r="K31" s="24">
        <v>1483048</v>
      </c>
      <c r="L31" s="24">
        <v>2269235</v>
      </c>
      <c r="M31" s="24">
        <v>1677169</v>
      </c>
      <c r="N31" s="24">
        <v>5429452</v>
      </c>
      <c r="O31" s="24"/>
      <c r="P31" s="24"/>
      <c r="Q31" s="24"/>
      <c r="R31" s="24"/>
      <c r="S31" s="24"/>
      <c r="T31" s="24"/>
      <c r="U31" s="24"/>
      <c r="V31" s="24"/>
      <c r="W31" s="24">
        <v>10746126</v>
      </c>
      <c r="X31" s="24">
        <v>841650</v>
      </c>
      <c r="Y31" s="24">
        <v>9904476</v>
      </c>
      <c r="Z31" s="6">
        <v>1176.79</v>
      </c>
      <c r="AA31" s="22">
        <v>1683302</v>
      </c>
    </row>
    <row r="32" spans="1:27" ht="12.75">
      <c r="A32" s="2" t="s">
        <v>36</v>
      </c>
      <c r="B32" s="3"/>
      <c r="C32" s="19">
        <f aca="true" t="shared" si="6" ref="C32:Y32">SUM(C33:C37)</f>
        <v>36277669</v>
      </c>
      <c r="D32" s="19">
        <f>SUM(D33:D37)</f>
        <v>0</v>
      </c>
      <c r="E32" s="20">
        <f t="shared" si="6"/>
        <v>29460550</v>
      </c>
      <c r="F32" s="21">
        <f t="shared" si="6"/>
        <v>29460550</v>
      </c>
      <c r="G32" s="21">
        <f t="shared" si="6"/>
        <v>2205733</v>
      </c>
      <c r="H32" s="21">
        <f t="shared" si="6"/>
        <v>3833526</v>
      </c>
      <c r="I32" s="21">
        <f t="shared" si="6"/>
        <v>2637391</v>
      </c>
      <c r="J32" s="21">
        <f t="shared" si="6"/>
        <v>8676650</v>
      </c>
      <c r="K32" s="21">
        <f t="shared" si="6"/>
        <v>2367733</v>
      </c>
      <c r="L32" s="21">
        <f t="shared" si="6"/>
        <v>3387056</v>
      </c>
      <c r="M32" s="21">
        <f t="shared" si="6"/>
        <v>3116883</v>
      </c>
      <c r="N32" s="21">
        <f t="shared" si="6"/>
        <v>8871672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17548322</v>
      </c>
      <c r="X32" s="21">
        <f t="shared" si="6"/>
        <v>14405514</v>
      </c>
      <c r="Y32" s="21">
        <f t="shared" si="6"/>
        <v>3142808</v>
      </c>
      <c r="Z32" s="4">
        <f>+IF(X32&lt;&gt;0,+(Y32/X32)*100,0)</f>
        <v>21.816701576910063</v>
      </c>
      <c r="AA32" s="19">
        <f>SUM(AA33:AA37)</f>
        <v>29460550</v>
      </c>
    </row>
    <row r="33" spans="1:27" ht="12.75">
      <c r="A33" s="5" t="s">
        <v>37</v>
      </c>
      <c r="B33" s="3"/>
      <c r="C33" s="22">
        <v>5454790</v>
      </c>
      <c r="D33" s="22"/>
      <c r="E33" s="23">
        <v>6294347</v>
      </c>
      <c r="F33" s="24">
        <v>6294347</v>
      </c>
      <c r="G33" s="24">
        <v>430599</v>
      </c>
      <c r="H33" s="24">
        <v>839132</v>
      </c>
      <c r="I33" s="24">
        <v>472738</v>
      </c>
      <c r="J33" s="24">
        <v>1742469</v>
      </c>
      <c r="K33" s="24">
        <v>467993</v>
      </c>
      <c r="L33" s="24">
        <v>762653</v>
      </c>
      <c r="M33" s="24">
        <v>447805</v>
      </c>
      <c r="N33" s="24">
        <v>1678451</v>
      </c>
      <c r="O33" s="24"/>
      <c r="P33" s="24"/>
      <c r="Q33" s="24"/>
      <c r="R33" s="24"/>
      <c r="S33" s="24"/>
      <c r="T33" s="24"/>
      <c r="U33" s="24"/>
      <c r="V33" s="24"/>
      <c r="W33" s="24">
        <v>3420920</v>
      </c>
      <c r="X33" s="24">
        <v>2274499</v>
      </c>
      <c r="Y33" s="24">
        <v>1146421</v>
      </c>
      <c r="Z33" s="6">
        <v>50.4</v>
      </c>
      <c r="AA33" s="22">
        <v>6294347</v>
      </c>
    </row>
    <row r="34" spans="1:27" ht="12.75">
      <c r="A34" s="5" t="s">
        <v>38</v>
      </c>
      <c r="B34" s="3"/>
      <c r="C34" s="22">
        <v>14929522</v>
      </c>
      <c r="D34" s="22"/>
      <c r="E34" s="23">
        <v>16383684</v>
      </c>
      <c r="F34" s="24">
        <v>16383684</v>
      </c>
      <c r="G34" s="24">
        <v>978821</v>
      </c>
      <c r="H34" s="24">
        <v>1760322</v>
      </c>
      <c r="I34" s="24">
        <v>1303261</v>
      </c>
      <c r="J34" s="24">
        <v>4042404</v>
      </c>
      <c r="K34" s="24">
        <v>1035974</v>
      </c>
      <c r="L34" s="24">
        <v>1573820</v>
      </c>
      <c r="M34" s="24">
        <v>1677945</v>
      </c>
      <c r="N34" s="24">
        <v>4287739</v>
      </c>
      <c r="O34" s="24"/>
      <c r="P34" s="24"/>
      <c r="Q34" s="24"/>
      <c r="R34" s="24"/>
      <c r="S34" s="24"/>
      <c r="T34" s="24"/>
      <c r="U34" s="24"/>
      <c r="V34" s="24"/>
      <c r="W34" s="24">
        <v>8330143</v>
      </c>
      <c r="X34" s="24">
        <v>7773853</v>
      </c>
      <c r="Y34" s="24">
        <v>556290</v>
      </c>
      <c r="Z34" s="6">
        <v>7.16</v>
      </c>
      <c r="AA34" s="22">
        <v>16383684</v>
      </c>
    </row>
    <row r="35" spans="1:27" ht="12.75">
      <c r="A35" s="5" t="s">
        <v>39</v>
      </c>
      <c r="B35" s="3"/>
      <c r="C35" s="22">
        <v>11980715</v>
      </c>
      <c r="D35" s="22"/>
      <c r="E35" s="23">
        <v>3890435</v>
      </c>
      <c r="F35" s="24">
        <v>3890435</v>
      </c>
      <c r="G35" s="24">
        <v>356711</v>
      </c>
      <c r="H35" s="24">
        <v>901529</v>
      </c>
      <c r="I35" s="24">
        <v>512951</v>
      </c>
      <c r="J35" s="24">
        <v>1771191</v>
      </c>
      <c r="K35" s="24">
        <v>524778</v>
      </c>
      <c r="L35" s="24">
        <v>615344</v>
      </c>
      <c r="M35" s="24">
        <v>565001</v>
      </c>
      <c r="N35" s="24">
        <v>1705123</v>
      </c>
      <c r="O35" s="24"/>
      <c r="P35" s="24"/>
      <c r="Q35" s="24"/>
      <c r="R35" s="24"/>
      <c r="S35" s="24"/>
      <c r="T35" s="24"/>
      <c r="U35" s="24"/>
      <c r="V35" s="24"/>
      <c r="W35" s="24">
        <v>3476314</v>
      </c>
      <c r="X35" s="24">
        <v>2099150</v>
      </c>
      <c r="Y35" s="24">
        <v>1377164</v>
      </c>
      <c r="Z35" s="6">
        <v>65.61</v>
      </c>
      <c r="AA35" s="22">
        <v>3890435</v>
      </c>
    </row>
    <row r="36" spans="1:27" ht="12.75">
      <c r="A36" s="5" t="s">
        <v>40</v>
      </c>
      <c r="B36" s="3"/>
      <c r="C36" s="22"/>
      <c r="D36" s="22"/>
      <c r="E36" s="23">
        <v>1336381</v>
      </c>
      <c r="F36" s="24">
        <v>1336381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801828</v>
      </c>
      <c r="Y36" s="24">
        <v>-801828</v>
      </c>
      <c r="Z36" s="6">
        <v>-100</v>
      </c>
      <c r="AA36" s="22">
        <v>1336381</v>
      </c>
    </row>
    <row r="37" spans="1:27" ht="12.75">
      <c r="A37" s="5" t="s">
        <v>41</v>
      </c>
      <c r="B37" s="3"/>
      <c r="C37" s="25">
        <v>3912642</v>
      </c>
      <c r="D37" s="25"/>
      <c r="E37" s="26">
        <v>1555703</v>
      </c>
      <c r="F37" s="27">
        <v>1555703</v>
      </c>
      <c r="G37" s="27">
        <v>439602</v>
      </c>
      <c r="H37" s="27">
        <v>332543</v>
      </c>
      <c r="I37" s="27">
        <v>348441</v>
      </c>
      <c r="J37" s="27">
        <v>1120586</v>
      </c>
      <c r="K37" s="27">
        <v>338988</v>
      </c>
      <c r="L37" s="27">
        <v>435239</v>
      </c>
      <c r="M37" s="27">
        <v>426132</v>
      </c>
      <c r="N37" s="27">
        <v>1200359</v>
      </c>
      <c r="O37" s="27"/>
      <c r="P37" s="27"/>
      <c r="Q37" s="27"/>
      <c r="R37" s="27"/>
      <c r="S37" s="27"/>
      <c r="T37" s="27"/>
      <c r="U37" s="27"/>
      <c r="V37" s="27"/>
      <c r="W37" s="27">
        <v>2320945</v>
      </c>
      <c r="X37" s="27">
        <v>1456184</v>
      </c>
      <c r="Y37" s="27">
        <v>864761</v>
      </c>
      <c r="Z37" s="7">
        <v>59.39</v>
      </c>
      <c r="AA37" s="25">
        <v>1555703</v>
      </c>
    </row>
    <row r="38" spans="1:27" ht="12.75">
      <c r="A38" s="2" t="s">
        <v>42</v>
      </c>
      <c r="B38" s="8"/>
      <c r="C38" s="19">
        <f aca="true" t="shared" si="7" ref="C38:Y38">SUM(C39:C41)</f>
        <v>27631735</v>
      </c>
      <c r="D38" s="19">
        <f>SUM(D39:D41)</f>
        <v>0</v>
      </c>
      <c r="E38" s="20">
        <f t="shared" si="7"/>
        <v>43062263</v>
      </c>
      <c r="F38" s="21">
        <f t="shared" si="7"/>
        <v>43062263</v>
      </c>
      <c r="G38" s="21">
        <f t="shared" si="7"/>
        <v>2371130</v>
      </c>
      <c r="H38" s="21">
        <f t="shared" si="7"/>
        <v>3590768</v>
      </c>
      <c r="I38" s="21">
        <f t="shared" si="7"/>
        <v>2728291</v>
      </c>
      <c r="J38" s="21">
        <f t="shared" si="7"/>
        <v>8690189</v>
      </c>
      <c r="K38" s="21">
        <f t="shared" si="7"/>
        <v>2863820</v>
      </c>
      <c r="L38" s="21">
        <f t="shared" si="7"/>
        <v>4020005</v>
      </c>
      <c r="M38" s="21">
        <f t="shared" si="7"/>
        <v>2978128</v>
      </c>
      <c r="N38" s="21">
        <f t="shared" si="7"/>
        <v>9861953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18552142</v>
      </c>
      <c r="X38" s="21">
        <f t="shared" si="7"/>
        <v>13652326</v>
      </c>
      <c r="Y38" s="21">
        <f t="shared" si="7"/>
        <v>4899816</v>
      </c>
      <c r="Z38" s="4">
        <f>+IF(X38&lt;&gt;0,+(Y38/X38)*100,0)</f>
        <v>35.88997215566051</v>
      </c>
      <c r="AA38" s="19">
        <f>SUM(AA39:AA41)</f>
        <v>43062263</v>
      </c>
    </row>
    <row r="39" spans="1:27" ht="12.75">
      <c r="A39" s="5" t="s">
        <v>43</v>
      </c>
      <c r="B39" s="3"/>
      <c r="C39" s="22">
        <v>2579622</v>
      </c>
      <c r="D39" s="22"/>
      <c r="E39" s="23">
        <v>12263096</v>
      </c>
      <c r="F39" s="24">
        <v>12263096</v>
      </c>
      <c r="G39" s="24">
        <v>1110909</v>
      </c>
      <c r="H39" s="24">
        <v>1472651</v>
      </c>
      <c r="I39" s="24">
        <v>1258030</v>
      </c>
      <c r="J39" s="24">
        <v>3841590</v>
      </c>
      <c r="K39" s="24">
        <v>1381094</v>
      </c>
      <c r="L39" s="24">
        <v>1824505</v>
      </c>
      <c r="M39" s="24">
        <v>1241294</v>
      </c>
      <c r="N39" s="24">
        <v>4446893</v>
      </c>
      <c r="O39" s="24"/>
      <c r="P39" s="24"/>
      <c r="Q39" s="24"/>
      <c r="R39" s="24"/>
      <c r="S39" s="24"/>
      <c r="T39" s="24"/>
      <c r="U39" s="24"/>
      <c r="V39" s="24"/>
      <c r="W39" s="24">
        <v>8288483</v>
      </c>
      <c r="X39" s="24">
        <v>1305980</v>
      </c>
      <c r="Y39" s="24">
        <v>6982503</v>
      </c>
      <c r="Z39" s="6">
        <v>534.66</v>
      </c>
      <c r="AA39" s="22">
        <v>12263096</v>
      </c>
    </row>
    <row r="40" spans="1:27" ht="12.75">
      <c r="A40" s="5" t="s">
        <v>44</v>
      </c>
      <c r="B40" s="3"/>
      <c r="C40" s="22">
        <v>25052113</v>
      </c>
      <c r="D40" s="22"/>
      <c r="E40" s="23">
        <v>30799167</v>
      </c>
      <c r="F40" s="24">
        <v>30799167</v>
      </c>
      <c r="G40" s="24">
        <v>1260221</v>
      </c>
      <c r="H40" s="24">
        <v>2118117</v>
      </c>
      <c r="I40" s="24">
        <v>1470261</v>
      </c>
      <c r="J40" s="24">
        <v>4848599</v>
      </c>
      <c r="K40" s="24">
        <v>1482726</v>
      </c>
      <c r="L40" s="24">
        <v>2195500</v>
      </c>
      <c r="M40" s="24">
        <v>1736834</v>
      </c>
      <c r="N40" s="24">
        <v>5415060</v>
      </c>
      <c r="O40" s="24"/>
      <c r="P40" s="24"/>
      <c r="Q40" s="24"/>
      <c r="R40" s="24"/>
      <c r="S40" s="24"/>
      <c r="T40" s="24"/>
      <c r="U40" s="24"/>
      <c r="V40" s="24"/>
      <c r="W40" s="24">
        <v>10263659</v>
      </c>
      <c r="X40" s="24">
        <v>12346346</v>
      </c>
      <c r="Y40" s="24">
        <v>-2082687</v>
      </c>
      <c r="Z40" s="6">
        <v>-16.87</v>
      </c>
      <c r="AA40" s="22">
        <v>30799167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157063166</v>
      </c>
      <c r="D42" s="19">
        <f>SUM(D43:D46)</f>
        <v>0</v>
      </c>
      <c r="E42" s="20">
        <f t="shared" si="8"/>
        <v>187320464</v>
      </c>
      <c r="F42" s="21">
        <f t="shared" si="8"/>
        <v>187320464</v>
      </c>
      <c r="G42" s="21">
        <f t="shared" si="8"/>
        <v>4462869</v>
      </c>
      <c r="H42" s="21">
        <f t="shared" si="8"/>
        <v>8905012</v>
      </c>
      <c r="I42" s="21">
        <f t="shared" si="8"/>
        <v>35378707</v>
      </c>
      <c r="J42" s="21">
        <f t="shared" si="8"/>
        <v>48746588</v>
      </c>
      <c r="K42" s="21">
        <f t="shared" si="8"/>
        <v>14170812</v>
      </c>
      <c r="L42" s="21">
        <f t="shared" si="8"/>
        <v>8053277</v>
      </c>
      <c r="M42" s="21">
        <f t="shared" si="8"/>
        <v>13041992</v>
      </c>
      <c r="N42" s="21">
        <f t="shared" si="8"/>
        <v>35266081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84012669</v>
      </c>
      <c r="X42" s="21">
        <f t="shared" si="8"/>
        <v>111137041</v>
      </c>
      <c r="Y42" s="21">
        <f t="shared" si="8"/>
        <v>-27124372</v>
      </c>
      <c r="Z42" s="4">
        <f>+IF(X42&lt;&gt;0,+(Y42/X42)*100,0)</f>
        <v>-24.406239140378048</v>
      </c>
      <c r="AA42" s="19">
        <f>SUM(AA43:AA46)</f>
        <v>187320464</v>
      </c>
    </row>
    <row r="43" spans="1:27" ht="12.75">
      <c r="A43" s="5" t="s">
        <v>47</v>
      </c>
      <c r="B43" s="3"/>
      <c r="C43" s="22">
        <v>101676552</v>
      </c>
      <c r="D43" s="22"/>
      <c r="E43" s="23">
        <v>105512731</v>
      </c>
      <c r="F43" s="24">
        <v>105512731</v>
      </c>
      <c r="G43" s="24">
        <v>1354085</v>
      </c>
      <c r="H43" s="24">
        <v>2280361</v>
      </c>
      <c r="I43" s="24">
        <v>30326124</v>
      </c>
      <c r="J43" s="24">
        <v>33960570</v>
      </c>
      <c r="K43" s="24">
        <v>7907129</v>
      </c>
      <c r="L43" s="24">
        <v>1895767</v>
      </c>
      <c r="M43" s="24">
        <v>8643061</v>
      </c>
      <c r="N43" s="24">
        <v>18445957</v>
      </c>
      <c r="O43" s="24"/>
      <c r="P43" s="24"/>
      <c r="Q43" s="24"/>
      <c r="R43" s="24"/>
      <c r="S43" s="24"/>
      <c r="T43" s="24"/>
      <c r="U43" s="24"/>
      <c r="V43" s="24"/>
      <c r="W43" s="24">
        <v>52406527</v>
      </c>
      <c r="X43" s="24">
        <v>62257081</v>
      </c>
      <c r="Y43" s="24">
        <v>-9850554</v>
      </c>
      <c r="Z43" s="6">
        <v>-15.82</v>
      </c>
      <c r="AA43" s="22">
        <v>105512731</v>
      </c>
    </row>
    <row r="44" spans="1:27" ht="12.75">
      <c r="A44" s="5" t="s">
        <v>48</v>
      </c>
      <c r="B44" s="3"/>
      <c r="C44" s="22">
        <v>22363876</v>
      </c>
      <c r="D44" s="22"/>
      <c r="E44" s="23">
        <v>44178028</v>
      </c>
      <c r="F44" s="24">
        <v>44178028</v>
      </c>
      <c r="G44" s="24">
        <v>1764904</v>
      </c>
      <c r="H44" s="24">
        <v>2889664</v>
      </c>
      <c r="I44" s="24">
        <v>2581107</v>
      </c>
      <c r="J44" s="24">
        <v>7235675</v>
      </c>
      <c r="K44" s="24">
        <v>3712583</v>
      </c>
      <c r="L44" s="24">
        <v>3594908</v>
      </c>
      <c r="M44" s="24">
        <v>2104101</v>
      </c>
      <c r="N44" s="24">
        <v>9411592</v>
      </c>
      <c r="O44" s="24"/>
      <c r="P44" s="24"/>
      <c r="Q44" s="24"/>
      <c r="R44" s="24"/>
      <c r="S44" s="24"/>
      <c r="T44" s="24"/>
      <c r="U44" s="24"/>
      <c r="V44" s="24"/>
      <c r="W44" s="24">
        <v>16647267</v>
      </c>
      <c r="X44" s="24">
        <v>36324818</v>
      </c>
      <c r="Y44" s="24">
        <v>-19677551</v>
      </c>
      <c r="Z44" s="6">
        <v>-54.17</v>
      </c>
      <c r="AA44" s="22">
        <v>44178028</v>
      </c>
    </row>
    <row r="45" spans="1:27" ht="12.75">
      <c r="A45" s="5" t="s">
        <v>49</v>
      </c>
      <c r="B45" s="3"/>
      <c r="C45" s="25">
        <v>8788350</v>
      </c>
      <c r="D45" s="25"/>
      <c r="E45" s="26">
        <v>21938626</v>
      </c>
      <c r="F45" s="27">
        <v>21938626</v>
      </c>
      <c r="G45" s="27">
        <v>551902</v>
      </c>
      <c r="H45" s="27">
        <v>2004764</v>
      </c>
      <c r="I45" s="27">
        <v>1219461</v>
      </c>
      <c r="J45" s="27">
        <v>3776127</v>
      </c>
      <c r="K45" s="27">
        <v>1277114</v>
      </c>
      <c r="L45" s="27">
        <v>1085759</v>
      </c>
      <c r="M45" s="27">
        <v>999166</v>
      </c>
      <c r="N45" s="27">
        <v>3362039</v>
      </c>
      <c r="O45" s="27"/>
      <c r="P45" s="27"/>
      <c r="Q45" s="27"/>
      <c r="R45" s="27"/>
      <c r="S45" s="27"/>
      <c r="T45" s="27"/>
      <c r="U45" s="27"/>
      <c r="V45" s="27"/>
      <c r="W45" s="27">
        <v>7138166</v>
      </c>
      <c r="X45" s="27">
        <v>4321482</v>
      </c>
      <c r="Y45" s="27">
        <v>2816684</v>
      </c>
      <c r="Z45" s="7">
        <v>65.18</v>
      </c>
      <c r="AA45" s="25">
        <v>21938626</v>
      </c>
    </row>
    <row r="46" spans="1:27" ht="12.75">
      <c r="A46" s="5" t="s">
        <v>50</v>
      </c>
      <c r="B46" s="3"/>
      <c r="C46" s="22">
        <v>24234388</v>
      </c>
      <c r="D46" s="22"/>
      <c r="E46" s="23">
        <v>15691079</v>
      </c>
      <c r="F46" s="24">
        <v>15691079</v>
      </c>
      <c r="G46" s="24">
        <v>791978</v>
      </c>
      <c r="H46" s="24">
        <v>1730223</v>
      </c>
      <c r="I46" s="24">
        <v>1252015</v>
      </c>
      <c r="J46" s="24">
        <v>3774216</v>
      </c>
      <c r="K46" s="24">
        <v>1273986</v>
      </c>
      <c r="L46" s="24">
        <v>1476843</v>
      </c>
      <c r="M46" s="24">
        <v>1295664</v>
      </c>
      <c r="N46" s="24">
        <v>4046493</v>
      </c>
      <c r="O46" s="24"/>
      <c r="P46" s="24"/>
      <c r="Q46" s="24"/>
      <c r="R46" s="24"/>
      <c r="S46" s="24"/>
      <c r="T46" s="24"/>
      <c r="U46" s="24"/>
      <c r="V46" s="24"/>
      <c r="W46" s="24">
        <v>7820709</v>
      </c>
      <c r="X46" s="24">
        <v>8233660</v>
      </c>
      <c r="Y46" s="24">
        <v>-412951</v>
      </c>
      <c r="Z46" s="6">
        <v>-5.02</v>
      </c>
      <c r="AA46" s="22">
        <v>15691079</v>
      </c>
    </row>
    <row r="47" spans="1:27" ht="12.75">
      <c r="A47" s="2" t="s">
        <v>51</v>
      </c>
      <c r="B47" s="8" t="s">
        <v>52</v>
      </c>
      <c r="C47" s="19">
        <v>1877285</v>
      </c>
      <c r="D47" s="19"/>
      <c r="E47" s="20">
        <v>2800464</v>
      </c>
      <c r="F47" s="21">
        <v>2800464</v>
      </c>
      <c r="G47" s="21">
        <v>89748</v>
      </c>
      <c r="H47" s="21">
        <v>346541</v>
      </c>
      <c r="I47" s="21">
        <v>342776</v>
      </c>
      <c r="J47" s="21">
        <v>779065</v>
      </c>
      <c r="K47" s="21">
        <v>64217</v>
      </c>
      <c r="L47" s="21">
        <v>287201</v>
      </c>
      <c r="M47" s="21">
        <v>371945</v>
      </c>
      <c r="N47" s="21">
        <v>723363</v>
      </c>
      <c r="O47" s="21"/>
      <c r="P47" s="21"/>
      <c r="Q47" s="21"/>
      <c r="R47" s="21"/>
      <c r="S47" s="21"/>
      <c r="T47" s="21"/>
      <c r="U47" s="21"/>
      <c r="V47" s="21"/>
      <c r="W47" s="21">
        <v>1502428</v>
      </c>
      <c r="X47" s="21">
        <v>1387656</v>
      </c>
      <c r="Y47" s="21">
        <v>114772</v>
      </c>
      <c r="Z47" s="4">
        <v>8.27</v>
      </c>
      <c r="AA47" s="19">
        <v>2800464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412288530</v>
      </c>
      <c r="D48" s="44">
        <f>+D28+D32+D38+D42+D47</f>
        <v>0</v>
      </c>
      <c r="E48" s="45">
        <f t="shared" si="9"/>
        <v>366051103</v>
      </c>
      <c r="F48" s="46">
        <f t="shared" si="9"/>
        <v>366051103</v>
      </c>
      <c r="G48" s="46">
        <f t="shared" si="9"/>
        <v>14560843</v>
      </c>
      <c r="H48" s="46">
        <f t="shared" si="9"/>
        <v>26267716</v>
      </c>
      <c r="I48" s="46">
        <f t="shared" si="9"/>
        <v>47626852</v>
      </c>
      <c r="J48" s="46">
        <f t="shared" si="9"/>
        <v>88455411</v>
      </c>
      <c r="K48" s="46">
        <f t="shared" si="9"/>
        <v>26450366</v>
      </c>
      <c r="L48" s="46">
        <f t="shared" si="9"/>
        <v>26219127</v>
      </c>
      <c r="M48" s="46">
        <f t="shared" si="9"/>
        <v>28065980</v>
      </c>
      <c r="N48" s="46">
        <f t="shared" si="9"/>
        <v>80735473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169190884</v>
      </c>
      <c r="X48" s="46">
        <f t="shared" si="9"/>
        <v>204428984</v>
      </c>
      <c r="Y48" s="46">
        <f t="shared" si="9"/>
        <v>-35238100</v>
      </c>
      <c r="Z48" s="47">
        <f>+IF(X48&lt;&gt;0,+(Y48/X48)*100,0)</f>
        <v>-17.23733069083785</v>
      </c>
      <c r="AA48" s="44">
        <f>+AA28+AA32+AA38+AA42+AA47</f>
        <v>366051103</v>
      </c>
    </row>
    <row r="49" spans="1:27" ht="12.75">
      <c r="A49" s="14" t="s">
        <v>58</v>
      </c>
      <c r="B49" s="15"/>
      <c r="C49" s="48">
        <f aca="true" t="shared" si="10" ref="C49:Y49">+C25-C48</f>
        <v>-36025072</v>
      </c>
      <c r="D49" s="48">
        <f>+D25-D48</f>
        <v>0</v>
      </c>
      <c r="E49" s="49">
        <f t="shared" si="10"/>
        <v>-23732198</v>
      </c>
      <c r="F49" s="50">
        <f t="shared" si="10"/>
        <v>-23732198</v>
      </c>
      <c r="G49" s="50">
        <f t="shared" si="10"/>
        <v>82590586</v>
      </c>
      <c r="H49" s="50">
        <f t="shared" si="10"/>
        <v>-7097973</v>
      </c>
      <c r="I49" s="50">
        <f t="shared" si="10"/>
        <v>-34508047</v>
      </c>
      <c r="J49" s="50">
        <f t="shared" si="10"/>
        <v>40984566</v>
      </c>
      <c r="K49" s="50">
        <f t="shared" si="10"/>
        <v>-11363284</v>
      </c>
      <c r="L49" s="50">
        <f t="shared" si="10"/>
        <v>-8284818</v>
      </c>
      <c r="M49" s="50">
        <f t="shared" si="10"/>
        <v>-19610565</v>
      </c>
      <c r="N49" s="50">
        <f t="shared" si="10"/>
        <v>-39258667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1725899</v>
      </c>
      <c r="X49" s="50">
        <f>IF(F25=F48,0,X25-X48)</f>
        <v>-18687095</v>
      </c>
      <c r="Y49" s="50">
        <f t="shared" si="10"/>
        <v>20412994</v>
      </c>
      <c r="Z49" s="51">
        <f>+IF(X49&lt;&gt;0,+(Y49/X49)*100,0)</f>
        <v>-109.23578009316056</v>
      </c>
      <c r="AA49" s="48">
        <f>+AA25-AA48</f>
        <v>-23732198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87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144550270</v>
      </c>
      <c r="D5" s="19">
        <f>SUM(D6:D8)</f>
        <v>0</v>
      </c>
      <c r="E5" s="20">
        <f t="shared" si="0"/>
        <v>85669846</v>
      </c>
      <c r="F5" s="21">
        <f t="shared" si="0"/>
        <v>85669846</v>
      </c>
      <c r="G5" s="21">
        <f t="shared" si="0"/>
        <v>57948905</v>
      </c>
      <c r="H5" s="21">
        <f t="shared" si="0"/>
        <v>9885944</v>
      </c>
      <c r="I5" s="21">
        <f t="shared" si="0"/>
        <v>260634</v>
      </c>
      <c r="J5" s="21">
        <f t="shared" si="0"/>
        <v>68095483</v>
      </c>
      <c r="K5" s="21">
        <f t="shared" si="0"/>
        <v>5095289</v>
      </c>
      <c r="L5" s="21">
        <f t="shared" si="0"/>
        <v>957881</v>
      </c>
      <c r="M5" s="21">
        <f t="shared" si="0"/>
        <v>38730739</v>
      </c>
      <c r="N5" s="21">
        <f t="shared" si="0"/>
        <v>44783909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112879392</v>
      </c>
      <c r="X5" s="21">
        <f t="shared" si="0"/>
        <v>42834924</v>
      </c>
      <c r="Y5" s="21">
        <f t="shared" si="0"/>
        <v>70044468</v>
      </c>
      <c r="Z5" s="4">
        <f>+IF(X5&lt;&gt;0,+(Y5/X5)*100,0)</f>
        <v>163.52186827738973</v>
      </c>
      <c r="AA5" s="19">
        <f>SUM(AA6:AA8)</f>
        <v>85669846</v>
      </c>
    </row>
    <row r="6" spans="1:27" ht="12.75">
      <c r="A6" s="5" t="s">
        <v>33</v>
      </c>
      <c r="B6" s="3"/>
      <c r="C6" s="22"/>
      <c r="D6" s="22"/>
      <c r="E6" s="23">
        <v>31836508</v>
      </c>
      <c r="F6" s="24">
        <v>31836508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15918252</v>
      </c>
      <c r="Y6" s="24">
        <v>-15918252</v>
      </c>
      <c r="Z6" s="6">
        <v>-100</v>
      </c>
      <c r="AA6" s="22">
        <v>31836508</v>
      </c>
    </row>
    <row r="7" spans="1:27" ht="12.75">
      <c r="A7" s="5" t="s">
        <v>34</v>
      </c>
      <c r="B7" s="3"/>
      <c r="C7" s="25">
        <v>144550270</v>
      </c>
      <c r="D7" s="25"/>
      <c r="E7" s="26">
        <v>47794319</v>
      </c>
      <c r="F7" s="27">
        <v>47794319</v>
      </c>
      <c r="G7" s="27">
        <v>57948905</v>
      </c>
      <c r="H7" s="27">
        <v>9885944</v>
      </c>
      <c r="I7" s="27">
        <v>260634</v>
      </c>
      <c r="J7" s="27">
        <v>68095483</v>
      </c>
      <c r="K7" s="27">
        <v>5095289</v>
      </c>
      <c r="L7" s="27">
        <v>957881</v>
      </c>
      <c r="M7" s="27">
        <v>38730739</v>
      </c>
      <c r="N7" s="27">
        <v>44783909</v>
      </c>
      <c r="O7" s="27"/>
      <c r="P7" s="27"/>
      <c r="Q7" s="27"/>
      <c r="R7" s="27"/>
      <c r="S7" s="27"/>
      <c r="T7" s="27"/>
      <c r="U7" s="27"/>
      <c r="V7" s="27"/>
      <c r="W7" s="27">
        <v>112879392</v>
      </c>
      <c r="X7" s="27">
        <v>26916672</v>
      </c>
      <c r="Y7" s="27">
        <v>85962720</v>
      </c>
      <c r="Z7" s="7">
        <v>319.37</v>
      </c>
      <c r="AA7" s="25">
        <v>47794319</v>
      </c>
    </row>
    <row r="8" spans="1:27" ht="12.75">
      <c r="A8" s="5" t="s">
        <v>35</v>
      </c>
      <c r="B8" s="3"/>
      <c r="C8" s="22"/>
      <c r="D8" s="22"/>
      <c r="E8" s="23">
        <v>6039019</v>
      </c>
      <c r="F8" s="24">
        <v>6039019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>
        <v>6039019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12313325</v>
      </c>
      <c r="F9" s="21">
        <f t="shared" si="1"/>
        <v>12313325</v>
      </c>
      <c r="G9" s="21">
        <f t="shared" si="1"/>
        <v>0</v>
      </c>
      <c r="H9" s="21">
        <f t="shared" si="1"/>
        <v>5245</v>
      </c>
      <c r="I9" s="21">
        <f t="shared" si="1"/>
        <v>0</v>
      </c>
      <c r="J9" s="21">
        <f t="shared" si="1"/>
        <v>5245</v>
      </c>
      <c r="K9" s="21">
        <f t="shared" si="1"/>
        <v>0</v>
      </c>
      <c r="L9" s="21">
        <f t="shared" si="1"/>
        <v>500000</v>
      </c>
      <c r="M9" s="21">
        <f t="shared" si="1"/>
        <v>33604</v>
      </c>
      <c r="N9" s="21">
        <f t="shared" si="1"/>
        <v>533604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538849</v>
      </c>
      <c r="X9" s="21">
        <f t="shared" si="1"/>
        <v>5906664</v>
      </c>
      <c r="Y9" s="21">
        <f t="shared" si="1"/>
        <v>-5367815</v>
      </c>
      <c r="Z9" s="4">
        <f>+IF(X9&lt;&gt;0,+(Y9/X9)*100,0)</f>
        <v>-90.87727014775176</v>
      </c>
      <c r="AA9" s="19">
        <f>SUM(AA10:AA14)</f>
        <v>12313325</v>
      </c>
    </row>
    <row r="10" spans="1:27" ht="12.75">
      <c r="A10" s="5" t="s">
        <v>37</v>
      </c>
      <c r="B10" s="3"/>
      <c r="C10" s="22"/>
      <c r="D10" s="22"/>
      <c r="E10" s="23">
        <v>12313325</v>
      </c>
      <c r="F10" s="24">
        <v>12313325</v>
      </c>
      <c r="G10" s="24"/>
      <c r="H10" s="24">
        <v>5245</v>
      </c>
      <c r="I10" s="24"/>
      <c r="J10" s="24">
        <v>5245</v>
      </c>
      <c r="K10" s="24"/>
      <c r="L10" s="24">
        <v>500000</v>
      </c>
      <c r="M10" s="24">
        <v>33604</v>
      </c>
      <c r="N10" s="24">
        <v>533604</v>
      </c>
      <c r="O10" s="24"/>
      <c r="P10" s="24"/>
      <c r="Q10" s="24"/>
      <c r="R10" s="24"/>
      <c r="S10" s="24"/>
      <c r="T10" s="24"/>
      <c r="U10" s="24"/>
      <c r="V10" s="24"/>
      <c r="W10" s="24">
        <v>538849</v>
      </c>
      <c r="X10" s="24">
        <v>5906664</v>
      </c>
      <c r="Y10" s="24">
        <v>-5367815</v>
      </c>
      <c r="Z10" s="6">
        <v>-90.88</v>
      </c>
      <c r="AA10" s="22">
        <v>12313325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50927138</v>
      </c>
      <c r="D15" s="19">
        <f>SUM(D16:D18)</f>
        <v>0</v>
      </c>
      <c r="E15" s="20">
        <f t="shared" si="2"/>
        <v>162474068</v>
      </c>
      <c r="F15" s="21">
        <f t="shared" si="2"/>
        <v>162474068</v>
      </c>
      <c r="G15" s="21">
        <f t="shared" si="2"/>
        <v>12641604</v>
      </c>
      <c r="H15" s="21">
        <f t="shared" si="2"/>
        <v>445000</v>
      </c>
      <c r="I15" s="21">
        <f t="shared" si="2"/>
        <v>0</v>
      </c>
      <c r="J15" s="21">
        <f t="shared" si="2"/>
        <v>13086604</v>
      </c>
      <c r="K15" s="21">
        <f t="shared" si="2"/>
        <v>0</v>
      </c>
      <c r="L15" s="21">
        <f t="shared" si="2"/>
        <v>5534191</v>
      </c>
      <c r="M15" s="21">
        <f t="shared" si="2"/>
        <v>15804365</v>
      </c>
      <c r="N15" s="21">
        <f t="shared" si="2"/>
        <v>21338556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34425160</v>
      </c>
      <c r="X15" s="21">
        <f t="shared" si="2"/>
        <v>67849536</v>
      </c>
      <c r="Y15" s="21">
        <f t="shared" si="2"/>
        <v>-33424376</v>
      </c>
      <c r="Z15" s="4">
        <f>+IF(X15&lt;&gt;0,+(Y15/X15)*100,0)</f>
        <v>-49.26249753572375</v>
      </c>
      <c r="AA15" s="19">
        <f>SUM(AA16:AA18)</f>
        <v>162474068</v>
      </c>
    </row>
    <row r="16" spans="1:27" ht="12.75">
      <c r="A16" s="5" t="s">
        <v>43</v>
      </c>
      <c r="B16" s="3"/>
      <c r="C16" s="22"/>
      <c r="D16" s="22"/>
      <c r="E16" s="23">
        <v>8849170</v>
      </c>
      <c r="F16" s="24">
        <v>8849170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4424586</v>
      </c>
      <c r="Y16" s="24">
        <v>-4424586</v>
      </c>
      <c r="Z16" s="6">
        <v>-100</v>
      </c>
      <c r="AA16" s="22">
        <v>8849170</v>
      </c>
    </row>
    <row r="17" spans="1:27" ht="12.75">
      <c r="A17" s="5" t="s">
        <v>44</v>
      </c>
      <c r="B17" s="3"/>
      <c r="C17" s="22">
        <v>50927138</v>
      </c>
      <c r="D17" s="22"/>
      <c r="E17" s="23">
        <v>153624898</v>
      </c>
      <c r="F17" s="24">
        <v>153624898</v>
      </c>
      <c r="G17" s="24">
        <v>12641604</v>
      </c>
      <c r="H17" s="24">
        <v>445000</v>
      </c>
      <c r="I17" s="24"/>
      <c r="J17" s="24">
        <v>13086604</v>
      </c>
      <c r="K17" s="24"/>
      <c r="L17" s="24">
        <v>5534191</v>
      </c>
      <c r="M17" s="24">
        <v>15804365</v>
      </c>
      <c r="N17" s="24">
        <v>21338556</v>
      </c>
      <c r="O17" s="24"/>
      <c r="P17" s="24"/>
      <c r="Q17" s="24"/>
      <c r="R17" s="24"/>
      <c r="S17" s="24"/>
      <c r="T17" s="24"/>
      <c r="U17" s="24"/>
      <c r="V17" s="24"/>
      <c r="W17" s="24">
        <v>34425160</v>
      </c>
      <c r="X17" s="24">
        <v>63424950</v>
      </c>
      <c r="Y17" s="24">
        <v>-28999790</v>
      </c>
      <c r="Z17" s="6">
        <v>-45.72</v>
      </c>
      <c r="AA17" s="22">
        <v>153624898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862744</v>
      </c>
      <c r="D19" s="19">
        <f>SUM(D20:D23)</f>
        <v>0</v>
      </c>
      <c r="E19" s="20">
        <f t="shared" si="3"/>
        <v>1000000</v>
      </c>
      <c r="F19" s="21">
        <f t="shared" si="3"/>
        <v>1000000</v>
      </c>
      <c r="G19" s="21">
        <f t="shared" si="3"/>
        <v>28182</v>
      </c>
      <c r="H19" s="21">
        <f t="shared" si="3"/>
        <v>142099</v>
      </c>
      <c r="I19" s="21">
        <f t="shared" si="3"/>
        <v>42882</v>
      </c>
      <c r="J19" s="21">
        <f t="shared" si="3"/>
        <v>213163</v>
      </c>
      <c r="K19" s="21">
        <f t="shared" si="3"/>
        <v>0</v>
      </c>
      <c r="L19" s="21">
        <f t="shared" si="3"/>
        <v>48672</v>
      </c>
      <c r="M19" s="21">
        <f t="shared" si="3"/>
        <v>31921</v>
      </c>
      <c r="N19" s="21">
        <f t="shared" si="3"/>
        <v>80593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293756</v>
      </c>
      <c r="X19" s="21">
        <f t="shared" si="3"/>
        <v>499998</v>
      </c>
      <c r="Y19" s="21">
        <f t="shared" si="3"/>
        <v>-206242</v>
      </c>
      <c r="Z19" s="4">
        <f>+IF(X19&lt;&gt;0,+(Y19/X19)*100,0)</f>
        <v>-41.24856499425998</v>
      </c>
      <c r="AA19" s="19">
        <f>SUM(AA20:AA23)</f>
        <v>1000000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>
        <v>31921</v>
      </c>
      <c r="N22" s="27">
        <v>31921</v>
      </c>
      <c r="O22" s="27"/>
      <c r="P22" s="27"/>
      <c r="Q22" s="27"/>
      <c r="R22" s="27"/>
      <c r="S22" s="27"/>
      <c r="T22" s="27"/>
      <c r="U22" s="27"/>
      <c r="V22" s="27"/>
      <c r="W22" s="27">
        <v>31921</v>
      </c>
      <c r="X22" s="27"/>
      <c r="Y22" s="27">
        <v>31921</v>
      </c>
      <c r="Z22" s="7">
        <v>0</v>
      </c>
      <c r="AA22" s="25"/>
    </row>
    <row r="23" spans="1:27" ht="12.75">
      <c r="A23" s="5" t="s">
        <v>50</v>
      </c>
      <c r="B23" s="3"/>
      <c r="C23" s="22">
        <v>862744</v>
      </c>
      <c r="D23" s="22"/>
      <c r="E23" s="23">
        <v>1000000</v>
      </c>
      <c r="F23" s="24">
        <v>1000000</v>
      </c>
      <c r="G23" s="24">
        <v>28182</v>
      </c>
      <c r="H23" s="24">
        <v>142099</v>
      </c>
      <c r="I23" s="24">
        <v>42882</v>
      </c>
      <c r="J23" s="24">
        <v>213163</v>
      </c>
      <c r="K23" s="24"/>
      <c r="L23" s="24">
        <v>48672</v>
      </c>
      <c r="M23" s="24"/>
      <c r="N23" s="24">
        <v>48672</v>
      </c>
      <c r="O23" s="24"/>
      <c r="P23" s="24"/>
      <c r="Q23" s="24"/>
      <c r="R23" s="24"/>
      <c r="S23" s="24"/>
      <c r="T23" s="24"/>
      <c r="U23" s="24"/>
      <c r="V23" s="24"/>
      <c r="W23" s="24">
        <v>261835</v>
      </c>
      <c r="X23" s="24">
        <v>499998</v>
      </c>
      <c r="Y23" s="24">
        <v>-238163</v>
      </c>
      <c r="Z23" s="6">
        <v>-47.63</v>
      </c>
      <c r="AA23" s="22">
        <v>1000000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196340152</v>
      </c>
      <c r="D25" s="44">
        <f>+D5+D9+D15+D19+D24</f>
        <v>0</v>
      </c>
      <c r="E25" s="45">
        <f t="shared" si="4"/>
        <v>261457239</v>
      </c>
      <c r="F25" s="46">
        <f t="shared" si="4"/>
        <v>261457239</v>
      </c>
      <c r="G25" s="46">
        <f t="shared" si="4"/>
        <v>70618691</v>
      </c>
      <c r="H25" s="46">
        <f t="shared" si="4"/>
        <v>10478288</v>
      </c>
      <c r="I25" s="46">
        <f t="shared" si="4"/>
        <v>303516</v>
      </c>
      <c r="J25" s="46">
        <f t="shared" si="4"/>
        <v>81400495</v>
      </c>
      <c r="K25" s="46">
        <f t="shared" si="4"/>
        <v>5095289</v>
      </c>
      <c r="L25" s="46">
        <f t="shared" si="4"/>
        <v>7040744</v>
      </c>
      <c r="M25" s="46">
        <f t="shared" si="4"/>
        <v>54600629</v>
      </c>
      <c r="N25" s="46">
        <f t="shared" si="4"/>
        <v>66736662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148137157</v>
      </c>
      <c r="X25" s="46">
        <f t="shared" si="4"/>
        <v>117091122</v>
      </c>
      <c r="Y25" s="46">
        <f t="shared" si="4"/>
        <v>31046035</v>
      </c>
      <c r="Z25" s="47">
        <f>+IF(X25&lt;&gt;0,+(Y25/X25)*100,0)</f>
        <v>26.514422673309085</v>
      </c>
      <c r="AA25" s="44">
        <f>+AA5+AA9+AA15+AA19+AA24</f>
        <v>261457239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83125327</v>
      </c>
      <c r="D28" s="19">
        <f>SUM(D29:D31)</f>
        <v>0</v>
      </c>
      <c r="E28" s="20">
        <f t="shared" si="5"/>
        <v>113212359</v>
      </c>
      <c r="F28" s="21">
        <f t="shared" si="5"/>
        <v>113212359</v>
      </c>
      <c r="G28" s="21">
        <f t="shared" si="5"/>
        <v>4173414</v>
      </c>
      <c r="H28" s="21">
        <f t="shared" si="5"/>
        <v>4638014</v>
      </c>
      <c r="I28" s="21">
        <f t="shared" si="5"/>
        <v>7126133</v>
      </c>
      <c r="J28" s="21">
        <f t="shared" si="5"/>
        <v>15937561</v>
      </c>
      <c r="K28" s="21">
        <f t="shared" si="5"/>
        <v>6078398</v>
      </c>
      <c r="L28" s="21">
        <f t="shared" si="5"/>
        <v>5799370</v>
      </c>
      <c r="M28" s="21">
        <f t="shared" si="5"/>
        <v>7099959</v>
      </c>
      <c r="N28" s="21">
        <f t="shared" si="5"/>
        <v>18977727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34915288</v>
      </c>
      <c r="X28" s="21">
        <f t="shared" si="5"/>
        <v>59311956</v>
      </c>
      <c r="Y28" s="21">
        <f t="shared" si="5"/>
        <v>-24396668</v>
      </c>
      <c r="Z28" s="4">
        <f>+IF(X28&lt;&gt;0,+(Y28/X28)*100,0)</f>
        <v>-41.132799599460185</v>
      </c>
      <c r="AA28" s="19">
        <f>SUM(AA29:AA31)</f>
        <v>113212359</v>
      </c>
    </row>
    <row r="29" spans="1:27" ht="12.75">
      <c r="A29" s="5" t="s">
        <v>33</v>
      </c>
      <c r="B29" s="3"/>
      <c r="C29" s="22">
        <v>41171177</v>
      </c>
      <c r="D29" s="22"/>
      <c r="E29" s="23">
        <v>57702702</v>
      </c>
      <c r="F29" s="24">
        <v>57702702</v>
      </c>
      <c r="G29" s="24">
        <v>2932727</v>
      </c>
      <c r="H29" s="24">
        <v>2576331</v>
      </c>
      <c r="I29" s="24">
        <v>2719183</v>
      </c>
      <c r="J29" s="24">
        <v>8228241</v>
      </c>
      <c r="K29" s="24">
        <v>2481222</v>
      </c>
      <c r="L29" s="24">
        <v>3136527</v>
      </c>
      <c r="M29" s="24">
        <v>1919520</v>
      </c>
      <c r="N29" s="24">
        <v>7537269</v>
      </c>
      <c r="O29" s="24"/>
      <c r="P29" s="24"/>
      <c r="Q29" s="24"/>
      <c r="R29" s="24"/>
      <c r="S29" s="24"/>
      <c r="T29" s="24"/>
      <c r="U29" s="24"/>
      <c r="V29" s="24"/>
      <c r="W29" s="24">
        <v>15765510</v>
      </c>
      <c r="X29" s="24">
        <v>30879450</v>
      </c>
      <c r="Y29" s="24">
        <v>-15113940</v>
      </c>
      <c r="Z29" s="6">
        <v>-48.94</v>
      </c>
      <c r="AA29" s="22">
        <v>57702702</v>
      </c>
    </row>
    <row r="30" spans="1:27" ht="12.75">
      <c r="A30" s="5" t="s">
        <v>34</v>
      </c>
      <c r="B30" s="3"/>
      <c r="C30" s="25">
        <v>27794489</v>
      </c>
      <c r="D30" s="25"/>
      <c r="E30" s="26">
        <v>40036406</v>
      </c>
      <c r="F30" s="27">
        <v>40036406</v>
      </c>
      <c r="G30" s="27">
        <v>624758</v>
      </c>
      <c r="H30" s="27">
        <v>595314</v>
      </c>
      <c r="I30" s="27">
        <v>3486337</v>
      </c>
      <c r="J30" s="27">
        <v>4706409</v>
      </c>
      <c r="K30" s="27">
        <v>3216141</v>
      </c>
      <c r="L30" s="27">
        <v>1649010</v>
      </c>
      <c r="M30" s="27">
        <v>4594564</v>
      </c>
      <c r="N30" s="27">
        <v>9459715</v>
      </c>
      <c r="O30" s="27"/>
      <c r="P30" s="27"/>
      <c r="Q30" s="27"/>
      <c r="R30" s="27"/>
      <c r="S30" s="27"/>
      <c r="T30" s="27"/>
      <c r="U30" s="27"/>
      <c r="V30" s="27"/>
      <c r="W30" s="27">
        <v>14166124</v>
      </c>
      <c r="X30" s="27">
        <v>28432506</v>
      </c>
      <c r="Y30" s="27">
        <v>-14266382</v>
      </c>
      <c r="Z30" s="7">
        <v>-50.18</v>
      </c>
      <c r="AA30" s="25">
        <v>40036406</v>
      </c>
    </row>
    <row r="31" spans="1:27" ht="12.75">
      <c r="A31" s="5" t="s">
        <v>35</v>
      </c>
      <c r="B31" s="3"/>
      <c r="C31" s="22">
        <v>14159661</v>
      </c>
      <c r="D31" s="22"/>
      <c r="E31" s="23">
        <v>15473251</v>
      </c>
      <c r="F31" s="24">
        <v>15473251</v>
      </c>
      <c r="G31" s="24">
        <v>615929</v>
      </c>
      <c r="H31" s="24">
        <v>1466369</v>
      </c>
      <c r="I31" s="24">
        <v>920613</v>
      </c>
      <c r="J31" s="24">
        <v>3002911</v>
      </c>
      <c r="K31" s="24">
        <v>381035</v>
      </c>
      <c r="L31" s="24">
        <v>1013833</v>
      </c>
      <c r="M31" s="24">
        <v>585875</v>
      </c>
      <c r="N31" s="24">
        <v>1980743</v>
      </c>
      <c r="O31" s="24"/>
      <c r="P31" s="24"/>
      <c r="Q31" s="24"/>
      <c r="R31" s="24"/>
      <c r="S31" s="24"/>
      <c r="T31" s="24"/>
      <c r="U31" s="24"/>
      <c r="V31" s="24"/>
      <c r="W31" s="24">
        <v>4983654</v>
      </c>
      <c r="X31" s="24"/>
      <c r="Y31" s="24">
        <v>4983654</v>
      </c>
      <c r="Z31" s="6">
        <v>0</v>
      </c>
      <c r="AA31" s="22">
        <v>15473251</v>
      </c>
    </row>
    <row r="32" spans="1:27" ht="12.75">
      <c r="A32" s="2" t="s">
        <v>36</v>
      </c>
      <c r="B32" s="3"/>
      <c r="C32" s="19">
        <f aca="true" t="shared" si="6" ref="C32:Y32">SUM(C33:C37)</f>
        <v>25979699</v>
      </c>
      <c r="D32" s="19">
        <f>SUM(D33:D37)</f>
        <v>0</v>
      </c>
      <c r="E32" s="20">
        <f t="shared" si="6"/>
        <v>25457582</v>
      </c>
      <c r="F32" s="21">
        <f t="shared" si="6"/>
        <v>25457582</v>
      </c>
      <c r="G32" s="21">
        <f t="shared" si="6"/>
        <v>2583128</v>
      </c>
      <c r="H32" s="21">
        <f t="shared" si="6"/>
        <v>1264789</v>
      </c>
      <c r="I32" s="21">
        <f t="shared" si="6"/>
        <v>1148590</v>
      </c>
      <c r="J32" s="21">
        <f t="shared" si="6"/>
        <v>4996507</v>
      </c>
      <c r="K32" s="21">
        <f t="shared" si="6"/>
        <v>556440</v>
      </c>
      <c r="L32" s="21">
        <f t="shared" si="6"/>
        <v>1289584</v>
      </c>
      <c r="M32" s="21">
        <f t="shared" si="6"/>
        <v>1893043</v>
      </c>
      <c r="N32" s="21">
        <f t="shared" si="6"/>
        <v>3739067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8735574</v>
      </c>
      <c r="X32" s="21">
        <f t="shared" si="6"/>
        <v>12728790</v>
      </c>
      <c r="Y32" s="21">
        <f t="shared" si="6"/>
        <v>-3993216</v>
      </c>
      <c r="Z32" s="4">
        <f>+IF(X32&lt;&gt;0,+(Y32/X32)*100,0)</f>
        <v>-31.37152863705034</v>
      </c>
      <c r="AA32" s="19">
        <f>SUM(AA33:AA37)</f>
        <v>25457582</v>
      </c>
    </row>
    <row r="33" spans="1:27" ht="12.75">
      <c r="A33" s="5" t="s">
        <v>37</v>
      </c>
      <c r="B33" s="3"/>
      <c r="C33" s="22">
        <v>25979699</v>
      </c>
      <c r="D33" s="22"/>
      <c r="E33" s="23">
        <v>25457582</v>
      </c>
      <c r="F33" s="24">
        <v>25457582</v>
      </c>
      <c r="G33" s="24">
        <v>2583128</v>
      </c>
      <c r="H33" s="24">
        <v>1274009</v>
      </c>
      <c r="I33" s="24">
        <v>1148590</v>
      </c>
      <c r="J33" s="24">
        <v>5005727</v>
      </c>
      <c r="K33" s="24">
        <v>556440</v>
      </c>
      <c r="L33" s="24">
        <v>1289584</v>
      </c>
      <c r="M33" s="24">
        <v>1893043</v>
      </c>
      <c r="N33" s="24">
        <v>3739067</v>
      </c>
      <c r="O33" s="24"/>
      <c r="P33" s="24"/>
      <c r="Q33" s="24"/>
      <c r="R33" s="24"/>
      <c r="S33" s="24"/>
      <c r="T33" s="24"/>
      <c r="U33" s="24"/>
      <c r="V33" s="24"/>
      <c r="W33" s="24">
        <v>8744794</v>
      </c>
      <c r="X33" s="24">
        <v>12728790</v>
      </c>
      <c r="Y33" s="24">
        <v>-3983996</v>
      </c>
      <c r="Z33" s="6">
        <v>-31.3</v>
      </c>
      <c r="AA33" s="22">
        <v>25457582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/>
      <c r="F35" s="24"/>
      <c r="G35" s="24"/>
      <c r="H35" s="24">
        <v>-9220</v>
      </c>
      <c r="I35" s="24"/>
      <c r="J35" s="24">
        <v>-9220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-9220</v>
      </c>
      <c r="X35" s="24"/>
      <c r="Y35" s="24">
        <v>-9220</v>
      </c>
      <c r="Z35" s="6">
        <v>0</v>
      </c>
      <c r="AA35" s="22"/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72204225</v>
      </c>
      <c r="D38" s="19">
        <f>SUM(D39:D41)</f>
        <v>0</v>
      </c>
      <c r="E38" s="20">
        <f t="shared" si="7"/>
        <v>79464687</v>
      </c>
      <c r="F38" s="21">
        <f t="shared" si="7"/>
        <v>79464687</v>
      </c>
      <c r="G38" s="21">
        <f t="shared" si="7"/>
        <v>6331417</v>
      </c>
      <c r="H38" s="21">
        <f t="shared" si="7"/>
        <v>4203813</v>
      </c>
      <c r="I38" s="21">
        <f t="shared" si="7"/>
        <v>1593717</v>
      </c>
      <c r="J38" s="21">
        <f t="shared" si="7"/>
        <v>12128947</v>
      </c>
      <c r="K38" s="21">
        <f t="shared" si="7"/>
        <v>4867633</v>
      </c>
      <c r="L38" s="21">
        <f t="shared" si="7"/>
        <v>10488143</v>
      </c>
      <c r="M38" s="21">
        <f t="shared" si="7"/>
        <v>7587002</v>
      </c>
      <c r="N38" s="21">
        <f t="shared" si="7"/>
        <v>22942778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35071725</v>
      </c>
      <c r="X38" s="21">
        <f t="shared" si="7"/>
        <v>40232346</v>
      </c>
      <c r="Y38" s="21">
        <f t="shared" si="7"/>
        <v>-5160621</v>
      </c>
      <c r="Z38" s="4">
        <f>+IF(X38&lt;&gt;0,+(Y38/X38)*100,0)</f>
        <v>-12.827044686879557</v>
      </c>
      <c r="AA38" s="19">
        <f>SUM(AA39:AA41)</f>
        <v>79464687</v>
      </c>
    </row>
    <row r="39" spans="1:27" ht="12.75">
      <c r="A39" s="5" t="s">
        <v>43</v>
      </c>
      <c r="B39" s="3"/>
      <c r="C39" s="22">
        <v>23215639</v>
      </c>
      <c r="D39" s="22"/>
      <c r="E39" s="23">
        <v>18429905</v>
      </c>
      <c r="F39" s="24">
        <v>18429905</v>
      </c>
      <c r="G39" s="24">
        <v>3192301</v>
      </c>
      <c r="H39" s="24">
        <v>4059833</v>
      </c>
      <c r="I39" s="24">
        <v>400736</v>
      </c>
      <c r="J39" s="24">
        <v>7652870</v>
      </c>
      <c r="K39" s="24">
        <v>22487</v>
      </c>
      <c r="L39" s="24">
        <v>3208955</v>
      </c>
      <c r="M39" s="24">
        <v>351341</v>
      </c>
      <c r="N39" s="24">
        <v>3582783</v>
      </c>
      <c r="O39" s="24"/>
      <c r="P39" s="24"/>
      <c r="Q39" s="24"/>
      <c r="R39" s="24"/>
      <c r="S39" s="24"/>
      <c r="T39" s="24"/>
      <c r="U39" s="24"/>
      <c r="V39" s="24"/>
      <c r="W39" s="24">
        <v>11235653</v>
      </c>
      <c r="X39" s="24">
        <v>9714954</v>
      </c>
      <c r="Y39" s="24">
        <v>1520699</v>
      </c>
      <c r="Z39" s="6">
        <v>15.65</v>
      </c>
      <c r="AA39" s="22">
        <v>18429905</v>
      </c>
    </row>
    <row r="40" spans="1:27" ht="12.75">
      <c r="A40" s="5" t="s">
        <v>44</v>
      </c>
      <c r="B40" s="3"/>
      <c r="C40" s="22">
        <v>48988586</v>
      </c>
      <c r="D40" s="22"/>
      <c r="E40" s="23">
        <v>61034782</v>
      </c>
      <c r="F40" s="24">
        <v>61034782</v>
      </c>
      <c r="G40" s="24">
        <v>3139116</v>
      </c>
      <c r="H40" s="24">
        <v>143980</v>
      </c>
      <c r="I40" s="24">
        <v>1192981</v>
      </c>
      <c r="J40" s="24">
        <v>4476077</v>
      </c>
      <c r="K40" s="24">
        <v>4845146</v>
      </c>
      <c r="L40" s="24">
        <v>7279188</v>
      </c>
      <c r="M40" s="24">
        <v>7235661</v>
      </c>
      <c r="N40" s="24">
        <v>19359995</v>
      </c>
      <c r="O40" s="24"/>
      <c r="P40" s="24"/>
      <c r="Q40" s="24"/>
      <c r="R40" s="24"/>
      <c r="S40" s="24"/>
      <c r="T40" s="24"/>
      <c r="U40" s="24"/>
      <c r="V40" s="24"/>
      <c r="W40" s="24">
        <v>23836072</v>
      </c>
      <c r="X40" s="24">
        <v>30517392</v>
      </c>
      <c r="Y40" s="24">
        <v>-6681320</v>
      </c>
      <c r="Z40" s="6">
        <v>-21.89</v>
      </c>
      <c r="AA40" s="22">
        <v>61034782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11601</v>
      </c>
      <c r="I42" s="21">
        <f t="shared" si="8"/>
        <v>0</v>
      </c>
      <c r="J42" s="21">
        <f t="shared" si="8"/>
        <v>11601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11601</v>
      </c>
      <c r="X42" s="21">
        <f t="shared" si="8"/>
        <v>0</v>
      </c>
      <c r="Y42" s="21">
        <f t="shared" si="8"/>
        <v>11601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>
        <v>11601</v>
      </c>
      <c r="I45" s="27"/>
      <c r="J45" s="27">
        <v>11601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11601</v>
      </c>
      <c r="X45" s="27"/>
      <c r="Y45" s="27">
        <v>11601</v>
      </c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181309251</v>
      </c>
      <c r="D48" s="44">
        <f>+D28+D32+D38+D42+D47</f>
        <v>0</v>
      </c>
      <c r="E48" s="45">
        <f t="shared" si="9"/>
        <v>218134628</v>
      </c>
      <c r="F48" s="46">
        <f t="shared" si="9"/>
        <v>218134628</v>
      </c>
      <c r="G48" s="46">
        <f t="shared" si="9"/>
        <v>13087959</v>
      </c>
      <c r="H48" s="46">
        <f t="shared" si="9"/>
        <v>10118217</v>
      </c>
      <c r="I48" s="46">
        <f t="shared" si="9"/>
        <v>9868440</v>
      </c>
      <c r="J48" s="46">
        <f t="shared" si="9"/>
        <v>33074616</v>
      </c>
      <c r="K48" s="46">
        <f t="shared" si="9"/>
        <v>11502471</v>
      </c>
      <c r="L48" s="46">
        <f t="shared" si="9"/>
        <v>17577097</v>
      </c>
      <c r="M48" s="46">
        <f t="shared" si="9"/>
        <v>16580004</v>
      </c>
      <c r="N48" s="46">
        <f t="shared" si="9"/>
        <v>45659572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78734188</v>
      </c>
      <c r="X48" s="46">
        <f t="shared" si="9"/>
        <v>112273092</v>
      </c>
      <c r="Y48" s="46">
        <f t="shared" si="9"/>
        <v>-33538904</v>
      </c>
      <c r="Z48" s="47">
        <f>+IF(X48&lt;&gt;0,+(Y48/X48)*100,0)</f>
        <v>-29.872610972538283</v>
      </c>
      <c r="AA48" s="44">
        <f>+AA28+AA32+AA38+AA42+AA47</f>
        <v>218134628</v>
      </c>
    </row>
    <row r="49" spans="1:27" ht="12.75">
      <c r="A49" s="14" t="s">
        <v>58</v>
      </c>
      <c r="B49" s="15"/>
      <c r="C49" s="48">
        <f aca="true" t="shared" si="10" ref="C49:Y49">+C25-C48</f>
        <v>15030901</v>
      </c>
      <c r="D49" s="48">
        <f>+D25-D48</f>
        <v>0</v>
      </c>
      <c r="E49" s="49">
        <f t="shared" si="10"/>
        <v>43322611</v>
      </c>
      <c r="F49" s="50">
        <f t="shared" si="10"/>
        <v>43322611</v>
      </c>
      <c r="G49" s="50">
        <f t="shared" si="10"/>
        <v>57530732</v>
      </c>
      <c r="H49" s="50">
        <f t="shared" si="10"/>
        <v>360071</v>
      </c>
      <c r="I49" s="50">
        <f t="shared" si="10"/>
        <v>-9564924</v>
      </c>
      <c r="J49" s="50">
        <f t="shared" si="10"/>
        <v>48325879</v>
      </c>
      <c r="K49" s="50">
        <f t="shared" si="10"/>
        <v>-6407182</v>
      </c>
      <c r="L49" s="50">
        <f t="shared" si="10"/>
        <v>-10536353</v>
      </c>
      <c r="M49" s="50">
        <f t="shared" si="10"/>
        <v>38020625</v>
      </c>
      <c r="N49" s="50">
        <f t="shared" si="10"/>
        <v>21077090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69402969</v>
      </c>
      <c r="X49" s="50">
        <f>IF(F25=F48,0,X25-X48)</f>
        <v>4818030</v>
      </c>
      <c r="Y49" s="50">
        <f t="shared" si="10"/>
        <v>64584939</v>
      </c>
      <c r="Z49" s="51">
        <f>+IF(X49&lt;&gt;0,+(Y49/X49)*100,0)</f>
        <v>1340.484368092353</v>
      </c>
      <c r="AA49" s="48">
        <f>+AA25-AA48</f>
        <v>43322611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246543339</v>
      </c>
      <c r="D5" s="19">
        <f>SUM(D6:D8)</f>
        <v>0</v>
      </c>
      <c r="E5" s="20">
        <f t="shared" si="0"/>
        <v>330796963</v>
      </c>
      <c r="F5" s="21">
        <f t="shared" si="0"/>
        <v>330796963</v>
      </c>
      <c r="G5" s="21">
        <f t="shared" si="0"/>
        <v>98436042</v>
      </c>
      <c r="H5" s="21">
        <f t="shared" si="0"/>
        <v>574407</v>
      </c>
      <c r="I5" s="21">
        <f t="shared" si="0"/>
        <v>414472</v>
      </c>
      <c r="J5" s="21">
        <f t="shared" si="0"/>
        <v>99424921</v>
      </c>
      <c r="K5" s="21">
        <f t="shared" si="0"/>
        <v>16487813</v>
      </c>
      <c r="L5" s="21">
        <f t="shared" si="0"/>
        <v>16499064</v>
      </c>
      <c r="M5" s="21">
        <f t="shared" si="0"/>
        <v>225627</v>
      </c>
      <c r="N5" s="21">
        <f t="shared" si="0"/>
        <v>33212504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132637425</v>
      </c>
      <c r="X5" s="21">
        <f t="shared" si="0"/>
        <v>0</v>
      </c>
      <c r="Y5" s="21">
        <f t="shared" si="0"/>
        <v>132637425</v>
      </c>
      <c r="Z5" s="4">
        <f>+IF(X5&lt;&gt;0,+(Y5/X5)*100,0)</f>
        <v>0</v>
      </c>
      <c r="AA5" s="19">
        <f>SUM(AA6:AA8)</f>
        <v>330796963</v>
      </c>
    </row>
    <row r="6" spans="1:27" ht="12.75">
      <c r="A6" s="5" t="s">
        <v>33</v>
      </c>
      <c r="B6" s="3"/>
      <c r="C6" s="22">
        <v>614000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>
        <v>245929339</v>
      </c>
      <c r="D7" s="25"/>
      <c r="E7" s="26">
        <v>330796963</v>
      </c>
      <c r="F7" s="27">
        <v>330796963</v>
      </c>
      <c r="G7" s="27">
        <v>98436042</v>
      </c>
      <c r="H7" s="27">
        <v>575845</v>
      </c>
      <c r="I7" s="27">
        <v>414472</v>
      </c>
      <c r="J7" s="27">
        <v>99426359</v>
      </c>
      <c r="K7" s="27">
        <v>16379093</v>
      </c>
      <c r="L7" s="27">
        <v>16390344</v>
      </c>
      <c r="M7" s="27">
        <v>208814</v>
      </c>
      <c r="N7" s="27">
        <v>32978251</v>
      </c>
      <c r="O7" s="27"/>
      <c r="P7" s="27"/>
      <c r="Q7" s="27"/>
      <c r="R7" s="27"/>
      <c r="S7" s="27"/>
      <c r="T7" s="27"/>
      <c r="U7" s="27"/>
      <c r="V7" s="27"/>
      <c r="W7" s="27">
        <v>132404610</v>
      </c>
      <c r="X7" s="27"/>
      <c r="Y7" s="27">
        <v>132404610</v>
      </c>
      <c r="Z7" s="7">
        <v>0</v>
      </c>
      <c r="AA7" s="25">
        <v>330796963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>
        <v>-1438</v>
      </c>
      <c r="I8" s="24"/>
      <c r="J8" s="24">
        <v>-1438</v>
      </c>
      <c r="K8" s="24">
        <v>108720</v>
      </c>
      <c r="L8" s="24">
        <v>108720</v>
      </c>
      <c r="M8" s="24">
        <v>16813</v>
      </c>
      <c r="N8" s="24">
        <v>234253</v>
      </c>
      <c r="O8" s="24"/>
      <c r="P8" s="24"/>
      <c r="Q8" s="24"/>
      <c r="R8" s="24"/>
      <c r="S8" s="24"/>
      <c r="T8" s="24"/>
      <c r="U8" s="24"/>
      <c r="V8" s="24"/>
      <c r="W8" s="24">
        <v>232815</v>
      </c>
      <c r="X8" s="24"/>
      <c r="Y8" s="24">
        <v>232815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411587</v>
      </c>
      <c r="D9" s="19">
        <f>SUM(D10:D14)</f>
        <v>0</v>
      </c>
      <c r="E9" s="20">
        <f t="shared" si="1"/>
        <v>440000</v>
      </c>
      <c r="F9" s="21">
        <f t="shared" si="1"/>
        <v>440000</v>
      </c>
      <c r="G9" s="21">
        <f t="shared" si="1"/>
        <v>368012</v>
      </c>
      <c r="H9" s="21">
        <f t="shared" si="1"/>
        <v>358228</v>
      </c>
      <c r="I9" s="21">
        <f t="shared" si="1"/>
        <v>224258</v>
      </c>
      <c r="J9" s="21">
        <f t="shared" si="1"/>
        <v>950498</v>
      </c>
      <c r="K9" s="21">
        <f t="shared" si="1"/>
        <v>571</v>
      </c>
      <c r="L9" s="21">
        <f t="shared" si="1"/>
        <v>302618</v>
      </c>
      <c r="M9" s="21">
        <f t="shared" si="1"/>
        <v>1006594</v>
      </c>
      <c r="N9" s="21">
        <f t="shared" si="1"/>
        <v>1309783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2260281</v>
      </c>
      <c r="X9" s="21">
        <f t="shared" si="1"/>
        <v>0</v>
      </c>
      <c r="Y9" s="21">
        <f t="shared" si="1"/>
        <v>2260281</v>
      </c>
      <c r="Z9" s="4">
        <f>+IF(X9&lt;&gt;0,+(Y9/X9)*100,0)</f>
        <v>0</v>
      </c>
      <c r="AA9" s="19">
        <f>SUM(AA10:AA14)</f>
        <v>440000</v>
      </c>
    </row>
    <row r="10" spans="1:27" ht="12.75">
      <c r="A10" s="5" t="s">
        <v>37</v>
      </c>
      <c r="B10" s="3"/>
      <c r="C10" s="22">
        <v>411587</v>
      </c>
      <c r="D10" s="22"/>
      <c r="E10" s="23">
        <v>440000</v>
      </c>
      <c r="F10" s="24">
        <v>440000</v>
      </c>
      <c r="G10" s="24">
        <v>12309</v>
      </c>
      <c r="H10" s="24">
        <v>26424</v>
      </c>
      <c r="I10" s="24">
        <v>9977</v>
      </c>
      <c r="J10" s="24">
        <v>48710</v>
      </c>
      <c r="K10" s="24">
        <v>571</v>
      </c>
      <c r="L10" s="24">
        <v>10742</v>
      </c>
      <c r="M10" s="24">
        <v>657248</v>
      </c>
      <c r="N10" s="24">
        <v>668561</v>
      </c>
      <c r="O10" s="24"/>
      <c r="P10" s="24"/>
      <c r="Q10" s="24"/>
      <c r="R10" s="24"/>
      <c r="S10" s="24"/>
      <c r="T10" s="24"/>
      <c r="U10" s="24"/>
      <c r="V10" s="24"/>
      <c r="W10" s="24">
        <v>717271</v>
      </c>
      <c r="X10" s="24"/>
      <c r="Y10" s="24">
        <v>717271</v>
      </c>
      <c r="Z10" s="6">
        <v>0</v>
      </c>
      <c r="AA10" s="22">
        <v>440000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/>
      <c r="F12" s="24"/>
      <c r="G12" s="24">
        <v>355703</v>
      </c>
      <c r="H12" s="24">
        <v>331804</v>
      </c>
      <c r="I12" s="24">
        <v>214281</v>
      </c>
      <c r="J12" s="24">
        <v>901788</v>
      </c>
      <c r="K12" s="24"/>
      <c r="L12" s="24">
        <v>291876</v>
      </c>
      <c r="M12" s="24">
        <v>349346</v>
      </c>
      <c r="N12" s="24">
        <v>641222</v>
      </c>
      <c r="O12" s="24"/>
      <c r="P12" s="24"/>
      <c r="Q12" s="24"/>
      <c r="R12" s="24"/>
      <c r="S12" s="24"/>
      <c r="T12" s="24"/>
      <c r="U12" s="24"/>
      <c r="V12" s="24"/>
      <c r="W12" s="24">
        <v>1543010</v>
      </c>
      <c r="X12" s="24"/>
      <c r="Y12" s="24">
        <v>1543010</v>
      </c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86217895</v>
      </c>
      <c r="D15" s="19">
        <f>SUM(D16:D18)</f>
        <v>0</v>
      </c>
      <c r="E15" s="20">
        <f t="shared" si="2"/>
        <v>105814336</v>
      </c>
      <c r="F15" s="21">
        <f t="shared" si="2"/>
        <v>105814336</v>
      </c>
      <c r="G15" s="21">
        <f t="shared" si="2"/>
        <v>29051335</v>
      </c>
      <c r="H15" s="21">
        <f t="shared" si="2"/>
        <v>3713</v>
      </c>
      <c r="I15" s="21">
        <f t="shared" si="2"/>
        <v>9493</v>
      </c>
      <c r="J15" s="21">
        <f t="shared" si="2"/>
        <v>29064541</v>
      </c>
      <c r="K15" s="21">
        <f t="shared" si="2"/>
        <v>333235</v>
      </c>
      <c r="L15" s="21">
        <f t="shared" si="2"/>
        <v>31188</v>
      </c>
      <c r="M15" s="21">
        <f t="shared" si="2"/>
        <v>4055</v>
      </c>
      <c r="N15" s="21">
        <f t="shared" si="2"/>
        <v>368478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29433019</v>
      </c>
      <c r="X15" s="21">
        <f t="shared" si="2"/>
        <v>0</v>
      </c>
      <c r="Y15" s="21">
        <f t="shared" si="2"/>
        <v>29433019</v>
      </c>
      <c r="Z15" s="4">
        <f>+IF(X15&lt;&gt;0,+(Y15/X15)*100,0)</f>
        <v>0</v>
      </c>
      <c r="AA15" s="19">
        <f>SUM(AA16:AA18)</f>
        <v>105814336</v>
      </c>
    </row>
    <row r="16" spans="1:27" ht="12.75">
      <c r="A16" s="5" t="s">
        <v>43</v>
      </c>
      <c r="B16" s="3"/>
      <c r="C16" s="22">
        <v>106914</v>
      </c>
      <c r="D16" s="22"/>
      <c r="E16" s="23">
        <v>131800</v>
      </c>
      <c r="F16" s="24">
        <v>131800</v>
      </c>
      <c r="G16" s="24">
        <v>10335</v>
      </c>
      <c r="H16" s="24">
        <v>3713</v>
      </c>
      <c r="I16" s="24">
        <v>9493</v>
      </c>
      <c r="J16" s="24">
        <v>23541</v>
      </c>
      <c r="K16" s="24">
        <v>31188</v>
      </c>
      <c r="L16" s="24">
        <v>31188</v>
      </c>
      <c r="M16" s="24">
        <v>4055</v>
      </c>
      <c r="N16" s="24">
        <v>66431</v>
      </c>
      <c r="O16" s="24"/>
      <c r="P16" s="24"/>
      <c r="Q16" s="24"/>
      <c r="R16" s="24"/>
      <c r="S16" s="24"/>
      <c r="T16" s="24"/>
      <c r="U16" s="24"/>
      <c r="V16" s="24"/>
      <c r="W16" s="24">
        <v>89972</v>
      </c>
      <c r="X16" s="24"/>
      <c r="Y16" s="24">
        <v>89972</v>
      </c>
      <c r="Z16" s="6">
        <v>0</v>
      </c>
      <c r="AA16" s="22">
        <v>131800</v>
      </c>
    </row>
    <row r="17" spans="1:27" ht="12.75">
      <c r="A17" s="5" t="s">
        <v>44</v>
      </c>
      <c r="B17" s="3"/>
      <c r="C17" s="22">
        <v>86110981</v>
      </c>
      <c r="D17" s="22"/>
      <c r="E17" s="23">
        <v>105682536</v>
      </c>
      <c r="F17" s="24">
        <v>105682536</v>
      </c>
      <c r="G17" s="24">
        <v>29041000</v>
      </c>
      <c r="H17" s="24"/>
      <c r="I17" s="24"/>
      <c r="J17" s="24">
        <v>29041000</v>
      </c>
      <c r="K17" s="24">
        <v>302047</v>
      </c>
      <c r="L17" s="24"/>
      <c r="M17" s="24"/>
      <c r="N17" s="24">
        <v>302047</v>
      </c>
      <c r="O17" s="24"/>
      <c r="P17" s="24"/>
      <c r="Q17" s="24"/>
      <c r="R17" s="24"/>
      <c r="S17" s="24"/>
      <c r="T17" s="24"/>
      <c r="U17" s="24"/>
      <c r="V17" s="24"/>
      <c r="W17" s="24">
        <v>29343047</v>
      </c>
      <c r="X17" s="24"/>
      <c r="Y17" s="24">
        <v>29343047</v>
      </c>
      <c r="Z17" s="6">
        <v>0</v>
      </c>
      <c r="AA17" s="22">
        <v>105682536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21418901</v>
      </c>
      <c r="D19" s="19">
        <f>SUM(D20:D23)</f>
        <v>0</v>
      </c>
      <c r="E19" s="20">
        <f t="shared" si="3"/>
        <v>16441864</v>
      </c>
      <c r="F19" s="21">
        <f t="shared" si="3"/>
        <v>16441864</v>
      </c>
      <c r="G19" s="21">
        <f t="shared" si="3"/>
        <v>0</v>
      </c>
      <c r="H19" s="21">
        <f t="shared" si="3"/>
        <v>19063</v>
      </c>
      <c r="I19" s="21">
        <f t="shared" si="3"/>
        <v>0</v>
      </c>
      <c r="J19" s="21">
        <f t="shared" si="3"/>
        <v>19063</v>
      </c>
      <c r="K19" s="21">
        <f t="shared" si="3"/>
        <v>25099</v>
      </c>
      <c r="L19" s="21">
        <f t="shared" si="3"/>
        <v>20630</v>
      </c>
      <c r="M19" s="21">
        <f t="shared" si="3"/>
        <v>20630</v>
      </c>
      <c r="N19" s="21">
        <f t="shared" si="3"/>
        <v>66359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85422</v>
      </c>
      <c r="X19" s="21">
        <f t="shared" si="3"/>
        <v>0</v>
      </c>
      <c r="Y19" s="21">
        <f t="shared" si="3"/>
        <v>85422</v>
      </c>
      <c r="Z19" s="4">
        <f>+IF(X19&lt;&gt;0,+(Y19/X19)*100,0)</f>
        <v>0</v>
      </c>
      <c r="AA19" s="19">
        <f>SUM(AA20:AA23)</f>
        <v>16441864</v>
      </c>
    </row>
    <row r="20" spans="1:27" ht="12.75">
      <c r="A20" s="5" t="s">
        <v>47</v>
      </c>
      <c r="B20" s="3"/>
      <c r="C20" s="22">
        <v>15000000</v>
      </c>
      <c r="D20" s="22"/>
      <c r="E20" s="23">
        <v>16105000</v>
      </c>
      <c r="F20" s="24">
        <v>16105000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>
        <v>16105000</v>
      </c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>
        <v>6418901</v>
      </c>
      <c r="D23" s="22"/>
      <c r="E23" s="23">
        <v>336864</v>
      </c>
      <c r="F23" s="24">
        <v>336864</v>
      </c>
      <c r="G23" s="24"/>
      <c r="H23" s="24">
        <v>19063</v>
      </c>
      <c r="I23" s="24"/>
      <c r="J23" s="24">
        <v>19063</v>
      </c>
      <c r="K23" s="24">
        <v>25099</v>
      </c>
      <c r="L23" s="24">
        <v>20630</v>
      </c>
      <c r="M23" s="24">
        <v>20630</v>
      </c>
      <c r="N23" s="24">
        <v>66359</v>
      </c>
      <c r="O23" s="24"/>
      <c r="P23" s="24"/>
      <c r="Q23" s="24"/>
      <c r="R23" s="24"/>
      <c r="S23" s="24"/>
      <c r="T23" s="24"/>
      <c r="U23" s="24"/>
      <c r="V23" s="24"/>
      <c r="W23" s="24">
        <v>85422</v>
      </c>
      <c r="X23" s="24"/>
      <c r="Y23" s="24">
        <v>85422</v>
      </c>
      <c r="Z23" s="6">
        <v>0</v>
      </c>
      <c r="AA23" s="22">
        <v>336864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354591722</v>
      </c>
      <c r="D25" s="44">
        <f>+D5+D9+D15+D19+D24</f>
        <v>0</v>
      </c>
      <c r="E25" s="45">
        <f t="shared" si="4"/>
        <v>453493163</v>
      </c>
      <c r="F25" s="46">
        <f t="shared" si="4"/>
        <v>453493163</v>
      </c>
      <c r="G25" s="46">
        <f t="shared" si="4"/>
        <v>127855389</v>
      </c>
      <c r="H25" s="46">
        <f t="shared" si="4"/>
        <v>955411</v>
      </c>
      <c r="I25" s="46">
        <f t="shared" si="4"/>
        <v>648223</v>
      </c>
      <c r="J25" s="46">
        <f t="shared" si="4"/>
        <v>129459023</v>
      </c>
      <c r="K25" s="46">
        <f t="shared" si="4"/>
        <v>16846718</v>
      </c>
      <c r="L25" s="46">
        <f t="shared" si="4"/>
        <v>16853500</v>
      </c>
      <c r="M25" s="46">
        <f t="shared" si="4"/>
        <v>1256906</v>
      </c>
      <c r="N25" s="46">
        <f t="shared" si="4"/>
        <v>34957124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164416147</v>
      </c>
      <c r="X25" s="46">
        <f t="shared" si="4"/>
        <v>0</v>
      </c>
      <c r="Y25" s="46">
        <f t="shared" si="4"/>
        <v>164416147</v>
      </c>
      <c r="Z25" s="47">
        <f>+IF(X25&lt;&gt;0,+(Y25/X25)*100,0)</f>
        <v>0</v>
      </c>
      <c r="AA25" s="44">
        <f>+AA5+AA9+AA15+AA19+AA24</f>
        <v>453493163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181709580</v>
      </c>
      <c r="D28" s="19">
        <f>SUM(D29:D31)</f>
        <v>0</v>
      </c>
      <c r="E28" s="20">
        <f t="shared" si="5"/>
        <v>217579754</v>
      </c>
      <c r="F28" s="21">
        <f t="shared" si="5"/>
        <v>217579754</v>
      </c>
      <c r="G28" s="21">
        <f t="shared" si="5"/>
        <v>12269107</v>
      </c>
      <c r="H28" s="21">
        <f t="shared" si="5"/>
        <v>13167120</v>
      </c>
      <c r="I28" s="21">
        <f t="shared" si="5"/>
        <v>12191479</v>
      </c>
      <c r="J28" s="21">
        <f t="shared" si="5"/>
        <v>37627706</v>
      </c>
      <c r="K28" s="21">
        <f t="shared" si="5"/>
        <v>11821199</v>
      </c>
      <c r="L28" s="21">
        <f t="shared" si="5"/>
        <v>16762859</v>
      </c>
      <c r="M28" s="21">
        <f t="shared" si="5"/>
        <v>14131070</v>
      </c>
      <c r="N28" s="21">
        <f t="shared" si="5"/>
        <v>42715128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80342834</v>
      </c>
      <c r="X28" s="21">
        <f t="shared" si="5"/>
        <v>0</v>
      </c>
      <c r="Y28" s="21">
        <f t="shared" si="5"/>
        <v>80342834</v>
      </c>
      <c r="Z28" s="4">
        <f>+IF(X28&lt;&gt;0,+(Y28/X28)*100,0)</f>
        <v>0</v>
      </c>
      <c r="AA28" s="19">
        <f>SUM(AA29:AA31)</f>
        <v>217579754</v>
      </c>
    </row>
    <row r="29" spans="1:27" ht="12.75">
      <c r="A29" s="5" t="s">
        <v>33</v>
      </c>
      <c r="B29" s="3"/>
      <c r="C29" s="22">
        <v>59412829</v>
      </c>
      <c r="D29" s="22"/>
      <c r="E29" s="23">
        <v>64915441</v>
      </c>
      <c r="F29" s="24">
        <v>64915441</v>
      </c>
      <c r="G29" s="24">
        <v>6305993</v>
      </c>
      <c r="H29" s="24">
        <v>5563589</v>
      </c>
      <c r="I29" s="24">
        <v>6434457</v>
      </c>
      <c r="J29" s="24">
        <v>18304039</v>
      </c>
      <c r="K29" s="24">
        <v>5534323</v>
      </c>
      <c r="L29" s="24">
        <v>7367196</v>
      </c>
      <c r="M29" s="24">
        <v>7290237</v>
      </c>
      <c r="N29" s="24">
        <v>20191756</v>
      </c>
      <c r="O29" s="24"/>
      <c r="P29" s="24"/>
      <c r="Q29" s="24"/>
      <c r="R29" s="24"/>
      <c r="S29" s="24"/>
      <c r="T29" s="24"/>
      <c r="U29" s="24"/>
      <c r="V29" s="24"/>
      <c r="W29" s="24">
        <v>38495795</v>
      </c>
      <c r="X29" s="24"/>
      <c r="Y29" s="24">
        <v>38495795</v>
      </c>
      <c r="Z29" s="6">
        <v>0</v>
      </c>
      <c r="AA29" s="22">
        <v>64915441</v>
      </c>
    </row>
    <row r="30" spans="1:27" ht="12.75">
      <c r="A30" s="5" t="s">
        <v>34</v>
      </c>
      <c r="B30" s="3"/>
      <c r="C30" s="25">
        <v>121492801</v>
      </c>
      <c r="D30" s="25"/>
      <c r="E30" s="26">
        <v>149210835</v>
      </c>
      <c r="F30" s="27">
        <v>149210835</v>
      </c>
      <c r="G30" s="27">
        <v>2935442</v>
      </c>
      <c r="H30" s="27">
        <v>4340709</v>
      </c>
      <c r="I30" s="27">
        <v>2349448</v>
      </c>
      <c r="J30" s="27">
        <v>9625599</v>
      </c>
      <c r="K30" s="27">
        <v>6264450</v>
      </c>
      <c r="L30" s="27">
        <v>4484814</v>
      </c>
      <c r="M30" s="27">
        <v>3196579</v>
      </c>
      <c r="N30" s="27">
        <v>13945843</v>
      </c>
      <c r="O30" s="27"/>
      <c r="P30" s="27"/>
      <c r="Q30" s="27"/>
      <c r="R30" s="27"/>
      <c r="S30" s="27"/>
      <c r="T30" s="27"/>
      <c r="U30" s="27"/>
      <c r="V30" s="27"/>
      <c r="W30" s="27">
        <v>23571442</v>
      </c>
      <c r="X30" s="27"/>
      <c r="Y30" s="27">
        <v>23571442</v>
      </c>
      <c r="Z30" s="7">
        <v>0</v>
      </c>
      <c r="AA30" s="25">
        <v>149210835</v>
      </c>
    </row>
    <row r="31" spans="1:27" ht="12.75">
      <c r="A31" s="5" t="s">
        <v>35</v>
      </c>
      <c r="B31" s="3"/>
      <c r="C31" s="22">
        <v>803950</v>
      </c>
      <c r="D31" s="22"/>
      <c r="E31" s="23">
        <v>3453478</v>
      </c>
      <c r="F31" s="24">
        <v>3453478</v>
      </c>
      <c r="G31" s="24">
        <v>3027672</v>
      </c>
      <c r="H31" s="24">
        <v>3262822</v>
      </c>
      <c r="I31" s="24">
        <v>3407574</v>
      </c>
      <c r="J31" s="24">
        <v>9698068</v>
      </c>
      <c r="K31" s="24">
        <v>22426</v>
      </c>
      <c r="L31" s="24">
        <v>4910849</v>
      </c>
      <c r="M31" s="24">
        <v>3644254</v>
      </c>
      <c r="N31" s="24">
        <v>8577529</v>
      </c>
      <c r="O31" s="24"/>
      <c r="P31" s="24"/>
      <c r="Q31" s="24"/>
      <c r="R31" s="24"/>
      <c r="S31" s="24"/>
      <c r="T31" s="24"/>
      <c r="U31" s="24"/>
      <c r="V31" s="24"/>
      <c r="W31" s="24">
        <v>18275597</v>
      </c>
      <c r="X31" s="24"/>
      <c r="Y31" s="24">
        <v>18275597</v>
      </c>
      <c r="Z31" s="6">
        <v>0</v>
      </c>
      <c r="AA31" s="22">
        <v>3453478</v>
      </c>
    </row>
    <row r="32" spans="1:27" ht="12.75">
      <c r="A32" s="2" t="s">
        <v>36</v>
      </c>
      <c r="B32" s="3"/>
      <c r="C32" s="19">
        <f aca="true" t="shared" si="6" ref="C32:Y32">SUM(C33:C37)</f>
        <v>14631809</v>
      </c>
      <c r="D32" s="19">
        <f>SUM(D33:D37)</f>
        <v>0</v>
      </c>
      <c r="E32" s="20">
        <f t="shared" si="6"/>
        <v>22452177</v>
      </c>
      <c r="F32" s="21">
        <f t="shared" si="6"/>
        <v>22452177</v>
      </c>
      <c r="G32" s="21">
        <f t="shared" si="6"/>
        <v>2752148</v>
      </c>
      <c r="H32" s="21">
        <f t="shared" si="6"/>
        <v>3250283</v>
      </c>
      <c r="I32" s="21">
        <f t="shared" si="6"/>
        <v>3364413</v>
      </c>
      <c r="J32" s="21">
        <f t="shared" si="6"/>
        <v>9366844</v>
      </c>
      <c r="K32" s="21">
        <f t="shared" si="6"/>
        <v>1337555</v>
      </c>
      <c r="L32" s="21">
        <f t="shared" si="6"/>
        <v>3975631</v>
      </c>
      <c r="M32" s="21">
        <f t="shared" si="6"/>
        <v>3130707</v>
      </c>
      <c r="N32" s="21">
        <f t="shared" si="6"/>
        <v>8443893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17810737</v>
      </c>
      <c r="X32" s="21">
        <f t="shared" si="6"/>
        <v>0</v>
      </c>
      <c r="Y32" s="21">
        <f t="shared" si="6"/>
        <v>17810737</v>
      </c>
      <c r="Z32" s="4">
        <f>+IF(X32&lt;&gt;0,+(Y32/X32)*100,0)</f>
        <v>0</v>
      </c>
      <c r="AA32" s="19">
        <f>SUM(AA33:AA37)</f>
        <v>22452177</v>
      </c>
    </row>
    <row r="33" spans="1:27" ht="12.75">
      <c r="A33" s="5" t="s">
        <v>37</v>
      </c>
      <c r="B33" s="3"/>
      <c r="C33" s="22">
        <v>9227892</v>
      </c>
      <c r="D33" s="22"/>
      <c r="E33" s="23">
        <v>14381365</v>
      </c>
      <c r="F33" s="24">
        <v>14381365</v>
      </c>
      <c r="G33" s="24">
        <v>850635</v>
      </c>
      <c r="H33" s="24">
        <v>950346</v>
      </c>
      <c r="I33" s="24">
        <v>1014260</v>
      </c>
      <c r="J33" s="24">
        <v>2815241</v>
      </c>
      <c r="K33" s="24">
        <v>965309</v>
      </c>
      <c r="L33" s="24">
        <v>1807871</v>
      </c>
      <c r="M33" s="24">
        <v>849138</v>
      </c>
      <c r="N33" s="24">
        <v>3622318</v>
      </c>
      <c r="O33" s="24"/>
      <c r="P33" s="24"/>
      <c r="Q33" s="24"/>
      <c r="R33" s="24"/>
      <c r="S33" s="24"/>
      <c r="T33" s="24"/>
      <c r="U33" s="24"/>
      <c r="V33" s="24"/>
      <c r="W33" s="24">
        <v>6437559</v>
      </c>
      <c r="X33" s="24"/>
      <c r="Y33" s="24">
        <v>6437559</v>
      </c>
      <c r="Z33" s="6">
        <v>0</v>
      </c>
      <c r="AA33" s="22">
        <v>14381365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>
        <v>1826623</v>
      </c>
      <c r="D35" s="22"/>
      <c r="E35" s="23">
        <v>2793596</v>
      </c>
      <c r="F35" s="24">
        <v>2793596</v>
      </c>
      <c r="G35" s="24">
        <v>1734242</v>
      </c>
      <c r="H35" s="24">
        <v>2078991</v>
      </c>
      <c r="I35" s="24">
        <v>2097226</v>
      </c>
      <c r="J35" s="24">
        <v>5910459</v>
      </c>
      <c r="K35" s="24">
        <v>144921</v>
      </c>
      <c r="L35" s="24">
        <v>1975935</v>
      </c>
      <c r="M35" s="24">
        <v>1939843</v>
      </c>
      <c r="N35" s="24">
        <v>4060699</v>
      </c>
      <c r="O35" s="24"/>
      <c r="P35" s="24"/>
      <c r="Q35" s="24"/>
      <c r="R35" s="24"/>
      <c r="S35" s="24"/>
      <c r="T35" s="24"/>
      <c r="U35" s="24"/>
      <c r="V35" s="24"/>
      <c r="W35" s="24">
        <v>9971158</v>
      </c>
      <c r="X35" s="24"/>
      <c r="Y35" s="24">
        <v>9971158</v>
      </c>
      <c r="Z35" s="6">
        <v>0</v>
      </c>
      <c r="AA35" s="22">
        <v>2793596</v>
      </c>
    </row>
    <row r="36" spans="1:27" ht="12.75">
      <c r="A36" s="5" t="s">
        <v>40</v>
      </c>
      <c r="B36" s="3"/>
      <c r="C36" s="22">
        <v>3131759</v>
      </c>
      <c r="D36" s="22"/>
      <c r="E36" s="23">
        <v>4648405</v>
      </c>
      <c r="F36" s="24">
        <v>4648405</v>
      </c>
      <c r="G36" s="24">
        <v>167271</v>
      </c>
      <c r="H36" s="24">
        <v>220946</v>
      </c>
      <c r="I36" s="24">
        <v>252927</v>
      </c>
      <c r="J36" s="24">
        <v>641144</v>
      </c>
      <c r="K36" s="24">
        <v>191825</v>
      </c>
      <c r="L36" s="24">
        <v>191825</v>
      </c>
      <c r="M36" s="24">
        <v>341726</v>
      </c>
      <c r="N36" s="24">
        <v>725376</v>
      </c>
      <c r="O36" s="24"/>
      <c r="P36" s="24"/>
      <c r="Q36" s="24"/>
      <c r="R36" s="24"/>
      <c r="S36" s="24"/>
      <c r="T36" s="24"/>
      <c r="U36" s="24"/>
      <c r="V36" s="24"/>
      <c r="W36" s="24">
        <v>1366520</v>
      </c>
      <c r="X36" s="24"/>
      <c r="Y36" s="24">
        <v>1366520</v>
      </c>
      <c r="Z36" s="6">
        <v>0</v>
      </c>
      <c r="AA36" s="22">
        <v>4648405</v>
      </c>
    </row>
    <row r="37" spans="1:27" ht="12.75">
      <c r="A37" s="5" t="s">
        <v>41</v>
      </c>
      <c r="B37" s="3"/>
      <c r="C37" s="25">
        <v>445535</v>
      </c>
      <c r="D37" s="25"/>
      <c r="E37" s="26">
        <v>628811</v>
      </c>
      <c r="F37" s="27">
        <v>628811</v>
      </c>
      <c r="G37" s="27"/>
      <c r="H37" s="27"/>
      <c r="I37" s="27"/>
      <c r="J37" s="27"/>
      <c r="K37" s="27">
        <v>35500</v>
      </c>
      <c r="L37" s="27"/>
      <c r="M37" s="27"/>
      <c r="N37" s="27">
        <v>35500</v>
      </c>
      <c r="O37" s="27"/>
      <c r="P37" s="27"/>
      <c r="Q37" s="27"/>
      <c r="R37" s="27"/>
      <c r="S37" s="27"/>
      <c r="T37" s="27"/>
      <c r="U37" s="27"/>
      <c r="V37" s="27"/>
      <c r="W37" s="27">
        <v>35500</v>
      </c>
      <c r="X37" s="27"/>
      <c r="Y37" s="27">
        <v>35500</v>
      </c>
      <c r="Z37" s="7">
        <v>0</v>
      </c>
      <c r="AA37" s="25">
        <v>628811</v>
      </c>
    </row>
    <row r="38" spans="1:27" ht="12.75">
      <c r="A38" s="2" t="s">
        <v>42</v>
      </c>
      <c r="B38" s="8"/>
      <c r="C38" s="19">
        <f aca="true" t="shared" si="7" ref="C38:Y38">SUM(C39:C41)</f>
        <v>59829297</v>
      </c>
      <c r="D38" s="19">
        <f>SUM(D39:D41)</f>
        <v>0</v>
      </c>
      <c r="E38" s="20">
        <f t="shared" si="7"/>
        <v>59669521</v>
      </c>
      <c r="F38" s="21">
        <f t="shared" si="7"/>
        <v>59669521</v>
      </c>
      <c r="G38" s="21">
        <f t="shared" si="7"/>
        <v>1746232</v>
      </c>
      <c r="H38" s="21">
        <f t="shared" si="7"/>
        <v>3105358</v>
      </c>
      <c r="I38" s="21">
        <f t="shared" si="7"/>
        <v>4371468</v>
      </c>
      <c r="J38" s="21">
        <f t="shared" si="7"/>
        <v>9223058</v>
      </c>
      <c r="K38" s="21">
        <f t="shared" si="7"/>
        <v>4483976</v>
      </c>
      <c r="L38" s="21">
        <f t="shared" si="7"/>
        <v>2966910</v>
      </c>
      <c r="M38" s="21">
        <f t="shared" si="7"/>
        <v>3937408</v>
      </c>
      <c r="N38" s="21">
        <f t="shared" si="7"/>
        <v>11388294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20611352</v>
      </c>
      <c r="X38" s="21">
        <f t="shared" si="7"/>
        <v>0</v>
      </c>
      <c r="Y38" s="21">
        <f t="shared" si="7"/>
        <v>20611352</v>
      </c>
      <c r="Z38" s="4">
        <f>+IF(X38&lt;&gt;0,+(Y38/X38)*100,0)</f>
        <v>0</v>
      </c>
      <c r="AA38" s="19">
        <f>SUM(AA39:AA41)</f>
        <v>59669521</v>
      </c>
    </row>
    <row r="39" spans="1:27" ht="12.75">
      <c r="A39" s="5" t="s">
        <v>43</v>
      </c>
      <c r="B39" s="3"/>
      <c r="C39" s="22">
        <v>16998152</v>
      </c>
      <c r="D39" s="22"/>
      <c r="E39" s="23">
        <v>19427068</v>
      </c>
      <c r="F39" s="24">
        <v>19427068</v>
      </c>
      <c r="G39" s="24">
        <v>658076</v>
      </c>
      <c r="H39" s="24">
        <v>775064</v>
      </c>
      <c r="I39" s="24">
        <v>942205</v>
      </c>
      <c r="J39" s="24">
        <v>2375345</v>
      </c>
      <c r="K39" s="24">
        <v>1018006</v>
      </c>
      <c r="L39" s="24">
        <v>922355</v>
      </c>
      <c r="M39" s="24">
        <v>720136</v>
      </c>
      <c r="N39" s="24">
        <v>2660497</v>
      </c>
      <c r="O39" s="24"/>
      <c r="P39" s="24"/>
      <c r="Q39" s="24"/>
      <c r="R39" s="24"/>
      <c r="S39" s="24"/>
      <c r="T39" s="24"/>
      <c r="U39" s="24"/>
      <c r="V39" s="24"/>
      <c r="W39" s="24">
        <v>5035842</v>
      </c>
      <c r="X39" s="24"/>
      <c r="Y39" s="24">
        <v>5035842</v>
      </c>
      <c r="Z39" s="6">
        <v>0</v>
      </c>
      <c r="AA39" s="22">
        <v>19427068</v>
      </c>
    </row>
    <row r="40" spans="1:27" ht="12.75">
      <c r="A40" s="5" t="s">
        <v>44</v>
      </c>
      <c r="B40" s="3"/>
      <c r="C40" s="22">
        <v>42831145</v>
      </c>
      <c r="D40" s="22"/>
      <c r="E40" s="23">
        <v>40242453</v>
      </c>
      <c r="F40" s="24">
        <v>40242453</v>
      </c>
      <c r="G40" s="24">
        <v>1088156</v>
      </c>
      <c r="H40" s="24">
        <v>2330294</v>
      </c>
      <c r="I40" s="24">
        <v>3429263</v>
      </c>
      <c r="J40" s="24">
        <v>6847713</v>
      </c>
      <c r="K40" s="24">
        <v>3465970</v>
      </c>
      <c r="L40" s="24">
        <v>2044555</v>
      </c>
      <c r="M40" s="24">
        <v>3217272</v>
      </c>
      <c r="N40" s="24">
        <v>8727797</v>
      </c>
      <c r="O40" s="24"/>
      <c r="P40" s="24"/>
      <c r="Q40" s="24"/>
      <c r="R40" s="24"/>
      <c r="S40" s="24"/>
      <c r="T40" s="24"/>
      <c r="U40" s="24"/>
      <c r="V40" s="24"/>
      <c r="W40" s="24">
        <v>15575510</v>
      </c>
      <c r="X40" s="24"/>
      <c r="Y40" s="24">
        <v>15575510</v>
      </c>
      <c r="Z40" s="6">
        <v>0</v>
      </c>
      <c r="AA40" s="22">
        <v>40242453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28423184</v>
      </c>
      <c r="D42" s="19">
        <f>SUM(D43:D46)</f>
        <v>0</v>
      </c>
      <c r="E42" s="20">
        <f t="shared" si="8"/>
        <v>32242195</v>
      </c>
      <c r="F42" s="21">
        <f t="shared" si="8"/>
        <v>32242195</v>
      </c>
      <c r="G42" s="21">
        <f t="shared" si="8"/>
        <v>980498</v>
      </c>
      <c r="H42" s="21">
        <f t="shared" si="8"/>
        <v>997359</v>
      </c>
      <c r="I42" s="21">
        <f t="shared" si="8"/>
        <v>1315306</v>
      </c>
      <c r="J42" s="21">
        <f t="shared" si="8"/>
        <v>3293163</v>
      </c>
      <c r="K42" s="21">
        <f t="shared" si="8"/>
        <v>671408</v>
      </c>
      <c r="L42" s="21">
        <f t="shared" si="8"/>
        <v>1007286</v>
      </c>
      <c r="M42" s="21">
        <f t="shared" si="8"/>
        <v>1022775</v>
      </c>
      <c r="N42" s="21">
        <f t="shared" si="8"/>
        <v>2701469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5994632</v>
      </c>
      <c r="X42" s="21">
        <f t="shared" si="8"/>
        <v>0</v>
      </c>
      <c r="Y42" s="21">
        <f t="shared" si="8"/>
        <v>5994632</v>
      </c>
      <c r="Z42" s="4">
        <f>+IF(X42&lt;&gt;0,+(Y42/X42)*100,0)</f>
        <v>0</v>
      </c>
      <c r="AA42" s="19">
        <f>SUM(AA43:AA46)</f>
        <v>32242195</v>
      </c>
    </row>
    <row r="43" spans="1:27" ht="12.75">
      <c r="A43" s="5" t="s">
        <v>47</v>
      </c>
      <c r="B43" s="3"/>
      <c r="C43" s="22">
        <v>15092288</v>
      </c>
      <c r="D43" s="22"/>
      <c r="E43" s="23">
        <v>20944819</v>
      </c>
      <c r="F43" s="24">
        <v>20944819</v>
      </c>
      <c r="G43" s="24">
        <v>483880</v>
      </c>
      <c r="H43" s="24">
        <v>515304</v>
      </c>
      <c r="I43" s="24">
        <v>567302</v>
      </c>
      <c r="J43" s="24">
        <v>1566486</v>
      </c>
      <c r="K43" s="24">
        <v>85422</v>
      </c>
      <c r="L43" s="24">
        <v>479299</v>
      </c>
      <c r="M43" s="24">
        <v>430928</v>
      </c>
      <c r="N43" s="24">
        <v>995649</v>
      </c>
      <c r="O43" s="24"/>
      <c r="P43" s="24"/>
      <c r="Q43" s="24"/>
      <c r="R43" s="24"/>
      <c r="S43" s="24"/>
      <c r="T43" s="24"/>
      <c r="U43" s="24"/>
      <c r="V43" s="24"/>
      <c r="W43" s="24">
        <v>2562135</v>
      </c>
      <c r="X43" s="24"/>
      <c r="Y43" s="24">
        <v>2562135</v>
      </c>
      <c r="Z43" s="6">
        <v>0</v>
      </c>
      <c r="AA43" s="22">
        <v>20944819</v>
      </c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>
        <v>13330896</v>
      </c>
      <c r="D46" s="22"/>
      <c r="E46" s="23">
        <v>11297376</v>
      </c>
      <c r="F46" s="24">
        <v>11297376</v>
      </c>
      <c r="G46" s="24">
        <v>496618</v>
      </c>
      <c r="H46" s="24">
        <v>482055</v>
      </c>
      <c r="I46" s="24">
        <v>748004</v>
      </c>
      <c r="J46" s="24">
        <v>1726677</v>
      </c>
      <c r="K46" s="24">
        <v>585986</v>
      </c>
      <c r="L46" s="24">
        <v>527987</v>
      </c>
      <c r="M46" s="24">
        <v>591847</v>
      </c>
      <c r="N46" s="24">
        <v>1705820</v>
      </c>
      <c r="O46" s="24"/>
      <c r="P46" s="24"/>
      <c r="Q46" s="24"/>
      <c r="R46" s="24"/>
      <c r="S46" s="24"/>
      <c r="T46" s="24"/>
      <c r="U46" s="24"/>
      <c r="V46" s="24"/>
      <c r="W46" s="24">
        <v>3432497</v>
      </c>
      <c r="X46" s="24"/>
      <c r="Y46" s="24">
        <v>3432497</v>
      </c>
      <c r="Z46" s="6">
        <v>0</v>
      </c>
      <c r="AA46" s="22">
        <v>11297376</v>
      </c>
    </row>
    <row r="47" spans="1:27" ht="12.75">
      <c r="A47" s="2" t="s">
        <v>51</v>
      </c>
      <c r="B47" s="8" t="s">
        <v>52</v>
      </c>
      <c r="C47" s="19">
        <v>1702648</v>
      </c>
      <c r="D47" s="19"/>
      <c r="E47" s="20">
        <v>2680748</v>
      </c>
      <c r="F47" s="21">
        <v>2680748</v>
      </c>
      <c r="G47" s="21">
        <v>43565</v>
      </c>
      <c r="H47" s="21">
        <v>51482</v>
      </c>
      <c r="I47" s="21">
        <v>54013</v>
      </c>
      <c r="J47" s="21">
        <v>149060</v>
      </c>
      <c r="K47" s="21">
        <v>82666</v>
      </c>
      <c r="L47" s="21">
        <v>51289</v>
      </c>
      <c r="M47" s="21">
        <v>53376</v>
      </c>
      <c r="N47" s="21">
        <v>187331</v>
      </c>
      <c r="O47" s="21"/>
      <c r="P47" s="21"/>
      <c r="Q47" s="21"/>
      <c r="R47" s="21"/>
      <c r="S47" s="21"/>
      <c r="T47" s="21"/>
      <c r="U47" s="21"/>
      <c r="V47" s="21"/>
      <c r="W47" s="21">
        <v>336391</v>
      </c>
      <c r="X47" s="21"/>
      <c r="Y47" s="21">
        <v>336391</v>
      </c>
      <c r="Z47" s="4">
        <v>0</v>
      </c>
      <c r="AA47" s="19">
        <v>2680748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286296518</v>
      </c>
      <c r="D48" s="44">
        <f>+D28+D32+D38+D42+D47</f>
        <v>0</v>
      </c>
      <c r="E48" s="45">
        <f t="shared" si="9"/>
        <v>334624395</v>
      </c>
      <c r="F48" s="46">
        <f t="shared" si="9"/>
        <v>334624395</v>
      </c>
      <c r="G48" s="46">
        <f t="shared" si="9"/>
        <v>17791550</v>
      </c>
      <c r="H48" s="46">
        <f t="shared" si="9"/>
        <v>20571602</v>
      </c>
      <c r="I48" s="46">
        <f t="shared" si="9"/>
        <v>21296679</v>
      </c>
      <c r="J48" s="46">
        <f t="shared" si="9"/>
        <v>59659831</v>
      </c>
      <c r="K48" s="46">
        <f t="shared" si="9"/>
        <v>18396804</v>
      </c>
      <c r="L48" s="46">
        <f t="shared" si="9"/>
        <v>24763975</v>
      </c>
      <c r="M48" s="46">
        <f t="shared" si="9"/>
        <v>22275336</v>
      </c>
      <c r="N48" s="46">
        <f t="shared" si="9"/>
        <v>65436115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125095946</v>
      </c>
      <c r="X48" s="46">
        <f t="shared" si="9"/>
        <v>0</v>
      </c>
      <c r="Y48" s="46">
        <f t="shared" si="9"/>
        <v>125095946</v>
      </c>
      <c r="Z48" s="47">
        <f>+IF(X48&lt;&gt;0,+(Y48/X48)*100,0)</f>
        <v>0</v>
      </c>
      <c r="AA48" s="44">
        <f>+AA28+AA32+AA38+AA42+AA47</f>
        <v>334624395</v>
      </c>
    </row>
    <row r="49" spans="1:27" ht="12.75">
      <c r="A49" s="14" t="s">
        <v>58</v>
      </c>
      <c r="B49" s="15"/>
      <c r="C49" s="48">
        <f aca="true" t="shared" si="10" ref="C49:Y49">+C25-C48</f>
        <v>68295204</v>
      </c>
      <c r="D49" s="48">
        <f>+D25-D48</f>
        <v>0</v>
      </c>
      <c r="E49" s="49">
        <f t="shared" si="10"/>
        <v>118868768</v>
      </c>
      <c r="F49" s="50">
        <f t="shared" si="10"/>
        <v>118868768</v>
      </c>
      <c r="G49" s="50">
        <f t="shared" si="10"/>
        <v>110063839</v>
      </c>
      <c r="H49" s="50">
        <f t="shared" si="10"/>
        <v>-19616191</v>
      </c>
      <c r="I49" s="50">
        <f t="shared" si="10"/>
        <v>-20648456</v>
      </c>
      <c r="J49" s="50">
        <f t="shared" si="10"/>
        <v>69799192</v>
      </c>
      <c r="K49" s="50">
        <f t="shared" si="10"/>
        <v>-1550086</v>
      </c>
      <c r="L49" s="50">
        <f t="shared" si="10"/>
        <v>-7910475</v>
      </c>
      <c r="M49" s="50">
        <f t="shared" si="10"/>
        <v>-21018430</v>
      </c>
      <c r="N49" s="50">
        <f t="shared" si="10"/>
        <v>-30478991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39320201</v>
      </c>
      <c r="X49" s="50">
        <f>IF(F25=F48,0,X25-X48)</f>
        <v>0</v>
      </c>
      <c r="Y49" s="50">
        <f t="shared" si="10"/>
        <v>39320201</v>
      </c>
      <c r="Z49" s="51">
        <f>+IF(X49&lt;&gt;0,+(Y49/X49)*100,0)</f>
        <v>0</v>
      </c>
      <c r="AA49" s="48">
        <f>+AA25-AA48</f>
        <v>118868768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89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121624865</v>
      </c>
      <c r="D5" s="19">
        <f>SUM(D6:D8)</f>
        <v>0</v>
      </c>
      <c r="E5" s="20">
        <f t="shared" si="0"/>
        <v>132978019</v>
      </c>
      <c r="F5" s="21">
        <f t="shared" si="0"/>
        <v>132978019</v>
      </c>
      <c r="G5" s="21">
        <f t="shared" si="0"/>
        <v>59263997</v>
      </c>
      <c r="H5" s="21">
        <f t="shared" si="0"/>
        <v>687786</v>
      </c>
      <c r="I5" s="21">
        <f t="shared" si="0"/>
        <v>565292</v>
      </c>
      <c r="J5" s="21">
        <f t="shared" si="0"/>
        <v>60517075</v>
      </c>
      <c r="K5" s="21">
        <f t="shared" si="0"/>
        <v>59526322</v>
      </c>
      <c r="L5" s="21">
        <f t="shared" si="0"/>
        <v>1377580</v>
      </c>
      <c r="M5" s="21">
        <f t="shared" si="0"/>
        <v>29952271</v>
      </c>
      <c r="N5" s="21">
        <f t="shared" si="0"/>
        <v>90856173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151373248</v>
      </c>
      <c r="X5" s="21">
        <f t="shared" si="0"/>
        <v>0</v>
      </c>
      <c r="Y5" s="21">
        <f t="shared" si="0"/>
        <v>151373248</v>
      </c>
      <c r="Z5" s="4">
        <f>+IF(X5&lt;&gt;0,+(Y5/X5)*100,0)</f>
        <v>0</v>
      </c>
      <c r="AA5" s="19">
        <f>SUM(AA6:AA8)</f>
        <v>132978019</v>
      </c>
    </row>
    <row r="6" spans="1:27" ht="12.75">
      <c r="A6" s="5" t="s">
        <v>33</v>
      </c>
      <c r="B6" s="3"/>
      <c r="C6" s="22">
        <v>47796235</v>
      </c>
      <c r="D6" s="22"/>
      <c r="E6" s="23">
        <v>43103695</v>
      </c>
      <c r="F6" s="24">
        <v>43103695</v>
      </c>
      <c r="G6" s="24">
        <v>17934744</v>
      </c>
      <c r="H6" s="24">
        <v>15000</v>
      </c>
      <c r="I6" s="24"/>
      <c r="J6" s="24">
        <v>17949744</v>
      </c>
      <c r="K6" s="24">
        <v>17934744</v>
      </c>
      <c r="L6" s="24"/>
      <c r="M6" s="24">
        <v>9916166</v>
      </c>
      <c r="N6" s="24">
        <v>27850910</v>
      </c>
      <c r="O6" s="24"/>
      <c r="P6" s="24"/>
      <c r="Q6" s="24"/>
      <c r="R6" s="24"/>
      <c r="S6" s="24"/>
      <c r="T6" s="24"/>
      <c r="U6" s="24"/>
      <c r="V6" s="24"/>
      <c r="W6" s="24">
        <v>45800654</v>
      </c>
      <c r="X6" s="24"/>
      <c r="Y6" s="24">
        <v>45800654</v>
      </c>
      <c r="Z6" s="6">
        <v>0</v>
      </c>
      <c r="AA6" s="22">
        <v>43103695</v>
      </c>
    </row>
    <row r="7" spans="1:27" ht="12.75">
      <c r="A7" s="5" t="s">
        <v>34</v>
      </c>
      <c r="B7" s="3"/>
      <c r="C7" s="25">
        <v>40255706</v>
      </c>
      <c r="D7" s="25"/>
      <c r="E7" s="26">
        <v>62991070</v>
      </c>
      <c r="F7" s="27">
        <v>62991070</v>
      </c>
      <c r="G7" s="27">
        <v>30371927</v>
      </c>
      <c r="H7" s="27">
        <v>653042</v>
      </c>
      <c r="I7" s="27">
        <v>545200</v>
      </c>
      <c r="J7" s="27">
        <v>31570169</v>
      </c>
      <c r="K7" s="27">
        <v>30634252</v>
      </c>
      <c r="L7" s="27">
        <v>1363126</v>
      </c>
      <c r="M7" s="27">
        <v>11266178</v>
      </c>
      <c r="N7" s="27">
        <v>43263556</v>
      </c>
      <c r="O7" s="27"/>
      <c r="P7" s="27"/>
      <c r="Q7" s="27"/>
      <c r="R7" s="27"/>
      <c r="S7" s="27"/>
      <c r="T7" s="27"/>
      <c r="U7" s="27"/>
      <c r="V7" s="27"/>
      <c r="W7" s="27">
        <v>74833725</v>
      </c>
      <c r="X7" s="27"/>
      <c r="Y7" s="27">
        <v>74833725</v>
      </c>
      <c r="Z7" s="7">
        <v>0</v>
      </c>
      <c r="AA7" s="25">
        <v>62991070</v>
      </c>
    </row>
    <row r="8" spans="1:27" ht="12.75">
      <c r="A8" s="5" t="s">
        <v>35</v>
      </c>
      <c r="B8" s="3"/>
      <c r="C8" s="22">
        <v>33572924</v>
      </c>
      <c r="D8" s="22"/>
      <c r="E8" s="23">
        <v>26883254</v>
      </c>
      <c r="F8" s="24">
        <v>26883254</v>
      </c>
      <c r="G8" s="24">
        <v>10957326</v>
      </c>
      <c r="H8" s="24">
        <v>19744</v>
      </c>
      <c r="I8" s="24">
        <v>20092</v>
      </c>
      <c r="J8" s="24">
        <v>10997162</v>
      </c>
      <c r="K8" s="24">
        <v>10957326</v>
      </c>
      <c r="L8" s="24">
        <v>14454</v>
      </c>
      <c r="M8" s="24">
        <v>8769927</v>
      </c>
      <c r="N8" s="24">
        <v>19741707</v>
      </c>
      <c r="O8" s="24"/>
      <c r="P8" s="24"/>
      <c r="Q8" s="24"/>
      <c r="R8" s="24"/>
      <c r="S8" s="24"/>
      <c r="T8" s="24"/>
      <c r="U8" s="24"/>
      <c r="V8" s="24"/>
      <c r="W8" s="24">
        <v>30738869</v>
      </c>
      <c r="X8" s="24"/>
      <c r="Y8" s="24">
        <v>30738869</v>
      </c>
      <c r="Z8" s="6">
        <v>0</v>
      </c>
      <c r="AA8" s="22">
        <v>26883254</v>
      </c>
    </row>
    <row r="9" spans="1:27" ht="12.75">
      <c r="A9" s="2" t="s">
        <v>36</v>
      </c>
      <c r="B9" s="3"/>
      <c r="C9" s="19">
        <f aca="true" t="shared" si="1" ref="C9:Y9">SUM(C10:C14)</f>
        <v>21485070</v>
      </c>
      <c r="D9" s="19">
        <f>SUM(D10:D14)</f>
        <v>0</v>
      </c>
      <c r="E9" s="20">
        <f t="shared" si="1"/>
        <v>2310103</v>
      </c>
      <c r="F9" s="21">
        <f t="shared" si="1"/>
        <v>2310103</v>
      </c>
      <c r="G9" s="21">
        <f t="shared" si="1"/>
        <v>10828429</v>
      </c>
      <c r="H9" s="21">
        <f t="shared" si="1"/>
        <v>269192</v>
      </c>
      <c r="I9" s="21">
        <f t="shared" si="1"/>
        <v>208792</v>
      </c>
      <c r="J9" s="21">
        <f t="shared" si="1"/>
        <v>11306413</v>
      </c>
      <c r="K9" s="21">
        <f t="shared" si="1"/>
        <v>10826257</v>
      </c>
      <c r="L9" s="21">
        <f t="shared" si="1"/>
        <v>274165</v>
      </c>
      <c r="M9" s="21">
        <f t="shared" si="1"/>
        <v>9057697</v>
      </c>
      <c r="N9" s="21">
        <f t="shared" si="1"/>
        <v>20158119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31464532</v>
      </c>
      <c r="X9" s="21">
        <f t="shared" si="1"/>
        <v>0</v>
      </c>
      <c r="Y9" s="21">
        <f t="shared" si="1"/>
        <v>31464532</v>
      </c>
      <c r="Z9" s="4">
        <f>+IF(X9&lt;&gt;0,+(Y9/X9)*100,0)</f>
        <v>0</v>
      </c>
      <c r="AA9" s="19">
        <f>SUM(AA10:AA14)</f>
        <v>2310103</v>
      </c>
    </row>
    <row r="10" spans="1:27" ht="12.75">
      <c r="A10" s="5" t="s">
        <v>37</v>
      </c>
      <c r="B10" s="3"/>
      <c r="C10" s="22">
        <v>10279</v>
      </c>
      <c r="D10" s="22"/>
      <c r="E10" s="23">
        <v>2310103</v>
      </c>
      <c r="F10" s="24">
        <v>2310103</v>
      </c>
      <c r="G10" s="24">
        <v>2172</v>
      </c>
      <c r="H10" s="24"/>
      <c r="I10" s="24">
        <v>2589</v>
      </c>
      <c r="J10" s="24">
        <v>4761</v>
      </c>
      <c r="K10" s="24"/>
      <c r="L10" s="24"/>
      <c r="M10" s="24">
        <v>1335428</v>
      </c>
      <c r="N10" s="24">
        <v>1335428</v>
      </c>
      <c r="O10" s="24"/>
      <c r="P10" s="24"/>
      <c r="Q10" s="24"/>
      <c r="R10" s="24"/>
      <c r="S10" s="24"/>
      <c r="T10" s="24"/>
      <c r="U10" s="24"/>
      <c r="V10" s="24"/>
      <c r="W10" s="24">
        <v>1340189</v>
      </c>
      <c r="X10" s="24"/>
      <c r="Y10" s="24">
        <v>1340189</v>
      </c>
      <c r="Z10" s="6">
        <v>0</v>
      </c>
      <c r="AA10" s="22">
        <v>2310103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>
        <v>21474791</v>
      </c>
      <c r="D12" s="22"/>
      <c r="E12" s="23"/>
      <c r="F12" s="24"/>
      <c r="G12" s="24">
        <v>10826257</v>
      </c>
      <c r="H12" s="24">
        <v>269192</v>
      </c>
      <c r="I12" s="24">
        <v>206203</v>
      </c>
      <c r="J12" s="24">
        <v>11301652</v>
      </c>
      <c r="K12" s="24">
        <v>10826257</v>
      </c>
      <c r="L12" s="24">
        <v>274165</v>
      </c>
      <c r="M12" s="24">
        <v>7722269</v>
      </c>
      <c r="N12" s="24">
        <v>18822691</v>
      </c>
      <c r="O12" s="24"/>
      <c r="P12" s="24"/>
      <c r="Q12" s="24"/>
      <c r="R12" s="24"/>
      <c r="S12" s="24"/>
      <c r="T12" s="24"/>
      <c r="U12" s="24"/>
      <c r="V12" s="24"/>
      <c r="W12" s="24">
        <v>30124343</v>
      </c>
      <c r="X12" s="24"/>
      <c r="Y12" s="24">
        <v>30124343</v>
      </c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99744261</v>
      </c>
      <c r="D15" s="19">
        <f>SUM(D16:D18)</f>
        <v>0</v>
      </c>
      <c r="E15" s="20">
        <f t="shared" si="2"/>
        <v>130490328</v>
      </c>
      <c r="F15" s="21">
        <f t="shared" si="2"/>
        <v>130490328</v>
      </c>
      <c r="G15" s="21">
        <f t="shared" si="2"/>
        <v>7234646</v>
      </c>
      <c r="H15" s="21">
        <f t="shared" si="2"/>
        <v>2606390</v>
      </c>
      <c r="I15" s="21">
        <f t="shared" si="2"/>
        <v>4232531</v>
      </c>
      <c r="J15" s="21">
        <f t="shared" si="2"/>
        <v>14073567</v>
      </c>
      <c r="K15" s="21">
        <f t="shared" si="2"/>
        <v>8428877</v>
      </c>
      <c r="L15" s="21">
        <f t="shared" si="2"/>
        <v>7517922</v>
      </c>
      <c r="M15" s="21">
        <f t="shared" si="2"/>
        <v>-9962762</v>
      </c>
      <c r="N15" s="21">
        <f t="shared" si="2"/>
        <v>5984037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20057604</v>
      </c>
      <c r="X15" s="21">
        <f t="shared" si="2"/>
        <v>0</v>
      </c>
      <c r="Y15" s="21">
        <f t="shared" si="2"/>
        <v>20057604</v>
      </c>
      <c r="Z15" s="4">
        <f>+IF(X15&lt;&gt;0,+(Y15/X15)*100,0)</f>
        <v>0</v>
      </c>
      <c r="AA15" s="19">
        <f>SUM(AA16:AA18)</f>
        <v>130490328</v>
      </c>
    </row>
    <row r="16" spans="1:27" ht="12.75">
      <c r="A16" s="5" t="s">
        <v>43</v>
      </c>
      <c r="B16" s="3"/>
      <c r="C16" s="22">
        <v>25271334</v>
      </c>
      <c r="D16" s="22"/>
      <c r="E16" s="23">
        <v>64431973</v>
      </c>
      <c r="F16" s="24">
        <v>64431973</v>
      </c>
      <c r="G16" s="24">
        <v>7234646</v>
      </c>
      <c r="H16" s="24">
        <v>5907</v>
      </c>
      <c r="I16" s="24">
        <v>21549</v>
      </c>
      <c r="J16" s="24">
        <v>7262102</v>
      </c>
      <c r="K16" s="24">
        <v>7234646</v>
      </c>
      <c r="L16" s="24">
        <v>21385</v>
      </c>
      <c r="M16" s="24">
        <v>-10222930</v>
      </c>
      <c r="N16" s="24">
        <v>-2966899</v>
      </c>
      <c r="O16" s="24"/>
      <c r="P16" s="24"/>
      <c r="Q16" s="24"/>
      <c r="R16" s="24"/>
      <c r="S16" s="24"/>
      <c r="T16" s="24"/>
      <c r="U16" s="24"/>
      <c r="V16" s="24"/>
      <c r="W16" s="24">
        <v>4295203</v>
      </c>
      <c r="X16" s="24"/>
      <c r="Y16" s="24">
        <v>4295203</v>
      </c>
      <c r="Z16" s="6">
        <v>0</v>
      </c>
      <c r="AA16" s="22">
        <v>64431973</v>
      </c>
    </row>
    <row r="17" spans="1:27" ht="12.75">
      <c r="A17" s="5" t="s">
        <v>44</v>
      </c>
      <c r="B17" s="3"/>
      <c r="C17" s="22">
        <v>74472927</v>
      </c>
      <c r="D17" s="22"/>
      <c r="E17" s="23">
        <v>66058355</v>
      </c>
      <c r="F17" s="24">
        <v>66058355</v>
      </c>
      <c r="G17" s="24"/>
      <c r="H17" s="24">
        <v>2600483</v>
      </c>
      <c r="I17" s="24">
        <v>4210982</v>
      </c>
      <c r="J17" s="24">
        <v>6811465</v>
      </c>
      <c r="K17" s="24">
        <v>1194231</v>
      </c>
      <c r="L17" s="24">
        <v>7496537</v>
      </c>
      <c r="M17" s="24">
        <v>260168</v>
      </c>
      <c r="N17" s="24">
        <v>8950936</v>
      </c>
      <c r="O17" s="24"/>
      <c r="P17" s="24"/>
      <c r="Q17" s="24"/>
      <c r="R17" s="24"/>
      <c r="S17" s="24"/>
      <c r="T17" s="24"/>
      <c r="U17" s="24"/>
      <c r="V17" s="24"/>
      <c r="W17" s="24">
        <v>15762401</v>
      </c>
      <c r="X17" s="24"/>
      <c r="Y17" s="24">
        <v>15762401</v>
      </c>
      <c r="Z17" s="6">
        <v>0</v>
      </c>
      <c r="AA17" s="22">
        <v>66058355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20926754</v>
      </c>
      <c r="D19" s="19">
        <f>SUM(D20:D23)</f>
        <v>0</v>
      </c>
      <c r="E19" s="20">
        <f t="shared" si="3"/>
        <v>24015932</v>
      </c>
      <c r="F19" s="21">
        <f t="shared" si="3"/>
        <v>24015932</v>
      </c>
      <c r="G19" s="21">
        <f t="shared" si="3"/>
        <v>9579947</v>
      </c>
      <c r="H19" s="21">
        <f t="shared" si="3"/>
        <v>119459</v>
      </c>
      <c r="I19" s="21">
        <f t="shared" si="3"/>
        <v>119459</v>
      </c>
      <c r="J19" s="21">
        <f t="shared" si="3"/>
        <v>9818865</v>
      </c>
      <c r="K19" s="21">
        <f t="shared" si="3"/>
        <v>9582119</v>
      </c>
      <c r="L19" s="21">
        <f t="shared" si="3"/>
        <v>121110</v>
      </c>
      <c r="M19" s="21">
        <f t="shared" si="3"/>
        <v>7695024</v>
      </c>
      <c r="N19" s="21">
        <f t="shared" si="3"/>
        <v>17398253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27217118</v>
      </c>
      <c r="X19" s="21">
        <f t="shared" si="3"/>
        <v>0</v>
      </c>
      <c r="Y19" s="21">
        <f t="shared" si="3"/>
        <v>27217118</v>
      </c>
      <c r="Z19" s="4">
        <f>+IF(X19&lt;&gt;0,+(Y19/X19)*100,0)</f>
        <v>0</v>
      </c>
      <c r="AA19" s="19">
        <f>SUM(AA20:AA23)</f>
        <v>24015932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>
        <v>20926754</v>
      </c>
      <c r="D23" s="22"/>
      <c r="E23" s="23">
        <v>24015932</v>
      </c>
      <c r="F23" s="24">
        <v>24015932</v>
      </c>
      <c r="G23" s="24">
        <v>9579947</v>
      </c>
      <c r="H23" s="24">
        <v>119459</v>
      </c>
      <c r="I23" s="24">
        <v>119459</v>
      </c>
      <c r="J23" s="24">
        <v>9818865</v>
      </c>
      <c r="K23" s="24">
        <v>9582119</v>
      </c>
      <c r="L23" s="24">
        <v>121110</v>
      </c>
      <c r="M23" s="24">
        <v>7695024</v>
      </c>
      <c r="N23" s="24">
        <v>17398253</v>
      </c>
      <c r="O23" s="24"/>
      <c r="P23" s="24"/>
      <c r="Q23" s="24"/>
      <c r="R23" s="24"/>
      <c r="S23" s="24"/>
      <c r="T23" s="24"/>
      <c r="U23" s="24"/>
      <c r="V23" s="24"/>
      <c r="W23" s="24">
        <v>27217118</v>
      </c>
      <c r="X23" s="24"/>
      <c r="Y23" s="24">
        <v>27217118</v>
      </c>
      <c r="Z23" s="6">
        <v>0</v>
      </c>
      <c r="AA23" s="22">
        <v>24015932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263780950</v>
      </c>
      <c r="D25" s="44">
        <f>+D5+D9+D15+D19+D24</f>
        <v>0</v>
      </c>
      <c r="E25" s="45">
        <f t="shared" si="4"/>
        <v>289794382</v>
      </c>
      <c r="F25" s="46">
        <f t="shared" si="4"/>
        <v>289794382</v>
      </c>
      <c r="G25" s="46">
        <f t="shared" si="4"/>
        <v>86907019</v>
      </c>
      <c r="H25" s="46">
        <f t="shared" si="4"/>
        <v>3682827</v>
      </c>
      <c r="I25" s="46">
        <f t="shared" si="4"/>
        <v>5126074</v>
      </c>
      <c r="J25" s="46">
        <f t="shared" si="4"/>
        <v>95715920</v>
      </c>
      <c r="K25" s="46">
        <f t="shared" si="4"/>
        <v>88363575</v>
      </c>
      <c r="L25" s="46">
        <f t="shared" si="4"/>
        <v>9290777</v>
      </c>
      <c r="M25" s="46">
        <f t="shared" si="4"/>
        <v>36742230</v>
      </c>
      <c r="N25" s="46">
        <f t="shared" si="4"/>
        <v>134396582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230112502</v>
      </c>
      <c r="X25" s="46">
        <f t="shared" si="4"/>
        <v>0</v>
      </c>
      <c r="Y25" s="46">
        <f t="shared" si="4"/>
        <v>230112502</v>
      </c>
      <c r="Z25" s="47">
        <f>+IF(X25&lt;&gt;0,+(Y25/X25)*100,0)</f>
        <v>0</v>
      </c>
      <c r="AA25" s="44">
        <f>+AA5+AA9+AA15+AA19+AA24</f>
        <v>289794382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99511668</v>
      </c>
      <c r="D28" s="19">
        <f>SUM(D29:D31)</f>
        <v>0</v>
      </c>
      <c r="E28" s="20">
        <f t="shared" si="5"/>
        <v>102700079</v>
      </c>
      <c r="F28" s="21">
        <f t="shared" si="5"/>
        <v>102700079</v>
      </c>
      <c r="G28" s="21">
        <f t="shared" si="5"/>
        <v>10028494</v>
      </c>
      <c r="H28" s="21">
        <f t="shared" si="5"/>
        <v>7320843</v>
      </c>
      <c r="I28" s="21">
        <f t="shared" si="5"/>
        <v>5957360</v>
      </c>
      <c r="J28" s="21">
        <f t="shared" si="5"/>
        <v>23306697</v>
      </c>
      <c r="K28" s="21">
        <f t="shared" si="5"/>
        <v>10392328</v>
      </c>
      <c r="L28" s="21">
        <f t="shared" si="5"/>
        <v>8958270</v>
      </c>
      <c r="M28" s="21">
        <f t="shared" si="5"/>
        <v>8573345</v>
      </c>
      <c r="N28" s="21">
        <f t="shared" si="5"/>
        <v>27923943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51230640</v>
      </c>
      <c r="X28" s="21">
        <f t="shared" si="5"/>
        <v>0</v>
      </c>
      <c r="Y28" s="21">
        <f t="shared" si="5"/>
        <v>51230640</v>
      </c>
      <c r="Z28" s="4">
        <f>+IF(X28&lt;&gt;0,+(Y28/X28)*100,0)</f>
        <v>0</v>
      </c>
      <c r="AA28" s="19">
        <f>SUM(AA29:AA31)</f>
        <v>102700079</v>
      </c>
    </row>
    <row r="29" spans="1:27" ht="12.75">
      <c r="A29" s="5" t="s">
        <v>33</v>
      </c>
      <c r="B29" s="3"/>
      <c r="C29" s="22">
        <v>43092929</v>
      </c>
      <c r="D29" s="22"/>
      <c r="E29" s="23">
        <v>43043715</v>
      </c>
      <c r="F29" s="24">
        <v>43043715</v>
      </c>
      <c r="G29" s="24">
        <v>4927389</v>
      </c>
      <c r="H29" s="24">
        <v>3157074</v>
      </c>
      <c r="I29" s="24">
        <v>2817727</v>
      </c>
      <c r="J29" s="24">
        <v>10902190</v>
      </c>
      <c r="K29" s="24">
        <v>5291223</v>
      </c>
      <c r="L29" s="24">
        <v>3710861</v>
      </c>
      <c r="M29" s="24">
        <v>3636138</v>
      </c>
      <c r="N29" s="24">
        <v>12638222</v>
      </c>
      <c r="O29" s="24"/>
      <c r="P29" s="24"/>
      <c r="Q29" s="24"/>
      <c r="R29" s="24"/>
      <c r="S29" s="24"/>
      <c r="T29" s="24"/>
      <c r="U29" s="24"/>
      <c r="V29" s="24"/>
      <c r="W29" s="24">
        <v>23540412</v>
      </c>
      <c r="X29" s="24"/>
      <c r="Y29" s="24">
        <v>23540412</v>
      </c>
      <c r="Z29" s="6">
        <v>0</v>
      </c>
      <c r="AA29" s="22">
        <v>43043715</v>
      </c>
    </row>
    <row r="30" spans="1:27" ht="12.75">
      <c r="A30" s="5" t="s">
        <v>34</v>
      </c>
      <c r="B30" s="3"/>
      <c r="C30" s="25">
        <v>29671915</v>
      </c>
      <c r="D30" s="25"/>
      <c r="E30" s="26">
        <v>30208408</v>
      </c>
      <c r="F30" s="27">
        <v>30208408</v>
      </c>
      <c r="G30" s="27">
        <v>2191167</v>
      </c>
      <c r="H30" s="27">
        <v>1321382</v>
      </c>
      <c r="I30" s="27">
        <v>1707415</v>
      </c>
      <c r="J30" s="27">
        <v>5219964</v>
      </c>
      <c r="K30" s="27">
        <v>2191167</v>
      </c>
      <c r="L30" s="27">
        <v>3408956</v>
      </c>
      <c r="M30" s="27">
        <v>3338842</v>
      </c>
      <c r="N30" s="27">
        <v>8938965</v>
      </c>
      <c r="O30" s="27"/>
      <c r="P30" s="27"/>
      <c r="Q30" s="27"/>
      <c r="R30" s="27"/>
      <c r="S30" s="27"/>
      <c r="T30" s="27"/>
      <c r="U30" s="27"/>
      <c r="V30" s="27"/>
      <c r="W30" s="27">
        <v>14158929</v>
      </c>
      <c r="X30" s="27"/>
      <c r="Y30" s="27">
        <v>14158929</v>
      </c>
      <c r="Z30" s="7">
        <v>0</v>
      </c>
      <c r="AA30" s="25">
        <v>30208408</v>
      </c>
    </row>
    <row r="31" spans="1:27" ht="12.75">
      <c r="A31" s="5" t="s">
        <v>35</v>
      </c>
      <c r="B31" s="3"/>
      <c r="C31" s="22">
        <v>26746824</v>
      </c>
      <c r="D31" s="22"/>
      <c r="E31" s="23">
        <v>29447956</v>
      </c>
      <c r="F31" s="24">
        <v>29447956</v>
      </c>
      <c r="G31" s="24">
        <v>2909938</v>
      </c>
      <c r="H31" s="24">
        <v>2842387</v>
      </c>
      <c r="I31" s="24">
        <v>1432218</v>
      </c>
      <c r="J31" s="24">
        <v>7184543</v>
      </c>
      <c r="K31" s="24">
        <v>2909938</v>
      </c>
      <c r="L31" s="24">
        <v>1838453</v>
      </c>
      <c r="M31" s="24">
        <v>1598365</v>
      </c>
      <c r="N31" s="24">
        <v>6346756</v>
      </c>
      <c r="O31" s="24"/>
      <c r="P31" s="24"/>
      <c r="Q31" s="24"/>
      <c r="R31" s="24"/>
      <c r="S31" s="24"/>
      <c r="T31" s="24"/>
      <c r="U31" s="24"/>
      <c r="V31" s="24"/>
      <c r="W31" s="24">
        <v>13531299</v>
      </c>
      <c r="X31" s="24"/>
      <c r="Y31" s="24">
        <v>13531299</v>
      </c>
      <c r="Z31" s="6">
        <v>0</v>
      </c>
      <c r="AA31" s="22">
        <v>29447956</v>
      </c>
    </row>
    <row r="32" spans="1:27" ht="12.75">
      <c r="A32" s="2" t="s">
        <v>36</v>
      </c>
      <c r="B32" s="3"/>
      <c r="C32" s="19">
        <f aca="true" t="shared" si="6" ref="C32:Y32">SUM(C33:C37)</f>
        <v>19206157</v>
      </c>
      <c r="D32" s="19">
        <f>SUM(D33:D37)</f>
        <v>0</v>
      </c>
      <c r="E32" s="20">
        <f t="shared" si="6"/>
        <v>627200</v>
      </c>
      <c r="F32" s="21">
        <f t="shared" si="6"/>
        <v>627200</v>
      </c>
      <c r="G32" s="21">
        <f t="shared" si="6"/>
        <v>2346052</v>
      </c>
      <c r="H32" s="21">
        <f t="shared" si="6"/>
        <v>1575217</v>
      </c>
      <c r="I32" s="21">
        <f t="shared" si="6"/>
        <v>1608719</v>
      </c>
      <c r="J32" s="21">
        <f t="shared" si="6"/>
        <v>5529988</v>
      </c>
      <c r="K32" s="21">
        <f t="shared" si="6"/>
        <v>2346052</v>
      </c>
      <c r="L32" s="21">
        <f t="shared" si="6"/>
        <v>1570055</v>
      </c>
      <c r="M32" s="21">
        <f t="shared" si="6"/>
        <v>1781440</v>
      </c>
      <c r="N32" s="21">
        <f t="shared" si="6"/>
        <v>5697547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11227535</v>
      </c>
      <c r="X32" s="21">
        <f t="shared" si="6"/>
        <v>0</v>
      </c>
      <c r="Y32" s="21">
        <f t="shared" si="6"/>
        <v>11227535</v>
      </c>
      <c r="Z32" s="4">
        <f>+IF(X32&lt;&gt;0,+(Y32/X32)*100,0)</f>
        <v>0</v>
      </c>
      <c r="AA32" s="19">
        <f>SUM(AA33:AA37)</f>
        <v>627200</v>
      </c>
    </row>
    <row r="33" spans="1:27" ht="12.75">
      <c r="A33" s="5" t="s">
        <v>37</v>
      </c>
      <c r="B33" s="3"/>
      <c r="C33" s="22">
        <v>1607061</v>
      </c>
      <c r="D33" s="22"/>
      <c r="E33" s="23">
        <v>627200</v>
      </c>
      <c r="F33" s="24">
        <v>627200</v>
      </c>
      <c r="G33" s="24"/>
      <c r="H33" s="24"/>
      <c r="I33" s="24"/>
      <c r="J33" s="24"/>
      <c r="K33" s="24"/>
      <c r="L33" s="24"/>
      <c r="M33" s="24">
        <v>480079</v>
      </c>
      <c r="N33" s="24">
        <v>480079</v>
      </c>
      <c r="O33" s="24"/>
      <c r="P33" s="24"/>
      <c r="Q33" s="24"/>
      <c r="R33" s="24"/>
      <c r="S33" s="24"/>
      <c r="T33" s="24"/>
      <c r="U33" s="24"/>
      <c r="V33" s="24"/>
      <c r="W33" s="24">
        <v>480079</v>
      </c>
      <c r="X33" s="24"/>
      <c r="Y33" s="24">
        <v>480079</v>
      </c>
      <c r="Z33" s="6">
        <v>0</v>
      </c>
      <c r="AA33" s="22">
        <v>627200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>
        <v>17599096</v>
      </c>
      <c r="D35" s="22"/>
      <c r="E35" s="23"/>
      <c r="F35" s="24"/>
      <c r="G35" s="24">
        <v>2346052</v>
      </c>
      <c r="H35" s="24">
        <v>1575217</v>
      </c>
      <c r="I35" s="24">
        <v>1608719</v>
      </c>
      <c r="J35" s="24">
        <v>5529988</v>
      </c>
      <c r="K35" s="24">
        <v>2346052</v>
      </c>
      <c r="L35" s="24">
        <v>1570055</v>
      </c>
      <c r="M35" s="24">
        <v>1301361</v>
      </c>
      <c r="N35" s="24">
        <v>5217468</v>
      </c>
      <c r="O35" s="24"/>
      <c r="P35" s="24"/>
      <c r="Q35" s="24"/>
      <c r="R35" s="24"/>
      <c r="S35" s="24"/>
      <c r="T35" s="24"/>
      <c r="U35" s="24"/>
      <c r="V35" s="24"/>
      <c r="W35" s="24">
        <v>10747456</v>
      </c>
      <c r="X35" s="24"/>
      <c r="Y35" s="24">
        <v>10747456</v>
      </c>
      <c r="Z35" s="6">
        <v>0</v>
      </c>
      <c r="AA35" s="22"/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136180769</v>
      </c>
      <c r="D38" s="19">
        <f>SUM(D39:D41)</f>
        <v>0</v>
      </c>
      <c r="E38" s="20">
        <f t="shared" si="7"/>
        <v>187713449</v>
      </c>
      <c r="F38" s="21">
        <f t="shared" si="7"/>
        <v>187713449</v>
      </c>
      <c r="G38" s="21">
        <f t="shared" si="7"/>
        <v>4407583</v>
      </c>
      <c r="H38" s="21">
        <f t="shared" si="7"/>
        <v>2498316</v>
      </c>
      <c r="I38" s="21">
        <f t="shared" si="7"/>
        <v>2824251</v>
      </c>
      <c r="J38" s="21">
        <f t="shared" si="7"/>
        <v>9730150</v>
      </c>
      <c r="K38" s="21">
        <f t="shared" si="7"/>
        <v>4043750</v>
      </c>
      <c r="L38" s="21">
        <f t="shared" si="7"/>
        <v>3661991</v>
      </c>
      <c r="M38" s="21">
        <f t="shared" si="7"/>
        <v>24659297</v>
      </c>
      <c r="N38" s="21">
        <f t="shared" si="7"/>
        <v>32365038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42095188</v>
      </c>
      <c r="X38" s="21">
        <f t="shared" si="7"/>
        <v>0</v>
      </c>
      <c r="Y38" s="21">
        <f t="shared" si="7"/>
        <v>42095188</v>
      </c>
      <c r="Z38" s="4">
        <f>+IF(X38&lt;&gt;0,+(Y38/X38)*100,0)</f>
        <v>0</v>
      </c>
      <c r="AA38" s="19">
        <f>SUM(AA39:AA41)</f>
        <v>187713449</v>
      </c>
    </row>
    <row r="39" spans="1:27" ht="12.75">
      <c r="A39" s="5" t="s">
        <v>43</v>
      </c>
      <c r="B39" s="3"/>
      <c r="C39" s="22">
        <v>17455646</v>
      </c>
      <c r="D39" s="22"/>
      <c r="E39" s="23">
        <v>33281812</v>
      </c>
      <c r="F39" s="24">
        <v>33281812</v>
      </c>
      <c r="G39" s="24">
        <v>1792123</v>
      </c>
      <c r="H39" s="24">
        <v>1081174</v>
      </c>
      <c r="I39" s="24">
        <v>1086916</v>
      </c>
      <c r="J39" s="24">
        <v>3960213</v>
      </c>
      <c r="K39" s="24">
        <v>1428290</v>
      </c>
      <c r="L39" s="24">
        <v>708980</v>
      </c>
      <c r="M39" s="24">
        <v>23317773</v>
      </c>
      <c r="N39" s="24">
        <v>25455043</v>
      </c>
      <c r="O39" s="24"/>
      <c r="P39" s="24"/>
      <c r="Q39" s="24"/>
      <c r="R39" s="24"/>
      <c r="S39" s="24"/>
      <c r="T39" s="24"/>
      <c r="U39" s="24"/>
      <c r="V39" s="24"/>
      <c r="W39" s="24">
        <v>29415256</v>
      </c>
      <c r="X39" s="24"/>
      <c r="Y39" s="24">
        <v>29415256</v>
      </c>
      <c r="Z39" s="6">
        <v>0</v>
      </c>
      <c r="AA39" s="22">
        <v>33281812</v>
      </c>
    </row>
    <row r="40" spans="1:27" ht="12.75">
      <c r="A40" s="5" t="s">
        <v>44</v>
      </c>
      <c r="B40" s="3"/>
      <c r="C40" s="22">
        <v>118725123</v>
      </c>
      <c r="D40" s="22"/>
      <c r="E40" s="23">
        <v>154431637</v>
      </c>
      <c r="F40" s="24">
        <v>154431637</v>
      </c>
      <c r="G40" s="24">
        <v>2615460</v>
      </c>
      <c r="H40" s="24">
        <v>1417142</v>
      </c>
      <c r="I40" s="24">
        <v>1737335</v>
      </c>
      <c r="J40" s="24">
        <v>5769937</v>
      </c>
      <c r="K40" s="24">
        <v>2615460</v>
      </c>
      <c r="L40" s="24">
        <v>2953011</v>
      </c>
      <c r="M40" s="24">
        <v>1341524</v>
      </c>
      <c r="N40" s="24">
        <v>6909995</v>
      </c>
      <c r="O40" s="24"/>
      <c r="P40" s="24"/>
      <c r="Q40" s="24"/>
      <c r="R40" s="24"/>
      <c r="S40" s="24"/>
      <c r="T40" s="24"/>
      <c r="U40" s="24"/>
      <c r="V40" s="24"/>
      <c r="W40" s="24">
        <v>12679932</v>
      </c>
      <c r="X40" s="24"/>
      <c r="Y40" s="24">
        <v>12679932</v>
      </c>
      <c r="Z40" s="6">
        <v>0</v>
      </c>
      <c r="AA40" s="22">
        <v>154431637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19489071</v>
      </c>
      <c r="D42" s="19">
        <f>SUM(D43:D46)</f>
        <v>0</v>
      </c>
      <c r="E42" s="20">
        <f t="shared" si="8"/>
        <v>22638554</v>
      </c>
      <c r="F42" s="21">
        <f t="shared" si="8"/>
        <v>22638554</v>
      </c>
      <c r="G42" s="21">
        <f t="shared" si="8"/>
        <v>2461613</v>
      </c>
      <c r="H42" s="21">
        <f t="shared" si="8"/>
        <v>1545632</v>
      </c>
      <c r="I42" s="21">
        <f t="shared" si="8"/>
        <v>1667419</v>
      </c>
      <c r="J42" s="21">
        <f t="shared" si="8"/>
        <v>5674664</v>
      </c>
      <c r="K42" s="21">
        <f t="shared" si="8"/>
        <v>2461613</v>
      </c>
      <c r="L42" s="21">
        <f t="shared" si="8"/>
        <v>1664443</v>
      </c>
      <c r="M42" s="21">
        <f t="shared" si="8"/>
        <v>1934299</v>
      </c>
      <c r="N42" s="21">
        <f t="shared" si="8"/>
        <v>6060355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11735019</v>
      </c>
      <c r="X42" s="21">
        <f t="shared" si="8"/>
        <v>0</v>
      </c>
      <c r="Y42" s="21">
        <f t="shared" si="8"/>
        <v>11735019</v>
      </c>
      <c r="Z42" s="4">
        <f>+IF(X42&lt;&gt;0,+(Y42/X42)*100,0)</f>
        <v>0</v>
      </c>
      <c r="AA42" s="19">
        <f>SUM(AA43:AA46)</f>
        <v>22638554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>
        <v>19489071</v>
      </c>
      <c r="D46" s="22"/>
      <c r="E46" s="23">
        <v>22638554</v>
      </c>
      <c r="F46" s="24">
        <v>22638554</v>
      </c>
      <c r="G46" s="24">
        <v>2461613</v>
      </c>
      <c r="H46" s="24">
        <v>1545632</v>
      </c>
      <c r="I46" s="24">
        <v>1667419</v>
      </c>
      <c r="J46" s="24">
        <v>5674664</v>
      </c>
      <c r="K46" s="24">
        <v>2461613</v>
      </c>
      <c r="L46" s="24">
        <v>1664443</v>
      </c>
      <c r="M46" s="24">
        <v>1934299</v>
      </c>
      <c r="N46" s="24">
        <v>6060355</v>
      </c>
      <c r="O46" s="24"/>
      <c r="P46" s="24"/>
      <c r="Q46" s="24"/>
      <c r="R46" s="24"/>
      <c r="S46" s="24"/>
      <c r="T46" s="24"/>
      <c r="U46" s="24"/>
      <c r="V46" s="24"/>
      <c r="W46" s="24">
        <v>11735019</v>
      </c>
      <c r="X46" s="24"/>
      <c r="Y46" s="24">
        <v>11735019</v>
      </c>
      <c r="Z46" s="6">
        <v>0</v>
      </c>
      <c r="AA46" s="22">
        <v>22638554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274387665</v>
      </c>
      <c r="D48" s="44">
        <f>+D28+D32+D38+D42+D47</f>
        <v>0</v>
      </c>
      <c r="E48" s="45">
        <f t="shared" si="9"/>
        <v>313679282</v>
      </c>
      <c r="F48" s="46">
        <f t="shared" si="9"/>
        <v>313679282</v>
      </c>
      <c r="G48" s="46">
        <f t="shared" si="9"/>
        <v>19243742</v>
      </c>
      <c r="H48" s="46">
        <f t="shared" si="9"/>
        <v>12940008</v>
      </c>
      <c r="I48" s="46">
        <f t="shared" si="9"/>
        <v>12057749</v>
      </c>
      <c r="J48" s="46">
        <f t="shared" si="9"/>
        <v>44241499</v>
      </c>
      <c r="K48" s="46">
        <f t="shared" si="9"/>
        <v>19243743</v>
      </c>
      <c r="L48" s="46">
        <f t="shared" si="9"/>
        <v>15854759</v>
      </c>
      <c r="M48" s="46">
        <f t="shared" si="9"/>
        <v>36948381</v>
      </c>
      <c r="N48" s="46">
        <f t="shared" si="9"/>
        <v>72046883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116288382</v>
      </c>
      <c r="X48" s="46">
        <f t="shared" si="9"/>
        <v>0</v>
      </c>
      <c r="Y48" s="46">
        <f t="shared" si="9"/>
        <v>116288382</v>
      </c>
      <c r="Z48" s="47">
        <f>+IF(X48&lt;&gt;0,+(Y48/X48)*100,0)</f>
        <v>0</v>
      </c>
      <c r="AA48" s="44">
        <f>+AA28+AA32+AA38+AA42+AA47</f>
        <v>313679282</v>
      </c>
    </row>
    <row r="49" spans="1:27" ht="12.75">
      <c r="A49" s="14" t="s">
        <v>58</v>
      </c>
      <c r="B49" s="15"/>
      <c r="C49" s="48">
        <f aca="true" t="shared" si="10" ref="C49:Y49">+C25-C48</f>
        <v>-10606715</v>
      </c>
      <c r="D49" s="48">
        <f>+D25-D48</f>
        <v>0</v>
      </c>
      <c r="E49" s="49">
        <f t="shared" si="10"/>
        <v>-23884900</v>
      </c>
      <c r="F49" s="50">
        <f t="shared" si="10"/>
        <v>-23884900</v>
      </c>
      <c r="G49" s="50">
        <f t="shared" si="10"/>
        <v>67663277</v>
      </c>
      <c r="H49" s="50">
        <f t="shared" si="10"/>
        <v>-9257181</v>
      </c>
      <c r="I49" s="50">
        <f t="shared" si="10"/>
        <v>-6931675</v>
      </c>
      <c r="J49" s="50">
        <f t="shared" si="10"/>
        <v>51474421</v>
      </c>
      <c r="K49" s="50">
        <f t="shared" si="10"/>
        <v>69119832</v>
      </c>
      <c r="L49" s="50">
        <f t="shared" si="10"/>
        <v>-6563982</v>
      </c>
      <c r="M49" s="50">
        <f t="shared" si="10"/>
        <v>-206151</v>
      </c>
      <c r="N49" s="50">
        <f t="shared" si="10"/>
        <v>62349699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113824120</v>
      </c>
      <c r="X49" s="50">
        <f>IF(F25=F48,0,X25-X48)</f>
        <v>0</v>
      </c>
      <c r="Y49" s="50">
        <f t="shared" si="10"/>
        <v>113824120</v>
      </c>
      <c r="Z49" s="51">
        <f>+IF(X49&lt;&gt;0,+(Y49/X49)*100,0)</f>
        <v>0</v>
      </c>
      <c r="AA49" s="48">
        <f>+AA25-AA48</f>
        <v>-23884900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90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635858097</v>
      </c>
      <c r="D5" s="19">
        <f>SUM(D6:D8)</f>
        <v>0</v>
      </c>
      <c r="E5" s="20">
        <f t="shared" si="0"/>
        <v>614578978</v>
      </c>
      <c r="F5" s="21">
        <f t="shared" si="0"/>
        <v>614578978</v>
      </c>
      <c r="G5" s="21">
        <f t="shared" si="0"/>
        <v>291398350</v>
      </c>
      <c r="H5" s="21">
        <f t="shared" si="0"/>
        <v>10480584</v>
      </c>
      <c r="I5" s="21">
        <f t="shared" si="0"/>
        <v>80352770</v>
      </c>
      <c r="J5" s="21">
        <f t="shared" si="0"/>
        <v>382231704</v>
      </c>
      <c r="K5" s="21">
        <f t="shared" si="0"/>
        <v>2564435</v>
      </c>
      <c r="L5" s="21">
        <f t="shared" si="0"/>
        <v>19049129</v>
      </c>
      <c r="M5" s="21">
        <f t="shared" si="0"/>
        <v>90133815</v>
      </c>
      <c r="N5" s="21">
        <f t="shared" si="0"/>
        <v>111747379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493979083</v>
      </c>
      <c r="X5" s="21">
        <f t="shared" si="0"/>
        <v>536119233</v>
      </c>
      <c r="Y5" s="21">
        <f t="shared" si="0"/>
        <v>-42140150</v>
      </c>
      <c r="Z5" s="4">
        <f>+IF(X5&lt;&gt;0,+(Y5/X5)*100,0)</f>
        <v>-7.860219780624808</v>
      </c>
      <c r="AA5" s="19">
        <f>SUM(AA6:AA8)</f>
        <v>614578978</v>
      </c>
    </row>
    <row r="6" spans="1:27" ht="12.75">
      <c r="A6" s="5" t="s">
        <v>33</v>
      </c>
      <c r="B6" s="3"/>
      <c r="C6" s="22">
        <v>1167665</v>
      </c>
      <c r="D6" s="22"/>
      <c r="E6" s="23">
        <v>269006</v>
      </c>
      <c r="F6" s="24">
        <v>269006</v>
      </c>
      <c r="G6" s="24">
        <v>16979</v>
      </c>
      <c r="H6" s="24">
        <v>58101</v>
      </c>
      <c r="I6" s="24">
        <v>41854</v>
      </c>
      <c r="J6" s="24">
        <v>116934</v>
      </c>
      <c r="K6" s="24">
        <v>117318</v>
      </c>
      <c r="L6" s="24">
        <v>-152736</v>
      </c>
      <c r="M6" s="24">
        <v>12440</v>
      </c>
      <c r="N6" s="24">
        <v>-22978</v>
      </c>
      <c r="O6" s="24"/>
      <c r="P6" s="24"/>
      <c r="Q6" s="24"/>
      <c r="R6" s="24"/>
      <c r="S6" s="24"/>
      <c r="T6" s="24"/>
      <c r="U6" s="24"/>
      <c r="V6" s="24"/>
      <c r="W6" s="24">
        <v>93956</v>
      </c>
      <c r="X6" s="24">
        <v>244193</v>
      </c>
      <c r="Y6" s="24">
        <v>-150237</v>
      </c>
      <c r="Z6" s="6">
        <v>-61.52</v>
      </c>
      <c r="AA6" s="22">
        <v>269006</v>
      </c>
    </row>
    <row r="7" spans="1:27" ht="12.75">
      <c r="A7" s="5" t="s">
        <v>34</v>
      </c>
      <c r="B7" s="3"/>
      <c r="C7" s="25">
        <v>634393835</v>
      </c>
      <c r="D7" s="25"/>
      <c r="E7" s="26">
        <v>614309972</v>
      </c>
      <c r="F7" s="27">
        <v>614309972</v>
      </c>
      <c r="G7" s="27">
        <v>291381371</v>
      </c>
      <c r="H7" s="27">
        <v>10422483</v>
      </c>
      <c r="I7" s="27">
        <v>80310916</v>
      </c>
      <c r="J7" s="27">
        <v>382114770</v>
      </c>
      <c r="K7" s="27">
        <v>2082495</v>
      </c>
      <c r="L7" s="27">
        <v>19201865</v>
      </c>
      <c r="M7" s="27">
        <v>90121375</v>
      </c>
      <c r="N7" s="27">
        <v>111405735</v>
      </c>
      <c r="O7" s="27"/>
      <c r="P7" s="27"/>
      <c r="Q7" s="27"/>
      <c r="R7" s="27"/>
      <c r="S7" s="27"/>
      <c r="T7" s="27"/>
      <c r="U7" s="27"/>
      <c r="V7" s="27"/>
      <c r="W7" s="27">
        <v>493520505</v>
      </c>
      <c r="X7" s="27">
        <v>535875040</v>
      </c>
      <c r="Y7" s="27">
        <v>-42354535</v>
      </c>
      <c r="Z7" s="7">
        <v>-7.9</v>
      </c>
      <c r="AA7" s="25">
        <v>614309972</v>
      </c>
    </row>
    <row r="8" spans="1:27" ht="12.75">
      <c r="A8" s="5" t="s">
        <v>35</v>
      </c>
      <c r="B8" s="3"/>
      <c r="C8" s="22">
        <v>296597</v>
      </c>
      <c r="D8" s="22"/>
      <c r="E8" s="23"/>
      <c r="F8" s="24"/>
      <c r="G8" s="24"/>
      <c r="H8" s="24"/>
      <c r="I8" s="24"/>
      <c r="J8" s="24"/>
      <c r="K8" s="24">
        <v>364622</v>
      </c>
      <c r="L8" s="24"/>
      <c r="M8" s="24"/>
      <c r="N8" s="24">
        <v>364622</v>
      </c>
      <c r="O8" s="24"/>
      <c r="P8" s="24"/>
      <c r="Q8" s="24"/>
      <c r="R8" s="24"/>
      <c r="S8" s="24"/>
      <c r="T8" s="24"/>
      <c r="U8" s="24"/>
      <c r="V8" s="24"/>
      <c r="W8" s="24">
        <v>364622</v>
      </c>
      <c r="X8" s="24"/>
      <c r="Y8" s="24">
        <v>364622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14495188</v>
      </c>
      <c r="D9" s="19">
        <f>SUM(D10:D14)</f>
        <v>0</v>
      </c>
      <c r="E9" s="20">
        <f t="shared" si="1"/>
        <v>191261428</v>
      </c>
      <c r="F9" s="21">
        <f t="shared" si="1"/>
        <v>191261428</v>
      </c>
      <c r="G9" s="21">
        <f t="shared" si="1"/>
        <v>9749810</v>
      </c>
      <c r="H9" s="21">
        <f t="shared" si="1"/>
        <v>2112735</v>
      </c>
      <c r="I9" s="21">
        <f t="shared" si="1"/>
        <v>289471</v>
      </c>
      <c r="J9" s="21">
        <f t="shared" si="1"/>
        <v>12152016</v>
      </c>
      <c r="K9" s="21">
        <f t="shared" si="1"/>
        <v>456063</v>
      </c>
      <c r="L9" s="21">
        <f t="shared" si="1"/>
        <v>2346796</v>
      </c>
      <c r="M9" s="21">
        <f t="shared" si="1"/>
        <v>1170515</v>
      </c>
      <c r="N9" s="21">
        <f t="shared" si="1"/>
        <v>3973374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16125390</v>
      </c>
      <c r="X9" s="21">
        <f t="shared" si="1"/>
        <v>7791018</v>
      </c>
      <c r="Y9" s="21">
        <f t="shared" si="1"/>
        <v>8334372</v>
      </c>
      <c r="Z9" s="4">
        <f>+IF(X9&lt;&gt;0,+(Y9/X9)*100,0)</f>
        <v>106.97410787653168</v>
      </c>
      <c r="AA9" s="19">
        <f>SUM(AA10:AA14)</f>
        <v>191261428</v>
      </c>
    </row>
    <row r="10" spans="1:27" ht="12.75">
      <c r="A10" s="5" t="s">
        <v>37</v>
      </c>
      <c r="B10" s="3"/>
      <c r="C10" s="22">
        <v>12414266</v>
      </c>
      <c r="D10" s="22"/>
      <c r="E10" s="23">
        <v>2528885</v>
      </c>
      <c r="F10" s="24">
        <v>2528885</v>
      </c>
      <c r="G10" s="24">
        <v>75738</v>
      </c>
      <c r="H10" s="24">
        <v>1935256</v>
      </c>
      <c r="I10" s="24">
        <v>31991</v>
      </c>
      <c r="J10" s="24">
        <v>2042985</v>
      </c>
      <c r="K10" s="24">
        <v>384700</v>
      </c>
      <c r="L10" s="24">
        <v>2380077</v>
      </c>
      <c r="M10" s="24">
        <v>1178294</v>
      </c>
      <c r="N10" s="24">
        <v>3943071</v>
      </c>
      <c r="O10" s="24"/>
      <c r="P10" s="24"/>
      <c r="Q10" s="24"/>
      <c r="R10" s="24"/>
      <c r="S10" s="24"/>
      <c r="T10" s="24"/>
      <c r="U10" s="24"/>
      <c r="V10" s="24"/>
      <c r="W10" s="24">
        <v>5986056</v>
      </c>
      <c r="X10" s="24">
        <v>2414221</v>
      </c>
      <c r="Y10" s="24">
        <v>3571835</v>
      </c>
      <c r="Z10" s="6">
        <v>147.95</v>
      </c>
      <c r="AA10" s="22">
        <v>2528885</v>
      </c>
    </row>
    <row r="11" spans="1:27" ht="12.75">
      <c r="A11" s="5" t="s">
        <v>38</v>
      </c>
      <c r="B11" s="3"/>
      <c r="C11" s="22">
        <v>75882</v>
      </c>
      <c r="D11" s="22"/>
      <c r="E11" s="23">
        <v>80100</v>
      </c>
      <c r="F11" s="24">
        <v>80100</v>
      </c>
      <c r="G11" s="24"/>
      <c r="H11" s="24">
        <v>607</v>
      </c>
      <c r="I11" s="24">
        <v>623</v>
      </c>
      <c r="J11" s="24">
        <v>1230</v>
      </c>
      <c r="K11" s="24">
        <v>1260</v>
      </c>
      <c r="L11" s="24">
        <v>652</v>
      </c>
      <c r="M11" s="24"/>
      <c r="N11" s="24">
        <v>1912</v>
      </c>
      <c r="O11" s="24"/>
      <c r="P11" s="24"/>
      <c r="Q11" s="24"/>
      <c r="R11" s="24"/>
      <c r="S11" s="24"/>
      <c r="T11" s="24"/>
      <c r="U11" s="24"/>
      <c r="V11" s="24"/>
      <c r="W11" s="24">
        <v>3142</v>
      </c>
      <c r="X11" s="24">
        <v>55542</v>
      </c>
      <c r="Y11" s="24">
        <v>-52400</v>
      </c>
      <c r="Z11" s="6">
        <v>-94.34</v>
      </c>
      <c r="AA11" s="22">
        <v>80100</v>
      </c>
    </row>
    <row r="12" spans="1:27" ht="12.75">
      <c r="A12" s="5" t="s">
        <v>39</v>
      </c>
      <c r="B12" s="3"/>
      <c r="C12" s="22">
        <v>2005040</v>
      </c>
      <c r="D12" s="22"/>
      <c r="E12" s="23">
        <v>6249503</v>
      </c>
      <c r="F12" s="24">
        <v>6249503</v>
      </c>
      <c r="G12" s="24">
        <v>9674072</v>
      </c>
      <c r="H12" s="24">
        <v>176872</v>
      </c>
      <c r="I12" s="24">
        <v>256857</v>
      </c>
      <c r="J12" s="24">
        <v>10107801</v>
      </c>
      <c r="K12" s="24">
        <v>210535</v>
      </c>
      <c r="L12" s="24">
        <v>179636</v>
      </c>
      <c r="M12" s="24">
        <v>138989</v>
      </c>
      <c r="N12" s="24">
        <v>529160</v>
      </c>
      <c r="O12" s="24"/>
      <c r="P12" s="24"/>
      <c r="Q12" s="24"/>
      <c r="R12" s="24"/>
      <c r="S12" s="24"/>
      <c r="T12" s="24"/>
      <c r="U12" s="24"/>
      <c r="V12" s="24"/>
      <c r="W12" s="24">
        <v>10636961</v>
      </c>
      <c r="X12" s="24">
        <v>5321255</v>
      </c>
      <c r="Y12" s="24">
        <v>5315706</v>
      </c>
      <c r="Z12" s="6">
        <v>99.9</v>
      </c>
      <c r="AA12" s="22">
        <v>6249503</v>
      </c>
    </row>
    <row r="13" spans="1:27" ht="12.75">
      <c r="A13" s="5" t="s">
        <v>40</v>
      </c>
      <c r="B13" s="3"/>
      <c r="C13" s="22"/>
      <c r="D13" s="22"/>
      <c r="E13" s="23">
        <v>182402940</v>
      </c>
      <c r="F13" s="24">
        <v>182402940</v>
      </c>
      <c r="G13" s="24"/>
      <c r="H13" s="24"/>
      <c r="I13" s="24"/>
      <c r="J13" s="24"/>
      <c r="K13" s="24">
        <v>-140432</v>
      </c>
      <c r="L13" s="24">
        <v>-213569</v>
      </c>
      <c r="M13" s="24">
        <v>-146768</v>
      </c>
      <c r="N13" s="24">
        <v>-500769</v>
      </c>
      <c r="O13" s="24"/>
      <c r="P13" s="24"/>
      <c r="Q13" s="24"/>
      <c r="R13" s="24"/>
      <c r="S13" s="24"/>
      <c r="T13" s="24"/>
      <c r="U13" s="24"/>
      <c r="V13" s="24"/>
      <c r="W13" s="24">
        <v>-500769</v>
      </c>
      <c r="X13" s="24"/>
      <c r="Y13" s="24">
        <v>-500769</v>
      </c>
      <c r="Z13" s="6">
        <v>0</v>
      </c>
      <c r="AA13" s="22">
        <v>182402940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159857730</v>
      </c>
      <c r="D15" s="19">
        <f>SUM(D16:D18)</f>
        <v>0</v>
      </c>
      <c r="E15" s="20">
        <f t="shared" si="2"/>
        <v>122803112</v>
      </c>
      <c r="F15" s="21">
        <f t="shared" si="2"/>
        <v>122803112</v>
      </c>
      <c r="G15" s="21">
        <f t="shared" si="2"/>
        <v>4196976</v>
      </c>
      <c r="H15" s="21">
        <f t="shared" si="2"/>
        <v>7011679</v>
      </c>
      <c r="I15" s="21">
        <f t="shared" si="2"/>
        <v>1256435</v>
      </c>
      <c r="J15" s="21">
        <f t="shared" si="2"/>
        <v>12465090</v>
      </c>
      <c r="K15" s="21">
        <f t="shared" si="2"/>
        <v>8248712</v>
      </c>
      <c r="L15" s="21">
        <f t="shared" si="2"/>
        <v>4174651</v>
      </c>
      <c r="M15" s="21">
        <f t="shared" si="2"/>
        <v>14185837</v>
      </c>
      <c r="N15" s="21">
        <f t="shared" si="2"/>
        <v>26609200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39074290</v>
      </c>
      <c r="X15" s="21">
        <f t="shared" si="2"/>
        <v>26293316</v>
      </c>
      <c r="Y15" s="21">
        <f t="shared" si="2"/>
        <v>12780974</v>
      </c>
      <c r="Z15" s="4">
        <f>+IF(X15&lt;&gt;0,+(Y15/X15)*100,0)</f>
        <v>48.609213079095845</v>
      </c>
      <c r="AA15" s="19">
        <f>SUM(AA16:AA18)</f>
        <v>122803112</v>
      </c>
    </row>
    <row r="16" spans="1:27" ht="12.75">
      <c r="A16" s="5" t="s">
        <v>43</v>
      </c>
      <c r="B16" s="3"/>
      <c r="C16" s="22">
        <v>57916452</v>
      </c>
      <c r="D16" s="22"/>
      <c r="E16" s="23">
        <v>14574101</v>
      </c>
      <c r="F16" s="24">
        <v>14574101</v>
      </c>
      <c r="G16" s="24">
        <v>638827</v>
      </c>
      <c r="H16" s="24">
        <v>200803</v>
      </c>
      <c r="I16" s="24">
        <v>204313</v>
      </c>
      <c r="J16" s="24">
        <v>1043943</v>
      </c>
      <c r="K16" s="24">
        <v>179381</v>
      </c>
      <c r="L16" s="24">
        <v>148952</v>
      </c>
      <c r="M16" s="24">
        <v>3711218</v>
      </c>
      <c r="N16" s="24">
        <v>4039551</v>
      </c>
      <c r="O16" s="24"/>
      <c r="P16" s="24"/>
      <c r="Q16" s="24"/>
      <c r="R16" s="24"/>
      <c r="S16" s="24"/>
      <c r="T16" s="24"/>
      <c r="U16" s="24"/>
      <c r="V16" s="24"/>
      <c r="W16" s="24">
        <v>5083494</v>
      </c>
      <c r="X16" s="24">
        <v>14412016</v>
      </c>
      <c r="Y16" s="24">
        <v>-9328522</v>
      </c>
      <c r="Z16" s="6">
        <v>-64.73</v>
      </c>
      <c r="AA16" s="22">
        <v>14574101</v>
      </c>
    </row>
    <row r="17" spans="1:27" ht="12.75">
      <c r="A17" s="5" t="s">
        <v>44</v>
      </c>
      <c r="B17" s="3"/>
      <c r="C17" s="22">
        <v>101941278</v>
      </c>
      <c r="D17" s="22"/>
      <c r="E17" s="23">
        <v>108229011</v>
      </c>
      <c r="F17" s="24">
        <v>108229011</v>
      </c>
      <c r="G17" s="24">
        <v>3558149</v>
      </c>
      <c r="H17" s="24">
        <v>6810876</v>
      </c>
      <c r="I17" s="24">
        <v>1052122</v>
      </c>
      <c r="J17" s="24">
        <v>11421147</v>
      </c>
      <c r="K17" s="24">
        <v>8069331</v>
      </c>
      <c r="L17" s="24">
        <v>4025699</v>
      </c>
      <c r="M17" s="24">
        <v>10474619</v>
      </c>
      <c r="N17" s="24">
        <v>22569649</v>
      </c>
      <c r="O17" s="24"/>
      <c r="P17" s="24"/>
      <c r="Q17" s="24"/>
      <c r="R17" s="24"/>
      <c r="S17" s="24"/>
      <c r="T17" s="24"/>
      <c r="U17" s="24"/>
      <c r="V17" s="24"/>
      <c r="W17" s="24">
        <v>33990796</v>
      </c>
      <c r="X17" s="24">
        <v>11881300</v>
      </c>
      <c r="Y17" s="24">
        <v>22109496</v>
      </c>
      <c r="Z17" s="6">
        <v>186.09</v>
      </c>
      <c r="AA17" s="22">
        <v>108229011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446096909</v>
      </c>
      <c r="D19" s="19">
        <f>SUM(D20:D23)</f>
        <v>0</v>
      </c>
      <c r="E19" s="20">
        <f t="shared" si="3"/>
        <v>514720438</v>
      </c>
      <c r="F19" s="21">
        <f t="shared" si="3"/>
        <v>514720438</v>
      </c>
      <c r="G19" s="21">
        <f t="shared" si="3"/>
        <v>82121856</v>
      </c>
      <c r="H19" s="21">
        <f t="shared" si="3"/>
        <v>41284077</v>
      </c>
      <c r="I19" s="21">
        <f t="shared" si="3"/>
        <v>25039399</v>
      </c>
      <c r="J19" s="21">
        <f t="shared" si="3"/>
        <v>148445332</v>
      </c>
      <c r="K19" s="21">
        <f t="shared" si="3"/>
        <v>30891694</v>
      </c>
      <c r="L19" s="21">
        <f t="shared" si="3"/>
        <v>30556342</v>
      </c>
      <c r="M19" s="21">
        <f t="shared" si="3"/>
        <v>31208834</v>
      </c>
      <c r="N19" s="21">
        <f t="shared" si="3"/>
        <v>92656870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241102202</v>
      </c>
      <c r="X19" s="21">
        <f t="shared" si="3"/>
        <v>250054527</v>
      </c>
      <c r="Y19" s="21">
        <f t="shared" si="3"/>
        <v>-8952325</v>
      </c>
      <c r="Z19" s="4">
        <f>+IF(X19&lt;&gt;0,+(Y19/X19)*100,0)</f>
        <v>-3.5801491408311916</v>
      </c>
      <c r="AA19" s="19">
        <f>SUM(AA20:AA23)</f>
        <v>514720438</v>
      </c>
    </row>
    <row r="20" spans="1:27" ht="12.75">
      <c r="A20" s="5" t="s">
        <v>47</v>
      </c>
      <c r="B20" s="3"/>
      <c r="C20" s="22">
        <v>398909144</v>
      </c>
      <c r="D20" s="22"/>
      <c r="E20" s="23">
        <v>463621597</v>
      </c>
      <c r="F20" s="24">
        <v>463621597</v>
      </c>
      <c r="G20" s="24">
        <v>34191955</v>
      </c>
      <c r="H20" s="24">
        <v>41222897</v>
      </c>
      <c r="I20" s="24">
        <v>26471851</v>
      </c>
      <c r="J20" s="24">
        <v>101886703</v>
      </c>
      <c r="K20" s="24">
        <v>30526906</v>
      </c>
      <c r="L20" s="24">
        <v>30274759</v>
      </c>
      <c r="M20" s="24">
        <v>31118118</v>
      </c>
      <c r="N20" s="24">
        <v>91919783</v>
      </c>
      <c r="O20" s="24"/>
      <c r="P20" s="24"/>
      <c r="Q20" s="24"/>
      <c r="R20" s="24"/>
      <c r="S20" s="24"/>
      <c r="T20" s="24"/>
      <c r="U20" s="24"/>
      <c r="V20" s="24"/>
      <c r="W20" s="24">
        <v>193806486</v>
      </c>
      <c r="X20" s="24">
        <v>201273338</v>
      </c>
      <c r="Y20" s="24">
        <v>-7466852</v>
      </c>
      <c r="Z20" s="6">
        <v>-3.71</v>
      </c>
      <c r="AA20" s="22">
        <v>463621597</v>
      </c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>
        <v>47187765</v>
      </c>
      <c r="D23" s="22"/>
      <c r="E23" s="23">
        <v>51098841</v>
      </c>
      <c r="F23" s="24">
        <v>51098841</v>
      </c>
      <c r="G23" s="24">
        <v>47929901</v>
      </c>
      <c r="H23" s="24">
        <v>61180</v>
      </c>
      <c r="I23" s="24">
        <v>-1432452</v>
      </c>
      <c r="J23" s="24">
        <v>46558629</v>
      </c>
      <c r="K23" s="24">
        <v>364788</v>
      </c>
      <c r="L23" s="24">
        <v>281583</v>
      </c>
      <c r="M23" s="24">
        <v>90716</v>
      </c>
      <c r="N23" s="24">
        <v>737087</v>
      </c>
      <c r="O23" s="24"/>
      <c r="P23" s="24"/>
      <c r="Q23" s="24"/>
      <c r="R23" s="24"/>
      <c r="S23" s="24"/>
      <c r="T23" s="24"/>
      <c r="U23" s="24"/>
      <c r="V23" s="24"/>
      <c r="W23" s="24">
        <v>47295716</v>
      </c>
      <c r="X23" s="24">
        <v>48781189</v>
      </c>
      <c r="Y23" s="24">
        <v>-1485473</v>
      </c>
      <c r="Z23" s="6">
        <v>-3.05</v>
      </c>
      <c r="AA23" s="22">
        <v>51098841</v>
      </c>
    </row>
    <row r="24" spans="1:27" ht="12.75">
      <c r="A24" s="2" t="s">
        <v>51</v>
      </c>
      <c r="B24" s="8" t="s">
        <v>52</v>
      </c>
      <c r="C24" s="19"/>
      <c r="D24" s="19"/>
      <c r="E24" s="20">
        <v>242357</v>
      </c>
      <c r="F24" s="21">
        <v>242357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133942</v>
      </c>
      <c r="Y24" s="21">
        <v>-133942</v>
      </c>
      <c r="Z24" s="4">
        <v>-100</v>
      </c>
      <c r="AA24" s="19">
        <v>242357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1256307924</v>
      </c>
      <c r="D25" s="44">
        <f>+D5+D9+D15+D19+D24</f>
        <v>0</v>
      </c>
      <c r="E25" s="45">
        <f t="shared" si="4"/>
        <v>1443606313</v>
      </c>
      <c r="F25" s="46">
        <f t="shared" si="4"/>
        <v>1443606313</v>
      </c>
      <c r="G25" s="46">
        <f t="shared" si="4"/>
        <v>387466992</v>
      </c>
      <c r="H25" s="46">
        <f t="shared" si="4"/>
        <v>60889075</v>
      </c>
      <c r="I25" s="46">
        <f t="shared" si="4"/>
        <v>106938075</v>
      </c>
      <c r="J25" s="46">
        <f t="shared" si="4"/>
        <v>555294142</v>
      </c>
      <c r="K25" s="46">
        <f t="shared" si="4"/>
        <v>42160904</v>
      </c>
      <c r="L25" s="46">
        <f t="shared" si="4"/>
        <v>56126918</v>
      </c>
      <c r="M25" s="46">
        <f t="shared" si="4"/>
        <v>136699001</v>
      </c>
      <c r="N25" s="46">
        <f t="shared" si="4"/>
        <v>234986823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790280965</v>
      </c>
      <c r="X25" s="46">
        <f t="shared" si="4"/>
        <v>820392036</v>
      </c>
      <c r="Y25" s="46">
        <f t="shared" si="4"/>
        <v>-30111071</v>
      </c>
      <c r="Z25" s="47">
        <f>+IF(X25&lt;&gt;0,+(Y25/X25)*100,0)</f>
        <v>-3.6703270727508626</v>
      </c>
      <c r="AA25" s="44">
        <f>+AA5+AA9+AA15+AA19+AA24</f>
        <v>1443606313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581530194</v>
      </c>
      <c r="D28" s="19">
        <f>SUM(D29:D31)</f>
        <v>0</v>
      </c>
      <c r="E28" s="20">
        <f t="shared" si="5"/>
        <v>428039464</v>
      </c>
      <c r="F28" s="21">
        <f t="shared" si="5"/>
        <v>428039464</v>
      </c>
      <c r="G28" s="21">
        <f t="shared" si="5"/>
        <v>19412324</v>
      </c>
      <c r="H28" s="21">
        <f t="shared" si="5"/>
        <v>26220030</v>
      </c>
      <c r="I28" s="21">
        <f t="shared" si="5"/>
        <v>20760718</v>
      </c>
      <c r="J28" s="21">
        <f t="shared" si="5"/>
        <v>66393072</v>
      </c>
      <c r="K28" s="21">
        <f t="shared" si="5"/>
        <v>18928757</v>
      </c>
      <c r="L28" s="21">
        <f t="shared" si="5"/>
        <v>24763451</v>
      </c>
      <c r="M28" s="21">
        <f t="shared" si="5"/>
        <v>23112264</v>
      </c>
      <c r="N28" s="21">
        <f t="shared" si="5"/>
        <v>66804472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133197544</v>
      </c>
      <c r="X28" s="21">
        <f t="shared" si="5"/>
        <v>195406585</v>
      </c>
      <c r="Y28" s="21">
        <f t="shared" si="5"/>
        <v>-62209041</v>
      </c>
      <c r="Z28" s="4">
        <f>+IF(X28&lt;&gt;0,+(Y28/X28)*100,0)</f>
        <v>-31.835693254656693</v>
      </c>
      <c r="AA28" s="19">
        <f>SUM(AA29:AA31)</f>
        <v>428039464</v>
      </c>
    </row>
    <row r="29" spans="1:27" ht="12.75">
      <c r="A29" s="5" t="s">
        <v>33</v>
      </c>
      <c r="B29" s="3"/>
      <c r="C29" s="22">
        <v>99633126</v>
      </c>
      <c r="D29" s="22"/>
      <c r="E29" s="23">
        <v>76283362</v>
      </c>
      <c r="F29" s="24">
        <v>76283362</v>
      </c>
      <c r="G29" s="24">
        <v>6009372</v>
      </c>
      <c r="H29" s="24">
        <v>7985224</v>
      </c>
      <c r="I29" s="24">
        <v>7961644</v>
      </c>
      <c r="J29" s="24">
        <v>21956240</v>
      </c>
      <c r="K29" s="24">
        <v>8732758</v>
      </c>
      <c r="L29" s="24">
        <v>9022880</v>
      </c>
      <c r="M29" s="24">
        <v>7886921</v>
      </c>
      <c r="N29" s="24">
        <v>25642559</v>
      </c>
      <c r="O29" s="24"/>
      <c r="P29" s="24"/>
      <c r="Q29" s="24"/>
      <c r="R29" s="24"/>
      <c r="S29" s="24"/>
      <c r="T29" s="24"/>
      <c r="U29" s="24"/>
      <c r="V29" s="24"/>
      <c r="W29" s="24">
        <v>47598799</v>
      </c>
      <c r="X29" s="24">
        <v>39329408</v>
      </c>
      <c r="Y29" s="24">
        <v>8269391</v>
      </c>
      <c r="Z29" s="6">
        <v>21.03</v>
      </c>
      <c r="AA29" s="22">
        <v>76283362</v>
      </c>
    </row>
    <row r="30" spans="1:27" ht="12.75">
      <c r="A30" s="5" t="s">
        <v>34</v>
      </c>
      <c r="B30" s="3"/>
      <c r="C30" s="25">
        <v>427617442</v>
      </c>
      <c r="D30" s="25"/>
      <c r="E30" s="26">
        <v>351756102</v>
      </c>
      <c r="F30" s="27">
        <v>351756102</v>
      </c>
      <c r="G30" s="27">
        <v>10655829</v>
      </c>
      <c r="H30" s="27">
        <v>14002286</v>
      </c>
      <c r="I30" s="27">
        <v>8592360</v>
      </c>
      <c r="J30" s="27">
        <v>33250475</v>
      </c>
      <c r="K30" s="27">
        <v>5301509</v>
      </c>
      <c r="L30" s="27">
        <v>13018968</v>
      </c>
      <c r="M30" s="27">
        <v>7466061</v>
      </c>
      <c r="N30" s="27">
        <v>25786538</v>
      </c>
      <c r="O30" s="27"/>
      <c r="P30" s="27"/>
      <c r="Q30" s="27"/>
      <c r="R30" s="27"/>
      <c r="S30" s="27"/>
      <c r="T30" s="27"/>
      <c r="U30" s="27"/>
      <c r="V30" s="27"/>
      <c r="W30" s="27">
        <v>59037013</v>
      </c>
      <c r="X30" s="27">
        <v>153876403</v>
      </c>
      <c r="Y30" s="27">
        <v>-94839390</v>
      </c>
      <c r="Z30" s="7">
        <v>-61.63</v>
      </c>
      <c r="AA30" s="25">
        <v>351756102</v>
      </c>
    </row>
    <row r="31" spans="1:27" ht="12.75">
      <c r="A31" s="5" t="s">
        <v>35</v>
      </c>
      <c r="B31" s="3"/>
      <c r="C31" s="22">
        <v>54279626</v>
      </c>
      <c r="D31" s="22"/>
      <c r="E31" s="23"/>
      <c r="F31" s="24"/>
      <c r="G31" s="24">
        <v>2747123</v>
      </c>
      <c r="H31" s="24">
        <v>4232520</v>
      </c>
      <c r="I31" s="24">
        <v>4206714</v>
      </c>
      <c r="J31" s="24">
        <v>11186357</v>
      </c>
      <c r="K31" s="24">
        <v>4894490</v>
      </c>
      <c r="L31" s="24">
        <v>2721603</v>
      </c>
      <c r="M31" s="24">
        <v>7759282</v>
      </c>
      <c r="N31" s="24">
        <v>15375375</v>
      </c>
      <c r="O31" s="24"/>
      <c r="P31" s="24"/>
      <c r="Q31" s="24"/>
      <c r="R31" s="24"/>
      <c r="S31" s="24"/>
      <c r="T31" s="24"/>
      <c r="U31" s="24"/>
      <c r="V31" s="24"/>
      <c r="W31" s="24">
        <v>26561732</v>
      </c>
      <c r="X31" s="24">
        <v>2200774</v>
      </c>
      <c r="Y31" s="24">
        <v>24360958</v>
      </c>
      <c r="Z31" s="6">
        <v>1106.93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175012833</v>
      </c>
      <c r="D32" s="19">
        <f>SUM(D33:D37)</f>
        <v>0</v>
      </c>
      <c r="E32" s="20">
        <f t="shared" si="6"/>
        <v>52376269</v>
      </c>
      <c r="F32" s="21">
        <f t="shared" si="6"/>
        <v>52376269</v>
      </c>
      <c r="G32" s="21">
        <f t="shared" si="6"/>
        <v>13125018</v>
      </c>
      <c r="H32" s="21">
        <f t="shared" si="6"/>
        <v>13264574</v>
      </c>
      <c r="I32" s="21">
        <f t="shared" si="6"/>
        <v>14149027</v>
      </c>
      <c r="J32" s="21">
        <f t="shared" si="6"/>
        <v>40538619</v>
      </c>
      <c r="K32" s="21">
        <f t="shared" si="6"/>
        <v>16152994</v>
      </c>
      <c r="L32" s="21">
        <f t="shared" si="6"/>
        <v>14053064</v>
      </c>
      <c r="M32" s="21">
        <f t="shared" si="6"/>
        <v>17224931</v>
      </c>
      <c r="N32" s="21">
        <f t="shared" si="6"/>
        <v>47430989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87969608</v>
      </c>
      <c r="X32" s="21">
        <f t="shared" si="6"/>
        <v>26405815</v>
      </c>
      <c r="Y32" s="21">
        <f t="shared" si="6"/>
        <v>61563793</v>
      </c>
      <c r="Z32" s="4">
        <f>+IF(X32&lt;&gt;0,+(Y32/X32)*100,0)</f>
        <v>233.1448319243318</v>
      </c>
      <c r="AA32" s="19">
        <f>SUM(AA33:AA37)</f>
        <v>52376269</v>
      </c>
    </row>
    <row r="33" spans="1:27" ht="12.75">
      <c r="A33" s="5" t="s">
        <v>37</v>
      </c>
      <c r="B33" s="3"/>
      <c r="C33" s="22">
        <v>28554129</v>
      </c>
      <c r="D33" s="22"/>
      <c r="E33" s="23">
        <v>17306766</v>
      </c>
      <c r="F33" s="24">
        <v>17306766</v>
      </c>
      <c r="G33" s="24">
        <v>2833654</v>
      </c>
      <c r="H33" s="24">
        <v>2337765</v>
      </c>
      <c r="I33" s="24">
        <v>1809558</v>
      </c>
      <c r="J33" s="24">
        <v>6980977</v>
      </c>
      <c r="K33" s="24">
        <v>2118364</v>
      </c>
      <c r="L33" s="24">
        <v>2289212</v>
      </c>
      <c r="M33" s="24">
        <v>2914086</v>
      </c>
      <c r="N33" s="24">
        <v>7321662</v>
      </c>
      <c r="O33" s="24"/>
      <c r="P33" s="24"/>
      <c r="Q33" s="24"/>
      <c r="R33" s="24"/>
      <c r="S33" s="24"/>
      <c r="T33" s="24"/>
      <c r="U33" s="24"/>
      <c r="V33" s="24"/>
      <c r="W33" s="24">
        <v>14302639</v>
      </c>
      <c r="X33" s="24">
        <v>8730929</v>
      </c>
      <c r="Y33" s="24">
        <v>5571710</v>
      </c>
      <c r="Z33" s="6">
        <v>63.82</v>
      </c>
      <c r="AA33" s="22">
        <v>17306766</v>
      </c>
    </row>
    <row r="34" spans="1:27" ht="12.75">
      <c r="A34" s="5" t="s">
        <v>38</v>
      </c>
      <c r="B34" s="3"/>
      <c r="C34" s="22">
        <v>12187709</v>
      </c>
      <c r="D34" s="22"/>
      <c r="E34" s="23">
        <v>12991691</v>
      </c>
      <c r="F34" s="24">
        <v>12991691</v>
      </c>
      <c r="G34" s="24">
        <v>722275</v>
      </c>
      <c r="H34" s="24">
        <v>806989</v>
      </c>
      <c r="I34" s="24">
        <v>957961</v>
      </c>
      <c r="J34" s="24">
        <v>2487225</v>
      </c>
      <c r="K34" s="24">
        <v>992722</v>
      </c>
      <c r="L34" s="24">
        <v>990898</v>
      </c>
      <c r="M34" s="24">
        <v>1209168</v>
      </c>
      <c r="N34" s="24">
        <v>3192788</v>
      </c>
      <c r="O34" s="24"/>
      <c r="P34" s="24"/>
      <c r="Q34" s="24"/>
      <c r="R34" s="24"/>
      <c r="S34" s="24"/>
      <c r="T34" s="24"/>
      <c r="U34" s="24"/>
      <c r="V34" s="24"/>
      <c r="W34" s="24">
        <v>5680013</v>
      </c>
      <c r="X34" s="24">
        <v>6558084</v>
      </c>
      <c r="Y34" s="24">
        <v>-878071</v>
      </c>
      <c r="Z34" s="6">
        <v>-13.39</v>
      </c>
      <c r="AA34" s="22">
        <v>12991691</v>
      </c>
    </row>
    <row r="35" spans="1:27" ht="12.75">
      <c r="A35" s="5" t="s">
        <v>39</v>
      </c>
      <c r="B35" s="3"/>
      <c r="C35" s="22">
        <v>126862165</v>
      </c>
      <c r="D35" s="22"/>
      <c r="E35" s="23">
        <v>18040288</v>
      </c>
      <c r="F35" s="24">
        <v>18040288</v>
      </c>
      <c r="G35" s="24">
        <v>9009965</v>
      </c>
      <c r="H35" s="24">
        <v>9309642</v>
      </c>
      <c r="I35" s="24">
        <v>10997038</v>
      </c>
      <c r="J35" s="24">
        <v>29316645</v>
      </c>
      <c r="K35" s="24">
        <v>12506896</v>
      </c>
      <c r="L35" s="24">
        <v>10318504</v>
      </c>
      <c r="M35" s="24">
        <v>12597626</v>
      </c>
      <c r="N35" s="24">
        <v>35423026</v>
      </c>
      <c r="O35" s="24"/>
      <c r="P35" s="24"/>
      <c r="Q35" s="24"/>
      <c r="R35" s="24"/>
      <c r="S35" s="24"/>
      <c r="T35" s="24"/>
      <c r="U35" s="24"/>
      <c r="V35" s="24"/>
      <c r="W35" s="24">
        <v>64739671</v>
      </c>
      <c r="X35" s="24">
        <v>9074221</v>
      </c>
      <c r="Y35" s="24">
        <v>55665450</v>
      </c>
      <c r="Z35" s="6">
        <v>613.45</v>
      </c>
      <c r="AA35" s="22">
        <v>18040288</v>
      </c>
    </row>
    <row r="36" spans="1:27" ht="12.75">
      <c r="A36" s="5" t="s">
        <v>40</v>
      </c>
      <c r="B36" s="3"/>
      <c r="C36" s="22">
        <v>7408830</v>
      </c>
      <c r="D36" s="22"/>
      <c r="E36" s="23">
        <v>4037524</v>
      </c>
      <c r="F36" s="24">
        <v>4037524</v>
      </c>
      <c r="G36" s="24">
        <v>559124</v>
      </c>
      <c r="H36" s="24">
        <v>810178</v>
      </c>
      <c r="I36" s="24">
        <v>384470</v>
      </c>
      <c r="J36" s="24">
        <v>1753772</v>
      </c>
      <c r="K36" s="24">
        <v>535012</v>
      </c>
      <c r="L36" s="24">
        <v>454450</v>
      </c>
      <c r="M36" s="24">
        <v>504051</v>
      </c>
      <c r="N36" s="24">
        <v>1493513</v>
      </c>
      <c r="O36" s="24"/>
      <c r="P36" s="24"/>
      <c r="Q36" s="24"/>
      <c r="R36" s="24"/>
      <c r="S36" s="24"/>
      <c r="T36" s="24"/>
      <c r="U36" s="24"/>
      <c r="V36" s="24"/>
      <c r="W36" s="24">
        <v>3247285</v>
      </c>
      <c r="X36" s="24">
        <v>2042581</v>
      </c>
      <c r="Y36" s="24">
        <v>1204704</v>
      </c>
      <c r="Z36" s="6">
        <v>58.98</v>
      </c>
      <c r="AA36" s="22">
        <v>4037524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108886753</v>
      </c>
      <c r="D38" s="19">
        <f>SUM(D39:D41)</f>
        <v>0</v>
      </c>
      <c r="E38" s="20">
        <f t="shared" si="7"/>
        <v>241615834</v>
      </c>
      <c r="F38" s="21">
        <f t="shared" si="7"/>
        <v>241615834</v>
      </c>
      <c r="G38" s="21">
        <f t="shared" si="7"/>
        <v>10235981</v>
      </c>
      <c r="H38" s="21">
        <f t="shared" si="7"/>
        <v>8192023</v>
      </c>
      <c r="I38" s="21">
        <f t="shared" si="7"/>
        <v>9993081</v>
      </c>
      <c r="J38" s="21">
        <f t="shared" si="7"/>
        <v>28421085</v>
      </c>
      <c r="K38" s="21">
        <f t="shared" si="7"/>
        <v>7679149</v>
      </c>
      <c r="L38" s="21">
        <f t="shared" si="7"/>
        <v>7255897</v>
      </c>
      <c r="M38" s="21">
        <f t="shared" si="7"/>
        <v>12251083</v>
      </c>
      <c r="N38" s="21">
        <f t="shared" si="7"/>
        <v>27186129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55607214</v>
      </c>
      <c r="X38" s="21">
        <f t="shared" si="7"/>
        <v>123078190</v>
      </c>
      <c r="Y38" s="21">
        <f t="shared" si="7"/>
        <v>-67470976</v>
      </c>
      <c r="Z38" s="4">
        <f>+IF(X38&lt;&gt;0,+(Y38/X38)*100,0)</f>
        <v>-54.81960370070441</v>
      </c>
      <c r="AA38" s="19">
        <f>SUM(AA39:AA41)</f>
        <v>241615834</v>
      </c>
    </row>
    <row r="39" spans="1:27" ht="12.75">
      <c r="A39" s="5" t="s">
        <v>43</v>
      </c>
      <c r="B39" s="3"/>
      <c r="C39" s="22">
        <v>20448243</v>
      </c>
      <c r="D39" s="22"/>
      <c r="E39" s="23">
        <v>29670375</v>
      </c>
      <c r="F39" s="24">
        <v>29670375</v>
      </c>
      <c r="G39" s="24">
        <v>2528027</v>
      </c>
      <c r="H39" s="24">
        <v>2077606</v>
      </c>
      <c r="I39" s="24">
        <v>2152529</v>
      </c>
      <c r="J39" s="24">
        <v>6758162</v>
      </c>
      <c r="K39" s="24">
        <v>1673970</v>
      </c>
      <c r="L39" s="24">
        <v>1800153</v>
      </c>
      <c r="M39" s="24">
        <v>1811229</v>
      </c>
      <c r="N39" s="24">
        <v>5285352</v>
      </c>
      <c r="O39" s="24"/>
      <c r="P39" s="24"/>
      <c r="Q39" s="24"/>
      <c r="R39" s="24"/>
      <c r="S39" s="24"/>
      <c r="T39" s="24"/>
      <c r="U39" s="24"/>
      <c r="V39" s="24"/>
      <c r="W39" s="24">
        <v>12043514</v>
      </c>
      <c r="X39" s="24">
        <v>15581967</v>
      </c>
      <c r="Y39" s="24">
        <v>-3538453</v>
      </c>
      <c r="Z39" s="6">
        <v>-22.71</v>
      </c>
      <c r="AA39" s="22">
        <v>29670375</v>
      </c>
    </row>
    <row r="40" spans="1:27" ht="12.75">
      <c r="A40" s="5" t="s">
        <v>44</v>
      </c>
      <c r="B40" s="3"/>
      <c r="C40" s="22">
        <v>83220333</v>
      </c>
      <c r="D40" s="22"/>
      <c r="E40" s="23">
        <v>206277081</v>
      </c>
      <c r="F40" s="24">
        <v>206277081</v>
      </c>
      <c r="G40" s="24">
        <v>7332310</v>
      </c>
      <c r="H40" s="24">
        <v>5576146</v>
      </c>
      <c r="I40" s="24">
        <v>7408169</v>
      </c>
      <c r="J40" s="24">
        <v>20316625</v>
      </c>
      <c r="K40" s="24">
        <v>5655076</v>
      </c>
      <c r="L40" s="24">
        <v>5128468</v>
      </c>
      <c r="M40" s="24">
        <v>10056916</v>
      </c>
      <c r="N40" s="24">
        <v>20840460</v>
      </c>
      <c r="O40" s="24"/>
      <c r="P40" s="24"/>
      <c r="Q40" s="24"/>
      <c r="R40" s="24"/>
      <c r="S40" s="24"/>
      <c r="T40" s="24"/>
      <c r="U40" s="24"/>
      <c r="V40" s="24"/>
      <c r="W40" s="24">
        <v>41157085</v>
      </c>
      <c r="X40" s="24">
        <v>104660654</v>
      </c>
      <c r="Y40" s="24">
        <v>-63503569</v>
      </c>
      <c r="Z40" s="6">
        <v>-60.68</v>
      </c>
      <c r="AA40" s="22">
        <v>206277081</v>
      </c>
    </row>
    <row r="41" spans="1:27" ht="12.75">
      <c r="A41" s="5" t="s">
        <v>45</v>
      </c>
      <c r="B41" s="3"/>
      <c r="C41" s="22">
        <v>5218177</v>
      </c>
      <c r="D41" s="22"/>
      <c r="E41" s="23">
        <v>5668378</v>
      </c>
      <c r="F41" s="24">
        <v>5668378</v>
      </c>
      <c r="G41" s="24">
        <v>375644</v>
      </c>
      <c r="H41" s="24">
        <v>538271</v>
      </c>
      <c r="I41" s="24">
        <v>432383</v>
      </c>
      <c r="J41" s="24">
        <v>1346298</v>
      </c>
      <c r="K41" s="24">
        <v>350103</v>
      </c>
      <c r="L41" s="24">
        <v>327276</v>
      </c>
      <c r="M41" s="24">
        <v>382938</v>
      </c>
      <c r="N41" s="24">
        <v>1060317</v>
      </c>
      <c r="O41" s="24"/>
      <c r="P41" s="24"/>
      <c r="Q41" s="24"/>
      <c r="R41" s="24"/>
      <c r="S41" s="24"/>
      <c r="T41" s="24"/>
      <c r="U41" s="24"/>
      <c r="V41" s="24"/>
      <c r="W41" s="24">
        <v>2406615</v>
      </c>
      <c r="X41" s="24">
        <v>2835569</v>
      </c>
      <c r="Y41" s="24">
        <v>-428954</v>
      </c>
      <c r="Z41" s="6">
        <v>-15.13</v>
      </c>
      <c r="AA41" s="22">
        <v>5668378</v>
      </c>
    </row>
    <row r="42" spans="1:27" ht="12.75">
      <c r="A42" s="2" t="s">
        <v>46</v>
      </c>
      <c r="B42" s="8"/>
      <c r="C42" s="19">
        <f aca="true" t="shared" si="8" ref="C42:Y42">SUM(C43:C46)</f>
        <v>372662282</v>
      </c>
      <c r="D42" s="19">
        <f>SUM(D43:D46)</f>
        <v>0</v>
      </c>
      <c r="E42" s="20">
        <f t="shared" si="8"/>
        <v>403368599</v>
      </c>
      <c r="F42" s="21">
        <f t="shared" si="8"/>
        <v>403368599</v>
      </c>
      <c r="G42" s="21">
        <f t="shared" si="8"/>
        <v>39280547</v>
      </c>
      <c r="H42" s="21">
        <f t="shared" si="8"/>
        <v>43223602</v>
      </c>
      <c r="I42" s="21">
        <f t="shared" si="8"/>
        <v>32332767</v>
      </c>
      <c r="J42" s="21">
        <f t="shared" si="8"/>
        <v>114836916</v>
      </c>
      <c r="K42" s="21">
        <f t="shared" si="8"/>
        <v>25873764</v>
      </c>
      <c r="L42" s="21">
        <f t="shared" si="8"/>
        <v>26387012</v>
      </c>
      <c r="M42" s="21">
        <f t="shared" si="8"/>
        <v>26994393</v>
      </c>
      <c r="N42" s="21">
        <f t="shared" si="8"/>
        <v>79255169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194092085</v>
      </c>
      <c r="X42" s="21">
        <f t="shared" si="8"/>
        <v>189421542</v>
      </c>
      <c r="Y42" s="21">
        <f t="shared" si="8"/>
        <v>4670543</v>
      </c>
      <c r="Z42" s="4">
        <f>+IF(X42&lt;&gt;0,+(Y42/X42)*100,0)</f>
        <v>2.465687350385945</v>
      </c>
      <c r="AA42" s="19">
        <f>SUM(AA43:AA46)</f>
        <v>403368599</v>
      </c>
    </row>
    <row r="43" spans="1:27" ht="12.75">
      <c r="A43" s="5" t="s">
        <v>47</v>
      </c>
      <c r="B43" s="3"/>
      <c r="C43" s="22">
        <v>304521180</v>
      </c>
      <c r="D43" s="22"/>
      <c r="E43" s="23">
        <v>336405606</v>
      </c>
      <c r="F43" s="24">
        <v>336405606</v>
      </c>
      <c r="G43" s="24">
        <v>34810976</v>
      </c>
      <c r="H43" s="24">
        <v>36719197</v>
      </c>
      <c r="I43" s="24">
        <v>26329911</v>
      </c>
      <c r="J43" s="24">
        <v>97860084</v>
      </c>
      <c r="K43" s="24">
        <v>21896573</v>
      </c>
      <c r="L43" s="24">
        <v>21264823</v>
      </c>
      <c r="M43" s="24">
        <v>21054427</v>
      </c>
      <c r="N43" s="24">
        <v>64215823</v>
      </c>
      <c r="O43" s="24"/>
      <c r="P43" s="24"/>
      <c r="Q43" s="24"/>
      <c r="R43" s="24"/>
      <c r="S43" s="24"/>
      <c r="T43" s="24"/>
      <c r="U43" s="24"/>
      <c r="V43" s="24"/>
      <c r="W43" s="24">
        <v>162075907</v>
      </c>
      <c r="X43" s="24">
        <v>155475273</v>
      </c>
      <c r="Y43" s="24">
        <v>6600634</v>
      </c>
      <c r="Z43" s="6">
        <v>4.25</v>
      </c>
      <c r="AA43" s="22">
        <v>336405606</v>
      </c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>
        <v>3572413</v>
      </c>
      <c r="D45" s="25"/>
      <c r="E45" s="26">
        <v>8772453</v>
      </c>
      <c r="F45" s="27">
        <v>8772453</v>
      </c>
      <c r="G45" s="27">
        <v>214679</v>
      </c>
      <c r="H45" s="27">
        <v>259699</v>
      </c>
      <c r="I45" s="27">
        <v>361291</v>
      </c>
      <c r="J45" s="27">
        <v>835669</v>
      </c>
      <c r="K45" s="27">
        <v>276618</v>
      </c>
      <c r="L45" s="27">
        <v>260424</v>
      </c>
      <c r="M45" s="27">
        <v>328129</v>
      </c>
      <c r="N45" s="27">
        <v>865171</v>
      </c>
      <c r="O45" s="27"/>
      <c r="P45" s="27"/>
      <c r="Q45" s="27"/>
      <c r="R45" s="27"/>
      <c r="S45" s="27"/>
      <c r="T45" s="27"/>
      <c r="U45" s="27"/>
      <c r="V45" s="27"/>
      <c r="W45" s="27">
        <v>1700840</v>
      </c>
      <c r="X45" s="27">
        <v>4418912</v>
      </c>
      <c r="Y45" s="27">
        <v>-2718072</v>
      </c>
      <c r="Z45" s="7">
        <v>-61.51</v>
      </c>
      <c r="AA45" s="25">
        <v>8772453</v>
      </c>
    </row>
    <row r="46" spans="1:27" ht="12.75">
      <c r="A46" s="5" t="s">
        <v>50</v>
      </c>
      <c r="B46" s="3"/>
      <c r="C46" s="22">
        <v>64568689</v>
      </c>
      <c r="D46" s="22"/>
      <c r="E46" s="23">
        <v>58190540</v>
      </c>
      <c r="F46" s="24">
        <v>58190540</v>
      </c>
      <c r="G46" s="24">
        <v>4254892</v>
      </c>
      <c r="H46" s="24">
        <v>6244706</v>
      </c>
      <c r="I46" s="24">
        <v>5641565</v>
      </c>
      <c r="J46" s="24">
        <v>16141163</v>
      </c>
      <c r="K46" s="24">
        <v>3700573</v>
      </c>
      <c r="L46" s="24">
        <v>4861765</v>
      </c>
      <c r="M46" s="24">
        <v>5611837</v>
      </c>
      <c r="N46" s="24">
        <v>14174175</v>
      </c>
      <c r="O46" s="24"/>
      <c r="P46" s="24"/>
      <c r="Q46" s="24"/>
      <c r="R46" s="24"/>
      <c r="S46" s="24"/>
      <c r="T46" s="24"/>
      <c r="U46" s="24"/>
      <c r="V46" s="24"/>
      <c r="W46" s="24">
        <v>30315338</v>
      </c>
      <c r="X46" s="24">
        <v>29527357</v>
      </c>
      <c r="Y46" s="24">
        <v>787981</v>
      </c>
      <c r="Z46" s="6">
        <v>2.67</v>
      </c>
      <c r="AA46" s="22">
        <v>58190540</v>
      </c>
    </row>
    <row r="47" spans="1:27" ht="12.75">
      <c r="A47" s="2" t="s">
        <v>51</v>
      </c>
      <c r="B47" s="8" t="s">
        <v>52</v>
      </c>
      <c r="C47" s="19"/>
      <c r="D47" s="19"/>
      <c r="E47" s="20">
        <v>5479</v>
      </c>
      <c r="F47" s="21">
        <v>5479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5479</v>
      </c>
      <c r="Y47" s="21">
        <v>-5479</v>
      </c>
      <c r="Z47" s="4">
        <v>-100</v>
      </c>
      <c r="AA47" s="19">
        <v>5479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1238092062</v>
      </c>
      <c r="D48" s="44">
        <f>+D28+D32+D38+D42+D47</f>
        <v>0</v>
      </c>
      <c r="E48" s="45">
        <f t="shared" si="9"/>
        <v>1125405645</v>
      </c>
      <c r="F48" s="46">
        <f t="shared" si="9"/>
        <v>1125405645</v>
      </c>
      <c r="G48" s="46">
        <f t="shared" si="9"/>
        <v>82053870</v>
      </c>
      <c r="H48" s="46">
        <f t="shared" si="9"/>
        <v>90900229</v>
      </c>
      <c r="I48" s="46">
        <f t="shared" si="9"/>
        <v>77235593</v>
      </c>
      <c r="J48" s="46">
        <f t="shared" si="9"/>
        <v>250189692</v>
      </c>
      <c r="K48" s="46">
        <f t="shared" si="9"/>
        <v>68634664</v>
      </c>
      <c r="L48" s="46">
        <f t="shared" si="9"/>
        <v>72459424</v>
      </c>
      <c r="M48" s="46">
        <f t="shared" si="9"/>
        <v>79582671</v>
      </c>
      <c r="N48" s="46">
        <f t="shared" si="9"/>
        <v>220676759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470866451</v>
      </c>
      <c r="X48" s="46">
        <f t="shared" si="9"/>
        <v>534317611</v>
      </c>
      <c r="Y48" s="46">
        <f t="shared" si="9"/>
        <v>-63451160</v>
      </c>
      <c r="Z48" s="47">
        <f>+IF(X48&lt;&gt;0,+(Y48/X48)*100,0)</f>
        <v>-11.875176616628494</v>
      </c>
      <c r="AA48" s="44">
        <f>+AA28+AA32+AA38+AA42+AA47</f>
        <v>1125405645</v>
      </c>
    </row>
    <row r="49" spans="1:27" ht="12.75">
      <c r="A49" s="14" t="s">
        <v>58</v>
      </c>
      <c r="B49" s="15"/>
      <c r="C49" s="48">
        <f aca="true" t="shared" si="10" ref="C49:Y49">+C25-C48</f>
        <v>18215862</v>
      </c>
      <c r="D49" s="48">
        <f>+D25-D48</f>
        <v>0</v>
      </c>
      <c r="E49" s="49">
        <f t="shared" si="10"/>
        <v>318200668</v>
      </c>
      <c r="F49" s="50">
        <f t="shared" si="10"/>
        <v>318200668</v>
      </c>
      <c r="G49" s="50">
        <f t="shared" si="10"/>
        <v>305413122</v>
      </c>
      <c r="H49" s="50">
        <f t="shared" si="10"/>
        <v>-30011154</v>
      </c>
      <c r="I49" s="50">
        <f t="shared" si="10"/>
        <v>29702482</v>
      </c>
      <c r="J49" s="50">
        <f t="shared" si="10"/>
        <v>305104450</v>
      </c>
      <c r="K49" s="50">
        <f t="shared" si="10"/>
        <v>-26473760</v>
      </c>
      <c r="L49" s="50">
        <f t="shared" si="10"/>
        <v>-16332506</v>
      </c>
      <c r="M49" s="50">
        <f t="shared" si="10"/>
        <v>57116330</v>
      </c>
      <c r="N49" s="50">
        <f t="shared" si="10"/>
        <v>14310064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319414514</v>
      </c>
      <c r="X49" s="50">
        <f>IF(F25=F48,0,X25-X48)</f>
        <v>286074425</v>
      </c>
      <c r="Y49" s="50">
        <f t="shared" si="10"/>
        <v>33340089</v>
      </c>
      <c r="Z49" s="51">
        <f>+IF(X49&lt;&gt;0,+(Y49/X49)*100,0)</f>
        <v>11.654340998850211</v>
      </c>
      <c r="AA49" s="48">
        <f>+AA25-AA48</f>
        <v>318200668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91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1214581955</v>
      </c>
      <c r="D5" s="19">
        <f>SUM(D6:D8)</f>
        <v>0</v>
      </c>
      <c r="E5" s="20">
        <f t="shared" si="0"/>
        <v>1496908410</v>
      </c>
      <c r="F5" s="21">
        <f t="shared" si="0"/>
        <v>1496908410</v>
      </c>
      <c r="G5" s="21">
        <f t="shared" si="0"/>
        <v>331183812</v>
      </c>
      <c r="H5" s="21">
        <f t="shared" si="0"/>
        <v>6527335</v>
      </c>
      <c r="I5" s="21">
        <f t="shared" si="0"/>
        <v>3283092</v>
      </c>
      <c r="J5" s="21">
        <f t="shared" si="0"/>
        <v>340994239</v>
      </c>
      <c r="K5" s="21">
        <f t="shared" si="0"/>
        <v>3580197</v>
      </c>
      <c r="L5" s="21">
        <f t="shared" si="0"/>
        <v>5463961</v>
      </c>
      <c r="M5" s="21">
        <f t="shared" si="0"/>
        <v>266045890</v>
      </c>
      <c r="N5" s="21">
        <f t="shared" si="0"/>
        <v>275090048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616084287</v>
      </c>
      <c r="X5" s="21">
        <f t="shared" si="0"/>
        <v>327982900</v>
      </c>
      <c r="Y5" s="21">
        <f t="shared" si="0"/>
        <v>288101387</v>
      </c>
      <c r="Z5" s="4">
        <f>+IF(X5&lt;&gt;0,+(Y5/X5)*100,0)</f>
        <v>87.84036820212273</v>
      </c>
      <c r="AA5" s="19">
        <f>SUM(AA6:AA8)</f>
        <v>1496908410</v>
      </c>
    </row>
    <row r="6" spans="1:27" ht="12.75">
      <c r="A6" s="5" t="s">
        <v>33</v>
      </c>
      <c r="B6" s="3"/>
      <c r="C6" s="22"/>
      <c r="D6" s="22"/>
      <c r="E6" s="23">
        <v>219647277</v>
      </c>
      <c r="F6" s="24">
        <v>219647277</v>
      </c>
      <c r="G6" s="24"/>
      <c r="H6" s="24">
        <v>1222000</v>
      </c>
      <c r="I6" s="24"/>
      <c r="J6" s="24">
        <v>1222000</v>
      </c>
      <c r="K6" s="24"/>
      <c r="L6" s="24">
        <v>2196000</v>
      </c>
      <c r="M6" s="24"/>
      <c r="N6" s="24">
        <v>2196000</v>
      </c>
      <c r="O6" s="24"/>
      <c r="P6" s="24"/>
      <c r="Q6" s="24"/>
      <c r="R6" s="24"/>
      <c r="S6" s="24"/>
      <c r="T6" s="24"/>
      <c r="U6" s="24"/>
      <c r="V6" s="24"/>
      <c r="W6" s="24">
        <v>3418000</v>
      </c>
      <c r="X6" s="24">
        <v>146256970</v>
      </c>
      <c r="Y6" s="24">
        <v>-142838970</v>
      </c>
      <c r="Z6" s="6">
        <v>-97.66</v>
      </c>
      <c r="AA6" s="22">
        <v>219647277</v>
      </c>
    </row>
    <row r="7" spans="1:27" ht="12.75">
      <c r="A7" s="5" t="s">
        <v>34</v>
      </c>
      <c r="B7" s="3"/>
      <c r="C7" s="25">
        <v>1214581955</v>
      </c>
      <c r="D7" s="25"/>
      <c r="E7" s="26">
        <v>1277260651</v>
      </c>
      <c r="F7" s="27">
        <v>1277260651</v>
      </c>
      <c r="G7" s="27">
        <v>331183812</v>
      </c>
      <c r="H7" s="27">
        <v>5305335</v>
      </c>
      <c r="I7" s="27">
        <v>3283092</v>
      </c>
      <c r="J7" s="27">
        <v>339772239</v>
      </c>
      <c r="K7" s="27">
        <v>3580197</v>
      </c>
      <c r="L7" s="27">
        <v>3267961</v>
      </c>
      <c r="M7" s="27">
        <v>266045890</v>
      </c>
      <c r="N7" s="27">
        <v>272894048</v>
      </c>
      <c r="O7" s="27"/>
      <c r="P7" s="27"/>
      <c r="Q7" s="27"/>
      <c r="R7" s="27"/>
      <c r="S7" s="27"/>
      <c r="T7" s="27"/>
      <c r="U7" s="27"/>
      <c r="V7" s="27"/>
      <c r="W7" s="27">
        <v>612666287</v>
      </c>
      <c r="X7" s="27">
        <v>181725930</v>
      </c>
      <c r="Y7" s="27">
        <v>430940357</v>
      </c>
      <c r="Z7" s="7">
        <v>237.14</v>
      </c>
      <c r="AA7" s="25">
        <v>1277260651</v>
      </c>
    </row>
    <row r="8" spans="1:27" ht="12.75">
      <c r="A8" s="5" t="s">
        <v>35</v>
      </c>
      <c r="B8" s="3"/>
      <c r="C8" s="22"/>
      <c r="D8" s="22"/>
      <c r="E8" s="23">
        <v>482</v>
      </c>
      <c r="F8" s="24">
        <v>482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>
        <v>482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88660072</v>
      </c>
      <c r="F9" s="21">
        <f t="shared" si="1"/>
        <v>88660072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63722078</v>
      </c>
      <c r="Y9" s="21">
        <f t="shared" si="1"/>
        <v>-63722078</v>
      </c>
      <c r="Z9" s="4">
        <f>+IF(X9&lt;&gt;0,+(Y9/X9)*100,0)</f>
        <v>-100</v>
      </c>
      <c r="AA9" s="19">
        <f>SUM(AA10:AA14)</f>
        <v>88660072</v>
      </c>
    </row>
    <row r="10" spans="1:27" ht="12.75">
      <c r="A10" s="5" t="s">
        <v>37</v>
      </c>
      <c r="B10" s="3"/>
      <c r="C10" s="22"/>
      <c r="D10" s="22"/>
      <c r="E10" s="23">
        <v>38993630</v>
      </c>
      <c r="F10" s="24">
        <v>38993630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10035173</v>
      </c>
      <c r="Y10" s="24">
        <v>-10035173</v>
      </c>
      <c r="Z10" s="6">
        <v>-100</v>
      </c>
      <c r="AA10" s="22">
        <v>38993630</v>
      </c>
    </row>
    <row r="11" spans="1:27" ht="12.75">
      <c r="A11" s="5" t="s">
        <v>38</v>
      </c>
      <c r="B11" s="3"/>
      <c r="C11" s="22"/>
      <c r="D11" s="22"/>
      <c r="E11" s="23">
        <v>8775194</v>
      </c>
      <c r="F11" s="24">
        <v>8775194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5443694</v>
      </c>
      <c r="Y11" s="24">
        <v>-5443694</v>
      </c>
      <c r="Z11" s="6">
        <v>-100</v>
      </c>
      <c r="AA11" s="22">
        <v>8775194</v>
      </c>
    </row>
    <row r="12" spans="1:27" ht="12.75">
      <c r="A12" s="5" t="s">
        <v>39</v>
      </c>
      <c r="B12" s="3"/>
      <c r="C12" s="22"/>
      <c r="D12" s="22"/>
      <c r="E12" s="23">
        <v>23732562</v>
      </c>
      <c r="F12" s="24">
        <v>23732562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35725441</v>
      </c>
      <c r="Y12" s="24">
        <v>-35725441</v>
      </c>
      <c r="Z12" s="6">
        <v>-100</v>
      </c>
      <c r="AA12" s="22">
        <v>23732562</v>
      </c>
    </row>
    <row r="13" spans="1:27" ht="12.75">
      <c r="A13" s="5" t="s">
        <v>40</v>
      </c>
      <c r="B13" s="3"/>
      <c r="C13" s="22"/>
      <c r="D13" s="22"/>
      <c r="E13" s="23">
        <v>13646538</v>
      </c>
      <c r="F13" s="24">
        <v>13646538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9955554</v>
      </c>
      <c r="Y13" s="24">
        <v>-9955554</v>
      </c>
      <c r="Z13" s="6">
        <v>-100</v>
      </c>
      <c r="AA13" s="22">
        <v>13646538</v>
      </c>
    </row>
    <row r="14" spans="1:27" ht="12.75">
      <c r="A14" s="5" t="s">
        <v>41</v>
      </c>
      <c r="B14" s="3"/>
      <c r="C14" s="25"/>
      <c r="D14" s="25"/>
      <c r="E14" s="26">
        <v>3512148</v>
      </c>
      <c r="F14" s="27">
        <v>3512148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2562216</v>
      </c>
      <c r="Y14" s="27">
        <v>-2562216</v>
      </c>
      <c r="Z14" s="7">
        <v>-100</v>
      </c>
      <c r="AA14" s="25">
        <v>3512148</v>
      </c>
    </row>
    <row r="15" spans="1:27" ht="12.75">
      <c r="A15" s="2" t="s">
        <v>42</v>
      </c>
      <c r="B15" s="8"/>
      <c r="C15" s="19">
        <f aca="true" t="shared" si="2" ref="C15:Y15">SUM(C16:C18)</f>
        <v>2587480</v>
      </c>
      <c r="D15" s="19">
        <f>SUM(D16:D18)</f>
        <v>0</v>
      </c>
      <c r="E15" s="20">
        <f t="shared" si="2"/>
        <v>191697864</v>
      </c>
      <c r="F15" s="21">
        <f t="shared" si="2"/>
        <v>191697864</v>
      </c>
      <c r="G15" s="21">
        <f t="shared" si="2"/>
        <v>0</v>
      </c>
      <c r="H15" s="21">
        <f t="shared" si="2"/>
        <v>2056000</v>
      </c>
      <c r="I15" s="21">
        <f t="shared" si="2"/>
        <v>0</v>
      </c>
      <c r="J15" s="21">
        <f t="shared" si="2"/>
        <v>2056000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2056000</v>
      </c>
      <c r="X15" s="21">
        <f t="shared" si="2"/>
        <v>131675479</v>
      </c>
      <c r="Y15" s="21">
        <f t="shared" si="2"/>
        <v>-129619479</v>
      </c>
      <c r="Z15" s="4">
        <f>+IF(X15&lt;&gt;0,+(Y15/X15)*100,0)</f>
        <v>-98.43858551674606</v>
      </c>
      <c r="AA15" s="19">
        <f>SUM(AA16:AA18)</f>
        <v>191697864</v>
      </c>
    </row>
    <row r="16" spans="1:27" ht="12.75">
      <c r="A16" s="5" t="s">
        <v>43</v>
      </c>
      <c r="B16" s="3"/>
      <c r="C16" s="22"/>
      <c r="D16" s="22"/>
      <c r="E16" s="23">
        <v>145792728</v>
      </c>
      <c r="F16" s="24">
        <v>145792728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100538605</v>
      </c>
      <c r="Y16" s="24">
        <v>-100538605</v>
      </c>
      <c r="Z16" s="6">
        <v>-100</v>
      </c>
      <c r="AA16" s="22">
        <v>145792728</v>
      </c>
    </row>
    <row r="17" spans="1:27" ht="12.75">
      <c r="A17" s="5" t="s">
        <v>44</v>
      </c>
      <c r="B17" s="3"/>
      <c r="C17" s="22">
        <v>2587480</v>
      </c>
      <c r="D17" s="22"/>
      <c r="E17" s="23">
        <v>14371111</v>
      </c>
      <c r="F17" s="24">
        <v>14371111</v>
      </c>
      <c r="G17" s="24"/>
      <c r="H17" s="24">
        <v>2056000</v>
      </c>
      <c r="I17" s="24"/>
      <c r="J17" s="24">
        <v>2056000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2056000</v>
      </c>
      <c r="X17" s="24">
        <v>8131870</v>
      </c>
      <c r="Y17" s="24">
        <v>-6075870</v>
      </c>
      <c r="Z17" s="6">
        <v>-74.72</v>
      </c>
      <c r="AA17" s="22">
        <v>14371111</v>
      </c>
    </row>
    <row r="18" spans="1:27" ht="12.75">
      <c r="A18" s="5" t="s">
        <v>45</v>
      </c>
      <c r="B18" s="3"/>
      <c r="C18" s="22"/>
      <c r="D18" s="22"/>
      <c r="E18" s="23">
        <v>31534025</v>
      </c>
      <c r="F18" s="24">
        <v>31534025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23005004</v>
      </c>
      <c r="Y18" s="24">
        <v>-23005004</v>
      </c>
      <c r="Z18" s="6">
        <v>-100</v>
      </c>
      <c r="AA18" s="22">
        <v>31534025</v>
      </c>
    </row>
    <row r="19" spans="1:27" ht="12.75">
      <c r="A19" s="2" t="s">
        <v>46</v>
      </c>
      <c r="B19" s="8"/>
      <c r="C19" s="19">
        <f aca="true" t="shared" si="3" ref="C19:Y19">SUM(C20:C23)</f>
        <v>980285971</v>
      </c>
      <c r="D19" s="19">
        <f>SUM(D20:D23)</f>
        <v>0</v>
      </c>
      <c r="E19" s="20">
        <f t="shared" si="3"/>
        <v>713832751</v>
      </c>
      <c r="F19" s="21">
        <f t="shared" si="3"/>
        <v>713832751</v>
      </c>
      <c r="G19" s="21">
        <f t="shared" si="3"/>
        <v>334144813</v>
      </c>
      <c r="H19" s="21">
        <f t="shared" si="3"/>
        <v>195641618</v>
      </c>
      <c r="I19" s="21">
        <f t="shared" si="3"/>
        <v>24217069</v>
      </c>
      <c r="J19" s="21">
        <f t="shared" si="3"/>
        <v>554003500</v>
      </c>
      <c r="K19" s="21">
        <f t="shared" si="3"/>
        <v>65812413</v>
      </c>
      <c r="L19" s="21">
        <f t="shared" si="3"/>
        <v>18974232</v>
      </c>
      <c r="M19" s="21">
        <f t="shared" si="3"/>
        <v>251903243</v>
      </c>
      <c r="N19" s="21">
        <f t="shared" si="3"/>
        <v>336689888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890693388</v>
      </c>
      <c r="X19" s="21">
        <f t="shared" si="3"/>
        <v>483664213</v>
      </c>
      <c r="Y19" s="21">
        <f t="shared" si="3"/>
        <v>407029175</v>
      </c>
      <c r="Z19" s="4">
        <f>+IF(X19&lt;&gt;0,+(Y19/X19)*100,0)</f>
        <v>84.15532182448239</v>
      </c>
      <c r="AA19" s="19">
        <f>SUM(AA20:AA23)</f>
        <v>713832751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>
        <v>980285971</v>
      </c>
      <c r="D21" s="22"/>
      <c r="E21" s="23">
        <v>628423299</v>
      </c>
      <c r="F21" s="24">
        <v>628423299</v>
      </c>
      <c r="G21" s="24">
        <v>334144813</v>
      </c>
      <c r="H21" s="24">
        <v>195641618</v>
      </c>
      <c r="I21" s="24">
        <v>24217069</v>
      </c>
      <c r="J21" s="24">
        <v>554003500</v>
      </c>
      <c r="K21" s="24">
        <v>65812413</v>
      </c>
      <c r="L21" s="24">
        <v>18974232</v>
      </c>
      <c r="M21" s="24">
        <v>251903243</v>
      </c>
      <c r="N21" s="24">
        <v>336689888</v>
      </c>
      <c r="O21" s="24"/>
      <c r="P21" s="24"/>
      <c r="Q21" s="24"/>
      <c r="R21" s="24"/>
      <c r="S21" s="24"/>
      <c r="T21" s="24"/>
      <c r="U21" s="24"/>
      <c r="V21" s="24"/>
      <c r="W21" s="24">
        <v>890693388</v>
      </c>
      <c r="X21" s="24">
        <v>483664213</v>
      </c>
      <c r="Y21" s="24">
        <v>407029175</v>
      </c>
      <c r="Z21" s="6">
        <v>84.16</v>
      </c>
      <c r="AA21" s="22">
        <v>628423299</v>
      </c>
    </row>
    <row r="22" spans="1:27" ht="12.75">
      <c r="A22" s="5" t="s">
        <v>49</v>
      </c>
      <c r="B22" s="3"/>
      <c r="C22" s="25"/>
      <c r="D22" s="25"/>
      <c r="E22" s="26">
        <v>85409452</v>
      </c>
      <c r="F22" s="27">
        <v>85409452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>
        <v>85409452</v>
      </c>
    </row>
    <row r="23" spans="1:27" ht="12.7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2.75">
      <c r="A24" s="2" t="s">
        <v>51</v>
      </c>
      <c r="B24" s="8" t="s">
        <v>52</v>
      </c>
      <c r="C24" s="19"/>
      <c r="D24" s="19"/>
      <c r="E24" s="20">
        <v>5888190</v>
      </c>
      <c r="F24" s="21">
        <v>5888190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4295608</v>
      </c>
      <c r="Y24" s="21">
        <v>-4295608</v>
      </c>
      <c r="Z24" s="4">
        <v>-100</v>
      </c>
      <c r="AA24" s="19">
        <v>5888190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2197455406</v>
      </c>
      <c r="D25" s="44">
        <f>+D5+D9+D15+D19+D24</f>
        <v>0</v>
      </c>
      <c r="E25" s="45">
        <f t="shared" si="4"/>
        <v>2496987287</v>
      </c>
      <c r="F25" s="46">
        <f t="shared" si="4"/>
        <v>2496987287</v>
      </c>
      <c r="G25" s="46">
        <f t="shared" si="4"/>
        <v>665328625</v>
      </c>
      <c r="H25" s="46">
        <f t="shared" si="4"/>
        <v>204224953</v>
      </c>
      <c r="I25" s="46">
        <f t="shared" si="4"/>
        <v>27500161</v>
      </c>
      <c r="J25" s="46">
        <f t="shared" si="4"/>
        <v>897053739</v>
      </c>
      <c r="K25" s="46">
        <f t="shared" si="4"/>
        <v>69392610</v>
      </c>
      <c r="L25" s="46">
        <f t="shared" si="4"/>
        <v>24438193</v>
      </c>
      <c r="M25" s="46">
        <f t="shared" si="4"/>
        <v>517949133</v>
      </c>
      <c r="N25" s="46">
        <f t="shared" si="4"/>
        <v>611779936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1508833675</v>
      </c>
      <c r="X25" s="46">
        <f t="shared" si="4"/>
        <v>1011340278</v>
      </c>
      <c r="Y25" s="46">
        <f t="shared" si="4"/>
        <v>497493397</v>
      </c>
      <c r="Z25" s="47">
        <f>+IF(X25&lt;&gt;0,+(Y25/X25)*100,0)</f>
        <v>49.191494477390926</v>
      </c>
      <c r="AA25" s="44">
        <f>+AA5+AA9+AA15+AA19+AA24</f>
        <v>2496987287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1121223494</v>
      </c>
      <c r="D28" s="19">
        <f>SUM(D29:D31)</f>
        <v>0</v>
      </c>
      <c r="E28" s="20">
        <f t="shared" si="5"/>
        <v>474578405</v>
      </c>
      <c r="F28" s="21">
        <f t="shared" si="5"/>
        <v>474578405</v>
      </c>
      <c r="G28" s="21">
        <f t="shared" si="5"/>
        <v>24435519</v>
      </c>
      <c r="H28" s="21">
        <f t="shared" si="5"/>
        <v>32677337</v>
      </c>
      <c r="I28" s="21">
        <f t="shared" si="5"/>
        <v>45150093</v>
      </c>
      <c r="J28" s="21">
        <f t="shared" si="5"/>
        <v>102262949</v>
      </c>
      <c r="K28" s="21">
        <f t="shared" si="5"/>
        <v>53658894</v>
      </c>
      <c r="L28" s="21">
        <f t="shared" si="5"/>
        <v>42552710</v>
      </c>
      <c r="M28" s="21">
        <f t="shared" si="5"/>
        <v>48621612</v>
      </c>
      <c r="N28" s="21">
        <f t="shared" si="5"/>
        <v>144833216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247096165</v>
      </c>
      <c r="X28" s="21">
        <f t="shared" si="5"/>
        <v>249792817</v>
      </c>
      <c r="Y28" s="21">
        <f t="shared" si="5"/>
        <v>-2696652</v>
      </c>
      <c r="Z28" s="4">
        <f>+IF(X28&lt;&gt;0,+(Y28/X28)*100,0)</f>
        <v>-1.0795554621572645</v>
      </c>
      <c r="AA28" s="19">
        <f>SUM(AA29:AA31)</f>
        <v>474578405</v>
      </c>
    </row>
    <row r="29" spans="1:27" ht="12.75">
      <c r="A29" s="5" t="s">
        <v>33</v>
      </c>
      <c r="B29" s="3"/>
      <c r="C29" s="22">
        <v>20304599</v>
      </c>
      <c r="D29" s="22"/>
      <c r="E29" s="23">
        <v>219647276</v>
      </c>
      <c r="F29" s="24">
        <v>219647276</v>
      </c>
      <c r="G29" s="24">
        <v>9837355</v>
      </c>
      <c r="H29" s="24">
        <v>16763188</v>
      </c>
      <c r="I29" s="24">
        <v>19476166</v>
      </c>
      <c r="J29" s="24">
        <v>46076709</v>
      </c>
      <c r="K29" s="24">
        <v>22300918</v>
      </c>
      <c r="L29" s="24">
        <v>25487601</v>
      </c>
      <c r="M29" s="24">
        <v>25797429</v>
      </c>
      <c r="N29" s="24">
        <v>73585948</v>
      </c>
      <c r="O29" s="24"/>
      <c r="P29" s="24"/>
      <c r="Q29" s="24"/>
      <c r="R29" s="24"/>
      <c r="S29" s="24"/>
      <c r="T29" s="24"/>
      <c r="U29" s="24"/>
      <c r="V29" s="24"/>
      <c r="W29" s="24">
        <v>119662657</v>
      </c>
      <c r="X29" s="24">
        <v>104853216</v>
      </c>
      <c r="Y29" s="24">
        <v>14809441</v>
      </c>
      <c r="Z29" s="6">
        <v>14.12</v>
      </c>
      <c r="AA29" s="22">
        <v>219647276</v>
      </c>
    </row>
    <row r="30" spans="1:27" ht="12.75">
      <c r="A30" s="5" t="s">
        <v>34</v>
      </c>
      <c r="B30" s="3"/>
      <c r="C30" s="25">
        <v>1100918895</v>
      </c>
      <c r="D30" s="25"/>
      <c r="E30" s="26">
        <v>191898037</v>
      </c>
      <c r="F30" s="27">
        <v>191898037</v>
      </c>
      <c r="G30" s="27">
        <v>8482299</v>
      </c>
      <c r="H30" s="27">
        <v>9813198</v>
      </c>
      <c r="I30" s="27">
        <v>12720845</v>
      </c>
      <c r="J30" s="27">
        <v>31016342</v>
      </c>
      <c r="K30" s="27">
        <v>21185634</v>
      </c>
      <c r="L30" s="27">
        <v>9384609</v>
      </c>
      <c r="M30" s="27">
        <v>14572182</v>
      </c>
      <c r="N30" s="27">
        <v>45142425</v>
      </c>
      <c r="O30" s="27"/>
      <c r="P30" s="27"/>
      <c r="Q30" s="27"/>
      <c r="R30" s="27"/>
      <c r="S30" s="27"/>
      <c r="T30" s="27"/>
      <c r="U30" s="27"/>
      <c r="V30" s="27"/>
      <c r="W30" s="27">
        <v>76158767</v>
      </c>
      <c r="X30" s="27">
        <v>144939601</v>
      </c>
      <c r="Y30" s="27">
        <v>-68780834</v>
      </c>
      <c r="Z30" s="7">
        <v>-47.45</v>
      </c>
      <c r="AA30" s="25">
        <v>191898037</v>
      </c>
    </row>
    <row r="31" spans="1:27" ht="12.75">
      <c r="A31" s="5" t="s">
        <v>35</v>
      </c>
      <c r="B31" s="3"/>
      <c r="C31" s="22"/>
      <c r="D31" s="22"/>
      <c r="E31" s="23">
        <v>63033092</v>
      </c>
      <c r="F31" s="24">
        <v>63033092</v>
      </c>
      <c r="G31" s="24">
        <v>6115865</v>
      </c>
      <c r="H31" s="24">
        <v>6100951</v>
      </c>
      <c r="I31" s="24">
        <v>12953082</v>
      </c>
      <c r="J31" s="24">
        <v>25169898</v>
      </c>
      <c r="K31" s="24">
        <v>10172342</v>
      </c>
      <c r="L31" s="24">
        <v>7680500</v>
      </c>
      <c r="M31" s="24">
        <v>8252001</v>
      </c>
      <c r="N31" s="24">
        <v>26104843</v>
      </c>
      <c r="O31" s="24"/>
      <c r="P31" s="24"/>
      <c r="Q31" s="24"/>
      <c r="R31" s="24"/>
      <c r="S31" s="24"/>
      <c r="T31" s="24"/>
      <c r="U31" s="24"/>
      <c r="V31" s="24"/>
      <c r="W31" s="24">
        <v>51274741</v>
      </c>
      <c r="X31" s="24"/>
      <c r="Y31" s="24">
        <v>51274741</v>
      </c>
      <c r="Z31" s="6">
        <v>0</v>
      </c>
      <c r="AA31" s="22">
        <v>63033092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88660072</v>
      </c>
      <c r="F32" s="21">
        <f t="shared" si="6"/>
        <v>88660072</v>
      </c>
      <c r="G32" s="21">
        <f t="shared" si="6"/>
        <v>4476166</v>
      </c>
      <c r="H32" s="21">
        <f t="shared" si="6"/>
        <v>7476964</v>
      </c>
      <c r="I32" s="21">
        <f t="shared" si="6"/>
        <v>7607521</v>
      </c>
      <c r="J32" s="21">
        <f t="shared" si="6"/>
        <v>19560651</v>
      </c>
      <c r="K32" s="21">
        <f t="shared" si="6"/>
        <v>8348229</v>
      </c>
      <c r="L32" s="21">
        <f t="shared" si="6"/>
        <v>8759605</v>
      </c>
      <c r="M32" s="21">
        <f t="shared" si="6"/>
        <v>9896301</v>
      </c>
      <c r="N32" s="21">
        <f t="shared" si="6"/>
        <v>27004135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46564786</v>
      </c>
      <c r="X32" s="21">
        <f t="shared" si="6"/>
        <v>47150435</v>
      </c>
      <c r="Y32" s="21">
        <f t="shared" si="6"/>
        <v>-585649</v>
      </c>
      <c r="Z32" s="4">
        <f>+IF(X32&lt;&gt;0,+(Y32/X32)*100,0)</f>
        <v>-1.2420861016446614</v>
      </c>
      <c r="AA32" s="19">
        <f>SUM(AA33:AA37)</f>
        <v>88660072</v>
      </c>
    </row>
    <row r="33" spans="1:27" ht="12.75">
      <c r="A33" s="5" t="s">
        <v>37</v>
      </c>
      <c r="B33" s="3"/>
      <c r="C33" s="22"/>
      <c r="D33" s="22"/>
      <c r="E33" s="23">
        <v>38993630</v>
      </c>
      <c r="F33" s="24">
        <v>38993630</v>
      </c>
      <c r="G33" s="24">
        <v>545314</v>
      </c>
      <c r="H33" s="24">
        <v>1094903</v>
      </c>
      <c r="I33" s="24">
        <v>1023671</v>
      </c>
      <c r="J33" s="24">
        <v>2663888</v>
      </c>
      <c r="K33" s="24">
        <v>1059366</v>
      </c>
      <c r="L33" s="24">
        <v>1020954</v>
      </c>
      <c r="M33" s="24">
        <v>1568684</v>
      </c>
      <c r="N33" s="24">
        <v>3649004</v>
      </c>
      <c r="O33" s="24"/>
      <c r="P33" s="24"/>
      <c r="Q33" s="24"/>
      <c r="R33" s="24"/>
      <c r="S33" s="24"/>
      <c r="T33" s="24"/>
      <c r="U33" s="24"/>
      <c r="V33" s="24"/>
      <c r="W33" s="24">
        <v>6312892</v>
      </c>
      <c r="X33" s="24">
        <v>6900279</v>
      </c>
      <c r="Y33" s="24">
        <v>-587387</v>
      </c>
      <c r="Z33" s="6">
        <v>-8.51</v>
      </c>
      <c r="AA33" s="22">
        <v>38993630</v>
      </c>
    </row>
    <row r="34" spans="1:27" ht="12.75">
      <c r="A34" s="5" t="s">
        <v>38</v>
      </c>
      <c r="B34" s="3"/>
      <c r="C34" s="22"/>
      <c r="D34" s="22"/>
      <c r="E34" s="23">
        <v>8775194</v>
      </c>
      <c r="F34" s="24">
        <v>8775194</v>
      </c>
      <c r="G34" s="24">
        <v>210502</v>
      </c>
      <c r="H34" s="24">
        <v>573045</v>
      </c>
      <c r="I34" s="24">
        <v>655356</v>
      </c>
      <c r="J34" s="24">
        <v>1438903</v>
      </c>
      <c r="K34" s="24">
        <v>940675</v>
      </c>
      <c r="L34" s="24">
        <v>997719</v>
      </c>
      <c r="M34" s="24">
        <v>1389763</v>
      </c>
      <c r="N34" s="24">
        <v>3328157</v>
      </c>
      <c r="O34" s="24"/>
      <c r="P34" s="24"/>
      <c r="Q34" s="24"/>
      <c r="R34" s="24"/>
      <c r="S34" s="24"/>
      <c r="T34" s="24"/>
      <c r="U34" s="24"/>
      <c r="V34" s="24"/>
      <c r="W34" s="24">
        <v>4767060</v>
      </c>
      <c r="X34" s="24">
        <v>4867675</v>
      </c>
      <c r="Y34" s="24">
        <v>-100615</v>
      </c>
      <c r="Z34" s="6">
        <v>-2.07</v>
      </c>
      <c r="AA34" s="22">
        <v>8775194</v>
      </c>
    </row>
    <row r="35" spans="1:27" ht="12.75">
      <c r="A35" s="5" t="s">
        <v>39</v>
      </c>
      <c r="B35" s="3"/>
      <c r="C35" s="22"/>
      <c r="D35" s="22"/>
      <c r="E35" s="23">
        <v>23732562</v>
      </c>
      <c r="F35" s="24">
        <v>23732562</v>
      </c>
      <c r="G35" s="24">
        <v>2915433</v>
      </c>
      <c r="H35" s="24">
        <v>3799569</v>
      </c>
      <c r="I35" s="24">
        <v>3666393</v>
      </c>
      <c r="J35" s="24">
        <v>10381395</v>
      </c>
      <c r="K35" s="24">
        <v>2973732</v>
      </c>
      <c r="L35" s="24">
        <v>4665855</v>
      </c>
      <c r="M35" s="24">
        <v>4499096</v>
      </c>
      <c r="N35" s="24">
        <v>12138683</v>
      </c>
      <c r="O35" s="24"/>
      <c r="P35" s="24"/>
      <c r="Q35" s="24"/>
      <c r="R35" s="24"/>
      <c r="S35" s="24"/>
      <c r="T35" s="24"/>
      <c r="U35" s="24"/>
      <c r="V35" s="24"/>
      <c r="W35" s="24">
        <v>22520078</v>
      </c>
      <c r="X35" s="24">
        <v>26119122</v>
      </c>
      <c r="Y35" s="24">
        <v>-3599044</v>
      </c>
      <c r="Z35" s="6">
        <v>-13.78</v>
      </c>
      <c r="AA35" s="22">
        <v>23732562</v>
      </c>
    </row>
    <row r="36" spans="1:27" ht="12.75">
      <c r="A36" s="5" t="s">
        <v>40</v>
      </c>
      <c r="B36" s="3"/>
      <c r="C36" s="22"/>
      <c r="D36" s="22"/>
      <c r="E36" s="23">
        <v>13646538</v>
      </c>
      <c r="F36" s="24">
        <v>13646538</v>
      </c>
      <c r="G36" s="24">
        <v>699918</v>
      </c>
      <c r="H36" s="24">
        <v>884302</v>
      </c>
      <c r="I36" s="24">
        <v>1216868</v>
      </c>
      <c r="J36" s="24">
        <v>2801088</v>
      </c>
      <c r="K36" s="24">
        <v>1004033</v>
      </c>
      <c r="L36" s="24">
        <v>899360</v>
      </c>
      <c r="M36" s="24">
        <v>1106293</v>
      </c>
      <c r="N36" s="24">
        <v>3009686</v>
      </c>
      <c r="O36" s="24"/>
      <c r="P36" s="24"/>
      <c r="Q36" s="24"/>
      <c r="R36" s="24"/>
      <c r="S36" s="24"/>
      <c r="T36" s="24"/>
      <c r="U36" s="24"/>
      <c r="V36" s="24"/>
      <c r="W36" s="24">
        <v>5810774</v>
      </c>
      <c r="X36" s="24">
        <v>7482287</v>
      </c>
      <c r="Y36" s="24">
        <v>-1671513</v>
      </c>
      <c r="Z36" s="6">
        <v>-22.34</v>
      </c>
      <c r="AA36" s="22">
        <v>13646538</v>
      </c>
    </row>
    <row r="37" spans="1:27" ht="12.75">
      <c r="A37" s="5" t="s">
        <v>41</v>
      </c>
      <c r="B37" s="3"/>
      <c r="C37" s="25"/>
      <c r="D37" s="25"/>
      <c r="E37" s="26">
        <v>3512148</v>
      </c>
      <c r="F37" s="27">
        <v>3512148</v>
      </c>
      <c r="G37" s="27">
        <v>104999</v>
      </c>
      <c r="H37" s="27">
        <v>1125145</v>
      </c>
      <c r="I37" s="27">
        <v>1045233</v>
      </c>
      <c r="J37" s="27">
        <v>2275377</v>
      </c>
      <c r="K37" s="27">
        <v>2370423</v>
      </c>
      <c r="L37" s="27">
        <v>1175717</v>
      </c>
      <c r="M37" s="27">
        <v>1332465</v>
      </c>
      <c r="N37" s="27">
        <v>4878605</v>
      </c>
      <c r="O37" s="27"/>
      <c r="P37" s="27"/>
      <c r="Q37" s="27"/>
      <c r="R37" s="27"/>
      <c r="S37" s="27"/>
      <c r="T37" s="27"/>
      <c r="U37" s="27"/>
      <c r="V37" s="27"/>
      <c r="W37" s="27">
        <v>7153982</v>
      </c>
      <c r="X37" s="27">
        <v>1781072</v>
      </c>
      <c r="Y37" s="27">
        <v>5372910</v>
      </c>
      <c r="Z37" s="7">
        <v>301.67</v>
      </c>
      <c r="AA37" s="25">
        <v>3512148</v>
      </c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190847864</v>
      </c>
      <c r="F38" s="21">
        <f t="shared" si="7"/>
        <v>190847864</v>
      </c>
      <c r="G38" s="21">
        <f t="shared" si="7"/>
        <v>7624589</v>
      </c>
      <c r="H38" s="21">
        <f t="shared" si="7"/>
        <v>4397289</v>
      </c>
      <c r="I38" s="21">
        <f t="shared" si="7"/>
        <v>9163514</v>
      </c>
      <c r="J38" s="21">
        <f t="shared" si="7"/>
        <v>21185392</v>
      </c>
      <c r="K38" s="21">
        <f t="shared" si="7"/>
        <v>7072641</v>
      </c>
      <c r="L38" s="21">
        <f t="shared" si="7"/>
        <v>18184617</v>
      </c>
      <c r="M38" s="21">
        <f t="shared" si="7"/>
        <v>7474966</v>
      </c>
      <c r="N38" s="21">
        <f t="shared" si="7"/>
        <v>32732224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53917616</v>
      </c>
      <c r="X38" s="21">
        <f t="shared" si="7"/>
        <v>97974001</v>
      </c>
      <c r="Y38" s="21">
        <f t="shared" si="7"/>
        <v>-44056385</v>
      </c>
      <c r="Z38" s="4">
        <f>+IF(X38&lt;&gt;0,+(Y38/X38)*100,0)</f>
        <v>-44.96742457215767</v>
      </c>
      <c r="AA38" s="19">
        <f>SUM(AA39:AA41)</f>
        <v>190847864</v>
      </c>
    </row>
    <row r="39" spans="1:27" ht="12.75">
      <c r="A39" s="5" t="s">
        <v>43</v>
      </c>
      <c r="B39" s="3"/>
      <c r="C39" s="22"/>
      <c r="D39" s="22"/>
      <c r="E39" s="23">
        <v>144942728</v>
      </c>
      <c r="F39" s="24">
        <v>144942728</v>
      </c>
      <c r="G39" s="24">
        <v>5416643</v>
      </c>
      <c r="H39" s="24">
        <v>2525802</v>
      </c>
      <c r="I39" s="24">
        <v>6573445</v>
      </c>
      <c r="J39" s="24">
        <v>14515890</v>
      </c>
      <c r="K39" s="24">
        <v>5308089</v>
      </c>
      <c r="L39" s="24">
        <v>16306740</v>
      </c>
      <c r="M39" s="24">
        <v>4573915</v>
      </c>
      <c r="N39" s="24">
        <v>26188744</v>
      </c>
      <c r="O39" s="24"/>
      <c r="P39" s="24"/>
      <c r="Q39" s="24"/>
      <c r="R39" s="24"/>
      <c r="S39" s="24"/>
      <c r="T39" s="24"/>
      <c r="U39" s="24"/>
      <c r="V39" s="24"/>
      <c r="W39" s="24">
        <v>40704634</v>
      </c>
      <c r="X39" s="24">
        <v>77612562</v>
      </c>
      <c r="Y39" s="24">
        <v>-36907928</v>
      </c>
      <c r="Z39" s="6">
        <v>-47.55</v>
      </c>
      <c r="AA39" s="22">
        <v>144942728</v>
      </c>
    </row>
    <row r="40" spans="1:27" ht="12.75">
      <c r="A40" s="5" t="s">
        <v>44</v>
      </c>
      <c r="B40" s="3"/>
      <c r="C40" s="22"/>
      <c r="D40" s="22"/>
      <c r="E40" s="23">
        <v>14371111</v>
      </c>
      <c r="F40" s="24">
        <v>14371111</v>
      </c>
      <c r="G40" s="24">
        <v>30182</v>
      </c>
      <c r="H40" s="24">
        <v>319307</v>
      </c>
      <c r="I40" s="24">
        <v>628173</v>
      </c>
      <c r="J40" s="24">
        <v>977662</v>
      </c>
      <c r="K40" s="24">
        <v>1029471</v>
      </c>
      <c r="L40" s="24">
        <v>309453</v>
      </c>
      <c r="M40" s="24">
        <v>871697</v>
      </c>
      <c r="N40" s="24">
        <v>2210621</v>
      </c>
      <c r="O40" s="24"/>
      <c r="P40" s="24"/>
      <c r="Q40" s="24"/>
      <c r="R40" s="24"/>
      <c r="S40" s="24"/>
      <c r="T40" s="24"/>
      <c r="U40" s="24"/>
      <c r="V40" s="24"/>
      <c r="W40" s="24">
        <v>3188283</v>
      </c>
      <c r="X40" s="24">
        <v>4870628</v>
      </c>
      <c r="Y40" s="24">
        <v>-1682345</v>
      </c>
      <c r="Z40" s="6">
        <v>-34.54</v>
      </c>
      <c r="AA40" s="22">
        <v>14371111</v>
      </c>
    </row>
    <row r="41" spans="1:27" ht="12.75">
      <c r="A41" s="5" t="s">
        <v>45</v>
      </c>
      <c r="B41" s="3"/>
      <c r="C41" s="22"/>
      <c r="D41" s="22"/>
      <c r="E41" s="23">
        <v>31534025</v>
      </c>
      <c r="F41" s="24">
        <v>31534025</v>
      </c>
      <c r="G41" s="24">
        <v>2177764</v>
      </c>
      <c r="H41" s="24">
        <v>1552180</v>
      </c>
      <c r="I41" s="24">
        <v>1961896</v>
      </c>
      <c r="J41" s="24">
        <v>5691840</v>
      </c>
      <c r="K41" s="24">
        <v>735081</v>
      </c>
      <c r="L41" s="24">
        <v>1568424</v>
      </c>
      <c r="M41" s="24">
        <v>2029354</v>
      </c>
      <c r="N41" s="24">
        <v>4332859</v>
      </c>
      <c r="O41" s="24"/>
      <c r="P41" s="24"/>
      <c r="Q41" s="24"/>
      <c r="R41" s="24"/>
      <c r="S41" s="24"/>
      <c r="T41" s="24"/>
      <c r="U41" s="24"/>
      <c r="V41" s="24"/>
      <c r="W41" s="24">
        <v>10024699</v>
      </c>
      <c r="X41" s="24">
        <v>15490811</v>
      </c>
      <c r="Y41" s="24">
        <v>-5466112</v>
      </c>
      <c r="Z41" s="6">
        <v>-35.29</v>
      </c>
      <c r="AA41" s="22">
        <v>31534025</v>
      </c>
    </row>
    <row r="42" spans="1:27" ht="12.75">
      <c r="A42" s="2" t="s">
        <v>46</v>
      </c>
      <c r="B42" s="8"/>
      <c r="C42" s="19">
        <f aca="true" t="shared" si="8" ref="C42:Y42">SUM(C43:C46)</f>
        <v>427833003</v>
      </c>
      <c r="D42" s="19">
        <f>SUM(D43:D46)</f>
        <v>0</v>
      </c>
      <c r="E42" s="20">
        <f t="shared" si="8"/>
        <v>710332299</v>
      </c>
      <c r="F42" s="21">
        <f t="shared" si="8"/>
        <v>710332299</v>
      </c>
      <c r="G42" s="21">
        <f t="shared" si="8"/>
        <v>18497589</v>
      </c>
      <c r="H42" s="21">
        <f t="shared" si="8"/>
        <v>31260819</v>
      </c>
      <c r="I42" s="21">
        <f t="shared" si="8"/>
        <v>34160441</v>
      </c>
      <c r="J42" s="21">
        <f t="shared" si="8"/>
        <v>83918849</v>
      </c>
      <c r="K42" s="21">
        <f t="shared" si="8"/>
        <v>40942853</v>
      </c>
      <c r="L42" s="21">
        <f t="shared" si="8"/>
        <v>32130170</v>
      </c>
      <c r="M42" s="21">
        <f t="shared" si="8"/>
        <v>34971901</v>
      </c>
      <c r="N42" s="21">
        <f t="shared" si="8"/>
        <v>108044924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191963773</v>
      </c>
      <c r="X42" s="21">
        <f t="shared" si="8"/>
        <v>360072237</v>
      </c>
      <c r="Y42" s="21">
        <f t="shared" si="8"/>
        <v>-168108464</v>
      </c>
      <c r="Z42" s="4">
        <f>+IF(X42&lt;&gt;0,+(Y42/X42)*100,0)</f>
        <v>-46.68742733419906</v>
      </c>
      <c r="AA42" s="19">
        <f>SUM(AA43:AA46)</f>
        <v>710332299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>
        <v>427833003</v>
      </c>
      <c r="D44" s="22"/>
      <c r="E44" s="23">
        <v>710332299</v>
      </c>
      <c r="F44" s="24">
        <v>710332299</v>
      </c>
      <c r="G44" s="24">
        <v>18497589</v>
      </c>
      <c r="H44" s="24">
        <v>31260819</v>
      </c>
      <c r="I44" s="24">
        <v>34160441</v>
      </c>
      <c r="J44" s="24">
        <v>83918849</v>
      </c>
      <c r="K44" s="24">
        <v>40942853</v>
      </c>
      <c r="L44" s="24">
        <v>32130170</v>
      </c>
      <c r="M44" s="24">
        <v>34971901</v>
      </c>
      <c r="N44" s="24">
        <v>108044924</v>
      </c>
      <c r="O44" s="24"/>
      <c r="P44" s="24"/>
      <c r="Q44" s="24"/>
      <c r="R44" s="24"/>
      <c r="S44" s="24"/>
      <c r="T44" s="24"/>
      <c r="U44" s="24"/>
      <c r="V44" s="24"/>
      <c r="W44" s="24">
        <v>191963773</v>
      </c>
      <c r="X44" s="24">
        <v>360072237</v>
      </c>
      <c r="Y44" s="24">
        <v>-168108464</v>
      </c>
      <c r="Z44" s="6">
        <v>-46.69</v>
      </c>
      <c r="AA44" s="22">
        <v>710332299</v>
      </c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>
        <v>5888190</v>
      </c>
      <c r="F47" s="21">
        <v>5888190</v>
      </c>
      <c r="G47" s="21">
        <v>285267</v>
      </c>
      <c r="H47" s="21">
        <v>528710</v>
      </c>
      <c r="I47" s="21">
        <v>799007</v>
      </c>
      <c r="J47" s="21">
        <v>1612984</v>
      </c>
      <c r="K47" s="21">
        <v>404314</v>
      </c>
      <c r="L47" s="21">
        <v>579114</v>
      </c>
      <c r="M47" s="21">
        <v>682772</v>
      </c>
      <c r="N47" s="21">
        <v>1666200</v>
      </c>
      <c r="O47" s="21"/>
      <c r="P47" s="21"/>
      <c r="Q47" s="21"/>
      <c r="R47" s="21"/>
      <c r="S47" s="21"/>
      <c r="T47" s="21"/>
      <c r="U47" s="21"/>
      <c r="V47" s="21"/>
      <c r="W47" s="21">
        <v>3279184</v>
      </c>
      <c r="X47" s="21">
        <v>3337348</v>
      </c>
      <c r="Y47" s="21">
        <v>-58164</v>
      </c>
      <c r="Z47" s="4">
        <v>-1.74</v>
      </c>
      <c r="AA47" s="19">
        <v>5888190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1549056497</v>
      </c>
      <c r="D48" s="44">
        <f>+D28+D32+D38+D42+D47</f>
        <v>0</v>
      </c>
      <c r="E48" s="45">
        <f t="shared" si="9"/>
        <v>1470306830</v>
      </c>
      <c r="F48" s="46">
        <f t="shared" si="9"/>
        <v>1470306830</v>
      </c>
      <c r="G48" s="46">
        <f t="shared" si="9"/>
        <v>55319130</v>
      </c>
      <c r="H48" s="46">
        <f t="shared" si="9"/>
        <v>76341119</v>
      </c>
      <c r="I48" s="46">
        <f t="shared" si="9"/>
        <v>96880576</v>
      </c>
      <c r="J48" s="46">
        <f t="shared" si="9"/>
        <v>228540825</v>
      </c>
      <c r="K48" s="46">
        <f t="shared" si="9"/>
        <v>110426931</v>
      </c>
      <c r="L48" s="46">
        <f t="shared" si="9"/>
        <v>102206216</v>
      </c>
      <c r="M48" s="46">
        <f t="shared" si="9"/>
        <v>101647552</v>
      </c>
      <c r="N48" s="46">
        <f t="shared" si="9"/>
        <v>314280699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542821524</v>
      </c>
      <c r="X48" s="46">
        <f t="shared" si="9"/>
        <v>758326838</v>
      </c>
      <c r="Y48" s="46">
        <f t="shared" si="9"/>
        <v>-215505314</v>
      </c>
      <c r="Z48" s="47">
        <f>+IF(X48&lt;&gt;0,+(Y48/X48)*100,0)</f>
        <v>-28.418526577322588</v>
      </c>
      <c r="AA48" s="44">
        <f>+AA28+AA32+AA38+AA42+AA47</f>
        <v>1470306830</v>
      </c>
    </row>
    <row r="49" spans="1:27" ht="12.75">
      <c r="A49" s="14" t="s">
        <v>58</v>
      </c>
      <c r="B49" s="15"/>
      <c r="C49" s="48">
        <f aca="true" t="shared" si="10" ref="C49:Y49">+C25-C48</f>
        <v>648398909</v>
      </c>
      <c r="D49" s="48">
        <f>+D25-D48</f>
        <v>0</v>
      </c>
      <c r="E49" s="49">
        <f t="shared" si="10"/>
        <v>1026680457</v>
      </c>
      <c r="F49" s="50">
        <f t="shared" si="10"/>
        <v>1026680457</v>
      </c>
      <c r="G49" s="50">
        <f t="shared" si="10"/>
        <v>610009495</v>
      </c>
      <c r="H49" s="50">
        <f t="shared" si="10"/>
        <v>127883834</v>
      </c>
      <c r="I49" s="50">
        <f t="shared" si="10"/>
        <v>-69380415</v>
      </c>
      <c r="J49" s="50">
        <f t="shared" si="10"/>
        <v>668512914</v>
      </c>
      <c r="K49" s="50">
        <f t="shared" si="10"/>
        <v>-41034321</v>
      </c>
      <c r="L49" s="50">
        <f t="shared" si="10"/>
        <v>-77768023</v>
      </c>
      <c r="M49" s="50">
        <f t="shared" si="10"/>
        <v>416301581</v>
      </c>
      <c r="N49" s="50">
        <f t="shared" si="10"/>
        <v>297499237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966012151</v>
      </c>
      <c r="X49" s="50">
        <f>IF(F25=F48,0,X25-X48)</f>
        <v>253013440</v>
      </c>
      <c r="Y49" s="50">
        <f t="shared" si="10"/>
        <v>712998711</v>
      </c>
      <c r="Z49" s="51">
        <f>+IF(X49&lt;&gt;0,+(Y49/X49)*100,0)</f>
        <v>281.8027022596112</v>
      </c>
      <c r="AA49" s="48">
        <f>+AA25-AA48</f>
        <v>1026680457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92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231253284</v>
      </c>
      <c r="D5" s="19">
        <f>SUM(D6:D8)</f>
        <v>0</v>
      </c>
      <c r="E5" s="20">
        <f t="shared" si="0"/>
        <v>305238875</v>
      </c>
      <c r="F5" s="21">
        <f t="shared" si="0"/>
        <v>305238875</v>
      </c>
      <c r="G5" s="21">
        <f t="shared" si="0"/>
        <v>134335823</v>
      </c>
      <c r="H5" s="21">
        <f t="shared" si="0"/>
        <v>-7603188</v>
      </c>
      <c r="I5" s="21">
        <f t="shared" si="0"/>
        <v>9989902</v>
      </c>
      <c r="J5" s="21">
        <f t="shared" si="0"/>
        <v>136722537</v>
      </c>
      <c r="K5" s="21">
        <f t="shared" si="0"/>
        <v>-8307032</v>
      </c>
      <c r="L5" s="21">
        <f t="shared" si="0"/>
        <v>-6509056</v>
      </c>
      <c r="M5" s="21">
        <f t="shared" si="0"/>
        <v>72112460</v>
      </c>
      <c r="N5" s="21">
        <f t="shared" si="0"/>
        <v>57296372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194018909</v>
      </c>
      <c r="X5" s="21">
        <f t="shared" si="0"/>
        <v>152619438</v>
      </c>
      <c r="Y5" s="21">
        <f t="shared" si="0"/>
        <v>41399471</v>
      </c>
      <c r="Z5" s="4">
        <f>+IF(X5&lt;&gt;0,+(Y5/X5)*100,0)</f>
        <v>27.125949055060733</v>
      </c>
      <c r="AA5" s="19">
        <f>SUM(AA6:AA8)</f>
        <v>305238875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>
        <v>231054846</v>
      </c>
      <c r="D7" s="25"/>
      <c r="E7" s="26">
        <v>305238875</v>
      </c>
      <c r="F7" s="27">
        <v>305238875</v>
      </c>
      <c r="G7" s="27">
        <v>134335823</v>
      </c>
      <c r="H7" s="27">
        <v>-7618359</v>
      </c>
      <c r="I7" s="27">
        <v>9989902</v>
      </c>
      <c r="J7" s="27">
        <v>136707366</v>
      </c>
      <c r="K7" s="27">
        <v>-8307032</v>
      </c>
      <c r="L7" s="27">
        <v>-6509056</v>
      </c>
      <c r="M7" s="27">
        <v>72112460</v>
      </c>
      <c r="N7" s="27">
        <v>57296372</v>
      </c>
      <c r="O7" s="27"/>
      <c r="P7" s="27"/>
      <c r="Q7" s="27"/>
      <c r="R7" s="27"/>
      <c r="S7" s="27"/>
      <c r="T7" s="27"/>
      <c r="U7" s="27"/>
      <c r="V7" s="27"/>
      <c r="W7" s="27">
        <v>194003738</v>
      </c>
      <c r="X7" s="27">
        <v>152619438</v>
      </c>
      <c r="Y7" s="27">
        <v>41384300</v>
      </c>
      <c r="Z7" s="7">
        <v>27.12</v>
      </c>
      <c r="AA7" s="25">
        <v>305238875</v>
      </c>
    </row>
    <row r="8" spans="1:27" ht="12.75">
      <c r="A8" s="5" t="s">
        <v>35</v>
      </c>
      <c r="B8" s="3"/>
      <c r="C8" s="22">
        <v>198438</v>
      </c>
      <c r="D8" s="22"/>
      <c r="E8" s="23"/>
      <c r="F8" s="24"/>
      <c r="G8" s="24"/>
      <c r="H8" s="24">
        <v>15171</v>
      </c>
      <c r="I8" s="24"/>
      <c r="J8" s="24">
        <v>15171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15171</v>
      </c>
      <c r="X8" s="24"/>
      <c r="Y8" s="24">
        <v>15171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4500403</v>
      </c>
      <c r="D9" s="19">
        <f>SUM(D10:D14)</f>
        <v>0</v>
      </c>
      <c r="E9" s="20">
        <f t="shared" si="1"/>
        <v>9185000</v>
      </c>
      <c r="F9" s="21">
        <f t="shared" si="1"/>
        <v>9185000</v>
      </c>
      <c r="G9" s="21">
        <f t="shared" si="1"/>
        <v>301098</v>
      </c>
      <c r="H9" s="21">
        <f t="shared" si="1"/>
        <v>268581</v>
      </c>
      <c r="I9" s="21">
        <f t="shared" si="1"/>
        <v>172442</v>
      </c>
      <c r="J9" s="21">
        <f t="shared" si="1"/>
        <v>742121</v>
      </c>
      <c r="K9" s="21">
        <f t="shared" si="1"/>
        <v>331387</v>
      </c>
      <c r="L9" s="21">
        <f t="shared" si="1"/>
        <v>464401</v>
      </c>
      <c r="M9" s="21">
        <f t="shared" si="1"/>
        <v>-50815</v>
      </c>
      <c r="N9" s="21">
        <f t="shared" si="1"/>
        <v>744973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1487094</v>
      </c>
      <c r="X9" s="21">
        <f t="shared" si="1"/>
        <v>4592502</v>
      </c>
      <c r="Y9" s="21">
        <f t="shared" si="1"/>
        <v>-3105408</v>
      </c>
      <c r="Z9" s="4">
        <f>+IF(X9&lt;&gt;0,+(Y9/X9)*100,0)</f>
        <v>-67.61908867976541</v>
      </c>
      <c r="AA9" s="19">
        <f>SUM(AA10:AA14)</f>
        <v>9185000</v>
      </c>
    </row>
    <row r="10" spans="1:27" ht="12.75">
      <c r="A10" s="5" t="s">
        <v>37</v>
      </c>
      <c r="B10" s="3"/>
      <c r="C10" s="22">
        <v>41397</v>
      </c>
      <c r="D10" s="22"/>
      <c r="E10" s="23">
        <v>4785000</v>
      </c>
      <c r="F10" s="24">
        <v>4785000</v>
      </c>
      <c r="G10" s="24"/>
      <c r="H10" s="24"/>
      <c r="I10" s="24"/>
      <c r="J10" s="24"/>
      <c r="K10" s="24">
        <v>1279</v>
      </c>
      <c r="L10" s="24">
        <v>138777</v>
      </c>
      <c r="M10" s="24">
        <v>26836</v>
      </c>
      <c r="N10" s="24">
        <v>166892</v>
      </c>
      <c r="O10" s="24"/>
      <c r="P10" s="24"/>
      <c r="Q10" s="24"/>
      <c r="R10" s="24"/>
      <c r="S10" s="24"/>
      <c r="T10" s="24"/>
      <c r="U10" s="24"/>
      <c r="V10" s="24"/>
      <c r="W10" s="24">
        <v>166892</v>
      </c>
      <c r="X10" s="24">
        <v>2392500</v>
      </c>
      <c r="Y10" s="24">
        <v>-2225608</v>
      </c>
      <c r="Z10" s="6">
        <v>-93.02</v>
      </c>
      <c r="AA10" s="22">
        <v>4785000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>
        <v>4459006</v>
      </c>
      <c r="D12" s="22"/>
      <c r="E12" s="23">
        <v>4400000</v>
      </c>
      <c r="F12" s="24">
        <v>4400000</v>
      </c>
      <c r="G12" s="24">
        <v>301098</v>
      </c>
      <c r="H12" s="24">
        <v>268581</v>
      </c>
      <c r="I12" s="24">
        <v>172442</v>
      </c>
      <c r="J12" s="24">
        <v>742121</v>
      </c>
      <c r="K12" s="24">
        <v>330108</v>
      </c>
      <c r="L12" s="24">
        <v>325624</v>
      </c>
      <c r="M12" s="24">
        <v>-77651</v>
      </c>
      <c r="N12" s="24">
        <v>578081</v>
      </c>
      <c r="O12" s="24"/>
      <c r="P12" s="24"/>
      <c r="Q12" s="24"/>
      <c r="R12" s="24"/>
      <c r="S12" s="24"/>
      <c r="T12" s="24"/>
      <c r="U12" s="24"/>
      <c r="V12" s="24"/>
      <c r="W12" s="24">
        <v>1320202</v>
      </c>
      <c r="X12" s="24">
        <v>2200002</v>
      </c>
      <c r="Y12" s="24">
        <v>-879800</v>
      </c>
      <c r="Z12" s="6">
        <v>-39.99</v>
      </c>
      <c r="AA12" s="22">
        <v>4400000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47650626</v>
      </c>
      <c r="D15" s="19">
        <f>SUM(D16:D18)</f>
        <v>0</v>
      </c>
      <c r="E15" s="20">
        <f t="shared" si="2"/>
        <v>61730000</v>
      </c>
      <c r="F15" s="21">
        <f t="shared" si="2"/>
        <v>61730000</v>
      </c>
      <c r="G15" s="21">
        <f t="shared" si="2"/>
        <v>96548</v>
      </c>
      <c r="H15" s="21">
        <f t="shared" si="2"/>
        <v>22048</v>
      </c>
      <c r="I15" s="21">
        <f t="shared" si="2"/>
        <v>21399</v>
      </c>
      <c r="J15" s="21">
        <f t="shared" si="2"/>
        <v>139995</v>
      </c>
      <c r="K15" s="21">
        <f t="shared" si="2"/>
        <v>10230411</v>
      </c>
      <c r="L15" s="21">
        <f t="shared" si="2"/>
        <v>9097424</v>
      </c>
      <c r="M15" s="21">
        <f t="shared" si="2"/>
        <v>206534</v>
      </c>
      <c r="N15" s="21">
        <f t="shared" si="2"/>
        <v>19534369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19674364</v>
      </c>
      <c r="X15" s="21">
        <f t="shared" si="2"/>
        <v>30864996</v>
      </c>
      <c r="Y15" s="21">
        <f t="shared" si="2"/>
        <v>-11190632</v>
      </c>
      <c r="Z15" s="4">
        <f>+IF(X15&lt;&gt;0,+(Y15/X15)*100,0)</f>
        <v>-36.25670970441726</v>
      </c>
      <c r="AA15" s="19">
        <f>SUM(AA16:AA18)</f>
        <v>61730000</v>
      </c>
    </row>
    <row r="16" spans="1:27" ht="12.75">
      <c r="A16" s="5" t="s">
        <v>43</v>
      </c>
      <c r="B16" s="3"/>
      <c r="C16" s="22">
        <v>638068</v>
      </c>
      <c r="D16" s="22"/>
      <c r="E16" s="23">
        <v>625000</v>
      </c>
      <c r="F16" s="24">
        <v>625000</v>
      </c>
      <c r="G16" s="24">
        <v>83826</v>
      </c>
      <c r="H16" s="24">
        <v>12038</v>
      </c>
      <c r="I16" s="24">
        <v>11989</v>
      </c>
      <c r="J16" s="24">
        <v>107853</v>
      </c>
      <c r="K16" s="24">
        <v>87650</v>
      </c>
      <c r="L16" s="24">
        <v>144569</v>
      </c>
      <c r="M16" s="24">
        <v>23564</v>
      </c>
      <c r="N16" s="24">
        <v>255783</v>
      </c>
      <c r="O16" s="24"/>
      <c r="P16" s="24"/>
      <c r="Q16" s="24"/>
      <c r="R16" s="24"/>
      <c r="S16" s="24"/>
      <c r="T16" s="24"/>
      <c r="U16" s="24"/>
      <c r="V16" s="24"/>
      <c r="W16" s="24">
        <v>363636</v>
      </c>
      <c r="X16" s="24">
        <v>312498</v>
      </c>
      <c r="Y16" s="24">
        <v>51138</v>
      </c>
      <c r="Z16" s="6">
        <v>16.36</v>
      </c>
      <c r="AA16" s="22">
        <v>625000</v>
      </c>
    </row>
    <row r="17" spans="1:27" ht="12.75">
      <c r="A17" s="5" t="s">
        <v>44</v>
      </c>
      <c r="B17" s="3"/>
      <c r="C17" s="22">
        <v>47012558</v>
      </c>
      <c r="D17" s="22"/>
      <c r="E17" s="23">
        <v>61105000</v>
      </c>
      <c r="F17" s="24">
        <v>61105000</v>
      </c>
      <c r="G17" s="24">
        <v>12722</v>
      </c>
      <c r="H17" s="24">
        <v>10010</v>
      </c>
      <c r="I17" s="24">
        <v>9410</v>
      </c>
      <c r="J17" s="24">
        <v>32142</v>
      </c>
      <c r="K17" s="24">
        <v>10142761</v>
      </c>
      <c r="L17" s="24">
        <v>8952855</v>
      </c>
      <c r="M17" s="24">
        <v>182970</v>
      </c>
      <c r="N17" s="24">
        <v>19278586</v>
      </c>
      <c r="O17" s="24"/>
      <c r="P17" s="24"/>
      <c r="Q17" s="24"/>
      <c r="R17" s="24"/>
      <c r="S17" s="24"/>
      <c r="T17" s="24"/>
      <c r="U17" s="24"/>
      <c r="V17" s="24"/>
      <c r="W17" s="24">
        <v>19310728</v>
      </c>
      <c r="X17" s="24">
        <v>30552498</v>
      </c>
      <c r="Y17" s="24">
        <v>-11241770</v>
      </c>
      <c r="Z17" s="6">
        <v>-36.79</v>
      </c>
      <c r="AA17" s="22">
        <v>61105000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148838023</v>
      </c>
      <c r="D19" s="19">
        <f>SUM(D20:D23)</f>
        <v>0</v>
      </c>
      <c r="E19" s="20">
        <f t="shared" si="3"/>
        <v>103542593</v>
      </c>
      <c r="F19" s="21">
        <f t="shared" si="3"/>
        <v>103542593</v>
      </c>
      <c r="G19" s="21">
        <f t="shared" si="3"/>
        <v>6148525</v>
      </c>
      <c r="H19" s="21">
        <f t="shared" si="3"/>
        <v>5960590</v>
      </c>
      <c r="I19" s="21">
        <f t="shared" si="3"/>
        <v>4384674</v>
      </c>
      <c r="J19" s="21">
        <f t="shared" si="3"/>
        <v>16493789</v>
      </c>
      <c r="K19" s="21">
        <f t="shared" si="3"/>
        <v>7972790</v>
      </c>
      <c r="L19" s="21">
        <f t="shared" si="3"/>
        <v>17445130</v>
      </c>
      <c r="M19" s="21">
        <f t="shared" si="3"/>
        <v>5096555</v>
      </c>
      <c r="N19" s="21">
        <f t="shared" si="3"/>
        <v>30514475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47008264</v>
      </c>
      <c r="X19" s="21">
        <f t="shared" si="3"/>
        <v>51771294</v>
      </c>
      <c r="Y19" s="21">
        <f t="shared" si="3"/>
        <v>-4763030</v>
      </c>
      <c r="Z19" s="4">
        <f>+IF(X19&lt;&gt;0,+(Y19/X19)*100,0)</f>
        <v>-9.20013704892136</v>
      </c>
      <c r="AA19" s="19">
        <f>SUM(AA20:AA23)</f>
        <v>103542593</v>
      </c>
    </row>
    <row r="20" spans="1:27" ht="12.75">
      <c r="A20" s="5" t="s">
        <v>47</v>
      </c>
      <c r="B20" s="3"/>
      <c r="C20" s="22">
        <v>139287267</v>
      </c>
      <c r="D20" s="22"/>
      <c r="E20" s="23">
        <v>93630833</v>
      </c>
      <c r="F20" s="24">
        <v>93630833</v>
      </c>
      <c r="G20" s="24">
        <v>5306814</v>
      </c>
      <c r="H20" s="24">
        <v>5132650</v>
      </c>
      <c r="I20" s="24">
        <v>3544979</v>
      </c>
      <c r="J20" s="24">
        <v>13984443</v>
      </c>
      <c r="K20" s="24">
        <v>7123382</v>
      </c>
      <c r="L20" s="24">
        <v>16606096</v>
      </c>
      <c r="M20" s="24">
        <v>4247913</v>
      </c>
      <c r="N20" s="24">
        <v>27977391</v>
      </c>
      <c r="O20" s="24"/>
      <c r="P20" s="24"/>
      <c r="Q20" s="24"/>
      <c r="R20" s="24"/>
      <c r="S20" s="24"/>
      <c r="T20" s="24"/>
      <c r="U20" s="24"/>
      <c r="V20" s="24"/>
      <c r="W20" s="24">
        <v>41961834</v>
      </c>
      <c r="X20" s="24">
        <v>46815414</v>
      </c>
      <c r="Y20" s="24">
        <v>-4853580</v>
      </c>
      <c r="Z20" s="6">
        <v>-10.37</v>
      </c>
      <c r="AA20" s="22">
        <v>93630833</v>
      </c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>
        <v>9550756</v>
      </c>
      <c r="D23" s="22"/>
      <c r="E23" s="23">
        <v>9911760</v>
      </c>
      <c r="F23" s="24">
        <v>9911760</v>
      </c>
      <c r="G23" s="24">
        <v>841711</v>
      </c>
      <c r="H23" s="24">
        <v>827940</v>
      </c>
      <c r="I23" s="24">
        <v>839695</v>
      </c>
      <c r="J23" s="24">
        <v>2509346</v>
      </c>
      <c r="K23" s="24">
        <v>849408</v>
      </c>
      <c r="L23" s="24">
        <v>839034</v>
      </c>
      <c r="M23" s="24">
        <v>848642</v>
      </c>
      <c r="N23" s="24">
        <v>2537084</v>
      </c>
      <c r="O23" s="24"/>
      <c r="P23" s="24"/>
      <c r="Q23" s="24"/>
      <c r="R23" s="24"/>
      <c r="S23" s="24"/>
      <c r="T23" s="24"/>
      <c r="U23" s="24"/>
      <c r="V23" s="24"/>
      <c r="W23" s="24">
        <v>5046430</v>
      </c>
      <c r="X23" s="24">
        <v>4955880</v>
      </c>
      <c r="Y23" s="24">
        <v>90550</v>
      </c>
      <c r="Z23" s="6">
        <v>1.83</v>
      </c>
      <c r="AA23" s="22">
        <v>9911760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432242336</v>
      </c>
      <c r="D25" s="44">
        <f>+D5+D9+D15+D19+D24</f>
        <v>0</v>
      </c>
      <c r="E25" s="45">
        <f t="shared" si="4"/>
        <v>479696468</v>
      </c>
      <c r="F25" s="46">
        <f t="shared" si="4"/>
        <v>479696468</v>
      </c>
      <c r="G25" s="46">
        <f t="shared" si="4"/>
        <v>140881994</v>
      </c>
      <c r="H25" s="46">
        <f t="shared" si="4"/>
        <v>-1351969</v>
      </c>
      <c r="I25" s="46">
        <f t="shared" si="4"/>
        <v>14568417</v>
      </c>
      <c r="J25" s="46">
        <f t="shared" si="4"/>
        <v>154098442</v>
      </c>
      <c r="K25" s="46">
        <f t="shared" si="4"/>
        <v>10227556</v>
      </c>
      <c r="L25" s="46">
        <f t="shared" si="4"/>
        <v>20497899</v>
      </c>
      <c r="M25" s="46">
        <f t="shared" si="4"/>
        <v>77364734</v>
      </c>
      <c r="N25" s="46">
        <f t="shared" si="4"/>
        <v>108090189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262188631</v>
      </c>
      <c r="X25" s="46">
        <f t="shared" si="4"/>
        <v>239848230</v>
      </c>
      <c r="Y25" s="46">
        <f t="shared" si="4"/>
        <v>22340401</v>
      </c>
      <c r="Z25" s="47">
        <f>+IF(X25&lt;&gt;0,+(Y25/X25)*100,0)</f>
        <v>9.31439060442514</v>
      </c>
      <c r="AA25" s="44">
        <f>+AA5+AA9+AA15+AA19+AA24</f>
        <v>479696468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198118438</v>
      </c>
      <c r="D28" s="19">
        <f>SUM(D29:D31)</f>
        <v>0</v>
      </c>
      <c r="E28" s="20">
        <f t="shared" si="5"/>
        <v>183263508</v>
      </c>
      <c r="F28" s="21">
        <f t="shared" si="5"/>
        <v>183263508</v>
      </c>
      <c r="G28" s="21">
        <f t="shared" si="5"/>
        <v>4534032</v>
      </c>
      <c r="H28" s="21">
        <f t="shared" si="5"/>
        <v>7105570</v>
      </c>
      <c r="I28" s="21">
        <f t="shared" si="5"/>
        <v>25437855</v>
      </c>
      <c r="J28" s="21">
        <f t="shared" si="5"/>
        <v>37077457</v>
      </c>
      <c r="K28" s="21">
        <f t="shared" si="5"/>
        <v>13277660</v>
      </c>
      <c r="L28" s="21">
        <f t="shared" si="5"/>
        <v>445965</v>
      </c>
      <c r="M28" s="21">
        <f t="shared" si="5"/>
        <v>16012630</v>
      </c>
      <c r="N28" s="21">
        <f t="shared" si="5"/>
        <v>29736255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66813712</v>
      </c>
      <c r="X28" s="21">
        <f t="shared" si="5"/>
        <v>91631760</v>
      </c>
      <c r="Y28" s="21">
        <f t="shared" si="5"/>
        <v>-24818048</v>
      </c>
      <c r="Z28" s="4">
        <f>+IF(X28&lt;&gt;0,+(Y28/X28)*100,0)</f>
        <v>-27.084547977688082</v>
      </c>
      <c r="AA28" s="19">
        <f>SUM(AA29:AA31)</f>
        <v>183263508</v>
      </c>
    </row>
    <row r="29" spans="1:27" ht="12.75">
      <c r="A29" s="5" t="s">
        <v>33</v>
      </c>
      <c r="B29" s="3"/>
      <c r="C29" s="22">
        <v>29197395</v>
      </c>
      <c r="D29" s="22"/>
      <c r="E29" s="23">
        <v>29282160</v>
      </c>
      <c r="F29" s="24">
        <v>29282160</v>
      </c>
      <c r="G29" s="24">
        <v>1236710</v>
      </c>
      <c r="H29" s="24">
        <v>372301</v>
      </c>
      <c r="I29" s="24">
        <v>6382523</v>
      </c>
      <c r="J29" s="24">
        <v>7991534</v>
      </c>
      <c r="K29" s="24">
        <v>2455263</v>
      </c>
      <c r="L29" s="24">
        <v>1963485</v>
      </c>
      <c r="M29" s="24">
        <v>2366812</v>
      </c>
      <c r="N29" s="24">
        <v>6785560</v>
      </c>
      <c r="O29" s="24"/>
      <c r="P29" s="24"/>
      <c r="Q29" s="24"/>
      <c r="R29" s="24"/>
      <c r="S29" s="24"/>
      <c r="T29" s="24"/>
      <c r="U29" s="24"/>
      <c r="V29" s="24"/>
      <c r="W29" s="24">
        <v>14777094</v>
      </c>
      <c r="X29" s="24">
        <v>14641080</v>
      </c>
      <c r="Y29" s="24">
        <v>136014</v>
      </c>
      <c r="Z29" s="6">
        <v>0.93</v>
      </c>
      <c r="AA29" s="22">
        <v>29282160</v>
      </c>
    </row>
    <row r="30" spans="1:27" ht="12.75">
      <c r="A30" s="5" t="s">
        <v>34</v>
      </c>
      <c r="B30" s="3"/>
      <c r="C30" s="25">
        <v>132302113</v>
      </c>
      <c r="D30" s="25"/>
      <c r="E30" s="26">
        <v>150642114</v>
      </c>
      <c r="F30" s="27">
        <v>150642114</v>
      </c>
      <c r="G30" s="27">
        <v>1991077</v>
      </c>
      <c r="H30" s="27">
        <v>4343092</v>
      </c>
      <c r="I30" s="27">
        <v>19055332</v>
      </c>
      <c r="J30" s="27">
        <v>25389501</v>
      </c>
      <c r="K30" s="27">
        <v>10822397</v>
      </c>
      <c r="L30" s="27">
        <v>-1517520</v>
      </c>
      <c r="M30" s="27">
        <v>13645818</v>
      </c>
      <c r="N30" s="27">
        <v>22950695</v>
      </c>
      <c r="O30" s="27"/>
      <c r="P30" s="27"/>
      <c r="Q30" s="27"/>
      <c r="R30" s="27"/>
      <c r="S30" s="27"/>
      <c r="T30" s="27"/>
      <c r="U30" s="27"/>
      <c r="V30" s="27"/>
      <c r="W30" s="27">
        <v>48340196</v>
      </c>
      <c r="X30" s="27">
        <v>75321060</v>
      </c>
      <c r="Y30" s="27">
        <v>-26980864</v>
      </c>
      <c r="Z30" s="7">
        <v>-35.82</v>
      </c>
      <c r="AA30" s="25">
        <v>150642114</v>
      </c>
    </row>
    <row r="31" spans="1:27" ht="12.75">
      <c r="A31" s="5" t="s">
        <v>35</v>
      </c>
      <c r="B31" s="3"/>
      <c r="C31" s="22">
        <v>36618930</v>
      </c>
      <c r="D31" s="22"/>
      <c r="E31" s="23">
        <v>3339234</v>
      </c>
      <c r="F31" s="24">
        <v>3339234</v>
      </c>
      <c r="G31" s="24">
        <v>1306245</v>
      </c>
      <c r="H31" s="24">
        <v>2390177</v>
      </c>
      <c r="I31" s="24"/>
      <c r="J31" s="24">
        <v>3696422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3696422</v>
      </c>
      <c r="X31" s="24">
        <v>1669620</v>
      </c>
      <c r="Y31" s="24">
        <v>2026802</v>
      </c>
      <c r="Z31" s="6">
        <v>121.39</v>
      </c>
      <c r="AA31" s="22">
        <v>3339234</v>
      </c>
    </row>
    <row r="32" spans="1:27" ht="12.75">
      <c r="A32" s="2" t="s">
        <v>36</v>
      </c>
      <c r="B32" s="3"/>
      <c r="C32" s="19">
        <f aca="true" t="shared" si="6" ref="C32:Y32">SUM(C33:C37)</f>
        <v>15642650</v>
      </c>
      <c r="D32" s="19">
        <f>SUM(D33:D37)</f>
        <v>0</v>
      </c>
      <c r="E32" s="20">
        <f t="shared" si="6"/>
        <v>25623077</v>
      </c>
      <c r="F32" s="21">
        <f t="shared" si="6"/>
        <v>25623077</v>
      </c>
      <c r="G32" s="21">
        <f t="shared" si="6"/>
        <v>114244</v>
      </c>
      <c r="H32" s="21">
        <f t="shared" si="6"/>
        <v>85015</v>
      </c>
      <c r="I32" s="21">
        <f t="shared" si="6"/>
        <v>5913032</v>
      </c>
      <c r="J32" s="21">
        <f t="shared" si="6"/>
        <v>6112291</v>
      </c>
      <c r="K32" s="21">
        <f t="shared" si="6"/>
        <v>2355793</v>
      </c>
      <c r="L32" s="21">
        <f t="shared" si="6"/>
        <v>2141805</v>
      </c>
      <c r="M32" s="21">
        <f t="shared" si="6"/>
        <v>2416982</v>
      </c>
      <c r="N32" s="21">
        <f t="shared" si="6"/>
        <v>6914580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13026871</v>
      </c>
      <c r="X32" s="21">
        <f t="shared" si="6"/>
        <v>12811638</v>
      </c>
      <c r="Y32" s="21">
        <f t="shared" si="6"/>
        <v>215233</v>
      </c>
      <c r="Z32" s="4">
        <f>+IF(X32&lt;&gt;0,+(Y32/X32)*100,0)</f>
        <v>1.679980342872629</v>
      </c>
      <c r="AA32" s="19">
        <f>SUM(AA33:AA37)</f>
        <v>25623077</v>
      </c>
    </row>
    <row r="33" spans="1:27" ht="12.75">
      <c r="A33" s="5" t="s">
        <v>37</v>
      </c>
      <c r="B33" s="3"/>
      <c r="C33" s="22">
        <v>1957540</v>
      </c>
      <c r="D33" s="22"/>
      <c r="E33" s="23">
        <v>9491435</v>
      </c>
      <c r="F33" s="24">
        <v>9491435</v>
      </c>
      <c r="G33" s="24">
        <v>114244</v>
      </c>
      <c r="H33" s="24">
        <v>74670</v>
      </c>
      <c r="I33" s="24">
        <v>1968868</v>
      </c>
      <c r="J33" s="24">
        <v>2157782</v>
      </c>
      <c r="K33" s="24">
        <v>1071376</v>
      </c>
      <c r="L33" s="24">
        <v>820706</v>
      </c>
      <c r="M33" s="24">
        <v>1024528</v>
      </c>
      <c r="N33" s="24">
        <v>2916610</v>
      </c>
      <c r="O33" s="24"/>
      <c r="P33" s="24"/>
      <c r="Q33" s="24"/>
      <c r="R33" s="24"/>
      <c r="S33" s="24"/>
      <c r="T33" s="24"/>
      <c r="U33" s="24"/>
      <c r="V33" s="24"/>
      <c r="W33" s="24">
        <v>5074392</v>
      </c>
      <c r="X33" s="24">
        <v>4745712</v>
      </c>
      <c r="Y33" s="24">
        <v>328680</v>
      </c>
      <c r="Z33" s="6">
        <v>6.93</v>
      </c>
      <c r="AA33" s="22">
        <v>9491435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>
        <v>13685110</v>
      </c>
      <c r="D35" s="22"/>
      <c r="E35" s="23">
        <v>16131642</v>
      </c>
      <c r="F35" s="24">
        <v>16131642</v>
      </c>
      <c r="G35" s="24"/>
      <c r="H35" s="24">
        <v>10345</v>
      </c>
      <c r="I35" s="24">
        <v>3944164</v>
      </c>
      <c r="J35" s="24">
        <v>3954509</v>
      </c>
      <c r="K35" s="24">
        <v>1284417</v>
      </c>
      <c r="L35" s="24">
        <v>1321099</v>
      </c>
      <c r="M35" s="24">
        <v>1392454</v>
      </c>
      <c r="N35" s="24">
        <v>3997970</v>
      </c>
      <c r="O35" s="24"/>
      <c r="P35" s="24"/>
      <c r="Q35" s="24"/>
      <c r="R35" s="24"/>
      <c r="S35" s="24"/>
      <c r="T35" s="24"/>
      <c r="U35" s="24"/>
      <c r="V35" s="24"/>
      <c r="W35" s="24">
        <v>7952479</v>
      </c>
      <c r="X35" s="24">
        <v>8065926</v>
      </c>
      <c r="Y35" s="24">
        <v>-113447</v>
      </c>
      <c r="Z35" s="6">
        <v>-1.41</v>
      </c>
      <c r="AA35" s="22">
        <v>16131642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84489904</v>
      </c>
      <c r="D38" s="19">
        <f>SUM(D39:D41)</f>
        <v>0</v>
      </c>
      <c r="E38" s="20">
        <f t="shared" si="7"/>
        <v>60986291</v>
      </c>
      <c r="F38" s="21">
        <f t="shared" si="7"/>
        <v>60986291</v>
      </c>
      <c r="G38" s="21">
        <f t="shared" si="7"/>
        <v>299721</v>
      </c>
      <c r="H38" s="21">
        <f t="shared" si="7"/>
        <v>472754</v>
      </c>
      <c r="I38" s="21">
        <f t="shared" si="7"/>
        <v>6779276</v>
      </c>
      <c r="J38" s="21">
        <f t="shared" si="7"/>
        <v>7551751</v>
      </c>
      <c r="K38" s="21">
        <f t="shared" si="7"/>
        <v>2819304</v>
      </c>
      <c r="L38" s="21">
        <f t="shared" si="7"/>
        <v>2752115</v>
      </c>
      <c r="M38" s="21">
        <f t="shared" si="7"/>
        <v>2989204</v>
      </c>
      <c r="N38" s="21">
        <f t="shared" si="7"/>
        <v>8560623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16112374</v>
      </c>
      <c r="X38" s="21">
        <f t="shared" si="7"/>
        <v>30493122</v>
      </c>
      <c r="Y38" s="21">
        <f t="shared" si="7"/>
        <v>-14380748</v>
      </c>
      <c r="Z38" s="4">
        <f>+IF(X38&lt;&gt;0,+(Y38/X38)*100,0)</f>
        <v>-47.16062855092371</v>
      </c>
      <c r="AA38" s="19">
        <f>SUM(AA39:AA41)</f>
        <v>60986291</v>
      </c>
    </row>
    <row r="39" spans="1:27" ht="12.75">
      <c r="A39" s="5" t="s">
        <v>43</v>
      </c>
      <c r="B39" s="3"/>
      <c r="C39" s="22">
        <v>15518217</v>
      </c>
      <c r="D39" s="22"/>
      <c r="E39" s="23">
        <v>20024140</v>
      </c>
      <c r="F39" s="24">
        <v>20024140</v>
      </c>
      <c r="G39" s="24"/>
      <c r="H39" s="24">
        <v>178306</v>
      </c>
      <c r="I39" s="24">
        <v>2283497</v>
      </c>
      <c r="J39" s="24">
        <v>2461803</v>
      </c>
      <c r="K39" s="24">
        <v>1245955</v>
      </c>
      <c r="L39" s="24">
        <v>944283</v>
      </c>
      <c r="M39" s="24">
        <v>1041991</v>
      </c>
      <c r="N39" s="24">
        <v>3232229</v>
      </c>
      <c r="O39" s="24"/>
      <c r="P39" s="24"/>
      <c r="Q39" s="24"/>
      <c r="R39" s="24"/>
      <c r="S39" s="24"/>
      <c r="T39" s="24"/>
      <c r="U39" s="24"/>
      <c r="V39" s="24"/>
      <c r="W39" s="24">
        <v>5694032</v>
      </c>
      <c r="X39" s="24">
        <v>10012062</v>
      </c>
      <c r="Y39" s="24">
        <v>-4318030</v>
      </c>
      <c r="Z39" s="6">
        <v>-43.13</v>
      </c>
      <c r="AA39" s="22">
        <v>20024140</v>
      </c>
    </row>
    <row r="40" spans="1:27" ht="12.75">
      <c r="A40" s="5" t="s">
        <v>44</v>
      </c>
      <c r="B40" s="3"/>
      <c r="C40" s="22">
        <v>68971687</v>
      </c>
      <c r="D40" s="22"/>
      <c r="E40" s="23">
        <v>40962151</v>
      </c>
      <c r="F40" s="24">
        <v>40962151</v>
      </c>
      <c r="G40" s="24">
        <v>299721</v>
      </c>
      <c r="H40" s="24">
        <v>294448</v>
      </c>
      <c r="I40" s="24">
        <v>4495779</v>
      </c>
      <c r="J40" s="24">
        <v>5089948</v>
      </c>
      <c r="K40" s="24">
        <v>1573349</v>
      </c>
      <c r="L40" s="24">
        <v>1807832</v>
      </c>
      <c r="M40" s="24">
        <v>1947213</v>
      </c>
      <c r="N40" s="24">
        <v>5328394</v>
      </c>
      <c r="O40" s="24"/>
      <c r="P40" s="24"/>
      <c r="Q40" s="24"/>
      <c r="R40" s="24"/>
      <c r="S40" s="24"/>
      <c r="T40" s="24"/>
      <c r="U40" s="24"/>
      <c r="V40" s="24"/>
      <c r="W40" s="24">
        <v>10418342</v>
      </c>
      <c r="X40" s="24">
        <v>20481060</v>
      </c>
      <c r="Y40" s="24">
        <v>-10062718</v>
      </c>
      <c r="Z40" s="6">
        <v>-49.13</v>
      </c>
      <c r="AA40" s="22">
        <v>40962151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63499136</v>
      </c>
      <c r="D42" s="19">
        <f>SUM(D43:D46)</f>
        <v>0</v>
      </c>
      <c r="E42" s="20">
        <f t="shared" si="8"/>
        <v>67739165</v>
      </c>
      <c r="F42" s="21">
        <f t="shared" si="8"/>
        <v>67739165</v>
      </c>
      <c r="G42" s="21">
        <f t="shared" si="8"/>
        <v>5520948</v>
      </c>
      <c r="H42" s="21">
        <f t="shared" si="8"/>
        <v>6601990</v>
      </c>
      <c r="I42" s="21">
        <f t="shared" si="8"/>
        <v>3526184</v>
      </c>
      <c r="J42" s="21">
        <f t="shared" si="8"/>
        <v>15649122</v>
      </c>
      <c r="K42" s="21">
        <f t="shared" si="8"/>
        <v>8404076</v>
      </c>
      <c r="L42" s="21">
        <f t="shared" si="8"/>
        <v>2052192</v>
      </c>
      <c r="M42" s="21">
        <f t="shared" si="8"/>
        <v>7620159</v>
      </c>
      <c r="N42" s="21">
        <f t="shared" si="8"/>
        <v>18076427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33725549</v>
      </c>
      <c r="X42" s="21">
        <f t="shared" si="8"/>
        <v>33869580</v>
      </c>
      <c r="Y42" s="21">
        <f t="shared" si="8"/>
        <v>-144031</v>
      </c>
      <c r="Z42" s="4">
        <f>+IF(X42&lt;&gt;0,+(Y42/X42)*100,0)</f>
        <v>-0.42525180412629854</v>
      </c>
      <c r="AA42" s="19">
        <f>SUM(AA43:AA46)</f>
        <v>67739165</v>
      </c>
    </row>
    <row r="43" spans="1:27" ht="12.75">
      <c r="A43" s="5" t="s">
        <v>47</v>
      </c>
      <c r="B43" s="3"/>
      <c r="C43" s="22">
        <v>51639002</v>
      </c>
      <c r="D43" s="22"/>
      <c r="E43" s="23">
        <v>49749661</v>
      </c>
      <c r="F43" s="24">
        <v>49749661</v>
      </c>
      <c r="G43" s="24">
        <v>4891765</v>
      </c>
      <c r="H43" s="24">
        <v>6276550</v>
      </c>
      <c r="I43" s="24">
        <v>1603727</v>
      </c>
      <c r="J43" s="24">
        <v>12772042</v>
      </c>
      <c r="K43" s="24">
        <v>7194020</v>
      </c>
      <c r="L43" s="24">
        <v>449511</v>
      </c>
      <c r="M43" s="24">
        <v>6075447</v>
      </c>
      <c r="N43" s="24">
        <v>13718978</v>
      </c>
      <c r="O43" s="24"/>
      <c r="P43" s="24"/>
      <c r="Q43" s="24"/>
      <c r="R43" s="24"/>
      <c r="S43" s="24"/>
      <c r="T43" s="24"/>
      <c r="U43" s="24"/>
      <c r="V43" s="24"/>
      <c r="W43" s="24">
        <v>26491020</v>
      </c>
      <c r="X43" s="24">
        <v>24874830</v>
      </c>
      <c r="Y43" s="24">
        <v>1616190</v>
      </c>
      <c r="Z43" s="6">
        <v>6.5</v>
      </c>
      <c r="AA43" s="22">
        <v>49749661</v>
      </c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>
        <v>11860134</v>
      </c>
      <c r="D46" s="22"/>
      <c r="E46" s="23">
        <v>17989504</v>
      </c>
      <c r="F46" s="24">
        <v>17989504</v>
      </c>
      <c r="G46" s="24">
        <v>629183</v>
      </c>
      <c r="H46" s="24">
        <v>325440</v>
      </c>
      <c r="I46" s="24">
        <v>1922457</v>
      </c>
      <c r="J46" s="24">
        <v>2877080</v>
      </c>
      <c r="K46" s="24">
        <v>1210056</v>
      </c>
      <c r="L46" s="24">
        <v>1602681</v>
      </c>
      <c r="M46" s="24">
        <v>1544712</v>
      </c>
      <c r="N46" s="24">
        <v>4357449</v>
      </c>
      <c r="O46" s="24"/>
      <c r="P46" s="24"/>
      <c r="Q46" s="24"/>
      <c r="R46" s="24"/>
      <c r="S46" s="24"/>
      <c r="T46" s="24"/>
      <c r="U46" s="24"/>
      <c r="V46" s="24"/>
      <c r="W46" s="24">
        <v>7234529</v>
      </c>
      <c r="X46" s="24">
        <v>8994750</v>
      </c>
      <c r="Y46" s="24">
        <v>-1760221</v>
      </c>
      <c r="Z46" s="6">
        <v>-19.57</v>
      </c>
      <c r="AA46" s="22">
        <v>17989504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361750128</v>
      </c>
      <c r="D48" s="44">
        <f>+D28+D32+D38+D42+D47</f>
        <v>0</v>
      </c>
      <c r="E48" s="45">
        <f t="shared" si="9"/>
        <v>337612041</v>
      </c>
      <c r="F48" s="46">
        <f t="shared" si="9"/>
        <v>337612041</v>
      </c>
      <c r="G48" s="46">
        <f t="shared" si="9"/>
        <v>10468945</v>
      </c>
      <c r="H48" s="46">
        <f t="shared" si="9"/>
        <v>14265329</v>
      </c>
      <c r="I48" s="46">
        <f t="shared" si="9"/>
        <v>41656347</v>
      </c>
      <c r="J48" s="46">
        <f t="shared" si="9"/>
        <v>66390621</v>
      </c>
      <c r="K48" s="46">
        <f t="shared" si="9"/>
        <v>26856833</v>
      </c>
      <c r="L48" s="46">
        <f t="shared" si="9"/>
        <v>7392077</v>
      </c>
      <c r="M48" s="46">
        <f t="shared" si="9"/>
        <v>29038975</v>
      </c>
      <c r="N48" s="46">
        <f t="shared" si="9"/>
        <v>63287885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129678506</v>
      </c>
      <c r="X48" s="46">
        <f t="shared" si="9"/>
        <v>168806100</v>
      </c>
      <c r="Y48" s="46">
        <f t="shared" si="9"/>
        <v>-39127594</v>
      </c>
      <c r="Z48" s="47">
        <f>+IF(X48&lt;&gt;0,+(Y48/X48)*100,0)</f>
        <v>-23.179016635062357</v>
      </c>
      <c r="AA48" s="44">
        <f>+AA28+AA32+AA38+AA42+AA47</f>
        <v>337612041</v>
      </c>
    </row>
    <row r="49" spans="1:27" ht="12.75">
      <c r="A49" s="14" t="s">
        <v>58</v>
      </c>
      <c r="B49" s="15"/>
      <c r="C49" s="48">
        <f aca="true" t="shared" si="10" ref="C49:Y49">+C25-C48</f>
        <v>70492208</v>
      </c>
      <c r="D49" s="48">
        <f>+D25-D48</f>
        <v>0</v>
      </c>
      <c r="E49" s="49">
        <f t="shared" si="10"/>
        <v>142084427</v>
      </c>
      <c r="F49" s="50">
        <f t="shared" si="10"/>
        <v>142084427</v>
      </c>
      <c r="G49" s="50">
        <f t="shared" si="10"/>
        <v>130413049</v>
      </c>
      <c r="H49" s="50">
        <f t="shared" si="10"/>
        <v>-15617298</v>
      </c>
      <c r="I49" s="50">
        <f t="shared" si="10"/>
        <v>-27087930</v>
      </c>
      <c r="J49" s="50">
        <f t="shared" si="10"/>
        <v>87707821</v>
      </c>
      <c r="K49" s="50">
        <f t="shared" si="10"/>
        <v>-16629277</v>
      </c>
      <c r="L49" s="50">
        <f t="shared" si="10"/>
        <v>13105822</v>
      </c>
      <c r="M49" s="50">
        <f t="shared" si="10"/>
        <v>48325759</v>
      </c>
      <c r="N49" s="50">
        <f t="shared" si="10"/>
        <v>44802304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132510125</v>
      </c>
      <c r="X49" s="50">
        <f>IF(F25=F48,0,X25-X48)</f>
        <v>71042130</v>
      </c>
      <c r="Y49" s="50">
        <f t="shared" si="10"/>
        <v>61467995</v>
      </c>
      <c r="Z49" s="51">
        <f>+IF(X49&lt;&gt;0,+(Y49/X49)*100,0)</f>
        <v>86.52329962516609</v>
      </c>
      <c r="AA49" s="48">
        <f>+AA25-AA48</f>
        <v>142084427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93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208490790</v>
      </c>
      <c r="D5" s="19">
        <f>SUM(D6:D8)</f>
        <v>0</v>
      </c>
      <c r="E5" s="20">
        <f t="shared" si="0"/>
        <v>320228766</v>
      </c>
      <c r="F5" s="21">
        <f t="shared" si="0"/>
        <v>320228766</v>
      </c>
      <c r="G5" s="21">
        <f t="shared" si="0"/>
        <v>80509541</v>
      </c>
      <c r="H5" s="21">
        <f t="shared" si="0"/>
        <v>68331</v>
      </c>
      <c r="I5" s="21">
        <f t="shared" si="0"/>
        <v>4916942</v>
      </c>
      <c r="J5" s="21">
        <f t="shared" si="0"/>
        <v>85494814</v>
      </c>
      <c r="K5" s="21">
        <f t="shared" si="0"/>
        <v>3625684</v>
      </c>
      <c r="L5" s="21">
        <f t="shared" si="0"/>
        <v>8091606</v>
      </c>
      <c r="M5" s="21">
        <f t="shared" si="0"/>
        <v>66829770</v>
      </c>
      <c r="N5" s="21">
        <f t="shared" si="0"/>
        <v>78547060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164041874</v>
      </c>
      <c r="X5" s="21">
        <f t="shared" si="0"/>
        <v>160564374</v>
      </c>
      <c r="Y5" s="21">
        <f t="shared" si="0"/>
        <v>3477500</v>
      </c>
      <c r="Z5" s="4">
        <f>+IF(X5&lt;&gt;0,+(Y5/X5)*100,0)</f>
        <v>2.1657979994989427</v>
      </c>
      <c r="AA5" s="19">
        <f>SUM(AA6:AA8)</f>
        <v>320228766</v>
      </c>
    </row>
    <row r="6" spans="1:27" ht="12.75">
      <c r="A6" s="5" t="s">
        <v>33</v>
      </c>
      <c r="B6" s="3"/>
      <c r="C6" s="22">
        <v>126337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>
        <v>208243340</v>
      </c>
      <c r="D7" s="25"/>
      <c r="E7" s="26">
        <v>320228766</v>
      </c>
      <c r="F7" s="27">
        <v>320228766</v>
      </c>
      <c r="G7" s="27">
        <v>80509541</v>
      </c>
      <c r="H7" s="27">
        <v>68331</v>
      </c>
      <c r="I7" s="27">
        <v>4916942</v>
      </c>
      <c r="J7" s="27">
        <v>85494814</v>
      </c>
      <c r="K7" s="27">
        <v>3625684</v>
      </c>
      <c r="L7" s="27">
        <v>8091606</v>
      </c>
      <c r="M7" s="27">
        <v>66829770</v>
      </c>
      <c r="N7" s="27">
        <v>78547060</v>
      </c>
      <c r="O7" s="27"/>
      <c r="P7" s="27"/>
      <c r="Q7" s="27"/>
      <c r="R7" s="27"/>
      <c r="S7" s="27"/>
      <c r="T7" s="27"/>
      <c r="U7" s="27"/>
      <c r="V7" s="27"/>
      <c r="W7" s="27">
        <v>164041874</v>
      </c>
      <c r="X7" s="27">
        <v>160564374</v>
      </c>
      <c r="Y7" s="27">
        <v>3477500</v>
      </c>
      <c r="Z7" s="7">
        <v>2.17</v>
      </c>
      <c r="AA7" s="25">
        <v>320228766</v>
      </c>
    </row>
    <row r="8" spans="1:27" ht="12.75">
      <c r="A8" s="5" t="s">
        <v>35</v>
      </c>
      <c r="B8" s="3"/>
      <c r="C8" s="22">
        <v>121113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801500</v>
      </c>
      <c r="D9" s="19">
        <f>SUM(D10:D14)</f>
        <v>0</v>
      </c>
      <c r="E9" s="20">
        <f t="shared" si="1"/>
        <v>220000</v>
      </c>
      <c r="F9" s="21">
        <f t="shared" si="1"/>
        <v>220000</v>
      </c>
      <c r="G9" s="21">
        <f t="shared" si="1"/>
        <v>6147</v>
      </c>
      <c r="H9" s="21">
        <f t="shared" si="1"/>
        <v>6147</v>
      </c>
      <c r="I9" s="21">
        <f t="shared" si="1"/>
        <v>6147</v>
      </c>
      <c r="J9" s="21">
        <f t="shared" si="1"/>
        <v>18441</v>
      </c>
      <c r="K9" s="21">
        <f t="shared" si="1"/>
        <v>6147</v>
      </c>
      <c r="L9" s="21">
        <f t="shared" si="1"/>
        <v>6147</v>
      </c>
      <c r="M9" s="21">
        <f t="shared" si="1"/>
        <v>6147</v>
      </c>
      <c r="N9" s="21">
        <f t="shared" si="1"/>
        <v>18441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36882</v>
      </c>
      <c r="X9" s="21">
        <f t="shared" si="1"/>
        <v>110004</v>
      </c>
      <c r="Y9" s="21">
        <f t="shared" si="1"/>
        <v>-73122</v>
      </c>
      <c r="Z9" s="4">
        <f>+IF(X9&lt;&gt;0,+(Y9/X9)*100,0)</f>
        <v>-66.47212828624414</v>
      </c>
      <c r="AA9" s="19">
        <f>SUM(AA10:AA14)</f>
        <v>220000</v>
      </c>
    </row>
    <row r="10" spans="1:27" ht="12.75">
      <c r="A10" s="5" t="s">
        <v>37</v>
      </c>
      <c r="B10" s="3"/>
      <c r="C10" s="22">
        <v>801500</v>
      </c>
      <c r="D10" s="22"/>
      <c r="E10" s="23">
        <v>80000</v>
      </c>
      <c r="F10" s="24">
        <v>80000</v>
      </c>
      <c r="G10" s="24">
        <v>6147</v>
      </c>
      <c r="H10" s="24">
        <v>6147</v>
      </c>
      <c r="I10" s="24">
        <v>6147</v>
      </c>
      <c r="J10" s="24">
        <v>18441</v>
      </c>
      <c r="K10" s="24">
        <v>6147</v>
      </c>
      <c r="L10" s="24">
        <v>6147</v>
      </c>
      <c r="M10" s="24">
        <v>6147</v>
      </c>
      <c r="N10" s="24">
        <v>18441</v>
      </c>
      <c r="O10" s="24"/>
      <c r="P10" s="24"/>
      <c r="Q10" s="24"/>
      <c r="R10" s="24"/>
      <c r="S10" s="24"/>
      <c r="T10" s="24"/>
      <c r="U10" s="24"/>
      <c r="V10" s="24"/>
      <c r="W10" s="24">
        <v>36882</v>
      </c>
      <c r="X10" s="24">
        <v>40002</v>
      </c>
      <c r="Y10" s="24">
        <v>-3120</v>
      </c>
      <c r="Z10" s="6">
        <v>-7.8</v>
      </c>
      <c r="AA10" s="22">
        <v>80000</v>
      </c>
    </row>
    <row r="11" spans="1:27" ht="12.75">
      <c r="A11" s="5" t="s">
        <v>38</v>
      </c>
      <c r="B11" s="3"/>
      <c r="C11" s="22"/>
      <c r="D11" s="22"/>
      <c r="E11" s="23">
        <v>140000</v>
      </c>
      <c r="F11" s="24">
        <v>140000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70002</v>
      </c>
      <c r="Y11" s="24">
        <v>-70002</v>
      </c>
      <c r="Z11" s="6">
        <v>-100</v>
      </c>
      <c r="AA11" s="22">
        <v>140000</v>
      </c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104232920</v>
      </c>
      <c r="D15" s="19">
        <f>SUM(D16:D18)</f>
        <v>0</v>
      </c>
      <c r="E15" s="20">
        <f t="shared" si="2"/>
        <v>86969181</v>
      </c>
      <c r="F15" s="21">
        <f t="shared" si="2"/>
        <v>86969181</v>
      </c>
      <c r="G15" s="21">
        <f t="shared" si="2"/>
        <v>27845295</v>
      </c>
      <c r="H15" s="21">
        <f t="shared" si="2"/>
        <v>1006539</v>
      </c>
      <c r="I15" s="21">
        <f t="shared" si="2"/>
        <v>1006539</v>
      </c>
      <c r="J15" s="21">
        <f t="shared" si="2"/>
        <v>29858373</v>
      </c>
      <c r="K15" s="21">
        <f t="shared" si="2"/>
        <v>13006539</v>
      </c>
      <c r="L15" s="21">
        <f t="shared" si="2"/>
        <v>13006539</v>
      </c>
      <c r="M15" s="21">
        <f t="shared" si="2"/>
        <v>16156539</v>
      </c>
      <c r="N15" s="21">
        <f t="shared" si="2"/>
        <v>42169617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72027990</v>
      </c>
      <c r="X15" s="21">
        <f t="shared" si="2"/>
        <v>43564020</v>
      </c>
      <c r="Y15" s="21">
        <f t="shared" si="2"/>
        <v>28463970</v>
      </c>
      <c r="Z15" s="4">
        <f>+IF(X15&lt;&gt;0,+(Y15/X15)*100,0)</f>
        <v>65.33825390769722</v>
      </c>
      <c r="AA15" s="19">
        <f>SUM(AA16:AA18)</f>
        <v>86969181</v>
      </c>
    </row>
    <row r="16" spans="1:27" ht="12.75">
      <c r="A16" s="5" t="s">
        <v>43</v>
      </c>
      <c r="B16" s="3"/>
      <c r="C16" s="22">
        <v>6078940</v>
      </c>
      <c r="D16" s="22"/>
      <c r="E16" s="23">
        <v>79648001</v>
      </c>
      <c r="F16" s="24">
        <v>79648001</v>
      </c>
      <c r="G16" s="24">
        <v>596009</v>
      </c>
      <c r="H16" s="24">
        <v>596009</v>
      </c>
      <c r="I16" s="24">
        <v>596009</v>
      </c>
      <c r="J16" s="24">
        <v>1788027</v>
      </c>
      <c r="K16" s="24">
        <v>74894</v>
      </c>
      <c r="L16" s="24">
        <v>74894</v>
      </c>
      <c r="M16" s="24">
        <v>74894</v>
      </c>
      <c r="N16" s="24">
        <v>224682</v>
      </c>
      <c r="O16" s="24"/>
      <c r="P16" s="24"/>
      <c r="Q16" s="24"/>
      <c r="R16" s="24"/>
      <c r="S16" s="24"/>
      <c r="T16" s="24"/>
      <c r="U16" s="24"/>
      <c r="V16" s="24"/>
      <c r="W16" s="24">
        <v>2012709</v>
      </c>
      <c r="X16" s="24">
        <v>39903426</v>
      </c>
      <c r="Y16" s="24">
        <v>-37890717</v>
      </c>
      <c r="Z16" s="6">
        <v>-94.96</v>
      </c>
      <c r="AA16" s="22">
        <v>79648001</v>
      </c>
    </row>
    <row r="17" spans="1:27" ht="12.75">
      <c r="A17" s="5" t="s">
        <v>44</v>
      </c>
      <c r="B17" s="3"/>
      <c r="C17" s="22">
        <v>98153980</v>
      </c>
      <c r="D17" s="22"/>
      <c r="E17" s="23">
        <v>7321180</v>
      </c>
      <c r="F17" s="24">
        <v>7321180</v>
      </c>
      <c r="G17" s="24">
        <v>27249286</v>
      </c>
      <c r="H17" s="24">
        <v>410530</v>
      </c>
      <c r="I17" s="24">
        <v>410530</v>
      </c>
      <c r="J17" s="24">
        <v>28070346</v>
      </c>
      <c r="K17" s="24">
        <v>12931645</v>
      </c>
      <c r="L17" s="24">
        <v>12931645</v>
      </c>
      <c r="M17" s="24">
        <v>16081645</v>
      </c>
      <c r="N17" s="24">
        <v>41944935</v>
      </c>
      <c r="O17" s="24"/>
      <c r="P17" s="24"/>
      <c r="Q17" s="24"/>
      <c r="R17" s="24"/>
      <c r="S17" s="24"/>
      <c r="T17" s="24"/>
      <c r="U17" s="24"/>
      <c r="V17" s="24"/>
      <c r="W17" s="24">
        <v>70015281</v>
      </c>
      <c r="X17" s="24">
        <v>3660594</v>
      </c>
      <c r="Y17" s="24">
        <v>66354687</v>
      </c>
      <c r="Z17" s="6">
        <v>1812.68</v>
      </c>
      <c r="AA17" s="22">
        <v>7321180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4238317</v>
      </c>
      <c r="D19" s="19">
        <f>SUM(D20:D23)</f>
        <v>0</v>
      </c>
      <c r="E19" s="20">
        <f t="shared" si="3"/>
        <v>3976000</v>
      </c>
      <c r="F19" s="21">
        <f t="shared" si="3"/>
        <v>3976000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1987998</v>
      </c>
      <c r="Y19" s="21">
        <f t="shared" si="3"/>
        <v>-1987998</v>
      </c>
      <c r="Z19" s="4">
        <f>+IF(X19&lt;&gt;0,+(Y19/X19)*100,0)</f>
        <v>-100</v>
      </c>
      <c r="AA19" s="19">
        <f>SUM(AA20:AA23)</f>
        <v>3976000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>
        <v>4238317</v>
      </c>
      <c r="D23" s="22"/>
      <c r="E23" s="23">
        <v>3976000</v>
      </c>
      <c r="F23" s="24">
        <v>3976000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1987998</v>
      </c>
      <c r="Y23" s="24">
        <v>-1987998</v>
      </c>
      <c r="Z23" s="6">
        <v>-100</v>
      </c>
      <c r="AA23" s="22">
        <v>3976000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317763527</v>
      </c>
      <c r="D25" s="44">
        <f>+D5+D9+D15+D19+D24</f>
        <v>0</v>
      </c>
      <c r="E25" s="45">
        <f t="shared" si="4"/>
        <v>411393947</v>
      </c>
      <c r="F25" s="46">
        <f t="shared" si="4"/>
        <v>411393947</v>
      </c>
      <c r="G25" s="46">
        <f t="shared" si="4"/>
        <v>108360983</v>
      </c>
      <c r="H25" s="46">
        <f t="shared" si="4"/>
        <v>1081017</v>
      </c>
      <c r="I25" s="46">
        <f t="shared" si="4"/>
        <v>5929628</v>
      </c>
      <c r="J25" s="46">
        <f t="shared" si="4"/>
        <v>115371628</v>
      </c>
      <c r="K25" s="46">
        <f t="shared" si="4"/>
        <v>16638370</v>
      </c>
      <c r="L25" s="46">
        <f t="shared" si="4"/>
        <v>21104292</v>
      </c>
      <c r="M25" s="46">
        <f t="shared" si="4"/>
        <v>82992456</v>
      </c>
      <c r="N25" s="46">
        <f t="shared" si="4"/>
        <v>120735118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236106746</v>
      </c>
      <c r="X25" s="46">
        <f t="shared" si="4"/>
        <v>206226396</v>
      </c>
      <c r="Y25" s="46">
        <f t="shared" si="4"/>
        <v>29880350</v>
      </c>
      <c r="Z25" s="47">
        <f>+IF(X25&lt;&gt;0,+(Y25/X25)*100,0)</f>
        <v>14.489100609603826</v>
      </c>
      <c r="AA25" s="44">
        <f>+AA5+AA9+AA15+AA19+AA24</f>
        <v>411393947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352883305</v>
      </c>
      <c r="D28" s="19">
        <f>SUM(D29:D31)</f>
        <v>0</v>
      </c>
      <c r="E28" s="20">
        <f t="shared" si="5"/>
        <v>183117086</v>
      </c>
      <c r="F28" s="21">
        <f t="shared" si="5"/>
        <v>183117086</v>
      </c>
      <c r="G28" s="21">
        <f t="shared" si="5"/>
        <v>3937798</v>
      </c>
      <c r="H28" s="21">
        <f t="shared" si="5"/>
        <v>3937819</v>
      </c>
      <c r="I28" s="21">
        <f t="shared" si="5"/>
        <v>3937819</v>
      </c>
      <c r="J28" s="21">
        <f t="shared" si="5"/>
        <v>11813436</v>
      </c>
      <c r="K28" s="21">
        <f t="shared" si="5"/>
        <v>21625476</v>
      </c>
      <c r="L28" s="21">
        <f t="shared" si="5"/>
        <v>12857870</v>
      </c>
      <c r="M28" s="21">
        <f t="shared" si="5"/>
        <v>11857870</v>
      </c>
      <c r="N28" s="21">
        <f t="shared" si="5"/>
        <v>46341216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58154652</v>
      </c>
      <c r="X28" s="21">
        <f t="shared" si="5"/>
        <v>91287278</v>
      </c>
      <c r="Y28" s="21">
        <f t="shared" si="5"/>
        <v>-33132626</v>
      </c>
      <c r="Z28" s="4">
        <f>+IF(X28&lt;&gt;0,+(Y28/X28)*100,0)</f>
        <v>-36.29489971209351</v>
      </c>
      <c r="AA28" s="19">
        <f>SUM(AA29:AA31)</f>
        <v>183117086</v>
      </c>
    </row>
    <row r="29" spans="1:27" ht="12.75">
      <c r="A29" s="5" t="s">
        <v>33</v>
      </c>
      <c r="B29" s="3"/>
      <c r="C29" s="22">
        <v>49654171</v>
      </c>
      <c r="D29" s="22"/>
      <c r="E29" s="23">
        <v>43483051</v>
      </c>
      <c r="F29" s="24">
        <v>43483051</v>
      </c>
      <c r="G29" s="24">
        <v>2477096</v>
      </c>
      <c r="H29" s="24">
        <v>2477096</v>
      </c>
      <c r="I29" s="24">
        <v>2477096</v>
      </c>
      <c r="J29" s="24">
        <v>7431288</v>
      </c>
      <c r="K29" s="24">
        <v>13385381</v>
      </c>
      <c r="L29" s="24">
        <v>4617775</v>
      </c>
      <c r="M29" s="24">
        <v>4217775</v>
      </c>
      <c r="N29" s="24">
        <v>22220931</v>
      </c>
      <c r="O29" s="24"/>
      <c r="P29" s="24"/>
      <c r="Q29" s="24"/>
      <c r="R29" s="24"/>
      <c r="S29" s="24"/>
      <c r="T29" s="24"/>
      <c r="U29" s="24"/>
      <c r="V29" s="24"/>
      <c r="W29" s="24">
        <v>29652219</v>
      </c>
      <c r="X29" s="24">
        <v>21741540</v>
      </c>
      <c r="Y29" s="24">
        <v>7910679</v>
      </c>
      <c r="Z29" s="6">
        <v>36.39</v>
      </c>
      <c r="AA29" s="22">
        <v>43483051</v>
      </c>
    </row>
    <row r="30" spans="1:27" ht="12.75">
      <c r="A30" s="5" t="s">
        <v>34</v>
      </c>
      <c r="B30" s="3"/>
      <c r="C30" s="25">
        <v>283536298</v>
      </c>
      <c r="D30" s="25"/>
      <c r="E30" s="26">
        <v>132737029</v>
      </c>
      <c r="F30" s="27">
        <v>132737029</v>
      </c>
      <c r="G30" s="27">
        <v>768421</v>
      </c>
      <c r="H30" s="27">
        <v>768442</v>
      </c>
      <c r="I30" s="27">
        <v>768442</v>
      </c>
      <c r="J30" s="27">
        <v>2305305</v>
      </c>
      <c r="K30" s="27">
        <v>6313543</v>
      </c>
      <c r="L30" s="27">
        <v>6313543</v>
      </c>
      <c r="M30" s="27">
        <v>5913543</v>
      </c>
      <c r="N30" s="27">
        <v>18540629</v>
      </c>
      <c r="O30" s="27"/>
      <c r="P30" s="27"/>
      <c r="Q30" s="27"/>
      <c r="R30" s="27"/>
      <c r="S30" s="27"/>
      <c r="T30" s="27"/>
      <c r="U30" s="27"/>
      <c r="V30" s="27"/>
      <c r="W30" s="27">
        <v>20845934</v>
      </c>
      <c r="X30" s="27">
        <v>66097238</v>
      </c>
      <c r="Y30" s="27">
        <v>-45251304</v>
      </c>
      <c r="Z30" s="7">
        <v>-68.46</v>
      </c>
      <c r="AA30" s="25">
        <v>132737029</v>
      </c>
    </row>
    <row r="31" spans="1:27" ht="12.75">
      <c r="A31" s="5" t="s">
        <v>35</v>
      </c>
      <c r="B31" s="3"/>
      <c r="C31" s="22">
        <v>19692836</v>
      </c>
      <c r="D31" s="22"/>
      <c r="E31" s="23">
        <v>6897006</v>
      </c>
      <c r="F31" s="24">
        <v>6897006</v>
      </c>
      <c r="G31" s="24">
        <v>692281</v>
      </c>
      <c r="H31" s="24">
        <v>692281</v>
      </c>
      <c r="I31" s="24">
        <v>692281</v>
      </c>
      <c r="J31" s="24">
        <v>2076843</v>
      </c>
      <c r="K31" s="24">
        <v>1926552</v>
      </c>
      <c r="L31" s="24">
        <v>1926552</v>
      </c>
      <c r="M31" s="24">
        <v>1726552</v>
      </c>
      <c r="N31" s="24">
        <v>5579656</v>
      </c>
      <c r="O31" s="24"/>
      <c r="P31" s="24"/>
      <c r="Q31" s="24"/>
      <c r="R31" s="24"/>
      <c r="S31" s="24"/>
      <c r="T31" s="24"/>
      <c r="U31" s="24"/>
      <c r="V31" s="24"/>
      <c r="W31" s="24">
        <v>7656499</v>
      </c>
      <c r="X31" s="24">
        <v>3448500</v>
      </c>
      <c r="Y31" s="24">
        <v>4207999</v>
      </c>
      <c r="Z31" s="6">
        <v>122.02</v>
      </c>
      <c r="AA31" s="22">
        <v>6897006</v>
      </c>
    </row>
    <row r="32" spans="1:27" ht="12.75">
      <c r="A32" s="2" t="s">
        <v>36</v>
      </c>
      <c r="B32" s="3"/>
      <c r="C32" s="19">
        <f aca="true" t="shared" si="6" ref="C32:Y32">SUM(C33:C37)</f>
        <v>1809003</v>
      </c>
      <c r="D32" s="19">
        <f>SUM(D33:D37)</f>
        <v>0</v>
      </c>
      <c r="E32" s="20">
        <f t="shared" si="6"/>
        <v>719357</v>
      </c>
      <c r="F32" s="21">
        <f t="shared" si="6"/>
        <v>719357</v>
      </c>
      <c r="G32" s="21">
        <f t="shared" si="6"/>
        <v>312796</v>
      </c>
      <c r="H32" s="21">
        <f t="shared" si="6"/>
        <v>312796</v>
      </c>
      <c r="I32" s="21">
        <f t="shared" si="6"/>
        <v>312796</v>
      </c>
      <c r="J32" s="21">
        <f t="shared" si="6"/>
        <v>938388</v>
      </c>
      <c r="K32" s="21">
        <f t="shared" si="6"/>
        <v>499219</v>
      </c>
      <c r="L32" s="21">
        <f t="shared" si="6"/>
        <v>499219</v>
      </c>
      <c r="M32" s="21">
        <f t="shared" si="6"/>
        <v>499219</v>
      </c>
      <c r="N32" s="21">
        <f t="shared" si="6"/>
        <v>1497657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2436045</v>
      </c>
      <c r="X32" s="21">
        <f t="shared" si="6"/>
        <v>359688</v>
      </c>
      <c r="Y32" s="21">
        <f t="shared" si="6"/>
        <v>2076357</v>
      </c>
      <c r="Z32" s="4">
        <f>+IF(X32&lt;&gt;0,+(Y32/X32)*100,0)</f>
        <v>577.2661306465603</v>
      </c>
      <c r="AA32" s="19">
        <f>SUM(AA33:AA37)</f>
        <v>719357</v>
      </c>
    </row>
    <row r="33" spans="1:27" ht="12.75">
      <c r="A33" s="5" t="s">
        <v>37</v>
      </c>
      <c r="B33" s="3"/>
      <c r="C33" s="22">
        <v>1809003</v>
      </c>
      <c r="D33" s="22"/>
      <c r="E33" s="23">
        <v>398951</v>
      </c>
      <c r="F33" s="24">
        <v>398951</v>
      </c>
      <c r="G33" s="24">
        <v>312796</v>
      </c>
      <c r="H33" s="24">
        <v>312796</v>
      </c>
      <c r="I33" s="24">
        <v>312796</v>
      </c>
      <c r="J33" s="24">
        <v>938388</v>
      </c>
      <c r="K33" s="24">
        <v>499219</v>
      </c>
      <c r="L33" s="24">
        <v>499219</v>
      </c>
      <c r="M33" s="24">
        <v>499219</v>
      </c>
      <c r="N33" s="24">
        <v>1497657</v>
      </c>
      <c r="O33" s="24"/>
      <c r="P33" s="24"/>
      <c r="Q33" s="24"/>
      <c r="R33" s="24"/>
      <c r="S33" s="24"/>
      <c r="T33" s="24"/>
      <c r="U33" s="24"/>
      <c r="V33" s="24"/>
      <c r="W33" s="24">
        <v>2436045</v>
      </c>
      <c r="X33" s="24">
        <v>199482</v>
      </c>
      <c r="Y33" s="24">
        <v>2236563</v>
      </c>
      <c r="Z33" s="6">
        <v>1121.19</v>
      </c>
      <c r="AA33" s="22">
        <v>398951</v>
      </c>
    </row>
    <row r="34" spans="1:27" ht="12.75">
      <c r="A34" s="5" t="s">
        <v>38</v>
      </c>
      <c r="B34" s="3"/>
      <c r="C34" s="22"/>
      <c r="D34" s="22"/>
      <c r="E34" s="23">
        <v>320406</v>
      </c>
      <c r="F34" s="24">
        <v>320406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160206</v>
      </c>
      <c r="Y34" s="24">
        <v>-160206</v>
      </c>
      <c r="Z34" s="6">
        <v>-100</v>
      </c>
      <c r="AA34" s="22">
        <v>320406</v>
      </c>
    </row>
    <row r="35" spans="1:27" ht="12.7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59058943</v>
      </c>
      <c r="D38" s="19">
        <f>SUM(D39:D41)</f>
        <v>0</v>
      </c>
      <c r="E38" s="20">
        <f t="shared" si="7"/>
        <v>66029213</v>
      </c>
      <c r="F38" s="21">
        <f t="shared" si="7"/>
        <v>66029213</v>
      </c>
      <c r="G38" s="21">
        <f t="shared" si="7"/>
        <v>2264419</v>
      </c>
      <c r="H38" s="21">
        <f t="shared" si="7"/>
        <v>1202541</v>
      </c>
      <c r="I38" s="21">
        <f t="shared" si="7"/>
        <v>1202541</v>
      </c>
      <c r="J38" s="21">
        <f t="shared" si="7"/>
        <v>4669501</v>
      </c>
      <c r="K38" s="21">
        <f t="shared" si="7"/>
        <v>4897338</v>
      </c>
      <c r="L38" s="21">
        <f t="shared" si="7"/>
        <v>4897338</v>
      </c>
      <c r="M38" s="21">
        <f t="shared" si="7"/>
        <v>3897338</v>
      </c>
      <c r="N38" s="21">
        <f t="shared" si="7"/>
        <v>13692014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18361515</v>
      </c>
      <c r="X38" s="21">
        <f t="shared" si="7"/>
        <v>33279390</v>
      </c>
      <c r="Y38" s="21">
        <f t="shared" si="7"/>
        <v>-14917875</v>
      </c>
      <c r="Z38" s="4">
        <f>+IF(X38&lt;&gt;0,+(Y38/X38)*100,0)</f>
        <v>-44.82616718635769</v>
      </c>
      <c r="AA38" s="19">
        <f>SUM(AA39:AA41)</f>
        <v>66029213</v>
      </c>
    </row>
    <row r="39" spans="1:27" ht="12.75">
      <c r="A39" s="5" t="s">
        <v>43</v>
      </c>
      <c r="B39" s="3"/>
      <c r="C39" s="22">
        <v>48354745</v>
      </c>
      <c r="D39" s="22"/>
      <c r="E39" s="23">
        <v>35666322</v>
      </c>
      <c r="F39" s="24">
        <v>35666322</v>
      </c>
      <c r="G39" s="24">
        <v>441465</v>
      </c>
      <c r="H39" s="24">
        <v>441465</v>
      </c>
      <c r="I39" s="24">
        <v>441465</v>
      </c>
      <c r="J39" s="24">
        <v>1324395</v>
      </c>
      <c r="K39" s="24">
        <v>722655</v>
      </c>
      <c r="L39" s="24">
        <v>722655</v>
      </c>
      <c r="M39" s="24">
        <v>722655</v>
      </c>
      <c r="N39" s="24">
        <v>2167965</v>
      </c>
      <c r="O39" s="24"/>
      <c r="P39" s="24"/>
      <c r="Q39" s="24"/>
      <c r="R39" s="24"/>
      <c r="S39" s="24"/>
      <c r="T39" s="24"/>
      <c r="U39" s="24"/>
      <c r="V39" s="24"/>
      <c r="W39" s="24">
        <v>3492360</v>
      </c>
      <c r="X39" s="24">
        <v>17833188</v>
      </c>
      <c r="Y39" s="24">
        <v>-14340828</v>
      </c>
      <c r="Z39" s="6">
        <v>-80.42</v>
      </c>
      <c r="AA39" s="22">
        <v>35666322</v>
      </c>
    </row>
    <row r="40" spans="1:27" ht="12.75">
      <c r="A40" s="5" t="s">
        <v>44</v>
      </c>
      <c r="B40" s="3"/>
      <c r="C40" s="22">
        <v>10704198</v>
      </c>
      <c r="D40" s="22"/>
      <c r="E40" s="23">
        <v>30362891</v>
      </c>
      <c r="F40" s="24">
        <v>30362891</v>
      </c>
      <c r="G40" s="24">
        <v>1822954</v>
      </c>
      <c r="H40" s="24">
        <v>761076</v>
      </c>
      <c r="I40" s="24">
        <v>761076</v>
      </c>
      <c r="J40" s="24">
        <v>3345106</v>
      </c>
      <c r="K40" s="24">
        <v>4174683</v>
      </c>
      <c r="L40" s="24">
        <v>4174683</v>
      </c>
      <c r="M40" s="24">
        <v>3174683</v>
      </c>
      <c r="N40" s="24">
        <v>11524049</v>
      </c>
      <c r="O40" s="24"/>
      <c r="P40" s="24"/>
      <c r="Q40" s="24"/>
      <c r="R40" s="24"/>
      <c r="S40" s="24"/>
      <c r="T40" s="24"/>
      <c r="U40" s="24"/>
      <c r="V40" s="24"/>
      <c r="W40" s="24">
        <v>14869155</v>
      </c>
      <c r="X40" s="24">
        <v>15446202</v>
      </c>
      <c r="Y40" s="24">
        <v>-577047</v>
      </c>
      <c r="Z40" s="6">
        <v>-3.74</v>
      </c>
      <c r="AA40" s="22">
        <v>30362891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20286036</v>
      </c>
      <c r="D42" s="19">
        <f>SUM(D43:D46)</f>
        <v>0</v>
      </c>
      <c r="E42" s="20">
        <f t="shared" si="8"/>
        <v>23787601</v>
      </c>
      <c r="F42" s="21">
        <f t="shared" si="8"/>
        <v>23787601</v>
      </c>
      <c r="G42" s="21">
        <f t="shared" si="8"/>
        <v>133500</v>
      </c>
      <c r="H42" s="21">
        <f t="shared" si="8"/>
        <v>133500</v>
      </c>
      <c r="I42" s="21">
        <f t="shared" si="8"/>
        <v>133500</v>
      </c>
      <c r="J42" s="21">
        <f t="shared" si="8"/>
        <v>400500</v>
      </c>
      <c r="K42" s="21">
        <f t="shared" si="8"/>
        <v>2528579</v>
      </c>
      <c r="L42" s="21">
        <f t="shared" si="8"/>
        <v>2528579</v>
      </c>
      <c r="M42" s="21">
        <f t="shared" si="8"/>
        <v>2528579</v>
      </c>
      <c r="N42" s="21">
        <f t="shared" si="8"/>
        <v>7585737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7986237</v>
      </c>
      <c r="X42" s="21">
        <f t="shared" si="8"/>
        <v>11893800</v>
      </c>
      <c r="Y42" s="21">
        <f t="shared" si="8"/>
        <v>-3907563</v>
      </c>
      <c r="Z42" s="4">
        <f>+IF(X42&lt;&gt;0,+(Y42/X42)*100,0)</f>
        <v>-32.85378096150936</v>
      </c>
      <c r="AA42" s="19">
        <f>SUM(AA43:AA46)</f>
        <v>23787601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>
        <v>20286036</v>
      </c>
      <c r="D46" s="22"/>
      <c r="E46" s="23">
        <v>23787601</v>
      </c>
      <c r="F46" s="24">
        <v>23787601</v>
      </c>
      <c r="G46" s="24">
        <v>133500</v>
      </c>
      <c r="H46" s="24">
        <v>133500</v>
      </c>
      <c r="I46" s="24">
        <v>133500</v>
      </c>
      <c r="J46" s="24">
        <v>400500</v>
      </c>
      <c r="K46" s="24">
        <v>2528579</v>
      </c>
      <c r="L46" s="24">
        <v>2528579</v>
      </c>
      <c r="M46" s="24">
        <v>2528579</v>
      </c>
      <c r="N46" s="24">
        <v>7585737</v>
      </c>
      <c r="O46" s="24"/>
      <c r="P46" s="24"/>
      <c r="Q46" s="24"/>
      <c r="R46" s="24"/>
      <c r="S46" s="24"/>
      <c r="T46" s="24"/>
      <c r="U46" s="24"/>
      <c r="V46" s="24"/>
      <c r="W46" s="24">
        <v>7986237</v>
      </c>
      <c r="X46" s="24">
        <v>11893800</v>
      </c>
      <c r="Y46" s="24">
        <v>-3907563</v>
      </c>
      <c r="Z46" s="6">
        <v>-32.85</v>
      </c>
      <c r="AA46" s="22">
        <v>23787601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434037287</v>
      </c>
      <c r="D48" s="44">
        <f>+D28+D32+D38+D42+D47</f>
        <v>0</v>
      </c>
      <c r="E48" s="45">
        <f t="shared" si="9"/>
        <v>273653257</v>
      </c>
      <c r="F48" s="46">
        <f t="shared" si="9"/>
        <v>273653257</v>
      </c>
      <c r="G48" s="46">
        <f t="shared" si="9"/>
        <v>6648513</v>
      </c>
      <c r="H48" s="46">
        <f t="shared" si="9"/>
        <v>5586656</v>
      </c>
      <c r="I48" s="46">
        <f t="shared" si="9"/>
        <v>5586656</v>
      </c>
      <c r="J48" s="46">
        <f t="shared" si="9"/>
        <v>17821825</v>
      </c>
      <c r="K48" s="46">
        <f t="shared" si="9"/>
        <v>29550612</v>
      </c>
      <c r="L48" s="46">
        <f t="shared" si="9"/>
        <v>20783006</v>
      </c>
      <c r="M48" s="46">
        <f t="shared" si="9"/>
        <v>18783006</v>
      </c>
      <c r="N48" s="46">
        <f t="shared" si="9"/>
        <v>69116624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86938449</v>
      </c>
      <c r="X48" s="46">
        <f t="shared" si="9"/>
        <v>136820156</v>
      </c>
      <c r="Y48" s="46">
        <f t="shared" si="9"/>
        <v>-49881707</v>
      </c>
      <c r="Z48" s="47">
        <f>+IF(X48&lt;&gt;0,+(Y48/X48)*100,0)</f>
        <v>-36.45786443921318</v>
      </c>
      <c r="AA48" s="44">
        <f>+AA28+AA32+AA38+AA42+AA47</f>
        <v>273653257</v>
      </c>
    </row>
    <row r="49" spans="1:27" ht="12.75">
      <c r="A49" s="14" t="s">
        <v>58</v>
      </c>
      <c r="B49" s="15"/>
      <c r="C49" s="48">
        <f aca="true" t="shared" si="10" ref="C49:Y49">+C25-C48</f>
        <v>-116273760</v>
      </c>
      <c r="D49" s="48">
        <f>+D25-D48</f>
        <v>0</v>
      </c>
      <c r="E49" s="49">
        <f t="shared" si="10"/>
        <v>137740690</v>
      </c>
      <c r="F49" s="50">
        <f t="shared" si="10"/>
        <v>137740690</v>
      </c>
      <c r="G49" s="50">
        <f t="shared" si="10"/>
        <v>101712470</v>
      </c>
      <c r="H49" s="50">
        <f t="shared" si="10"/>
        <v>-4505639</v>
      </c>
      <c r="I49" s="50">
        <f t="shared" si="10"/>
        <v>342972</v>
      </c>
      <c r="J49" s="50">
        <f t="shared" si="10"/>
        <v>97549803</v>
      </c>
      <c r="K49" s="50">
        <f t="shared" si="10"/>
        <v>-12912242</v>
      </c>
      <c r="L49" s="50">
        <f t="shared" si="10"/>
        <v>321286</v>
      </c>
      <c r="M49" s="50">
        <f t="shared" si="10"/>
        <v>64209450</v>
      </c>
      <c r="N49" s="50">
        <f t="shared" si="10"/>
        <v>51618494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149168297</v>
      </c>
      <c r="X49" s="50">
        <f>IF(F25=F48,0,X25-X48)</f>
        <v>69406240</v>
      </c>
      <c r="Y49" s="50">
        <f t="shared" si="10"/>
        <v>79762057</v>
      </c>
      <c r="Z49" s="51">
        <f>+IF(X49&lt;&gt;0,+(Y49/X49)*100,0)</f>
        <v>114.9205849502869</v>
      </c>
      <c r="AA49" s="48">
        <f>+AA25-AA48</f>
        <v>137740690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94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236308332</v>
      </c>
      <c r="D5" s="19">
        <f>SUM(D6:D8)</f>
        <v>0</v>
      </c>
      <c r="E5" s="20">
        <f t="shared" si="0"/>
        <v>270060064</v>
      </c>
      <c r="F5" s="21">
        <f t="shared" si="0"/>
        <v>270060064</v>
      </c>
      <c r="G5" s="21">
        <f t="shared" si="0"/>
        <v>107094074</v>
      </c>
      <c r="H5" s="21">
        <f t="shared" si="0"/>
        <v>4718439</v>
      </c>
      <c r="I5" s="21">
        <f t="shared" si="0"/>
        <v>3156202</v>
      </c>
      <c r="J5" s="21">
        <f t="shared" si="0"/>
        <v>114968715</v>
      </c>
      <c r="K5" s="21">
        <f t="shared" si="0"/>
        <v>2228299</v>
      </c>
      <c r="L5" s="21">
        <f t="shared" si="0"/>
        <v>2253640</v>
      </c>
      <c r="M5" s="21">
        <f t="shared" si="0"/>
        <v>78473512</v>
      </c>
      <c r="N5" s="21">
        <f t="shared" si="0"/>
        <v>82955451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197924166</v>
      </c>
      <c r="X5" s="21">
        <f t="shared" si="0"/>
        <v>135048462</v>
      </c>
      <c r="Y5" s="21">
        <f t="shared" si="0"/>
        <v>62875704</v>
      </c>
      <c r="Z5" s="4">
        <f>+IF(X5&lt;&gt;0,+(Y5/X5)*100,0)</f>
        <v>46.55788231042572</v>
      </c>
      <c r="AA5" s="19">
        <f>SUM(AA6:AA8)</f>
        <v>270060064</v>
      </c>
    </row>
    <row r="6" spans="1:27" ht="12.75">
      <c r="A6" s="5" t="s">
        <v>33</v>
      </c>
      <c r="B6" s="3"/>
      <c r="C6" s="22">
        <v>871191</v>
      </c>
      <c r="D6" s="22"/>
      <c r="E6" s="23"/>
      <c r="F6" s="24"/>
      <c r="G6" s="24"/>
      <c r="H6" s="24"/>
      <c r="I6" s="24">
        <v>391620</v>
      </c>
      <c r="J6" s="24">
        <v>391620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391620</v>
      </c>
      <c r="X6" s="24"/>
      <c r="Y6" s="24">
        <v>391620</v>
      </c>
      <c r="Z6" s="6">
        <v>0</v>
      </c>
      <c r="AA6" s="22"/>
    </row>
    <row r="7" spans="1:27" ht="12.75">
      <c r="A7" s="5" t="s">
        <v>34</v>
      </c>
      <c r="B7" s="3"/>
      <c r="C7" s="25">
        <v>235188088</v>
      </c>
      <c r="D7" s="25"/>
      <c r="E7" s="26">
        <v>269941391</v>
      </c>
      <c r="F7" s="27">
        <v>269941391</v>
      </c>
      <c r="G7" s="27">
        <v>107032527</v>
      </c>
      <c r="H7" s="27">
        <v>4718439</v>
      </c>
      <c r="I7" s="27">
        <v>2744146</v>
      </c>
      <c r="J7" s="27">
        <v>114495112</v>
      </c>
      <c r="K7" s="27">
        <v>2117049</v>
      </c>
      <c r="L7" s="27">
        <v>2243545</v>
      </c>
      <c r="M7" s="27">
        <v>78473512</v>
      </c>
      <c r="N7" s="27">
        <v>82834106</v>
      </c>
      <c r="O7" s="27"/>
      <c r="P7" s="27"/>
      <c r="Q7" s="27"/>
      <c r="R7" s="27"/>
      <c r="S7" s="27"/>
      <c r="T7" s="27"/>
      <c r="U7" s="27"/>
      <c r="V7" s="27"/>
      <c r="W7" s="27">
        <v>197329218</v>
      </c>
      <c r="X7" s="27">
        <v>135048462</v>
      </c>
      <c r="Y7" s="27">
        <v>62280756</v>
      </c>
      <c r="Z7" s="7">
        <v>46.12</v>
      </c>
      <c r="AA7" s="25">
        <v>269941391</v>
      </c>
    </row>
    <row r="8" spans="1:27" ht="12.75">
      <c r="A8" s="5" t="s">
        <v>35</v>
      </c>
      <c r="B8" s="3"/>
      <c r="C8" s="22">
        <v>249053</v>
      </c>
      <c r="D8" s="22"/>
      <c r="E8" s="23">
        <v>118673</v>
      </c>
      <c r="F8" s="24">
        <v>118673</v>
      </c>
      <c r="G8" s="24">
        <v>61547</v>
      </c>
      <c r="H8" s="24"/>
      <c r="I8" s="24">
        <v>20436</v>
      </c>
      <c r="J8" s="24">
        <v>81983</v>
      </c>
      <c r="K8" s="24">
        <v>111250</v>
      </c>
      <c r="L8" s="24">
        <v>10095</v>
      </c>
      <c r="M8" s="24"/>
      <c r="N8" s="24">
        <v>121345</v>
      </c>
      <c r="O8" s="24"/>
      <c r="P8" s="24"/>
      <c r="Q8" s="24"/>
      <c r="R8" s="24"/>
      <c r="S8" s="24"/>
      <c r="T8" s="24"/>
      <c r="U8" s="24"/>
      <c r="V8" s="24"/>
      <c r="W8" s="24">
        <v>203328</v>
      </c>
      <c r="X8" s="24"/>
      <c r="Y8" s="24">
        <v>203328</v>
      </c>
      <c r="Z8" s="6">
        <v>0</v>
      </c>
      <c r="AA8" s="22">
        <v>118673</v>
      </c>
    </row>
    <row r="9" spans="1:27" ht="12.75">
      <c r="A9" s="2" t="s">
        <v>36</v>
      </c>
      <c r="B9" s="3"/>
      <c r="C9" s="19">
        <f aca="true" t="shared" si="1" ref="C9:Y9">SUM(C10:C14)</f>
        <v>5615655</v>
      </c>
      <c r="D9" s="19">
        <f>SUM(D10:D14)</f>
        <v>0</v>
      </c>
      <c r="E9" s="20">
        <f t="shared" si="1"/>
        <v>884215</v>
      </c>
      <c r="F9" s="21">
        <f t="shared" si="1"/>
        <v>884215</v>
      </c>
      <c r="G9" s="21">
        <f t="shared" si="1"/>
        <v>63919</v>
      </c>
      <c r="H9" s="21">
        <f t="shared" si="1"/>
        <v>8248</v>
      </c>
      <c r="I9" s="21">
        <f t="shared" si="1"/>
        <v>22453</v>
      </c>
      <c r="J9" s="21">
        <f t="shared" si="1"/>
        <v>94620</v>
      </c>
      <c r="K9" s="21">
        <f t="shared" si="1"/>
        <v>15513</v>
      </c>
      <c r="L9" s="21">
        <f t="shared" si="1"/>
        <v>20231</v>
      </c>
      <c r="M9" s="21">
        <f t="shared" si="1"/>
        <v>9066</v>
      </c>
      <c r="N9" s="21">
        <f t="shared" si="1"/>
        <v>44810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139430</v>
      </c>
      <c r="X9" s="21">
        <f t="shared" si="1"/>
        <v>400578</v>
      </c>
      <c r="Y9" s="21">
        <f t="shared" si="1"/>
        <v>-261148</v>
      </c>
      <c r="Z9" s="4">
        <f>+IF(X9&lt;&gt;0,+(Y9/X9)*100,0)</f>
        <v>-65.19279640918873</v>
      </c>
      <c r="AA9" s="19">
        <f>SUM(AA10:AA14)</f>
        <v>884215</v>
      </c>
    </row>
    <row r="10" spans="1:27" ht="12.75">
      <c r="A10" s="5" t="s">
        <v>37</v>
      </c>
      <c r="B10" s="3"/>
      <c r="C10" s="22">
        <v>525346</v>
      </c>
      <c r="D10" s="22"/>
      <c r="E10" s="23">
        <v>697910</v>
      </c>
      <c r="F10" s="24">
        <v>697910</v>
      </c>
      <c r="G10" s="24">
        <v>6791</v>
      </c>
      <c r="H10" s="24">
        <v>1886</v>
      </c>
      <c r="I10" s="24">
        <v>17298</v>
      </c>
      <c r="J10" s="24">
        <v>25975</v>
      </c>
      <c r="K10" s="24">
        <v>8151</v>
      </c>
      <c r="L10" s="24">
        <v>4234</v>
      </c>
      <c r="M10" s="24">
        <v>2480</v>
      </c>
      <c r="N10" s="24">
        <v>14865</v>
      </c>
      <c r="O10" s="24"/>
      <c r="P10" s="24"/>
      <c r="Q10" s="24"/>
      <c r="R10" s="24"/>
      <c r="S10" s="24"/>
      <c r="T10" s="24"/>
      <c r="U10" s="24"/>
      <c r="V10" s="24"/>
      <c r="W10" s="24">
        <v>40840</v>
      </c>
      <c r="X10" s="24">
        <v>348954</v>
      </c>
      <c r="Y10" s="24">
        <v>-308114</v>
      </c>
      <c r="Z10" s="6">
        <v>-88.3</v>
      </c>
      <c r="AA10" s="22">
        <v>697910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>
        <v>5090309</v>
      </c>
      <c r="D12" s="22"/>
      <c r="E12" s="23">
        <v>186305</v>
      </c>
      <c r="F12" s="24">
        <v>186305</v>
      </c>
      <c r="G12" s="24">
        <v>57128</v>
      </c>
      <c r="H12" s="24">
        <v>6362</v>
      </c>
      <c r="I12" s="24">
        <v>5155</v>
      </c>
      <c r="J12" s="24">
        <v>68645</v>
      </c>
      <c r="K12" s="24">
        <v>7362</v>
      </c>
      <c r="L12" s="24">
        <v>15997</v>
      </c>
      <c r="M12" s="24">
        <v>6586</v>
      </c>
      <c r="N12" s="24">
        <v>29945</v>
      </c>
      <c r="O12" s="24"/>
      <c r="P12" s="24"/>
      <c r="Q12" s="24"/>
      <c r="R12" s="24"/>
      <c r="S12" s="24"/>
      <c r="T12" s="24"/>
      <c r="U12" s="24"/>
      <c r="V12" s="24"/>
      <c r="W12" s="24">
        <v>98590</v>
      </c>
      <c r="X12" s="24">
        <v>51624</v>
      </c>
      <c r="Y12" s="24">
        <v>46966</v>
      </c>
      <c r="Z12" s="6">
        <v>90.98</v>
      </c>
      <c r="AA12" s="22">
        <v>186305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60107914</v>
      </c>
      <c r="D15" s="19">
        <f>SUM(D16:D18)</f>
        <v>0</v>
      </c>
      <c r="E15" s="20">
        <f t="shared" si="2"/>
        <v>52780711</v>
      </c>
      <c r="F15" s="21">
        <f t="shared" si="2"/>
        <v>52780711</v>
      </c>
      <c r="G15" s="21">
        <f t="shared" si="2"/>
        <v>5235332</v>
      </c>
      <c r="H15" s="21">
        <f t="shared" si="2"/>
        <v>1638736</v>
      </c>
      <c r="I15" s="21">
        <f t="shared" si="2"/>
        <v>5007199</v>
      </c>
      <c r="J15" s="21">
        <f t="shared" si="2"/>
        <v>11881267</v>
      </c>
      <c r="K15" s="21">
        <f t="shared" si="2"/>
        <v>4212089</v>
      </c>
      <c r="L15" s="21">
        <f t="shared" si="2"/>
        <v>4774346</v>
      </c>
      <c r="M15" s="21">
        <f t="shared" si="2"/>
        <v>7070554</v>
      </c>
      <c r="N15" s="21">
        <f t="shared" si="2"/>
        <v>16056989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27938256</v>
      </c>
      <c r="X15" s="21">
        <f t="shared" si="2"/>
        <v>26390352</v>
      </c>
      <c r="Y15" s="21">
        <f t="shared" si="2"/>
        <v>1547904</v>
      </c>
      <c r="Z15" s="4">
        <f>+IF(X15&lt;&gt;0,+(Y15/X15)*100,0)</f>
        <v>5.865416270309695</v>
      </c>
      <c r="AA15" s="19">
        <f>SUM(AA16:AA18)</f>
        <v>52780711</v>
      </c>
    </row>
    <row r="16" spans="1:27" ht="12.75">
      <c r="A16" s="5" t="s">
        <v>43</v>
      </c>
      <c r="B16" s="3"/>
      <c r="C16" s="22">
        <v>258417</v>
      </c>
      <c r="D16" s="22"/>
      <c r="E16" s="23">
        <v>246711</v>
      </c>
      <c r="F16" s="24">
        <v>246711</v>
      </c>
      <c r="G16" s="24">
        <v>47042</v>
      </c>
      <c r="H16" s="24">
        <v>117211</v>
      </c>
      <c r="I16" s="24">
        <v>11606</v>
      </c>
      <c r="J16" s="24">
        <v>175859</v>
      </c>
      <c r="K16" s="24">
        <v>15025</v>
      </c>
      <c r="L16" s="24">
        <v>35097</v>
      </c>
      <c r="M16" s="24">
        <v>11474</v>
      </c>
      <c r="N16" s="24">
        <v>61596</v>
      </c>
      <c r="O16" s="24"/>
      <c r="P16" s="24"/>
      <c r="Q16" s="24"/>
      <c r="R16" s="24"/>
      <c r="S16" s="24"/>
      <c r="T16" s="24"/>
      <c r="U16" s="24"/>
      <c r="V16" s="24"/>
      <c r="W16" s="24">
        <v>237455</v>
      </c>
      <c r="X16" s="24">
        <v>123354</v>
      </c>
      <c r="Y16" s="24">
        <v>114101</v>
      </c>
      <c r="Z16" s="6">
        <v>92.5</v>
      </c>
      <c r="AA16" s="22">
        <v>246711</v>
      </c>
    </row>
    <row r="17" spans="1:27" ht="12.75">
      <c r="A17" s="5" t="s">
        <v>44</v>
      </c>
      <c r="B17" s="3"/>
      <c r="C17" s="22">
        <v>59701096</v>
      </c>
      <c r="D17" s="22"/>
      <c r="E17" s="23">
        <v>52534000</v>
      </c>
      <c r="F17" s="24">
        <v>52534000</v>
      </c>
      <c r="G17" s="24">
        <v>5188290</v>
      </c>
      <c r="H17" s="24">
        <v>1521525</v>
      </c>
      <c r="I17" s="24">
        <v>4995593</v>
      </c>
      <c r="J17" s="24">
        <v>11705408</v>
      </c>
      <c r="K17" s="24">
        <v>4197064</v>
      </c>
      <c r="L17" s="24">
        <v>4739249</v>
      </c>
      <c r="M17" s="24">
        <v>7059080</v>
      </c>
      <c r="N17" s="24">
        <v>15995393</v>
      </c>
      <c r="O17" s="24"/>
      <c r="P17" s="24"/>
      <c r="Q17" s="24"/>
      <c r="R17" s="24"/>
      <c r="S17" s="24"/>
      <c r="T17" s="24"/>
      <c r="U17" s="24"/>
      <c r="V17" s="24"/>
      <c r="W17" s="24">
        <v>27700801</v>
      </c>
      <c r="X17" s="24">
        <v>26266998</v>
      </c>
      <c r="Y17" s="24">
        <v>1433803</v>
      </c>
      <c r="Z17" s="6">
        <v>5.46</v>
      </c>
      <c r="AA17" s="22">
        <v>52534000</v>
      </c>
    </row>
    <row r="18" spans="1:27" ht="12.75">
      <c r="A18" s="5" t="s">
        <v>45</v>
      </c>
      <c r="B18" s="3"/>
      <c r="C18" s="22">
        <v>148401</v>
      </c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84621480</v>
      </c>
      <c r="D19" s="19">
        <f>SUM(D20:D23)</f>
        <v>0</v>
      </c>
      <c r="E19" s="20">
        <f t="shared" si="3"/>
        <v>65221908</v>
      </c>
      <c r="F19" s="21">
        <f t="shared" si="3"/>
        <v>65221908</v>
      </c>
      <c r="G19" s="21">
        <f t="shared" si="3"/>
        <v>3805341</v>
      </c>
      <c r="H19" s="21">
        <f t="shared" si="3"/>
        <v>11072632</v>
      </c>
      <c r="I19" s="21">
        <f t="shared" si="3"/>
        <v>6512552</v>
      </c>
      <c r="J19" s="21">
        <f t="shared" si="3"/>
        <v>21390525</v>
      </c>
      <c r="K19" s="21">
        <f t="shared" si="3"/>
        <v>5239946</v>
      </c>
      <c r="L19" s="21">
        <f t="shared" si="3"/>
        <v>6851971</v>
      </c>
      <c r="M19" s="21">
        <f t="shared" si="3"/>
        <v>3901396</v>
      </c>
      <c r="N19" s="21">
        <f t="shared" si="3"/>
        <v>15993313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37383838</v>
      </c>
      <c r="X19" s="21">
        <f t="shared" si="3"/>
        <v>30610956</v>
      </c>
      <c r="Y19" s="21">
        <f t="shared" si="3"/>
        <v>6772882</v>
      </c>
      <c r="Z19" s="4">
        <f>+IF(X19&lt;&gt;0,+(Y19/X19)*100,0)</f>
        <v>22.12567944627407</v>
      </c>
      <c r="AA19" s="19">
        <f>SUM(AA20:AA23)</f>
        <v>65221908</v>
      </c>
    </row>
    <row r="20" spans="1:27" ht="12.75">
      <c r="A20" s="5" t="s">
        <v>47</v>
      </c>
      <c r="B20" s="3"/>
      <c r="C20" s="22">
        <v>81107255</v>
      </c>
      <c r="D20" s="22"/>
      <c r="E20" s="23">
        <v>60482097</v>
      </c>
      <c r="F20" s="24">
        <v>60482097</v>
      </c>
      <c r="G20" s="24">
        <v>2956915</v>
      </c>
      <c r="H20" s="24">
        <v>10221220</v>
      </c>
      <c r="I20" s="24">
        <v>5621637</v>
      </c>
      <c r="J20" s="24">
        <v>18799772</v>
      </c>
      <c r="K20" s="24">
        <v>4315801</v>
      </c>
      <c r="L20" s="24">
        <v>6503202</v>
      </c>
      <c r="M20" s="24">
        <v>3530998</v>
      </c>
      <c r="N20" s="24">
        <v>14350001</v>
      </c>
      <c r="O20" s="24"/>
      <c r="P20" s="24"/>
      <c r="Q20" s="24"/>
      <c r="R20" s="24"/>
      <c r="S20" s="24"/>
      <c r="T20" s="24"/>
      <c r="U20" s="24"/>
      <c r="V20" s="24"/>
      <c r="W20" s="24">
        <v>33149773</v>
      </c>
      <c r="X20" s="24">
        <v>28741050</v>
      </c>
      <c r="Y20" s="24">
        <v>4408723</v>
      </c>
      <c r="Z20" s="6">
        <v>15.34</v>
      </c>
      <c r="AA20" s="22">
        <v>60482097</v>
      </c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>
        <v>3514225</v>
      </c>
      <c r="D23" s="22"/>
      <c r="E23" s="23">
        <v>4739811</v>
      </c>
      <c r="F23" s="24">
        <v>4739811</v>
      </c>
      <c r="G23" s="24">
        <v>848426</v>
      </c>
      <c r="H23" s="24">
        <v>851412</v>
      </c>
      <c r="I23" s="24">
        <v>890915</v>
      </c>
      <c r="J23" s="24">
        <v>2590753</v>
      </c>
      <c r="K23" s="24">
        <v>924145</v>
      </c>
      <c r="L23" s="24">
        <v>348769</v>
      </c>
      <c r="M23" s="24">
        <v>370398</v>
      </c>
      <c r="N23" s="24">
        <v>1643312</v>
      </c>
      <c r="O23" s="24"/>
      <c r="P23" s="24"/>
      <c r="Q23" s="24"/>
      <c r="R23" s="24"/>
      <c r="S23" s="24"/>
      <c r="T23" s="24"/>
      <c r="U23" s="24"/>
      <c r="V23" s="24"/>
      <c r="W23" s="24">
        <v>4234065</v>
      </c>
      <c r="X23" s="24">
        <v>1869906</v>
      </c>
      <c r="Y23" s="24">
        <v>2364159</v>
      </c>
      <c r="Z23" s="6">
        <v>126.43</v>
      </c>
      <c r="AA23" s="22">
        <v>4739811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386653381</v>
      </c>
      <c r="D25" s="44">
        <f>+D5+D9+D15+D19+D24</f>
        <v>0</v>
      </c>
      <c r="E25" s="45">
        <f t="shared" si="4"/>
        <v>388946898</v>
      </c>
      <c r="F25" s="46">
        <f t="shared" si="4"/>
        <v>388946898</v>
      </c>
      <c r="G25" s="46">
        <f t="shared" si="4"/>
        <v>116198666</v>
      </c>
      <c r="H25" s="46">
        <f t="shared" si="4"/>
        <v>17438055</v>
      </c>
      <c r="I25" s="46">
        <f t="shared" si="4"/>
        <v>14698406</v>
      </c>
      <c r="J25" s="46">
        <f t="shared" si="4"/>
        <v>148335127</v>
      </c>
      <c r="K25" s="46">
        <f t="shared" si="4"/>
        <v>11695847</v>
      </c>
      <c r="L25" s="46">
        <f t="shared" si="4"/>
        <v>13900188</v>
      </c>
      <c r="M25" s="46">
        <f t="shared" si="4"/>
        <v>89454528</v>
      </c>
      <c r="N25" s="46">
        <f t="shared" si="4"/>
        <v>115050563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263385690</v>
      </c>
      <c r="X25" s="46">
        <f t="shared" si="4"/>
        <v>192450348</v>
      </c>
      <c r="Y25" s="46">
        <f t="shared" si="4"/>
        <v>70935342</v>
      </c>
      <c r="Z25" s="47">
        <f>+IF(X25&lt;&gt;0,+(Y25/X25)*100,0)</f>
        <v>36.85903545365374</v>
      </c>
      <c r="AA25" s="44">
        <f>+AA5+AA9+AA15+AA19+AA24</f>
        <v>388946898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174748004</v>
      </c>
      <c r="D28" s="19">
        <f>SUM(D29:D31)</f>
        <v>0</v>
      </c>
      <c r="E28" s="20">
        <f t="shared" si="5"/>
        <v>211623937</v>
      </c>
      <c r="F28" s="21">
        <f t="shared" si="5"/>
        <v>211623937</v>
      </c>
      <c r="G28" s="21">
        <f t="shared" si="5"/>
        <v>5196215</v>
      </c>
      <c r="H28" s="21">
        <f t="shared" si="5"/>
        <v>4461470</v>
      </c>
      <c r="I28" s="21">
        <f t="shared" si="5"/>
        <v>5867075</v>
      </c>
      <c r="J28" s="21">
        <f t="shared" si="5"/>
        <v>15524760</v>
      </c>
      <c r="K28" s="21">
        <f t="shared" si="5"/>
        <v>6667152</v>
      </c>
      <c r="L28" s="21">
        <f t="shared" si="5"/>
        <v>8361621</v>
      </c>
      <c r="M28" s="21">
        <f t="shared" si="5"/>
        <v>44631620</v>
      </c>
      <c r="N28" s="21">
        <f t="shared" si="5"/>
        <v>59660393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75185153</v>
      </c>
      <c r="X28" s="21">
        <f t="shared" si="5"/>
        <v>104473914</v>
      </c>
      <c r="Y28" s="21">
        <f t="shared" si="5"/>
        <v>-29288761</v>
      </c>
      <c r="Z28" s="4">
        <f>+IF(X28&lt;&gt;0,+(Y28/X28)*100,0)</f>
        <v>-28.034520655558094</v>
      </c>
      <c r="AA28" s="19">
        <f>SUM(AA29:AA31)</f>
        <v>211623937</v>
      </c>
    </row>
    <row r="29" spans="1:27" ht="12.75">
      <c r="A29" s="5" t="s">
        <v>33</v>
      </c>
      <c r="B29" s="3"/>
      <c r="C29" s="22">
        <v>70062650</v>
      </c>
      <c r="D29" s="22"/>
      <c r="E29" s="23">
        <v>64471427</v>
      </c>
      <c r="F29" s="24">
        <v>64471427</v>
      </c>
      <c r="G29" s="24">
        <v>891760</v>
      </c>
      <c r="H29" s="24">
        <v>652045</v>
      </c>
      <c r="I29" s="24">
        <v>1557663</v>
      </c>
      <c r="J29" s="24">
        <v>3101468</v>
      </c>
      <c r="K29" s="24">
        <v>1739456</v>
      </c>
      <c r="L29" s="24">
        <v>1869652</v>
      </c>
      <c r="M29" s="24">
        <v>21010749</v>
      </c>
      <c r="N29" s="24">
        <v>24619857</v>
      </c>
      <c r="O29" s="24"/>
      <c r="P29" s="24"/>
      <c r="Q29" s="24"/>
      <c r="R29" s="24"/>
      <c r="S29" s="24"/>
      <c r="T29" s="24"/>
      <c r="U29" s="24"/>
      <c r="V29" s="24"/>
      <c r="W29" s="24">
        <v>27721325</v>
      </c>
      <c r="X29" s="24">
        <v>33891048</v>
      </c>
      <c r="Y29" s="24">
        <v>-6169723</v>
      </c>
      <c r="Z29" s="6">
        <v>-18.2</v>
      </c>
      <c r="AA29" s="22">
        <v>64471427</v>
      </c>
    </row>
    <row r="30" spans="1:27" ht="12.75">
      <c r="A30" s="5" t="s">
        <v>34</v>
      </c>
      <c r="B30" s="3"/>
      <c r="C30" s="25">
        <v>54563752</v>
      </c>
      <c r="D30" s="25"/>
      <c r="E30" s="26">
        <v>75087120</v>
      </c>
      <c r="F30" s="27">
        <v>75087120</v>
      </c>
      <c r="G30" s="27">
        <v>114684</v>
      </c>
      <c r="H30" s="27">
        <v>804569</v>
      </c>
      <c r="I30" s="27">
        <v>623351</v>
      </c>
      <c r="J30" s="27">
        <v>1542604</v>
      </c>
      <c r="K30" s="27">
        <v>677164</v>
      </c>
      <c r="L30" s="27">
        <v>2165380</v>
      </c>
      <c r="M30" s="27">
        <v>6914731</v>
      </c>
      <c r="N30" s="27">
        <v>9757275</v>
      </c>
      <c r="O30" s="27"/>
      <c r="P30" s="27"/>
      <c r="Q30" s="27"/>
      <c r="R30" s="27"/>
      <c r="S30" s="27"/>
      <c r="T30" s="27"/>
      <c r="U30" s="27"/>
      <c r="V30" s="27"/>
      <c r="W30" s="27">
        <v>11299879</v>
      </c>
      <c r="X30" s="27">
        <v>70582866</v>
      </c>
      <c r="Y30" s="27">
        <v>-59282987</v>
      </c>
      <c r="Z30" s="7">
        <v>-83.99</v>
      </c>
      <c r="AA30" s="25">
        <v>75087120</v>
      </c>
    </row>
    <row r="31" spans="1:27" ht="12.75">
      <c r="A31" s="5" t="s">
        <v>35</v>
      </c>
      <c r="B31" s="3"/>
      <c r="C31" s="22">
        <v>50121602</v>
      </c>
      <c r="D31" s="22"/>
      <c r="E31" s="23">
        <v>72065390</v>
      </c>
      <c r="F31" s="24">
        <v>72065390</v>
      </c>
      <c r="G31" s="24">
        <v>4189771</v>
      </c>
      <c r="H31" s="24">
        <v>3004856</v>
      </c>
      <c r="I31" s="24">
        <v>3686061</v>
      </c>
      <c r="J31" s="24">
        <v>10880688</v>
      </c>
      <c r="K31" s="24">
        <v>4250532</v>
      </c>
      <c r="L31" s="24">
        <v>4326589</v>
      </c>
      <c r="M31" s="24">
        <v>16706140</v>
      </c>
      <c r="N31" s="24">
        <v>25283261</v>
      </c>
      <c r="O31" s="24"/>
      <c r="P31" s="24"/>
      <c r="Q31" s="24"/>
      <c r="R31" s="24"/>
      <c r="S31" s="24"/>
      <c r="T31" s="24"/>
      <c r="U31" s="24"/>
      <c r="V31" s="24"/>
      <c r="W31" s="24">
        <v>36163949</v>
      </c>
      <c r="X31" s="24"/>
      <c r="Y31" s="24">
        <v>36163949</v>
      </c>
      <c r="Z31" s="6">
        <v>0</v>
      </c>
      <c r="AA31" s="22">
        <v>72065390</v>
      </c>
    </row>
    <row r="32" spans="1:27" ht="12.75">
      <c r="A32" s="2" t="s">
        <v>36</v>
      </c>
      <c r="B32" s="3"/>
      <c r="C32" s="19">
        <f aca="true" t="shared" si="6" ref="C32:Y32">SUM(C33:C37)</f>
        <v>23571328</v>
      </c>
      <c r="D32" s="19">
        <f>SUM(D33:D37)</f>
        <v>0</v>
      </c>
      <c r="E32" s="20">
        <f t="shared" si="6"/>
        <v>15554523</v>
      </c>
      <c r="F32" s="21">
        <f t="shared" si="6"/>
        <v>15554523</v>
      </c>
      <c r="G32" s="21">
        <f t="shared" si="6"/>
        <v>36137</v>
      </c>
      <c r="H32" s="21">
        <f t="shared" si="6"/>
        <v>545781</v>
      </c>
      <c r="I32" s="21">
        <f t="shared" si="6"/>
        <v>420418</v>
      </c>
      <c r="J32" s="21">
        <f t="shared" si="6"/>
        <v>1002336</v>
      </c>
      <c r="K32" s="21">
        <f t="shared" si="6"/>
        <v>678050</v>
      </c>
      <c r="L32" s="21">
        <f t="shared" si="6"/>
        <v>587509</v>
      </c>
      <c r="M32" s="21">
        <f t="shared" si="6"/>
        <v>5441834</v>
      </c>
      <c r="N32" s="21">
        <f t="shared" si="6"/>
        <v>6707393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7709729</v>
      </c>
      <c r="X32" s="21">
        <f t="shared" si="6"/>
        <v>5750191</v>
      </c>
      <c r="Y32" s="21">
        <f t="shared" si="6"/>
        <v>1959538</v>
      </c>
      <c r="Z32" s="4">
        <f>+IF(X32&lt;&gt;0,+(Y32/X32)*100,0)</f>
        <v>34.07778976385306</v>
      </c>
      <c r="AA32" s="19">
        <f>SUM(AA33:AA37)</f>
        <v>15554523</v>
      </c>
    </row>
    <row r="33" spans="1:27" ht="12.75">
      <c r="A33" s="5" t="s">
        <v>37</v>
      </c>
      <c r="B33" s="3"/>
      <c r="C33" s="22">
        <v>12900667</v>
      </c>
      <c r="D33" s="22"/>
      <c r="E33" s="23">
        <v>12695149</v>
      </c>
      <c r="F33" s="24">
        <v>12695149</v>
      </c>
      <c r="G33" s="24">
        <v>9757</v>
      </c>
      <c r="H33" s="24">
        <v>463925</v>
      </c>
      <c r="I33" s="24">
        <v>371318</v>
      </c>
      <c r="J33" s="24">
        <v>845000</v>
      </c>
      <c r="K33" s="24">
        <v>594816</v>
      </c>
      <c r="L33" s="24">
        <v>574652</v>
      </c>
      <c r="M33" s="24">
        <v>1014055</v>
      </c>
      <c r="N33" s="24">
        <v>2183523</v>
      </c>
      <c r="O33" s="24"/>
      <c r="P33" s="24"/>
      <c r="Q33" s="24"/>
      <c r="R33" s="24"/>
      <c r="S33" s="24"/>
      <c r="T33" s="24"/>
      <c r="U33" s="24"/>
      <c r="V33" s="24"/>
      <c r="W33" s="24">
        <v>3028523</v>
      </c>
      <c r="X33" s="24">
        <v>4455867</v>
      </c>
      <c r="Y33" s="24">
        <v>-1427344</v>
      </c>
      <c r="Z33" s="6">
        <v>-32.03</v>
      </c>
      <c r="AA33" s="22">
        <v>12695149</v>
      </c>
    </row>
    <row r="34" spans="1:27" ht="12.75">
      <c r="A34" s="5" t="s">
        <v>38</v>
      </c>
      <c r="B34" s="3"/>
      <c r="C34" s="22">
        <v>218037</v>
      </c>
      <c r="D34" s="22"/>
      <c r="E34" s="23">
        <v>731819</v>
      </c>
      <c r="F34" s="24">
        <v>731819</v>
      </c>
      <c r="G34" s="24">
        <v>26380</v>
      </c>
      <c r="H34" s="24">
        <v>44000</v>
      </c>
      <c r="I34" s="24">
        <v>46950</v>
      </c>
      <c r="J34" s="24">
        <v>117330</v>
      </c>
      <c r="K34" s="24">
        <v>25600</v>
      </c>
      <c r="L34" s="24">
        <v>24636</v>
      </c>
      <c r="M34" s="24">
        <v>3886267</v>
      </c>
      <c r="N34" s="24">
        <v>3936503</v>
      </c>
      <c r="O34" s="24"/>
      <c r="P34" s="24"/>
      <c r="Q34" s="24"/>
      <c r="R34" s="24"/>
      <c r="S34" s="24"/>
      <c r="T34" s="24"/>
      <c r="U34" s="24"/>
      <c r="V34" s="24"/>
      <c r="W34" s="24">
        <v>4053833</v>
      </c>
      <c r="X34" s="24">
        <v>365910</v>
      </c>
      <c r="Y34" s="24">
        <v>3687923</v>
      </c>
      <c r="Z34" s="6">
        <v>1007.88</v>
      </c>
      <c r="AA34" s="22">
        <v>731819</v>
      </c>
    </row>
    <row r="35" spans="1:27" ht="12.75">
      <c r="A35" s="5" t="s">
        <v>39</v>
      </c>
      <c r="B35" s="3"/>
      <c r="C35" s="22">
        <v>10116027</v>
      </c>
      <c r="D35" s="22"/>
      <c r="E35" s="23">
        <v>1090571</v>
      </c>
      <c r="F35" s="24">
        <v>1090571</v>
      </c>
      <c r="G35" s="24"/>
      <c r="H35" s="24">
        <v>37856</v>
      </c>
      <c r="I35" s="24">
        <v>2150</v>
      </c>
      <c r="J35" s="24">
        <v>40006</v>
      </c>
      <c r="K35" s="24">
        <v>57634</v>
      </c>
      <c r="L35" s="24">
        <v>1350</v>
      </c>
      <c r="M35" s="24">
        <v>477639</v>
      </c>
      <c r="N35" s="24">
        <v>536623</v>
      </c>
      <c r="O35" s="24"/>
      <c r="P35" s="24"/>
      <c r="Q35" s="24"/>
      <c r="R35" s="24"/>
      <c r="S35" s="24"/>
      <c r="T35" s="24"/>
      <c r="U35" s="24"/>
      <c r="V35" s="24"/>
      <c r="W35" s="24">
        <v>576629</v>
      </c>
      <c r="X35" s="24">
        <v>545286</v>
      </c>
      <c r="Y35" s="24">
        <v>31343</v>
      </c>
      <c r="Z35" s="6">
        <v>5.75</v>
      </c>
      <c r="AA35" s="22">
        <v>1090571</v>
      </c>
    </row>
    <row r="36" spans="1:27" ht="12.75">
      <c r="A36" s="5" t="s">
        <v>40</v>
      </c>
      <c r="B36" s="3"/>
      <c r="C36" s="22">
        <v>336597</v>
      </c>
      <c r="D36" s="22"/>
      <c r="E36" s="23">
        <v>1036984</v>
      </c>
      <c r="F36" s="24">
        <v>1036984</v>
      </c>
      <c r="G36" s="24"/>
      <c r="H36" s="24"/>
      <c r="I36" s="24"/>
      <c r="J36" s="24"/>
      <c r="K36" s="24"/>
      <c r="L36" s="24">
        <v>-13129</v>
      </c>
      <c r="M36" s="24">
        <v>63873</v>
      </c>
      <c r="N36" s="24">
        <v>50744</v>
      </c>
      <c r="O36" s="24"/>
      <c r="P36" s="24"/>
      <c r="Q36" s="24"/>
      <c r="R36" s="24"/>
      <c r="S36" s="24"/>
      <c r="T36" s="24"/>
      <c r="U36" s="24"/>
      <c r="V36" s="24"/>
      <c r="W36" s="24">
        <v>50744</v>
      </c>
      <c r="X36" s="24">
        <v>383128</v>
      </c>
      <c r="Y36" s="24">
        <v>-332384</v>
      </c>
      <c r="Z36" s="6">
        <v>-86.76</v>
      </c>
      <c r="AA36" s="22">
        <v>1036984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53222665</v>
      </c>
      <c r="D38" s="19">
        <f>SUM(D39:D41)</f>
        <v>0</v>
      </c>
      <c r="E38" s="20">
        <f t="shared" si="7"/>
        <v>50395665</v>
      </c>
      <c r="F38" s="21">
        <f t="shared" si="7"/>
        <v>50395665</v>
      </c>
      <c r="G38" s="21">
        <f t="shared" si="7"/>
        <v>233643</v>
      </c>
      <c r="H38" s="21">
        <f t="shared" si="7"/>
        <v>183489</v>
      </c>
      <c r="I38" s="21">
        <f t="shared" si="7"/>
        <v>505819</v>
      </c>
      <c r="J38" s="21">
        <f t="shared" si="7"/>
        <v>922951</v>
      </c>
      <c r="K38" s="21">
        <f t="shared" si="7"/>
        <v>10093379</v>
      </c>
      <c r="L38" s="21">
        <f t="shared" si="7"/>
        <v>5833405</v>
      </c>
      <c r="M38" s="21">
        <f t="shared" si="7"/>
        <v>19838151</v>
      </c>
      <c r="N38" s="21">
        <f t="shared" si="7"/>
        <v>35764935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36687886</v>
      </c>
      <c r="X38" s="21">
        <f t="shared" si="7"/>
        <v>24276282</v>
      </c>
      <c r="Y38" s="21">
        <f t="shared" si="7"/>
        <v>12411604</v>
      </c>
      <c r="Z38" s="4">
        <f>+IF(X38&lt;&gt;0,+(Y38/X38)*100,0)</f>
        <v>51.12646162208859</v>
      </c>
      <c r="AA38" s="19">
        <f>SUM(AA39:AA41)</f>
        <v>50395665</v>
      </c>
    </row>
    <row r="39" spans="1:27" ht="12.75">
      <c r="A39" s="5" t="s">
        <v>43</v>
      </c>
      <c r="B39" s="3"/>
      <c r="C39" s="22">
        <v>41720299</v>
      </c>
      <c r="D39" s="22"/>
      <c r="E39" s="23">
        <v>23582793</v>
      </c>
      <c r="F39" s="24">
        <v>23582793</v>
      </c>
      <c r="G39" s="24">
        <v>105018</v>
      </c>
      <c r="H39" s="24">
        <v>92456</v>
      </c>
      <c r="I39" s="24">
        <v>260702</v>
      </c>
      <c r="J39" s="24">
        <v>458176</v>
      </c>
      <c r="K39" s="24">
        <v>9423379</v>
      </c>
      <c r="L39" s="24">
        <v>5264578</v>
      </c>
      <c r="M39" s="24">
        <v>8922227</v>
      </c>
      <c r="N39" s="24">
        <v>23610184</v>
      </c>
      <c r="O39" s="24"/>
      <c r="P39" s="24"/>
      <c r="Q39" s="24"/>
      <c r="R39" s="24"/>
      <c r="S39" s="24"/>
      <c r="T39" s="24"/>
      <c r="U39" s="24"/>
      <c r="V39" s="24"/>
      <c r="W39" s="24">
        <v>24068360</v>
      </c>
      <c r="X39" s="24">
        <v>11558196</v>
      </c>
      <c r="Y39" s="24">
        <v>12510164</v>
      </c>
      <c r="Z39" s="6">
        <v>108.24</v>
      </c>
      <c r="AA39" s="22">
        <v>23582793</v>
      </c>
    </row>
    <row r="40" spans="1:27" ht="12.75">
      <c r="A40" s="5" t="s">
        <v>44</v>
      </c>
      <c r="B40" s="3"/>
      <c r="C40" s="22">
        <v>9091086</v>
      </c>
      <c r="D40" s="22"/>
      <c r="E40" s="23">
        <v>24861256</v>
      </c>
      <c r="F40" s="24">
        <v>24861256</v>
      </c>
      <c r="G40" s="24">
        <v>128625</v>
      </c>
      <c r="H40" s="24">
        <v>62533</v>
      </c>
      <c r="I40" s="24">
        <v>175374</v>
      </c>
      <c r="J40" s="24">
        <v>366532</v>
      </c>
      <c r="K40" s="24">
        <v>670000</v>
      </c>
      <c r="L40" s="24">
        <v>600060</v>
      </c>
      <c r="M40" s="24">
        <v>9102973</v>
      </c>
      <c r="N40" s="24">
        <v>10373033</v>
      </c>
      <c r="O40" s="24"/>
      <c r="P40" s="24"/>
      <c r="Q40" s="24"/>
      <c r="R40" s="24"/>
      <c r="S40" s="24"/>
      <c r="T40" s="24"/>
      <c r="U40" s="24"/>
      <c r="V40" s="24"/>
      <c r="W40" s="24">
        <v>10739565</v>
      </c>
      <c r="X40" s="24">
        <v>11742276</v>
      </c>
      <c r="Y40" s="24">
        <v>-1002711</v>
      </c>
      <c r="Z40" s="6">
        <v>-8.54</v>
      </c>
      <c r="AA40" s="22">
        <v>24861256</v>
      </c>
    </row>
    <row r="41" spans="1:27" ht="12.75">
      <c r="A41" s="5" t="s">
        <v>45</v>
      </c>
      <c r="B41" s="3"/>
      <c r="C41" s="22">
        <v>2411280</v>
      </c>
      <c r="D41" s="22"/>
      <c r="E41" s="23">
        <v>1951616</v>
      </c>
      <c r="F41" s="24">
        <v>1951616</v>
      </c>
      <c r="G41" s="24"/>
      <c r="H41" s="24">
        <v>28500</v>
      </c>
      <c r="I41" s="24">
        <v>69743</v>
      </c>
      <c r="J41" s="24">
        <v>98243</v>
      </c>
      <c r="K41" s="24"/>
      <c r="L41" s="24">
        <v>-31233</v>
      </c>
      <c r="M41" s="24">
        <v>1812951</v>
      </c>
      <c r="N41" s="24">
        <v>1781718</v>
      </c>
      <c r="O41" s="24"/>
      <c r="P41" s="24"/>
      <c r="Q41" s="24"/>
      <c r="R41" s="24"/>
      <c r="S41" s="24"/>
      <c r="T41" s="24"/>
      <c r="U41" s="24"/>
      <c r="V41" s="24"/>
      <c r="W41" s="24">
        <v>1879961</v>
      </c>
      <c r="X41" s="24">
        <v>975810</v>
      </c>
      <c r="Y41" s="24">
        <v>904151</v>
      </c>
      <c r="Z41" s="6">
        <v>92.66</v>
      </c>
      <c r="AA41" s="22">
        <v>1951616</v>
      </c>
    </row>
    <row r="42" spans="1:27" ht="12.75">
      <c r="A42" s="2" t="s">
        <v>46</v>
      </c>
      <c r="B42" s="8"/>
      <c r="C42" s="19">
        <f aca="true" t="shared" si="8" ref="C42:Y42">SUM(C43:C46)</f>
        <v>77005741</v>
      </c>
      <c r="D42" s="19">
        <f>SUM(D43:D46)</f>
        <v>0</v>
      </c>
      <c r="E42" s="20">
        <f t="shared" si="8"/>
        <v>63375119</v>
      </c>
      <c r="F42" s="21">
        <f t="shared" si="8"/>
        <v>63375119</v>
      </c>
      <c r="G42" s="21">
        <f t="shared" si="8"/>
        <v>4121413</v>
      </c>
      <c r="H42" s="21">
        <f t="shared" si="8"/>
        <v>320727</v>
      </c>
      <c r="I42" s="21">
        <f t="shared" si="8"/>
        <v>3381642</v>
      </c>
      <c r="J42" s="21">
        <f t="shared" si="8"/>
        <v>7823782</v>
      </c>
      <c r="K42" s="21">
        <f t="shared" si="8"/>
        <v>2884422</v>
      </c>
      <c r="L42" s="21">
        <f t="shared" si="8"/>
        <v>2847848</v>
      </c>
      <c r="M42" s="21">
        <f t="shared" si="8"/>
        <v>9075644</v>
      </c>
      <c r="N42" s="21">
        <f t="shared" si="8"/>
        <v>14807914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22631696</v>
      </c>
      <c r="X42" s="21">
        <f t="shared" si="8"/>
        <v>29362200</v>
      </c>
      <c r="Y42" s="21">
        <f t="shared" si="8"/>
        <v>-6730504</v>
      </c>
      <c r="Z42" s="4">
        <f>+IF(X42&lt;&gt;0,+(Y42/X42)*100,0)</f>
        <v>-22.9223423312967</v>
      </c>
      <c r="AA42" s="19">
        <f>SUM(AA43:AA46)</f>
        <v>63375119</v>
      </c>
    </row>
    <row r="43" spans="1:27" ht="12.75">
      <c r="A43" s="5" t="s">
        <v>47</v>
      </c>
      <c r="B43" s="3"/>
      <c r="C43" s="22">
        <v>66407394</v>
      </c>
      <c r="D43" s="22"/>
      <c r="E43" s="23">
        <v>47092400</v>
      </c>
      <c r="F43" s="24">
        <v>47092400</v>
      </c>
      <c r="G43" s="24">
        <v>4061488</v>
      </c>
      <c r="H43" s="24">
        <v>79293</v>
      </c>
      <c r="I43" s="24">
        <v>3237392</v>
      </c>
      <c r="J43" s="24">
        <v>7378173</v>
      </c>
      <c r="K43" s="24">
        <v>2455460</v>
      </c>
      <c r="L43" s="24">
        <v>2663430</v>
      </c>
      <c r="M43" s="24">
        <v>4654428</v>
      </c>
      <c r="N43" s="24">
        <v>9773318</v>
      </c>
      <c r="O43" s="24"/>
      <c r="P43" s="24"/>
      <c r="Q43" s="24"/>
      <c r="R43" s="24"/>
      <c r="S43" s="24"/>
      <c r="T43" s="24"/>
      <c r="U43" s="24"/>
      <c r="V43" s="24"/>
      <c r="W43" s="24">
        <v>17151491</v>
      </c>
      <c r="X43" s="24">
        <v>21221406</v>
      </c>
      <c r="Y43" s="24">
        <v>-4069915</v>
      </c>
      <c r="Z43" s="6">
        <v>-19.18</v>
      </c>
      <c r="AA43" s="22">
        <v>47092400</v>
      </c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>
        <v>10598347</v>
      </c>
      <c r="D46" s="22"/>
      <c r="E46" s="23">
        <v>16282719</v>
      </c>
      <c r="F46" s="24">
        <v>16282719</v>
      </c>
      <c r="G46" s="24">
        <v>59925</v>
      </c>
      <c r="H46" s="24">
        <v>241434</v>
      </c>
      <c r="I46" s="24">
        <v>144250</v>
      </c>
      <c r="J46" s="24">
        <v>445609</v>
      </c>
      <c r="K46" s="24">
        <v>428962</v>
      </c>
      <c r="L46" s="24">
        <v>184418</v>
      </c>
      <c r="M46" s="24">
        <v>4421216</v>
      </c>
      <c r="N46" s="24">
        <v>5034596</v>
      </c>
      <c r="O46" s="24"/>
      <c r="P46" s="24"/>
      <c r="Q46" s="24"/>
      <c r="R46" s="24"/>
      <c r="S46" s="24"/>
      <c r="T46" s="24"/>
      <c r="U46" s="24"/>
      <c r="V46" s="24"/>
      <c r="W46" s="24">
        <v>5480205</v>
      </c>
      <c r="X46" s="24">
        <v>8140794</v>
      </c>
      <c r="Y46" s="24">
        <v>-2660589</v>
      </c>
      <c r="Z46" s="6">
        <v>-32.68</v>
      </c>
      <c r="AA46" s="22">
        <v>16282719</v>
      </c>
    </row>
    <row r="47" spans="1:27" ht="12.75">
      <c r="A47" s="2" t="s">
        <v>51</v>
      </c>
      <c r="B47" s="8" t="s">
        <v>52</v>
      </c>
      <c r="C47" s="19">
        <v>2098490</v>
      </c>
      <c r="D47" s="19"/>
      <c r="E47" s="20">
        <v>3020989</v>
      </c>
      <c r="F47" s="21">
        <v>3020989</v>
      </c>
      <c r="G47" s="21"/>
      <c r="H47" s="21">
        <v>66200</v>
      </c>
      <c r="I47" s="21">
        <v>139750</v>
      </c>
      <c r="J47" s="21">
        <v>205950</v>
      </c>
      <c r="K47" s="21">
        <v>17500</v>
      </c>
      <c r="L47" s="21">
        <v>-35185</v>
      </c>
      <c r="M47" s="21">
        <v>1169139</v>
      </c>
      <c r="N47" s="21">
        <v>1151454</v>
      </c>
      <c r="O47" s="21"/>
      <c r="P47" s="21"/>
      <c r="Q47" s="21"/>
      <c r="R47" s="21"/>
      <c r="S47" s="21"/>
      <c r="T47" s="21"/>
      <c r="U47" s="21"/>
      <c r="V47" s="21"/>
      <c r="W47" s="21">
        <v>1357404</v>
      </c>
      <c r="X47" s="21">
        <v>1435002</v>
      </c>
      <c r="Y47" s="21">
        <v>-77598</v>
      </c>
      <c r="Z47" s="4">
        <v>-5.41</v>
      </c>
      <c r="AA47" s="19">
        <v>3020989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330646228</v>
      </c>
      <c r="D48" s="44">
        <f>+D28+D32+D38+D42+D47</f>
        <v>0</v>
      </c>
      <c r="E48" s="45">
        <f t="shared" si="9"/>
        <v>343970233</v>
      </c>
      <c r="F48" s="46">
        <f t="shared" si="9"/>
        <v>343970233</v>
      </c>
      <c r="G48" s="46">
        <f t="shared" si="9"/>
        <v>9587408</v>
      </c>
      <c r="H48" s="46">
        <f t="shared" si="9"/>
        <v>5577667</v>
      </c>
      <c r="I48" s="46">
        <f t="shared" si="9"/>
        <v>10314704</v>
      </c>
      <c r="J48" s="46">
        <f t="shared" si="9"/>
        <v>25479779</v>
      </c>
      <c r="K48" s="46">
        <f t="shared" si="9"/>
        <v>20340503</v>
      </c>
      <c r="L48" s="46">
        <f t="shared" si="9"/>
        <v>17595198</v>
      </c>
      <c r="M48" s="46">
        <f t="shared" si="9"/>
        <v>80156388</v>
      </c>
      <c r="N48" s="46">
        <f t="shared" si="9"/>
        <v>118092089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143571868</v>
      </c>
      <c r="X48" s="46">
        <f t="shared" si="9"/>
        <v>165297589</v>
      </c>
      <c r="Y48" s="46">
        <f t="shared" si="9"/>
        <v>-21725721</v>
      </c>
      <c r="Z48" s="47">
        <f>+IF(X48&lt;&gt;0,+(Y48/X48)*100,0)</f>
        <v>-13.143398600931802</v>
      </c>
      <c r="AA48" s="44">
        <f>+AA28+AA32+AA38+AA42+AA47</f>
        <v>343970233</v>
      </c>
    </row>
    <row r="49" spans="1:27" ht="12.75">
      <c r="A49" s="14" t="s">
        <v>58</v>
      </c>
      <c r="B49" s="15"/>
      <c r="C49" s="48">
        <f aca="true" t="shared" si="10" ref="C49:Y49">+C25-C48</f>
        <v>56007153</v>
      </c>
      <c r="D49" s="48">
        <f>+D25-D48</f>
        <v>0</v>
      </c>
      <c r="E49" s="49">
        <f t="shared" si="10"/>
        <v>44976665</v>
      </c>
      <c r="F49" s="50">
        <f t="shared" si="10"/>
        <v>44976665</v>
      </c>
      <c r="G49" s="50">
        <f t="shared" si="10"/>
        <v>106611258</v>
      </c>
      <c r="H49" s="50">
        <f t="shared" si="10"/>
        <v>11860388</v>
      </c>
      <c r="I49" s="50">
        <f t="shared" si="10"/>
        <v>4383702</v>
      </c>
      <c r="J49" s="50">
        <f t="shared" si="10"/>
        <v>122855348</v>
      </c>
      <c r="K49" s="50">
        <f t="shared" si="10"/>
        <v>-8644656</v>
      </c>
      <c r="L49" s="50">
        <f t="shared" si="10"/>
        <v>-3695010</v>
      </c>
      <c r="M49" s="50">
        <f t="shared" si="10"/>
        <v>9298140</v>
      </c>
      <c r="N49" s="50">
        <f t="shared" si="10"/>
        <v>-3041526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119813822</v>
      </c>
      <c r="X49" s="50">
        <f>IF(F25=F48,0,X25-X48)</f>
        <v>27152759</v>
      </c>
      <c r="Y49" s="50">
        <f t="shared" si="10"/>
        <v>92661063</v>
      </c>
      <c r="Z49" s="51">
        <f>+IF(X49&lt;&gt;0,+(Y49/X49)*100,0)</f>
        <v>341.25837083443344</v>
      </c>
      <c r="AA49" s="48">
        <f>+AA25-AA48</f>
        <v>44976665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95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215732289</v>
      </c>
      <c r="D5" s="19">
        <f>SUM(D6:D8)</f>
        <v>0</v>
      </c>
      <c r="E5" s="20">
        <f t="shared" si="0"/>
        <v>178319235</v>
      </c>
      <c r="F5" s="21">
        <f t="shared" si="0"/>
        <v>178319235</v>
      </c>
      <c r="G5" s="21">
        <f t="shared" si="0"/>
        <v>46356622</v>
      </c>
      <c r="H5" s="21">
        <f t="shared" si="0"/>
        <v>871996</v>
      </c>
      <c r="I5" s="21">
        <f t="shared" si="0"/>
        <v>915699</v>
      </c>
      <c r="J5" s="21">
        <f t="shared" si="0"/>
        <v>48144317</v>
      </c>
      <c r="K5" s="21">
        <f t="shared" si="0"/>
        <v>777524</v>
      </c>
      <c r="L5" s="21">
        <f t="shared" si="0"/>
        <v>718607</v>
      </c>
      <c r="M5" s="21">
        <f t="shared" si="0"/>
        <v>37208639</v>
      </c>
      <c r="N5" s="21">
        <f t="shared" si="0"/>
        <v>38704770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86849087</v>
      </c>
      <c r="X5" s="21">
        <f t="shared" si="0"/>
        <v>89159616</v>
      </c>
      <c r="Y5" s="21">
        <f t="shared" si="0"/>
        <v>-2310529</v>
      </c>
      <c r="Z5" s="4">
        <f>+IF(X5&lt;&gt;0,+(Y5/X5)*100,0)</f>
        <v>-2.59145239028396</v>
      </c>
      <c r="AA5" s="19">
        <f>SUM(AA6:AA8)</f>
        <v>178319235</v>
      </c>
    </row>
    <row r="6" spans="1:27" ht="12.75">
      <c r="A6" s="5" t="s">
        <v>33</v>
      </c>
      <c r="B6" s="3"/>
      <c r="C6" s="22"/>
      <c r="D6" s="22"/>
      <c r="E6" s="23">
        <v>51732000</v>
      </c>
      <c r="F6" s="24">
        <v>51732000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25866000</v>
      </c>
      <c r="Y6" s="24">
        <v>-25866000</v>
      </c>
      <c r="Z6" s="6">
        <v>-100</v>
      </c>
      <c r="AA6" s="22">
        <v>51732000</v>
      </c>
    </row>
    <row r="7" spans="1:27" ht="12.75">
      <c r="A7" s="5" t="s">
        <v>34</v>
      </c>
      <c r="B7" s="3"/>
      <c r="C7" s="25">
        <v>215732289</v>
      </c>
      <c r="D7" s="25"/>
      <c r="E7" s="26">
        <v>126587235</v>
      </c>
      <c r="F7" s="27">
        <v>126587235</v>
      </c>
      <c r="G7" s="27">
        <v>46356622</v>
      </c>
      <c r="H7" s="27">
        <v>871996</v>
      </c>
      <c r="I7" s="27">
        <v>870257</v>
      </c>
      <c r="J7" s="27">
        <v>48098875</v>
      </c>
      <c r="K7" s="27">
        <v>777524</v>
      </c>
      <c r="L7" s="27">
        <v>670925</v>
      </c>
      <c r="M7" s="27">
        <v>37097575</v>
      </c>
      <c r="N7" s="27">
        <v>38546024</v>
      </c>
      <c r="O7" s="27"/>
      <c r="P7" s="27"/>
      <c r="Q7" s="27"/>
      <c r="R7" s="27"/>
      <c r="S7" s="27"/>
      <c r="T7" s="27"/>
      <c r="U7" s="27"/>
      <c r="V7" s="27"/>
      <c r="W7" s="27">
        <v>86644899</v>
      </c>
      <c r="X7" s="27">
        <v>63293616</v>
      </c>
      <c r="Y7" s="27">
        <v>23351283</v>
      </c>
      <c r="Z7" s="7">
        <v>36.89</v>
      </c>
      <c r="AA7" s="25">
        <v>126587235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>
        <v>45442</v>
      </c>
      <c r="J8" s="24">
        <v>45442</v>
      </c>
      <c r="K8" s="24"/>
      <c r="L8" s="24">
        <v>47682</v>
      </c>
      <c r="M8" s="24">
        <v>111064</v>
      </c>
      <c r="N8" s="24">
        <v>158746</v>
      </c>
      <c r="O8" s="24"/>
      <c r="P8" s="24"/>
      <c r="Q8" s="24"/>
      <c r="R8" s="24"/>
      <c r="S8" s="24"/>
      <c r="T8" s="24"/>
      <c r="U8" s="24"/>
      <c r="V8" s="24"/>
      <c r="W8" s="24">
        <v>204188</v>
      </c>
      <c r="X8" s="24"/>
      <c r="Y8" s="24">
        <v>204188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1956672</v>
      </c>
      <c r="D9" s="19">
        <f>SUM(D10:D14)</f>
        <v>0</v>
      </c>
      <c r="E9" s="20">
        <f t="shared" si="1"/>
        <v>489886</v>
      </c>
      <c r="F9" s="21">
        <f t="shared" si="1"/>
        <v>489886</v>
      </c>
      <c r="G9" s="21">
        <f t="shared" si="1"/>
        <v>6679</v>
      </c>
      <c r="H9" s="21">
        <f t="shared" si="1"/>
        <v>7144</v>
      </c>
      <c r="I9" s="21">
        <f t="shared" si="1"/>
        <v>18933</v>
      </c>
      <c r="J9" s="21">
        <f t="shared" si="1"/>
        <v>32756</v>
      </c>
      <c r="K9" s="21">
        <f t="shared" si="1"/>
        <v>6280</v>
      </c>
      <c r="L9" s="21">
        <f t="shared" si="1"/>
        <v>-6719</v>
      </c>
      <c r="M9" s="21">
        <f t="shared" si="1"/>
        <v>106749</v>
      </c>
      <c r="N9" s="21">
        <f t="shared" si="1"/>
        <v>106310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139066</v>
      </c>
      <c r="X9" s="21">
        <f t="shared" si="1"/>
        <v>244944</v>
      </c>
      <c r="Y9" s="21">
        <f t="shared" si="1"/>
        <v>-105878</v>
      </c>
      <c r="Z9" s="4">
        <f>+IF(X9&lt;&gt;0,+(Y9/X9)*100,0)</f>
        <v>-43.225390293291525</v>
      </c>
      <c r="AA9" s="19">
        <f>SUM(AA10:AA14)</f>
        <v>489886</v>
      </c>
    </row>
    <row r="10" spans="1:27" ht="12.75">
      <c r="A10" s="5" t="s">
        <v>37</v>
      </c>
      <c r="B10" s="3"/>
      <c r="C10" s="22">
        <v>1956672</v>
      </c>
      <c r="D10" s="22"/>
      <c r="E10" s="23">
        <v>352518</v>
      </c>
      <c r="F10" s="24">
        <v>352518</v>
      </c>
      <c r="G10" s="24">
        <v>3101</v>
      </c>
      <c r="H10" s="24"/>
      <c r="I10" s="24">
        <v>8296</v>
      </c>
      <c r="J10" s="24">
        <v>11397</v>
      </c>
      <c r="K10" s="24">
        <v>861</v>
      </c>
      <c r="L10" s="24"/>
      <c r="M10" s="24">
        <v>13586</v>
      </c>
      <c r="N10" s="24">
        <v>14447</v>
      </c>
      <c r="O10" s="24"/>
      <c r="P10" s="24"/>
      <c r="Q10" s="24"/>
      <c r="R10" s="24"/>
      <c r="S10" s="24"/>
      <c r="T10" s="24"/>
      <c r="U10" s="24"/>
      <c r="V10" s="24"/>
      <c r="W10" s="24">
        <v>25844</v>
      </c>
      <c r="X10" s="24">
        <v>176262</v>
      </c>
      <c r="Y10" s="24">
        <v>-150418</v>
      </c>
      <c r="Z10" s="6">
        <v>-85.34</v>
      </c>
      <c r="AA10" s="22">
        <v>352518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>
        <v>137368</v>
      </c>
      <c r="F12" s="24">
        <v>137368</v>
      </c>
      <c r="G12" s="24">
        <v>3578</v>
      </c>
      <c r="H12" s="24">
        <v>7144</v>
      </c>
      <c r="I12" s="24">
        <v>10637</v>
      </c>
      <c r="J12" s="24">
        <v>21359</v>
      </c>
      <c r="K12" s="24">
        <v>5419</v>
      </c>
      <c r="L12" s="24">
        <v>-6719</v>
      </c>
      <c r="M12" s="24">
        <v>93163</v>
      </c>
      <c r="N12" s="24">
        <v>91863</v>
      </c>
      <c r="O12" s="24"/>
      <c r="P12" s="24"/>
      <c r="Q12" s="24"/>
      <c r="R12" s="24"/>
      <c r="S12" s="24"/>
      <c r="T12" s="24"/>
      <c r="U12" s="24"/>
      <c r="V12" s="24"/>
      <c r="W12" s="24">
        <v>113222</v>
      </c>
      <c r="X12" s="24">
        <v>68682</v>
      </c>
      <c r="Y12" s="24">
        <v>44540</v>
      </c>
      <c r="Z12" s="6">
        <v>64.85</v>
      </c>
      <c r="AA12" s="22">
        <v>137368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27556150</v>
      </c>
      <c r="F15" s="21">
        <f t="shared" si="2"/>
        <v>27556150</v>
      </c>
      <c r="G15" s="21">
        <f t="shared" si="2"/>
        <v>129273</v>
      </c>
      <c r="H15" s="21">
        <f t="shared" si="2"/>
        <v>133647</v>
      </c>
      <c r="I15" s="21">
        <f t="shared" si="2"/>
        <v>108096</v>
      </c>
      <c r="J15" s="21">
        <f t="shared" si="2"/>
        <v>371016</v>
      </c>
      <c r="K15" s="21">
        <f t="shared" si="2"/>
        <v>148670</v>
      </c>
      <c r="L15" s="21">
        <f t="shared" si="2"/>
        <v>122301</v>
      </c>
      <c r="M15" s="21">
        <f t="shared" si="2"/>
        <v>5195</v>
      </c>
      <c r="N15" s="21">
        <f t="shared" si="2"/>
        <v>276166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647182</v>
      </c>
      <c r="X15" s="21">
        <f t="shared" si="2"/>
        <v>13778076</v>
      </c>
      <c r="Y15" s="21">
        <f t="shared" si="2"/>
        <v>-13130894</v>
      </c>
      <c r="Z15" s="4">
        <f>+IF(X15&lt;&gt;0,+(Y15/X15)*100,0)</f>
        <v>-95.30281296169363</v>
      </c>
      <c r="AA15" s="19">
        <f>SUM(AA16:AA18)</f>
        <v>27556150</v>
      </c>
    </row>
    <row r="16" spans="1:27" ht="12.75">
      <c r="A16" s="5" t="s">
        <v>43</v>
      </c>
      <c r="B16" s="3"/>
      <c r="C16" s="22"/>
      <c r="D16" s="22"/>
      <c r="E16" s="23">
        <v>25346950</v>
      </c>
      <c r="F16" s="24">
        <v>25346950</v>
      </c>
      <c r="G16" s="24"/>
      <c r="H16" s="24"/>
      <c r="I16" s="24"/>
      <c r="J16" s="24"/>
      <c r="K16" s="24"/>
      <c r="L16" s="24"/>
      <c r="M16" s="24">
        <v>5195</v>
      </c>
      <c r="N16" s="24">
        <v>5195</v>
      </c>
      <c r="O16" s="24"/>
      <c r="P16" s="24"/>
      <c r="Q16" s="24"/>
      <c r="R16" s="24"/>
      <c r="S16" s="24"/>
      <c r="T16" s="24"/>
      <c r="U16" s="24"/>
      <c r="V16" s="24"/>
      <c r="W16" s="24">
        <v>5195</v>
      </c>
      <c r="X16" s="24">
        <v>12673476</v>
      </c>
      <c r="Y16" s="24">
        <v>-12668281</v>
      </c>
      <c r="Z16" s="6">
        <v>-99.96</v>
      </c>
      <c r="AA16" s="22">
        <v>25346950</v>
      </c>
    </row>
    <row r="17" spans="1:27" ht="12.75">
      <c r="A17" s="5" t="s">
        <v>44</v>
      </c>
      <c r="B17" s="3"/>
      <c r="C17" s="22"/>
      <c r="D17" s="22"/>
      <c r="E17" s="23">
        <v>2209200</v>
      </c>
      <c r="F17" s="24">
        <v>2209200</v>
      </c>
      <c r="G17" s="24">
        <v>129273</v>
      </c>
      <c r="H17" s="24">
        <v>133647</v>
      </c>
      <c r="I17" s="24">
        <v>108096</v>
      </c>
      <c r="J17" s="24">
        <v>371016</v>
      </c>
      <c r="K17" s="24">
        <v>148670</v>
      </c>
      <c r="L17" s="24">
        <v>122301</v>
      </c>
      <c r="M17" s="24"/>
      <c r="N17" s="24">
        <v>270971</v>
      </c>
      <c r="O17" s="24"/>
      <c r="P17" s="24"/>
      <c r="Q17" s="24"/>
      <c r="R17" s="24"/>
      <c r="S17" s="24"/>
      <c r="T17" s="24"/>
      <c r="U17" s="24"/>
      <c r="V17" s="24"/>
      <c r="W17" s="24">
        <v>641987</v>
      </c>
      <c r="X17" s="24">
        <v>1104600</v>
      </c>
      <c r="Y17" s="24">
        <v>-462613</v>
      </c>
      <c r="Z17" s="6">
        <v>-41.88</v>
      </c>
      <c r="AA17" s="22">
        <v>2209200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408853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48015</v>
      </c>
      <c r="H19" s="21">
        <f t="shared" si="3"/>
        <v>0</v>
      </c>
      <c r="I19" s="21">
        <f t="shared" si="3"/>
        <v>0</v>
      </c>
      <c r="J19" s="21">
        <f t="shared" si="3"/>
        <v>48015</v>
      </c>
      <c r="K19" s="21">
        <f t="shared" si="3"/>
        <v>47682</v>
      </c>
      <c r="L19" s="21">
        <f t="shared" si="3"/>
        <v>0</v>
      </c>
      <c r="M19" s="21">
        <f t="shared" si="3"/>
        <v>0</v>
      </c>
      <c r="N19" s="21">
        <f t="shared" si="3"/>
        <v>47682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95697</v>
      </c>
      <c r="X19" s="21">
        <f t="shared" si="3"/>
        <v>0</v>
      </c>
      <c r="Y19" s="21">
        <f t="shared" si="3"/>
        <v>95697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>
        <v>408853</v>
      </c>
      <c r="D23" s="22"/>
      <c r="E23" s="23"/>
      <c r="F23" s="24"/>
      <c r="G23" s="24">
        <v>48015</v>
      </c>
      <c r="H23" s="24"/>
      <c r="I23" s="24"/>
      <c r="J23" s="24">
        <v>48015</v>
      </c>
      <c r="K23" s="24">
        <v>47682</v>
      </c>
      <c r="L23" s="24"/>
      <c r="M23" s="24"/>
      <c r="N23" s="24">
        <v>47682</v>
      </c>
      <c r="O23" s="24"/>
      <c r="P23" s="24"/>
      <c r="Q23" s="24"/>
      <c r="R23" s="24"/>
      <c r="S23" s="24"/>
      <c r="T23" s="24"/>
      <c r="U23" s="24"/>
      <c r="V23" s="24"/>
      <c r="W23" s="24">
        <v>95697</v>
      </c>
      <c r="X23" s="24"/>
      <c r="Y23" s="24">
        <v>95697</v>
      </c>
      <c r="Z23" s="6">
        <v>0</v>
      </c>
      <c r="AA23" s="22"/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218097814</v>
      </c>
      <c r="D25" s="44">
        <f>+D5+D9+D15+D19+D24</f>
        <v>0</v>
      </c>
      <c r="E25" s="45">
        <f t="shared" si="4"/>
        <v>206365271</v>
      </c>
      <c r="F25" s="46">
        <f t="shared" si="4"/>
        <v>206365271</v>
      </c>
      <c r="G25" s="46">
        <f t="shared" si="4"/>
        <v>46540589</v>
      </c>
      <c r="H25" s="46">
        <f t="shared" si="4"/>
        <v>1012787</v>
      </c>
      <c r="I25" s="46">
        <f t="shared" si="4"/>
        <v>1042728</v>
      </c>
      <c r="J25" s="46">
        <f t="shared" si="4"/>
        <v>48596104</v>
      </c>
      <c r="K25" s="46">
        <f t="shared" si="4"/>
        <v>980156</v>
      </c>
      <c r="L25" s="46">
        <f t="shared" si="4"/>
        <v>834189</v>
      </c>
      <c r="M25" s="46">
        <f t="shared" si="4"/>
        <v>37320583</v>
      </c>
      <c r="N25" s="46">
        <f t="shared" si="4"/>
        <v>39134928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87731032</v>
      </c>
      <c r="X25" s="46">
        <f t="shared" si="4"/>
        <v>103182636</v>
      </c>
      <c r="Y25" s="46">
        <f t="shared" si="4"/>
        <v>-15451604</v>
      </c>
      <c r="Z25" s="47">
        <f>+IF(X25&lt;&gt;0,+(Y25/X25)*100,0)</f>
        <v>-14.975004127632483</v>
      </c>
      <c r="AA25" s="44">
        <f>+AA5+AA9+AA15+AA19+AA24</f>
        <v>206365271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153160661</v>
      </c>
      <c r="D28" s="19">
        <f>SUM(D29:D31)</f>
        <v>0</v>
      </c>
      <c r="E28" s="20">
        <f t="shared" si="5"/>
        <v>81133434</v>
      </c>
      <c r="F28" s="21">
        <f t="shared" si="5"/>
        <v>81133434</v>
      </c>
      <c r="G28" s="21">
        <f t="shared" si="5"/>
        <v>4913599</v>
      </c>
      <c r="H28" s="21">
        <f t="shared" si="5"/>
        <v>6319101</v>
      </c>
      <c r="I28" s="21">
        <f t="shared" si="5"/>
        <v>6138180</v>
      </c>
      <c r="J28" s="21">
        <f t="shared" si="5"/>
        <v>17370880</v>
      </c>
      <c r="K28" s="21">
        <f t="shared" si="5"/>
        <v>7045084</v>
      </c>
      <c r="L28" s="21">
        <f t="shared" si="5"/>
        <v>5501174</v>
      </c>
      <c r="M28" s="21">
        <f t="shared" si="5"/>
        <v>7063234</v>
      </c>
      <c r="N28" s="21">
        <f t="shared" si="5"/>
        <v>19609492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36980372</v>
      </c>
      <c r="X28" s="21">
        <f t="shared" si="5"/>
        <v>41387555</v>
      </c>
      <c r="Y28" s="21">
        <f t="shared" si="5"/>
        <v>-4407183</v>
      </c>
      <c r="Z28" s="4">
        <f>+IF(X28&lt;&gt;0,+(Y28/X28)*100,0)</f>
        <v>-10.648570566683633</v>
      </c>
      <c r="AA28" s="19">
        <f>SUM(AA29:AA31)</f>
        <v>81133434</v>
      </c>
    </row>
    <row r="29" spans="1:27" ht="12.75">
      <c r="A29" s="5" t="s">
        <v>33</v>
      </c>
      <c r="B29" s="3"/>
      <c r="C29" s="22">
        <v>11443831</v>
      </c>
      <c r="D29" s="22"/>
      <c r="E29" s="23">
        <v>16390712</v>
      </c>
      <c r="F29" s="24">
        <v>16390712</v>
      </c>
      <c r="G29" s="24">
        <v>1627918</v>
      </c>
      <c r="H29" s="24">
        <v>2480637</v>
      </c>
      <c r="I29" s="24">
        <v>2304823</v>
      </c>
      <c r="J29" s="24">
        <v>6413378</v>
      </c>
      <c r="K29" s="24">
        <v>1967015</v>
      </c>
      <c r="L29" s="24">
        <v>1946736</v>
      </c>
      <c r="M29" s="24">
        <v>3927322</v>
      </c>
      <c r="N29" s="24">
        <v>7841073</v>
      </c>
      <c r="O29" s="24"/>
      <c r="P29" s="24"/>
      <c r="Q29" s="24"/>
      <c r="R29" s="24"/>
      <c r="S29" s="24"/>
      <c r="T29" s="24"/>
      <c r="U29" s="24"/>
      <c r="V29" s="24"/>
      <c r="W29" s="24">
        <v>14254451</v>
      </c>
      <c r="X29" s="24">
        <v>8195358</v>
      </c>
      <c r="Y29" s="24">
        <v>6059093</v>
      </c>
      <c r="Z29" s="6">
        <v>73.93</v>
      </c>
      <c r="AA29" s="22">
        <v>16390712</v>
      </c>
    </row>
    <row r="30" spans="1:27" ht="12.75">
      <c r="A30" s="5" t="s">
        <v>34</v>
      </c>
      <c r="B30" s="3"/>
      <c r="C30" s="25">
        <v>141716830</v>
      </c>
      <c r="D30" s="25"/>
      <c r="E30" s="26">
        <v>50998211</v>
      </c>
      <c r="F30" s="27">
        <v>50998211</v>
      </c>
      <c r="G30" s="27">
        <v>1514483</v>
      </c>
      <c r="H30" s="27">
        <v>3150013</v>
      </c>
      <c r="I30" s="27">
        <v>3194838</v>
      </c>
      <c r="J30" s="27">
        <v>7859334</v>
      </c>
      <c r="K30" s="27">
        <v>4443105</v>
      </c>
      <c r="L30" s="27">
        <v>3005008</v>
      </c>
      <c r="M30" s="27">
        <v>1432526</v>
      </c>
      <c r="N30" s="27">
        <v>8880639</v>
      </c>
      <c r="O30" s="27"/>
      <c r="P30" s="27"/>
      <c r="Q30" s="27"/>
      <c r="R30" s="27"/>
      <c r="S30" s="27"/>
      <c r="T30" s="27"/>
      <c r="U30" s="27"/>
      <c r="V30" s="27"/>
      <c r="W30" s="27">
        <v>16739973</v>
      </c>
      <c r="X30" s="27">
        <v>31475986</v>
      </c>
      <c r="Y30" s="27">
        <v>-14736013</v>
      </c>
      <c r="Z30" s="7">
        <v>-46.82</v>
      </c>
      <c r="AA30" s="25">
        <v>50998211</v>
      </c>
    </row>
    <row r="31" spans="1:27" ht="12.75">
      <c r="A31" s="5" t="s">
        <v>35</v>
      </c>
      <c r="B31" s="3"/>
      <c r="C31" s="22"/>
      <c r="D31" s="22"/>
      <c r="E31" s="23">
        <v>13744511</v>
      </c>
      <c r="F31" s="24">
        <v>13744511</v>
      </c>
      <c r="G31" s="24">
        <v>1771198</v>
      </c>
      <c r="H31" s="24">
        <v>688451</v>
      </c>
      <c r="I31" s="24">
        <v>638519</v>
      </c>
      <c r="J31" s="24">
        <v>3098168</v>
      </c>
      <c r="K31" s="24">
        <v>634964</v>
      </c>
      <c r="L31" s="24">
        <v>549430</v>
      </c>
      <c r="M31" s="24">
        <v>1703386</v>
      </c>
      <c r="N31" s="24">
        <v>2887780</v>
      </c>
      <c r="O31" s="24"/>
      <c r="P31" s="24"/>
      <c r="Q31" s="24"/>
      <c r="R31" s="24"/>
      <c r="S31" s="24"/>
      <c r="T31" s="24"/>
      <c r="U31" s="24"/>
      <c r="V31" s="24"/>
      <c r="W31" s="24">
        <v>5985948</v>
      </c>
      <c r="X31" s="24">
        <v>1716211</v>
      </c>
      <c r="Y31" s="24">
        <v>4269737</v>
      </c>
      <c r="Z31" s="6">
        <v>248.79</v>
      </c>
      <c r="AA31" s="22">
        <v>13744511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23495579</v>
      </c>
      <c r="F32" s="21">
        <f t="shared" si="6"/>
        <v>23495579</v>
      </c>
      <c r="G32" s="21">
        <f t="shared" si="6"/>
        <v>1366622</v>
      </c>
      <c r="H32" s="21">
        <f t="shared" si="6"/>
        <v>1974373</v>
      </c>
      <c r="I32" s="21">
        <f t="shared" si="6"/>
        <v>1692154</v>
      </c>
      <c r="J32" s="21">
        <f t="shared" si="6"/>
        <v>5033149</v>
      </c>
      <c r="K32" s="21">
        <f t="shared" si="6"/>
        <v>1874489</v>
      </c>
      <c r="L32" s="21">
        <f t="shared" si="6"/>
        <v>1408508</v>
      </c>
      <c r="M32" s="21">
        <f t="shared" si="6"/>
        <v>1864501</v>
      </c>
      <c r="N32" s="21">
        <f t="shared" si="6"/>
        <v>5147498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10180647</v>
      </c>
      <c r="X32" s="21">
        <f t="shared" si="6"/>
        <v>11747790</v>
      </c>
      <c r="Y32" s="21">
        <f t="shared" si="6"/>
        <v>-1567143</v>
      </c>
      <c r="Z32" s="4">
        <f>+IF(X32&lt;&gt;0,+(Y32/X32)*100,0)</f>
        <v>-13.339896269851605</v>
      </c>
      <c r="AA32" s="19">
        <f>SUM(AA33:AA37)</f>
        <v>23495579</v>
      </c>
    </row>
    <row r="33" spans="1:27" ht="12.75">
      <c r="A33" s="5" t="s">
        <v>37</v>
      </c>
      <c r="B33" s="3"/>
      <c r="C33" s="22"/>
      <c r="D33" s="22"/>
      <c r="E33" s="23">
        <v>20532054</v>
      </c>
      <c r="F33" s="24">
        <v>20532054</v>
      </c>
      <c r="G33" s="24">
        <v>1366622</v>
      </c>
      <c r="H33" s="24">
        <v>1456500</v>
      </c>
      <c r="I33" s="24">
        <v>1666511</v>
      </c>
      <c r="J33" s="24">
        <v>4489633</v>
      </c>
      <c r="K33" s="24">
        <v>1497842</v>
      </c>
      <c r="L33" s="24">
        <v>1368157</v>
      </c>
      <c r="M33" s="24">
        <v>1563581</v>
      </c>
      <c r="N33" s="24">
        <v>4429580</v>
      </c>
      <c r="O33" s="24"/>
      <c r="P33" s="24"/>
      <c r="Q33" s="24"/>
      <c r="R33" s="24"/>
      <c r="S33" s="24"/>
      <c r="T33" s="24"/>
      <c r="U33" s="24"/>
      <c r="V33" s="24"/>
      <c r="W33" s="24">
        <v>8919213</v>
      </c>
      <c r="X33" s="24">
        <v>10266030</v>
      </c>
      <c r="Y33" s="24">
        <v>-1346817</v>
      </c>
      <c r="Z33" s="6">
        <v>-13.12</v>
      </c>
      <c r="AA33" s="22">
        <v>20532054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>
        <v>19698</v>
      </c>
      <c r="I34" s="24">
        <v>25643</v>
      </c>
      <c r="J34" s="24">
        <v>45341</v>
      </c>
      <c r="K34" s="24">
        <v>45843</v>
      </c>
      <c r="L34" s="24">
        <v>23287</v>
      </c>
      <c r="M34" s="24">
        <v>45843</v>
      </c>
      <c r="N34" s="24">
        <v>114973</v>
      </c>
      <c r="O34" s="24"/>
      <c r="P34" s="24"/>
      <c r="Q34" s="24"/>
      <c r="R34" s="24"/>
      <c r="S34" s="24"/>
      <c r="T34" s="24"/>
      <c r="U34" s="24"/>
      <c r="V34" s="24"/>
      <c r="W34" s="24">
        <v>160314</v>
      </c>
      <c r="X34" s="24"/>
      <c r="Y34" s="24">
        <v>160314</v>
      </c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>
        <v>2200000</v>
      </c>
      <c r="F35" s="24">
        <v>2200000</v>
      </c>
      <c r="G35" s="24"/>
      <c r="H35" s="24">
        <v>498175</v>
      </c>
      <c r="I35" s="24"/>
      <c r="J35" s="24">
        <v>498175</v>
      </c>
      <c r="K35" s="24">
        <v>330804</v>
      </c>
      <c r="L35" s="24">
        <v>17064</v>
      </c>
      <c r="M35" s="24">
        <v>255077</v>
      </c>
      <c r="N35" s="24">
        <v>602945</v>
      </c>
      <c r="O35" s="24"/>
      <c r="P35" s="24"/>
      <c r="Q35" s="24"/>
      <c r="R35" s="24"/>
      <c r="S35" s="24"/>
      <c r="T35" s="24"/>
      <c r="U35" s="24"/>
      <c r="V35" s="24"/>
      <c r="W35" s="24">
        <v>1101120</v>
      </c>
      <c r="X35" s="24">
        <v>1099998</v>
      </c>
      <c r="Y35" s="24">
        <v>1122</v>
      </c>
      <c r="Z35" s="6">
        <v>0.1</v>
      </c>
      <c r="AA35" s="22">
        <v>2200000</v>
      </c>
    </row>
    <row r="36" spans="1:27" ht="12.75">
      <c r="A36" s="5" t="s">
        <v>40</v>
      </c>
      <c r="B36" s="3"/>
      <c r="C36" s="22"/>
      <c r="D36" s="22"/>
      <c r="E36" s="23">
        <v>763525</v>
      </c>
      <c r="F36" s="24">
        <v>763525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381762</v>
      </c>
      <c r="Y36" s="24">
        <v>-381762</v>
      </c>
      <c r="Z36" s="6">
        <v>-100</v>
      </c>
      <c r="AA36" s="22">
        <v>763525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12820965</v>
      </c>
      <c r="F38" s="21">
        <f t="shared" si="7"/>
        <v>12820965</v>
      </c>
      <c r="G38" s="21">
        <f t="shared" si="7"/>
        <v>879543</v>
      </c>
      <c r="H38" s="21">
        <f t="shared" si="7"/>
        <v>950103</v>
      </c>
      <c r="I38" s="21">
        <f t="shared" si="7"/>
        <v>875606</v>
      </c>
      <c r="J38" s="21">
        <f t="shared" si="7"/>
        <v>2705252</v>
      </c>
      <c r="K38" s="21">
        <f t="shared" si="7"/>
        <v>589990</v>
      </c>
      <c r="L38" s="21">
        <f t="shared" si="7"/>
        <v>192608</v>
      </c>
      <c r="M38" s="21">
        <f t="shared" si="7"/>
        <v>1152344</v>
      </c>
      <c r="N38" s="21">
        <f t="shared" si="7"/>
        <v>1934942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4640194</v>
      </c>
      <c r="X38" s="21">
        <f t="shared" si="7"/>
        <v>6410484</v>
      </c>
      <c r="Y38" s="21">
        <f t="shared" si="7"/>
        <v>-1770290</v>
      </c>
      <c r="Z38" s="4">
        <f>+IF(X38&lt;&gt;0,+(Y38/X38)*100,0)</f>
        <v>-27.615543537742237</v>
      </c>
      <c r="AA38" s="19">
        <f>SUM(AA39:AA41)</f>
        <v>12820965</v>
      </c>
    </row>
    <row r="39" spans="1:27" ht="12.75">
      <c r="A39" s="5" t="s">
        <v>43</v>
      </c>
      <c r="B39" s="3"/>
      <c r="C39" s="22"/>
      <c r="D39" s="22"/>
      <c r="E39" s="23">
        <v>9338528</v>
      </c>
      <c r="F39" s="24">
        <v>9338528</v>
      </c>
      <c r="G39" s="24">
        <v>562719</v>
      </c>
      <c r="H39" s="24">
        <v>387563</v>
      </c>
      <c r="I39" s="24">
        <v>200229</v>
      </c>
      <c r="J39" s="24">
        <v>1150511</v>
      </c>
      <c r="K39" s="24">
        <v>179724</v>
      </c>
      <c r="L39" s="24">
        <v>192608</v>
      </c>
      <c r="M39" s="24">
        <v>805058</v>
      </c>
      <c r="N39" s="24">
        <v>1177390</v>
      </c>
      <c r="O39" s="24"/>
      <c r="P39" s="24"/>
      <c r="Q39" s="24"/>
      <c r="R39" s="24"/>
      <c r="S39" s="24"/>
      <c r="T39" s="24"/>
      <c r="U39" s="24"/>
      <c r="V39" s="24"/>
      <c r="W39" s="24">
        <v>2327901</v>
      </c>
      <c r="X39" s="24">
        <v>4669266</v>
      </c>
      <c r="Y39" s="24">
        <v>-2341365</v>
      </c>
      <c r="Z39" s="6">
        <v>-50.14</v>
      </c>
      <c r="AA39" s="22">
        <v>9338528</v>
      </c>
    </row>
    <row r="40" spans="1:27" ht="12.75">
      <c r="A40" s="5" t="s">
        <v>44</v>
      </c>
      <c r="B40" s="3"/>
      <c r="C40" s="22"/>
      <c r="D40" s="22"/>
      <c r="E40" s="23">
        <v>1640437</v>
      </c>
      <c r="F40" s="24">
        <v>1640437</v>
      </c>
      <c r="G40" s="24">
        <v>287124</v>
      </c>
      <c r="H40" s="24">
        <v>548400</v>
      </c>
      <c r="I40" s="24">
        <v>107348</v>
      </c>
      <c r="J40" s="24">
        <v>942872</v>
      </c>
      <c r="K40" s="24">
        <v>345600</v>
      </c>
      <c r="L40" s="24"/>
      <c r="M40" s="24">
        <v>282620</v>
      </c>
      <c r="N40" s="24">
        <v>628220</v>
      </c>
      <c r="O40" s="24"/>
      <c r="P40" s="24"/>
      <c r="Q40" s="24"/>
      <c r="R40" s="24"/>
      <c r="S40" s="24"/>
      <c r="T40" s="24"/>
      <c r="U40" s="24"/>
      <c r="V40" s="24"/>
      <c r="W40" s="24">
        <v>1571092</v>
      </c>
      <c r="X40" s="24">
        <v>820218</v>
      </c>
      <c r="Y40" s="24">
        <v>750874</v>
      </c>
      <c r="Z40" s="6">
        <v>91.55</v>
      </c>
      <c r="AA40" s="22">
        <v>1640437</v>
      </c>
    </row>
    <row r="41" spans="1:27" ht="12.75">
      <c r="A41" s="5" t="s">
        <v>45</v>
      </c>
      <c r="B41" s="3"/>
      <c r="C41" s="22"/>
      <c r="D41" s="22"/>
      <c r="E41" s="23">
        <v>1842000</v>
      </c>
      <c r="F41" s="24">
        <v>1842000</v>
      </c>
      <c r="G41" s="24">
        <v>29700</v>
      </c>
      <c r="H41" s="24">
        <v>14140</v>
      </c>
      <c r="I41" s="24">
        <v>568029</v>
      </c>
      <c r="J41" s="24">
        <v>611869</v>
      </c>
      <c r="K41" s="24">
        <v>64666</v>
      </c>
      <c r="L41" s="24"/>
      <c r="M41" s="24">
        <v>64666</v>
      </c>
      <c r="N41" s="24">
        <v>129332</v>
      </c>
      <c r="O41" s="24"/>
      <c r="P41" s="24"/>
      <c r="Q41" s="24"/>
      <c r="R41" s="24"/>
      <c r="S41" s="24"/>
      <c r="T41" s="24"/>
      <c r="U41" s="24"/>
      <c r="V41" s="24"/>
      <c r="W41" s="24">
        <v>741201</v>
      </c>
      <c r="X41" s="24">
        <v>921000</v>
      </c>
      <c r="Y41" s="24">
        <v>-179799</v>
      </c>
      <c r="Z41" s="6">
        <v>-19.52</v>
      </c>
      <c r="AA41" s="22">
        <v>1842000</v>
      </c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4646900</v>
      </c>
      <c r="F42" s="21">
        <f t="shared" si="8"/>
        <v>4646900</v>
      </c>
      <c r="G42" s="21">
        <f t="shared" si="8"/>
        <v>0</v>
      </c>
      <c r="H42" s="21">
        <f t="shared" si="8"/>
        <v>218820</v>
      </c>
      <c r="I42" s="21">
        <f t="shared" si="8"/>
        <v>234036</v>
      </c>
      <c r="J42" s="21">
        <f t="shared" si="8"/>
        <v>452856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452856</v>
      </c>
      <c r="X42" s="21">
        <f t="shared" si="8"/>
        <v>2323452</v>
      </c>
      <c r="Y42" s="21">
        <f t="shared" si="8"/>
        <v>-1870596</v>
      </c>
      <c r="Z42" s="4">
        <f>+IF(X42&lt;&gt;0,+(Y42/X42)*100,0)</f>
        <v>-80.50934557718429</v>
      </c>
      <c r="AA42" s="19">
        <f>SUM(AA43:AA46)</f>
        <v>4646900</v>
      </c>
    </row>
    <row r="43" spans="1:27" ht="12.75">
      <c r="A43" s="5" t="s">
        <v>47</v>
      </c>
      <c r="B43" s="3"/>
      <c r="C43" s="22"/>
      <c r="D43" s="22"/>
      <c r="E43" s="23">
        <v>300000</v>
      </c>
      <c r="F43" s="24">
        <v>300000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>
        <v>150000</v>
      </c>
      <c r="Y43" s="24">
        <v>-150000</v>
      </c>
      <c r="Z43" s="6">
        <v>-100</v>
      </c>
      <c r="AA43" s="22">
        <v>300000</v>
      </c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>
        <v>4346900</v>
      </c>
      <c r="F46" s="24">
        <v>4346900</v>
      </c>
      <c r="G46" s="24"/>
      <c r="H46" s="24">
        <v>218820</v>
      </c>
      <c r="I46" s="24">
        <v>234036</v>
      </c>
      <c r="J46" s="24">
        <v>452856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452856</v>
      </c>
      <c r="X46" s="24">
        <v>2173452</v>
      </c>
      <c r="Y46" s="24">
        <v>-1720596</v>
      </c>
      <c r="Z46" s="6">
        <v>-79.16</v>
      </c>
      <c r="AA46" s="22">
        <v>4346900</v>
      </c>
    </row>
    <row r="47" spans="1:27" ht="12.75">
      <c r="A47" s="2" t="s">
        <v>51</v>
      </c>
      <c r="B47" s="8" t="s">
        <v>52</v>
      </c>
      <c r="C47" s="19"/>
      <c r="D47" s="19"/>
      <c r="E47" s="20">
        <v>3610000</v>
      </c>
      <c r="F47" s="21">
        <v>3610000</v>
      </c>
      <c r="G47" s="21">
        <v>61551</v>
      </c>
      <c r="H47" s="21">
        <v>130350</v>
      </c>
      <c r="I47" s="21">
        <v>245959</v>
      </c>
      <c r="J47" s="21">
        <v>437860</v>
      </c>
      <c r="K47" s="21">
        <v>264120</v>
      </c>
      <c r="L47" s="21">
        <v>29479</v>
      </c>
      <c r="M47" s="21"/>
      <c r="N47" s="21">
        <v>293599</v>
      </c>
      <c r="O47" s="21"/>
      <c r="P47" s="21"/>
      <c r="Q47" s="21"/>
      <c r="R47" s="21"/>
      <c r="S47" s="21"/>
      <c r="T47" s="21"/>
      <c r="U47" s="21"/>
      <c r="V47" s="21"/>
      <c r="W47" s="21">
        <v>731459</v>
      </c>
      <c r="X47" s="21">
        <v>1804998</v>
      </c>
      <c r="Y47" s="21">
        <v>-1073539</v>
      </c>
      <c r="Z47" s="4">
        <v>-59.48</v>
      </c>
      <c r="AA47" s="19">
        <v>3610000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153160661</v>
      </c>
      <c r="D48" s="44">
        <f>+D28+D32+D38+D42+D47</f>
        <v>0</v>
      </c>
      <c r="E48" s="45">
        <f t="shared" si="9"/>
        <v>125706878</v>
      </c>
      <c r="F48" s="46">
        <f t="shared" si="9"/>
        <v>125706878</v>
      </c>
      <c r="G48" s="46">
        <f t="shared" si="9"/>
        <v>7221315</v>
      </c>
      <c r="H48" s="46">
        <f t="shared" si="9"/>
        <v>9592747</v>
      </c>
      <c r="I48" s="46">
        <f t="shared" si="9"/>
        <v>9185935</v>
      </c>
      <c r="J48" s="46">
        <f t="shared" si="9"/>
        <v>25999997</v>
      </c>
      <c r="K48" s="46">
        <f t="shared" si="9"/>
        <v>9773683</v>
      </c>
      <c r="L48" s="46">
        <f t="shared" si="9"/>
        <v>7131769</v>
      </c>
      <c r="M48" s="46">
        <f t="shared" si="9"/>
        <v>10080079</v>
      </c>
      <c r="N48" s="46">
        <f t="shared" si="9"/>
        <v>26985531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52985528</v>
      </c>
      <c r="X48" s="46">
        <f t="shared" si="9"/>
        <v>63674279</v>
      </c>
      <c r="Y48" s="46">
        <f t="shared" si="9"/>
        <v>-10688751</v>
      </c>
      <c r="Z48" s="47">
        <f>+IF(X48&lt;&gt;0,+(Y48/X48)*100,0)</f>
        <v>-16.786607037984677</v>
      </c>
      <c r="AA48" s="44">
        <f>+AA28+AA32+AA38+AA42+AA47</f>
        <v>125706878</v>
      </c>
    </row>
    <row r="49" spans="1:27" ht="12.75">
      <c r="A49" s="14" t="s">
        <v>58</v>
      </c>
      <c r="B49" s="15"/>
      <c r="C49" s="48">
        <f aca="true" t="shared" si="10" ref="C49:Y49">+C25-C48</f>
        <v>64937153</v>
      </c>
      <c r="D49" s="48">
        <f>+D25-D48</f>
        <v>0</v>
      </c>
      <c r="E49" s="49">
        <f t="shared" si="10"/>
        <v>80658393</v>
      </c>
      <c r="F49" s="50">
        <f t="shared" si="10"/>
        <v>80658393</v>
      </c>
      <c r="G49" s="50">
        <f t="shared" si="10"/>
        <v>39319274</v>
      </c>
      <c r="H49" s="50">
        <f t="shared" si="10"/>
        <v>-8579960</v>
      </c>
      <c r="I49" s="50">
        <f t="shared" si="10"/>
        <v>-8143207</v>
      </c>
      <c r="J49" s="50">
        <f t="shared" si="10"/>
        <v>22596107</v>
      </c>
      <c r="K49" s="50">
        <f t="shared" si="10"/>
        <v>-8793527</v>
      </c>
      <c r="L49" s="50">
        <f t="shared" si="10"/>
        <v>-6297580</v>
      </c>
      <c r="M49" s="50">
        <f t="shared" si="10"/>
        <v>27240504</v>
      </c>
      <c r="N49" s="50">
        <f t="shared" si="10"/>
        <v>12149397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34745504</v>
      </c>
      <c r="X49" s="50">
        <f>IF(F25=F48,0,X25-X48)</f>
        <v>39508357</v>
      </c>
      <c r="Y49" s="50">
        <f t="shared" si="10"/>
        <v>-4762853</v>
      </c>
      <c r="Z49" s="51">
        <f>+IF(X49&lt;&gt;0,+(Y49/X49)*100,0)</f>
        <v>-12.055305159867823</v>
      </c>
      <c r="AA49" s="48">
        <f>+AA25-AA48</f>
        <v>80658393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96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485384413</v>
      </c>
      <c r="D5" s="19">
        <f>SUM(D6:D8)</f>
        <v>0</v>
      </c>
      <c r="E5" s="20">
        <f t="shared" si="0"/>
        <v>611151326</v>
      </c>
      <c r="F5" s="21">
        <f t="shared" si="0"/>
        <v>611151326</v>
      </c>
      <c r="G5" s="21">
        <f t="shared" si="0"/>
        <v>214311245</v>
      </c>
      <c r="H5" s="21">
        <f t="shared" si="0"/>
        <v>70057896</v>
      </c>
      <c r="I5" s="21">
        <f t="shared" si="0"/>
        <v>2307981</v>
      </c>
      <c r="J5" s="21">
        <f t="shared" si="0"/>
        <v>286677122</v>
      </c>
      <c r="K5" s="21">
        <f t="shared" si="0"/>
        <v>2313144</v>
      </c>
      <c r="L5" s="21">
        <f t="shared" si="0"/>
        <v>60883858</v>
      </c>
      <c r="M5" s="21">
        <f t="shared" si="0"/>
        <v>172838468</v>
      </c>
      <c r="N5" s="21">
        <f t="shared" si="0"/>
        <v>236035470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522712592</v>
      </c>
      <c r="X5" s="21">
        <f t="shared" si="0"/>
        <v>305675664</v>
      </c>
      <c r="Y5" s="21">
        <f t="shared" si="0"/>
        <v>217036928</v>
      </c>
      <c r="Z5" s="4">
        <f>+IF(X5&lt;&gt;0,+(Y5/X5)*100,0)</f>
        <v>71.00235758382127</v>
      </c>
      <c r="AA5" s="19">
        <f>SUM(AA6:AA8)</f>
        <v>611151326</v>
      </c>
    </row>
    <row r="6" spans="1:27" ht="12.75">
      <c r="A6" s="5" t="s">
        <v>33</v>
      </c>
      <c r="B6" s="3"/>
      <c r="C6" s="22">
        <v>5000000</v>
      </c>
      <c r="D6" s="22"/>
      <c r="E6" s="23">
        <v>6000000</v>
      </c>
      <c r="F6" s="24">
        <v>6000000</v>
      </c>
      <c r="G6" s="24"/>
      <c r="H6" s="24">
        <v>-2020000</v>
      </c>
      <c r="I6" s="24">
        <v>495000</v>
      </c>
      <c r="J6" s="24">
        <v>-1525000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-1525000</v>
      </c>
      <c r="X6" s="24">
        <v>3000000</v>
      </c>
      <c r="Y6" s="24">
        <v>-4525000</v>
      </c>
      <c r="Z6" s="6">
        <v>-150.83</v>
      </c>
      <c r="AA6" s="22">
        <v>6000000</v>
      </c>
    </row>
    <row r="7" spans="1:27" ht="12.75">
      <c r="A7" s="5" t="s">
        <v>34</v>
      </c>
      <c r="B7" s="3"/>
      <c r="C7" s="25">
        <v>480384413</v>
      </c>
      <c r="D7" s="25"/>
      <c r="E7" s="26">
        <v>599751326</v>
      </c>
      <c r="F7" s="27">
        <v>599751326</v>
      </c>
      <c r="G7" s="27">
        <v>214311245</v>
      </c>
      <c r="H7" s="27">
        <v>74031203</v>
      </c>
      <c r="I7" s="27">
        <v>1812981</v>
      </c>
      <c r="J7" s="27">
        <v>290155429</v>
      </c>
      <c r="K7" s="27">
        <v>2313144</v>
      </c>
      <c r="L7" s="27">
        <v>60883858</v>
      </c>
      <c r="M7" s="27">
        <v>172502504</v>
      </c>
      <c r="N7" s="27">
        <v>235699506</v>
      </c>
      <c r="O7" s="27"/>
      <c r="P7" s="27"/>
      <c r="Q7" s="27"/>
      <c r="R7" s="27"/>
      <c r="S7" s="27"/>
      <c r="T7" s="27"/>
      <c r="U7" s="27"/>
      <c r="V7" s="27"/>
      <c r="W7" s="27">
        <v>525854935</v>
      </c>
      <c r="X7" s="27">
        <v>299975664</v>
      </c>
      <c r="Y7" s="27">
        <v>225879271</v>
      </c>
      <c r="Z7" s="7">
        <v>75.3</v>
      </c>
      <c r="AA7" s="25">
        <v>599751326</v>
      </c>
    </row>
    <row r="8" spans="1:27" ht="12.75">
      <c r="A8" s="5" t="s">
        <v>35</v>
      </c>
      <c r="B8" s="3"/>
      <c r="C8" s="22"/>
      <c r="D8" s="22"/>
      <c r="E8" s="23">
        <v>5400000</v>
      </c>
      <c r="F8" s="24">
        <v>5400000</v>
      </c>
      <c r="G8" s="24"/>
      <c r="H8" s="24">
        <v>-1953307</v>
      </c>
      <c r="I8" s="24"/>
      <c r="J8" s="24">
        <v>-1953307</v>
      </c>
      <c r="K8" s="24"/>
      <c r="L8" s="24"/>
      <c r="M8" s="24">
        <v>335964</v>
      </c>
      <c r="N8" s="24">
        <v>335964</v>
      </c>
      <c r="O8" s="24"/>
      <c r="P8" s="24"/>
      <c r="Q8" s="24"/>
      <c r="R8" s="24"/>
      <c r="S8" s="24"/>
      <c r="T8" s="24"/>
      <c r="U8" s="24"/>
      <c r="V8" s="24"/>
      <c r="W8" s="24">
        <v>-1617343</v>
      </c>
      <c r="X8" s="24">
        <v>2700000</v>
      </c>
      <c r="Y8" s="24">
        <v>-4317343</v>
      </c>
      <c r="Z8" s="6">
        <v>-159.9</v>
      </c>
      <c r="AA8" s="22">
        <v>5400000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10600</v>
      </c>
      <c r="F9" s="21">
        <f t="shared" si="1"/>
        <v>10600</v>
      </c>
      <c r="G9" s="21">
        <f t="shared" si="1"/>
        <v>0</v>
      </c>
      <c r="H9" s="21">
        <f t="shared" si="1"/>
        <v>-950</v>
      </c>
      <c r="I9" s="21">
        <f t="shared" si="1"/>
        <v>0</v>
      </c>
      <c r="J9" s="21">
        <f t="shared" si="1"/>
        <v>-950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-950</v>
      </c>
      <c r="X9" s="21">
        <f t="shared" si="1"/>
        <v>5298</v>
      </c>
      <c r="Y9" s="21">
        <f t="shared" si="1"/>
        <v>-6248</v>
      </c>
      <c r="Z9" s="4">
        <f>+IF(X9&lt;&gt;0,+(Y9/X9)*100,0)</f>
        <v>-117.93129482823707</v>
      </c>
      <c r="AA9" s="19">
        <f>SUM(AA10:AA14)</f>
        <v>10600</v>
      </c>
    </row>
    <row r="10" spans="1:27" ht="12.7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>
        <v>10600</v>
      </c>
      <c r="F12" s="24">
        <v>10600</v>
      </c>
      <c r="G12" s="24"/>
      <c r="H12" s="24">
        <v>-950</v>
      </c>
      <c r="I12" s="24"/>
      <c r="J12" s="24">
        <v>-950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-950</v>
      </c>
      <c r="X12" s="24">
        <v>5298</v>
      </c>
      <c r="Y12" s="24">
        <v>-6248</v>
      </c>
      <c r="Z12" s="6">
        <v>-117.93</v>
      </c>
      <c r="AA12" s="22">
        <v>10600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2.7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2.7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608536040</v>
      </c>
      <c r="D19" s="19">
        <f>SUM(D20:D23)</f>
        <v>0</v>
      </c>
      <c r="E19" s="20">
        <f t="shared" si="3"/>
        <v>597837740</v>
      </c>
      <c r="F19" s="21">
        <f t="shared" si="3"/>
        <v>597837740</v>
      </c>
      <c r="G19" s="21">
        <f t="shared" si="3"/>
        <v>171288365</v>
      </c>
      <c r="H19" s="21">
        <f t="shared" si="3"/>
        <v>138228585</v>
      </c>
      <c r="I19" s="21">
        <f t="shared" si="3"/>
        <v>60515382</v>
      </c>
      <c r="J19" s="21">
        <f t="shared" si="3"/>
        <v>370032332</v>
      </c>
      <c r="K19" s="21">
        <f t="shared" si="3"/>
        <v>54901582</v>
      </c>
      <c r="L19" s="21">
        <f t="shared" si="3"/>
        <v>19988069</v>
      </c>
      <c r="M19" s="21">
        <f t="shared" si="3"/>
        <v>190519455</v>
      </c>
      <c r="N19" s="21">
        <f t="shared" si="3"/>
        <v>265409106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635441438</v>
      </c>
      <c r="X19" s="21">
        <f t="shared" si="3"/>
        <v>293159442</v>
      </c>
      <c r="Y19" s="21">
        <f t="shared" si="3"/>
        <v>342281996</v>
      </c>
      <c r="Z19" s="4">
        <f>+IF(X19&lt;&gt;0,+(Y19/X19)*100,0)</f>
        <v>116.75625852774002</v>
      </c>
      <c r="AA19" s="19">
        <f>SUM(AA20:AA23)</f>
        <v>597837740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>
        <v>608536040</v>
      </c>
      <c r="D21" s="22"/>
      <c r="E21" s="23">
        <v>593666928</v>
      </c>
      <c r="F21" s="24">
        <v>593666928</v>
      </c>
      <c r="G21" s="24">
        <v>171288365</v>
      </c>
      <c r="H21" s="24">
        <v>138228585</v>
      </c>
      <c r="I21" s="24">
        <v>60515382</v>
      </c>
      <c r="J21" s="24">
        <v>370032332</v>
      </c>
      <c r="K21" s="24">
        <v>54901582</v>
      </c>
      <c r="L21" s="24">
        <v>19988069</v>
      </c>
      <c r="M21" s="24">
        <v>190519455</v>
      </c>
      <c r="N21" s="24">
        <v>265409106</v>
      </c>
      <c r="O21" s="24"/>
      <c r="P21" s="24"/>
      <c r="Q21" s="24"/>
      <c r="R21" s="24"/>
      <c r="S21" s="24"/>
      <c r="T21" s="24"/>
      <c r="U21" s="24"/>
      <c r="V21" s="24"/>
      <c r="W21" s="24">
        <v>635441438</v>
      </c>
      <c r="X21" s="24">
        <v>293159442</v>
      </c>
      <c r="Y21" s="24">
        <v>342281996</v>
      </c>
      <c r="Z21" s="6">
        <v>116.76</v>
      </c>
      <c r="AA21" s="22">
        <v>593666928</v>
      </c>
    </row>
    <row r="22" spans="1:27" ht="12.75">
      <c r="A22" s="5" t="s">
        <v>49</v>
      </c>
      <c r="B22" s="3"/>
      <c r="C22" s="25"/>
      <c r="D22" s="25"/>
      <c r="E22" s="26">
        <v>4170812</v>
      </c>
      <c r="F22" s="27">
        <v>4170812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>
        <v>4170812</v>
      </c>
    </row>
    <row r="23" spans="1:27" ht="12.7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1093920453</v>
      </c>
      <c r="D25" s="44">
        <f>+D5+D9+D15+D19+D24</f>
        <v>0</v>
      </c>
      <c r="E25" s="45">
        <f t="shared" si="4"/>
        <v>1208999666</v>
      </c>
      <c r="F25" s="46">
        <f t="shared" si="4"/>
        <v>1208999666</v>
      </c>
      <c r="G25" s="46">
        <f t="shared" si="4"/>
        <v>385599610</v>
      </c>
      <c r="H25" s="46">
        <f t="shared" si="4"/>
        <v>208285531</v>
      </c>
      <c r="I25" s="46">
        <f t="shared" si="4"/>
        <v>62823363</v>
      </c>
      <c r="J25" s="46">
        <f t="shared" si="4"/>
        <v>656708504</v>
      </c>
      <c r="K25" s="46">
        <f t="shared" si="4"/>
        <v>57214726</v>
      </c>
      <c r="L25" s="46">
        <f t="shared" si="4"/>
        <v>80871927</v>
      </c>
      <c r="M25" s="46">
        <f t="shared" si="4"/>
        <v>363357923</v>
      </c>
      <c r="N25" s="46">
        <f t="shared" si="4"/>
        <v>501444576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1158153080</v>
      </c>
      <c r="X25" s="46">
        <f t="shared" si="4"/>
        <v>598840404</v>
      </c>
      <c r="Y25" s="46">
        <f t="shared" si="4"/>
        <v>559312676</v>
      </c>
      <c r="Z25" s="47">
        <f>+IF(X25&lt;&gt;0,+(Y25/X25)*100,0)</f>
        <v>93.39928840205644</v>
      </c>
      <c r="AA25" s="44">
        <f>+AA5+AA9+AA15+AA19+AA24</f>
        <v>1208999666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273061416</v>
      </c>
      <c r="D28" s="19">
        <f>SUM(D29:D31)</f>
        <v>0</v>
      </c>
      <c r="E28" s="20">
        <f t="shared" si="5"/>
        <v>305902587</v>
      </c>
      <c r="F28" s="21">
        <f t="shared" si="5"/>
        <v>305902587</v>
      </c>
      <c r="G28" s="21">
        <f t="shared" si="5"/>
        <v>56370275</v>
      </c>
      <c r="H28" s="21">
        <f t="shared" si="5"/>
        <v>20516172</v>
      </c>
      <c r="I28" s="21">
        <f t="shared" si="5"/>
        <v>14402846</v>
      </c>
      <c r="J28" s="21">
        <f t="shared" si="5"/>
        <v>91289293</v>
      </c>
      <c r="K28" s="21">
        <f t="shared" si="5"/>
        <v>15540544</v>
      </c>
      <c r="L28" s="21">
        <f t="shared" si="5"/>
        <v>15151975</v>
      </c>
      <c r="M28" s="21">
        <f t="shared" si="5"/>
        <v>9314514</v>
      </c>
      <c r="N28" s="21">
        <f t="shared" si="5"/>
        <v>40007033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131296326</v>
      </c>
      <c r="X28" s="21">
        <f t="shared" si="5"/>
        <v>145721670</v>
      </c>
      <c r="Y28" s="21">
        <f t="shared" si="5"/>
        <v>-14425344</v>
      </c>
      <c r="Z28" s="4">
        <f>+IF(X28&lt;&gt;0,+(Y28/X28)*100,0)</f>
        <v>-9.899244223594199</v>
      </c>
      <c r="AA28" s="19">
        <f>SUM(AA29:AA31)</f>
        <v>305902587</v>
      </c>
    </row>
    <row r="29" spans="1:27" ht="12.75">
      <c r="A29" s="5" t="s">
        <v>33</v>
      </c>
      <c r="B29" s="3"/>
      <c r="C29" s="22">
        <v>80516746</v>
      </c>
      <c r="D29" s="22"/>
      <c r="E29" s="23">
        <v>63408863</v>
      </c>
      <c r="F29" s="24">
        <v>63408863</v>
      </c>
      <c r="G29" s="24">
        <v>16845528</v>
      </c>
      <c r="H29" s="24">
        <v>6366061</v>
      </c>
      <c r="I29" s="24">
        <v>3212178</v>
      </c>
      <c r="J29" s="24">
        <v>26423767</v>
      </c>
      <c r="K29" s="24">
        <v>4779304</v>
      </c>
      <c r="L29" s="24">
        <v>7321778</v>
      </c>
      <c r="M29" s="24">
        <v>4494324</v>
      </c>
      <c r="N29" s="24">
        <v>16595406</v>
      </c>
      <c r="O29" s="24"/>
      <c r="P29" s="24"/>
      <c r="Q29" s="24"/>
      <c r="R29" s="24"/>
      <c r="S29" s="24"/>
      <c r="T29" s="24"/>
      <c r="U29" s="24"/>
      <c r="V29" s="24"/>
      <c r="W29" s="24">
        <v>43019173</v>
      </c>
      <c r="X29" s="24">
        <v>31724376</v>
      </c>
      <c r="Y29" s="24">
        <v>11294797</v>
      </c>
      <c r="Z29" s="6">
        <v>35.6</v>
      </c>
      <c r="AA29" s="22">
        <v>63408863</v>
      </c>
    </row>
    <row r="30" spans="1:27" ht="12.75">
      <c r="A30" s="5" t="s">
        <v>34</v>
      </c>
      <c r="B30" s="3"/>
      <c r="C30" s="25">
        <v>192544670</v>
      </c>
      <c r="D30" s="25"/>
      <c r="E30" s="26">
        <v>234178724</v>
      </c>
      <c r="F30" s="27">
        <v>234178724</v>
      </c>
      <c r="G30" s="27">
        <v>38662370</v>
      </c>
      <c r="H30" s="27">
        <v>3115897</v>
      </c>
      <c r="I30" s="27">
        <v>9755999</v>
      </c>
      <c r="J30" s="27">
        <v>51534266</v>
      </c>
      <c r="K30" s="27">
        <v>9855890</v>
      </c>
      <c r="L30" s="27">
        <v>6765773</v>
      </c>
      <c r="M30" s="27">
        <v>4199348</v>
      </c>
      <c r="N30" s="27">
        <v>20821011</v>
      </c>
      <c r="O30" s="27"/>
      <c r="P30" s="27"/>
      <c r="Q30" s="27"/>
      <c r="R30" s="27"/>
      <c r="S30" s="27"/>
      <c r="T30" s="27"/>
      <c r="U30" s="27"/>
      <c r="V30" s="27"/>
      <c r="W30" s="27">
        <v>72355277</v>
      </c>
      <c r="X30" s="27">
        <v>113142294</v>
      </c>
      <c r="Y30" s="27">
        <v>-40787017</v>
      </c>
      <c r="Z30" s="7">
        <v>-36.05</v>
      </c>
      <c r="AA30" s="25">
        <v>234178724</v>
      </c>
    </row>
    <row r="31" spans="1:27" ht="12.75">
      <c r="A31" s="5" t="s">
        <v>35</v>
      </c>
      <c r="B31" s="3"/>
      <c r="C31" s="22"/>
      <c r="D31" s="22"/>
      <c r="E31" s="23">
        <v>8315000</v>
      </c>
      <c r="F31" s="24">
        <v>8315000</v>
      </c>
      <c r="G31" s="24">
        <v>862377</v>
      </c>
      <c r="H31" s="24">
        <v>11034214</v>
      </c>
      <c r="I31" s="24">
        <v>1434669</v>
      </c>
      <c r="J31" s="24">
        <v>13331260</v>
      </c>
      <c r="K31" s="24">
        <v>905350</v>
      </c>
      <c r="L31" s="24">
        <v>1064424</v>
      </c>
      <c r="M31" s="24">
        <v>620842</v>
      </c>
      <c r="N31" s="24">
        <v>2590616</v>
      </c>
      <c r="O31" s="24"/>
      <c r="P31" s="24"/>
      <c r="Q31" s="24"/>
      <c r="R31" s="24"/>
      <c r="S31" s="24"/>
      <c r="T31" s="24"/>
      <c r="U31" s="24"/>
      <c r="V31" s="24"/>
      <c r="W31" s="24">
        <v>15921876</v>
      </c>
      <c r="X31" s="24">
        <v>855000</v>
      </c>
      <c r="Y31" s="24">
        <v>15066876</v>
      </c>
      <c r="Z31" s="6">
        <v>1762.21</v>
      </c>
      <c r="AA31" s="22">
        <v>8315000</v>
      </c>
    </row>
    <row r="32" spans="1:27" ht="12.75">
      <c r="A32" s="2" t="s">
        <v>36</v>
      </c>
      <c r="B32" s="3"/>
      <c r="C32" s="19">
        <f aca="true" t="shared" si="6" ref="C32:Y32">SUM(C33:C37)</f>
        <v>56379919</v>
      </c>
      <c r="D32" s="19">
        <f>SUM(D33:D37)</f>
        <v>0</v>
      </c>
      <c r="E32" s="20">
        <f t="shared" si="6"/>
        <v>75568303</v>
      </c>
      <c r="F32" s="21">
        <f t="shared" si="6"/>
        <v>75568303</v>
      </c>
      <c r="G32" s="21">
        <f t="shared" si="6"/>
        <v>4504497</v>
      </c>
      <c r="H32" s="21">
        <f t="shared" si="6"/>
        <v>1847359</v>
      </c>
      <c r="I32" s="21">
        <f t="shared" si="6"/>
        <v>4404840</v>
      </c>
      <c r="J32" s="21">
        <f t="shared" si="6"/>
        <v>10756696</v>
      </c>
      <c r="K32" s="21">
        <f t="shared" si="6"/>
        <v>4441276</v>
      </c>
      <c r="L32" s="21">
        <f t="shared" si="6"/>
        <v>5563560</v>
      </c>
      <c r="M32" s="21">
        <f t="shared" si="6"/>
        <v>4581042</v>
      </c>
      <c r="N32" s="21">
        <f t="shared" si="6"/>
        <v>14585878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25342574</v>
      </c>
      <c r="X32" s="21">
        <f t="shared" si="6"/>
        <v>40566162</v>
      </c>
      <c r="Y32" s="21">
        <f t="shared" si="6"/>
        <v>-15223588</v>
      </c>
      <c r="Z32" s="4">
        <f>+IF(X32&lt;&gt;0,+(Y32/X32)*100,0)</f>
        <v>-37.527799647400705</v>
      </c>
      <c r="AA32" s="19">
        <f>SUM(AA33:AA37)</f>
        <v>75568303</v>
      </c>
    </row>
    <row r="33" spans="1:27" ht="12.75">
      <c r="A33" s="5" t="s">
        <v>37</v>
      </c>
      <c r="B33" s="3"/>
      <c r="C33" s="22">
        <v>56379919</v>
      </c>
      <c r="D33" s="22"/>
      <c r="E33" s="23">
        <v>74276853</v>
      </c>
      <c r="F33" s="24">
        <v>74276853</v>
      </c>
      <c r="G33" s="24">
        <v>1287513</v>
      </c>
      <c r="H33" s="24">
        <v>655590</v>
      </c>
      <c r="I33" s="24">
        <v>887733</v>
      </c>
      <c r="J33" s="24">
        <v>2830836</v>
      </c>
      <c r="K33" s="24">
        <v>932948</v>
      </c>
      <c r="L33" s="24">
        <v>2018376</v>
      </c>
      <c r="M33" s="24">
        <v>649360</v>
      </c>
      <c r="N33" s="24">
        <v>3600684</v>
      </c>
      <c r="O33" s="24"/>
      <c r="P33" s="24"/>
      <c r="Q33" s="24"/>
      <c r="R33" s="24"/>
      <c r="S33" s="24"/>
      <c r="T33" s="24"/>
      <c r="U33" s="24"/>
      <c r="V33" s="24"/>
      <c r="W33" s="24">
        <v>6431520</v>
      </c>
      <c r="X33" s="24">
        <v>39841158</v>
      </c>
      <c r="Y33" s="24">
        <v>-33409638</v>
      </c>
      <c r="Z33" s="6">
        <v>-83.86</v>
      </c>
      <c r="AA33" s="22">
        <v>74276853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>
        <v>101561</v>
      </c>
      <c r="J34" s="24">
        <v>101561</v>
      </c>
      <c r="K34" s="24">
        <v>112773</v>
      </c>
      <c r="L34" s="24">
        <v>94318</v>
      </c>
      <c r="M34" s="24">
        <v>129259</v>
      </c>
      <c r="N34" s="24">
        <v>336350</v>
      </c>
      <c r="O34" s="24"/>
      <c r="P34" s="24"/>
      <c r="Q34" s="24"/>
      <c r="R34" s="24"/>
      <c r="S34" s="24"/>
      <c r="T34" s="24"/>
      <c r="U34" s="24"/>
      <c r="V34" s="24"/>
      <c r="W34" s="24">
        <v>437911</v>
      </c>
      <c r="X34" s="24"/>
      <c r="Y34" s="24">
        <v>437911</v>
      </c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>
        <v>341450</v>
      </c>
      <c r="F35" s="24">
        <v>341450</v>
      </c>
      <c r="G35" s="24">
        <v>2018587</v>
      </c>
      <c r="H35" s="24"/>
      <c r="I35" s="24">
        <v>2134672</v>
      </c>
      <c r="J35" s="24">
        <v>4153259</v>
      </c>
      <c r="K35" s="24">
        <v>2092044</v>
      </c>
      <c r="L35" s="24">
        <v>2137595</v>
      </c>
      <c r="M35" s="24">
        <v>2532864</v>
      </c>
      <c r="N35" s="24">
        <v>6762503</v>
      </c>
      <c r="O35" s="24"/>
      <c r="P35" s="24"/>
      <c r="Q35" s="24"/>
      <c r="R35" s="24"/>
      <c r="S35" s="24"/>
      <c r="T35" s="24"/>
      <c r="U35" s="24"/>
      <c r="V35" s="24"/>
      <c r="W35" s="24">
        <v>10915762</v>
      </c>
      <c r="X35" s="24">
        <v>250002</v>
      </c>
      <c r="Y35" s="24">
        <v>10665760</v>
      </c>
      <c r="Z35" s="6">
        <v>4266.27</v>
      </c>
      <c r="AA35" s="22">
        <v>341450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>
        <v>950000</v>
      </c>
      <c r="F37" s="27">
        <v>950000</v>
      </c>
      <c r="G37" s="27">
        <v>1198397</v>
      </c>
      <c r="H37" s="27">
        <v>1191769</v>
      </c>
      <c r="I37" s="27">
        <v>1280874</v>
      </c>
      <c r="J37" s="27">
        <v>3671040</v>
      </c>
      <c r="K37" s="27">
        <v>1303511</v>
      </c>
      <c r="L37" s="27">
        <v>1313271</v>
      </c>
      <c r="M37" s="27">
        <v>1269559</v>
      </c>
      <c r="N37" s="27">
        <v>3886341</v>
      </c>
      <c r="O37" s="27"/>
      <c r="P37" s="27"/>
      <c r="Q37" s="27"/>
      <c r="R37" s="27"/>
      <c r="S37" s="27"/>
      <c r="T37" s="27"/>
      <c r="U37" s="27"/>
      <c r="V37" s="27"/>
      <c r="W37" s="27">
        <v>7557381</v>
      </c>
      <c r="X37" s="27">
        <v>475002</v>
      </c>
      <c r="Y37" s="27">
        <v>7082379</v>
      </c>
      <c r="Z37" s="7">
        <v>1491.02</v>
      </c>
      <c r="AA37" s="25">
        <v>950000</v>
      </c>
    </row>
    <row r="38" spans="1:27" ht="12.75">
      <c r="A38" s="2" t="s">
        <v>42</v>
      </c>
      <c r="B38" s="8"/>
      <c r="C38" s="19">
        <f aca="true" t="shared" si="7" ref="C38:Y38">SUM(C39:C41)</f>
        <v>74268254</v>
      </c>
      <c r="D38" s="19">
        <f>SUM(D39:D41)</f>
        <v>0</v>
      </c>
      <c r="E38" s="20">
        <f t="shared" si="7"/>
        <v>36878510</v>
      </c>
      <c r="F38" s="21">
        <f t="shared" si="7"/>
        <v>36878510</v>
      </c>
      <c r="G38" s="21">
        <f t="shared" si="7"/>
        <v>5010577</v>
      </c>
      <c r="H38" s="21">
        <f t="shared" si="7"/>
        <v>1377887</v>
      </c>
      <c r="I38" s="21">
        <f t="shared" si="7"/>
        <v>586749</v>
      </c>
      <c r="J38" s="21">
        <f t="shared" si="7"/>
        <v>6975213</v>
      </c>
      <c r="K38" s="21">
        <f t="shared" si="7"/>
        <v>4829429</v>
      </c>
      <c r="L38" s="21">
        <f t="shared" si="7"/>
        <v>469132</v>
      </c>
      <c r="M38" s="21">
        <f t="shared" si="7"/>
        <v>568217</v>
      </c>
      <c r="N38" s="21">
        <f t="shared" si="7"/>
        <v>5866778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12841991</v>
      </c>
      <c r="X38" s="21">
        <f t="shared" si="7"/>
        <v>19313760</v>
      </c>
      <c r="Y38" s="21">
        <f t="shared" si="7"/>
        <v>-6471769</v>
      </c>
      <c r="Z38" s="4">
        <f>+IF(X38&lt;&gt;0,+(Y38/X38)*100,0)</f>
        <v>-33.50859180190703</v>
      </c>
      <c r="AA38" s="19">
        <f>SUM(AA39:AA41)</f>
        <v>36878510</v>
      </c>
    </row>
    <row r="39" spans="1:27" ht="12.75">
      <c r="A39" s="5" t="s">
        <v>43</v>
      </c>
      <c r="B39" s="3"/>
      <c r="C39" s="22">
        <v>74268254</v>
      </c>
      <c r="D39" s="22"/>
      <c r="E39" s="23">
        <v>36878510</v>
      </c>
      <c r="F39" s="24">
        <v>36878510</v>
      </c>
      <c r="G39" s="24">
        <v>5010577</v>
      </c>
      <c r="H39" s="24">
        <v>1377887</v>
      </c>
      <c r="I39" s="24">
        <v>586749</v>
      </c>
      <c r="J39" s="24">
        <v>6975213</v>
      </c>
      <c r="K39" s="24">
        <v>4829429</v>
      </c>
      <c r="L39" s="24">
        <v>469132</v>
      </c>
      <c r="M39" s="24">
        <v>568217</v>
      </c>
      <c r="N39" s="24">
        <v>5866778</v>
      </c>
      <c r="O39" s="24"/>
      <c r="P39" s="24"/>
      <c r="Q39" s="24"/>
      <c r="R39" s="24"/>
      <c r="S39" s="24"/>
      <c r="T39" s="24"/>
      <c r="U39" s="24"/>
      <c r="V39" s="24"/>
      <c r="W39" s="24">
        <v>12841991</v>
      </c>
      <c r="X39" s="24">
        <v>19313760</v>
      </c>
      <c r="Y39" s="24">
        <v>-6471769</v>
      </c>
      <c r="Z39" s="6">
        <v>-33.51</v>
      </c>
      <c r="AA39" s="22">
        <v>36878510</v>
      </c>
    </row>
    <row r="40" spans="1:27" ht="12.7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97784527</v>
      </c>
      <c r="D42" s="19">
        <f>SUM(D43:D46)</f>
        <v>0</v>
      </c>
      <c r="E42" s="20">
        <f t="shared" si="8"/>
        <v>217132980</v>
      </c>
      <c r="F42" s="21">
        <f t="shared" si="8"/>
        <v>217132980</v>
      </c>
      <c r="G42" s="21">
        <f t="shared" si="8"/>
        <v>7872414</v>
      </c>
      <c r="H42" s="21">
        <f t="shared" si="8"/>
        <v>16693353</v>
      </c>
      <c r="I42" s="21">
        <f t="shared" si="8"/>
        <v>13367827</v>
      </c>
      <c r="J42" s="21">
        <f t="shared" si="8"/>
        <v>37933594</v>
      </c>
      <c r="K42" s="21">
        <f t="shared" si="8"/>
        <v>17099302</v>
      </c>
      <c r="L42" s="21">
        <f t="shared" si="8"/>
        <v>15427100</v>
      </c>
      <c r="M42" s="21">
        <f t="shared" si="8"/>
        <v>8867297</v>
      </c>
      <c r="N42" s="21">
        <f t="shared" si="8"/>
        <v>41393699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79327293</v>
      </c>
      <c r="X42" s="21">
        <f t="shared" si="8"/>
        <v>123428424</v>
      </c>
      <c r="Y42" s="21">
        <f t="shared" si="8"/>
        <v>-44101131</v>
      </c>
      <c r="Z42" s="4">
        <f>+IF(X42&lt;&gt;0,+(Y42/X42)*100,0)</f>
        <v>-35.73012566376121</v>
      </c>
      <c r="AA42" s="19">
        <f>SUM(AA43:AA46)</f>
        <v>217132980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>
        <v>97784527</v>
      </c>
      <c r="D44" s="22"/>
      <c r="E44" s="23">
        <v>217132980</v>
      </c>
      <c r="F44" s="24">
        <v>217132980</v>
      </c>
      <c r="G44" s="24">
        <v>7872414</v>
      </c>
      <c r="H44" s="24">
        <v>16693353</v>
      </c>
      <c r="I44" s="24">
        <v>13367827</v>
      </c>
      <c r="J44" s="24">
        <v>37933594</v>
      </c>
      <c r="K44" s="24">
        <v>17099302</v>
      </c>
      <c r="L44" s="24">
        <v>15427100</v>
      </c>
      <c r="M44" s="24">
        <v>8867297</v>
      </c>
      <c r="N44" s="24">
        <v>41393699</v>
      </c>
      <c r="O44" s="24"/>
      <c r="P44" s="24"/>
      <c r="Q44" s="24"/>
      <c r="R44" s="24"/>
      <c r="S44" s="24"/>
      <c r="T44" s="24"/>
      <c r="U44" s="24"/>
      <c r="V44" s="24"/>
      <c r="W44" s="24">
        <v>79327293</v>
      </c>
      <c r="X44" s="24">
        <v>123428424</v>
      </c>
      <c r="Y44" s="24">
        <v>-44101131</v>
      </c>
      <c r="Z44" s="6">
        <v>-35.73</v>
      </c>
      <c r="AA44" s="22">
        <v>217132980</v>
      </c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501494116</v>
      </c>
      <c r="D48" s="44">
        <f>+D28+D32+D38+D42+D47</f>
        <v>0</v>
      </c>
      <c r="E48" s="45">
        <f t="shared" si="9"/>
        <v>635482380</v>
      </c>
      <c r="F48" s="46">
        <f t="shared" si="9"/>
        <v>635482380</v>
      </c>
      <c r="G48" s="46">
        <f t="shared" si="9"/>
        <v>73757763</v>
      </c>
      <c r="H48" s="46">
        <f t="shared" si="9"/>
        <v>40434771</v>
      </c>
      <c r="I48" s="46">
        <f t="shared" si="9"/>
        <v>32762262</v>
      </c>
      <c r="J48" s="46">
        <f t="shared" si="9"/>
        <v>146954796</v>
      </c>
      <c r="K48" s="46">
        <f t="shared" si="9"/>
        <v>41910551</v>
      </c>
      <c r="L48" s="46">
        <f t="shared" si="9"/>
        <v>36611767</v>
      </c>
      <c r="M48" s="46">
        <f t="shared" si="9"/>
        <v>23331070</v>
      </c>
      <c r="N48" s="46">
        <f t="shared" si="9"/>
        <v>101853388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248808184</v>
      </c>
      <c r="X48" s="46">
        <f t="shared" si="9"/>
        <v>329030016</v>
      </c>
      <c r="Y48" s="46">
        <f t="shared" si="9"/>
        <v>-80221832</v>
      </c>
      <c r="Z48" s="47">
        <f>+IF(X48&lt;&gt;0,+(Y48/X48)*100,0)</f>
        <v>-24.381311156730455</v>
      </c>
      <c r="AA48" s="44">
        <f>+AA28+AA32+AA38+AA42+AA47</f>
        <v>635482380</v>
      </c>
    </row>
    <row r="49" spans="1:27" ht="12.75">
      <c r="A49" s="14" t="s">
        <v>58</v>
      </c>
      <c r="B49" s="15"/>
      <c r="C49" s="48">
        <f aca="true" t="shared" si="10" ref="C49:Y49">+C25-C48</f>
        <v>592426337</v>
      </c>
      <c r="D49" s="48">
        <f>+D25-D48</f>
        <v>0</v>
      </c>
      <c r="E49" s="49">
        <f t="shared" si="10"/>
        <v>573517286</v>
      </c>
      <c r="F49" s="50">
        <f t="shared" si="10"/>
        <v>573517286</v>
      </c>
      <c r="G49" s="50">
        <f t="shared" si="10"/>
        <v>311841847</v>
      </c>
      <c r="H49" s="50">
        <f t="shared" si="10"/>
        <v>167850760</v>
      </c>
      <c r="I49" s="50">
        <f t="shared" si="10"/>
        <v>30061101</v>
      </c>
      <c r="J49" s="50">
        <f t="shared" si="10"/>
        <v>509753708</v>
      </c>
      <c r="K49" s="50">
        <f t="shared" si="10"/>
        <v>15304175</v>
      </c>
      <c r="L49" s="50">
        <f t="shared" si="10"/>
        <v>44260160</v>
      </c>
      <c r="M49" s="50">
        <f t="shared" si="10"/>
        <v>340026853</v>
      </c>
      <c r="N49" s="50">
        <f t="shared" si="10"/>
        <v>399591188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909344896</v>
      </c>
      <c r="X49" s="50">
        <f>IF(F25=F48,0,X25-X48)</f>
        <v>269810388</v>
      </c>
      <c r="Y49" s="50">
        <f t="shared" si="10"/>
        <v>639534508</v>
      </c>
      <c r="Z49" s="51">
        <f>+IF(X49&lt;&gt;0,+(Y49/X49)*100,0)</f>
        <v>237.031091627206</v>
      </c>
      <c r="AA49" s="48">
        <f>+AA25-AA48</f>
        <v>573517286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41483131</v>
      </c>
      <c r="D5" s="19">
        <f>SUM(D6:D8)</f>
        <v>0</v>
      </c>
      <c r="E5" s="20">
        <f t="shared" si="0"/>
        <v>42711576</v>
      </c>
      <c r="F5" s="21">
        <f t="shared" si="0"/>
        <v>42711576</v>
      </c>
      <c r="G5" s="21">
        <f t="shared" si="0"/>
        <v>29958359</v>
      </c>
      <c r="H5" s="21">
        <f t="shared" si="0"/>
        <v>1058672</v>
      </c>
      <c r="I5" s="21">
        <f t="shared" si="0"/>
        <v>1329691</v>
      </c>
      <c r="J5" s="21">
        <f t="shared" si="0"/>
        <v>32346722</v>
      </c>
      <c r="K5" s="21">
        <f t="shared" si="0"/>
        <v>1178723</v>
      </c>
      <c r="L5" s="21">
        <f t="shared" si="0"/>
        <v>3051585</v>
      </c>
      <c r="M5" s="21">
        <f t="shared" si="0"/>
        <v>20754389</v>
      </c>
      <c r="N5" s="21">
        <f t="shared" si="0"/>
        <v>24984697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57331419</v>
      </c>
      <c r="X5" s="21">
        <f t="shared" si="0"/>
        <v>28717590</v>
      </c>
      <c r="Y5" s="21">
        <f t="shared" si="0"/>
        <v>28613829</v>
      </c>
      <c r="Z5" s="4">
        <f>+IF(X5&lt;&gt;0,+(Y5/X5)*100,0)</f>
        <v>99.6386848617868</v>
      </c>
      <c r="AA5" s="19">
        <f>SUM(AA6:AA8)</f>
        <v>42711576</v>
      </c>
    </row>
    <row r="6" spans="1:27" ht="12.75">
      <c r="A6" s="5" t="s">
        <v>33</v>
      </c>
      <c r="B6" s="3"/>
      <c r="C6" s="22">
        <v>20907935</v>
      </c>
      <c r="D6" s="22"/>
      <c r="E6" s="23">
        <v>22258180</v>
      </c>
      <c r="F6" s="24">
        <v>22258180</v>
      </c>
      <c r="G6" s="24">
        <v>20422000</v>
      </c>
      <c r="H6" s="24"/>
      <c r="I6" s="24">
        <v>5032</v>
      </c>
      <c r="J6" s="24">
        <v>20427032</v>
      </c>
      <c r="K6" s="24">
        <v>5701</v>
      </c>
      <c r="L6" s="24"/>
      <c r="M6" s="24">
        <v>16337000</v>
      </c>
      <c r="N6" s="24">
        <v>16342701</v>
      </c>
      <c r="O6" s="24"/>
      <c r="P6" s="24"/>
      <c r="Q6" s="24"/>
      <c r="R6" s="24"/>
      <c r="S6" s="24"/>
      <c r="T6" s="24"/>
      <c r="U6" s="24"/>
      <c r="V6" s="24"/>
      <c r="W6" s="24">
        <v>36769733</v>
      </c>
      <c r="X6" s="24">
        <v>16693500</v>
      </c>
      <c r="Y6" s="24">
        <v>20076233</v>
      </c>
      <c r="Z6" s="6">
        <v>120.26</v>
      </c>
      <c r="AA6" s="22">
        <v>22258180</v>
      </c>
    </row>
    <row r="7" spans="1:27" ht="12.75">
      <c r="A7" s="5" t="s">
        <v>34</v>
      </c>
      <c r="B7" s="3"/>
      <c r="C7" s="25">
        <v>19842177</v>
      </c>
      <c r="D7" s="25"/>
      <c r="E7" s="26">
        <v>20453396</v>
      </c>
      <c r="F7" s="27">
        <v>20453396</v>
      </c>
      <c r="G7" s="27">
        <v>9536359</v>
      </c>
      <c r="H7" s="27">
        <v>1050613</v>
      </c>
      <c r="I7" s="27">
        <v>667619</v>
      </c>
      <c r="J7" s="27">
        <v>11254591</v>
      </c>
      <c r="K7" s="27">
        <v>751651</v>
      </c>
      <c r="L7" s="27">
        <v>868738</v>
      </c>
      <c r="M7" s="27">
        <v>1119715</v>
      </c>
      <c r="N7" s="27">
        <v>2740104</v>
      </c>
      <c r="O7" s="27"/>
      <c r="P7" s="27"/>
      <c r="Q7" s="27"/>
      <c r="R7" s="27"/>
      <c r="S7" s="27"/>
      <c r="T7" s="27"/>
      <c r="U7" s="27"/>
      <c r="V7" s="27"/>
      <c r="W7" s="27">
        <v>13994695</v>
      </c>
      <c r="X7" s="27">
        <v>12024090</v>
      </c>
      <c r="Y7" s="27">
        <v>1970605</v>
      </c>
      <c r="Z7" s="7">
        <v>16.39</v>
      </c>
      <c r="AA7" s="25">
        <v>20453396</v>
      </c>
    </row>
    <row r="8" spans="1:27" ht="12.75">
      <c r="A8" s="5" t="s">
        <v>35</v>
      </c>
      <c r="B8" s="3"/>
      <c r="C8" s="22">
        <v>733019</v>
      </c>
      <c r="D8" s="22"/>
      <c r="E8" s="23"/>
      <c r="F8" s="24"/>
      <c r="G8" s="24"/>
      <c r="H8" s="24">
        <v>8059</v>
      </c>
      <c r="I8" s="24">
        <v>657040</v>
      </c>
      <c r="J8" s="24">
        <v>665099</v>
      </c>
      <c r="K8" s="24">
        <v>421371</v>
      </c>
      <c r="L8" s="24">
        <v>2182847</v>
      </c>
      <c r="M8" s="24">
        <v>3297674</v>
      </c>
      <c r="N8" s="24">
        <v>5901892</v>
      </c>
      <c r="O8" s="24"/>
      <c r="P8" s="24"/>
      <c r="Q8" s="24"/>
      <c r="R8" s="24"/>
      <c r="S8" s="24"/>
      <c r="T8" s="24"/>
      <c r="U8" s="24"/>
      <c r="V8" s="24"/>
      <c r="W8" s="24">
        <v>6566991</v>
      </c>
      <c r="X8" s="24"/>
      <c r="Y8" s="24">
        <v>6566991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5440276</v>
      </c>
      <c r="D9" s="19">
        <f>SUM(D10:D14)</f>
        <v>0</v>
      </c>
      <c r="E9" s="20">
        <f t="shared" si="1"/>
        <v>3246400</v>
      </c>
      <c r="F9" s="21">
        <f t="shared" si="1"/>
        <v>3246400</v>
      </c>
      <c r="G9" s="21">
        <f t="shared" si="1"/>
        <v>239385</v>
      </c>
      <c r="H9" s="21">
        <f t="shared" si="1"/>
        <v>214931</v>
      </c>
      <c r="I9" s="21">
        <f t="shared" si="1"/>
        <v>18143</v>
      </c>
      <c r="J9" s="21">
        <f t="shared" si="1"/>
        <v>472459</v>
      </c>
      <c r="K9" s="21">
        <f t="shared" si="1"/>
        <v>217124</v>
      </c>
      <c r="L9" s="21">
        <f t="shared" si="1"/>
        <v>297196</v>
      </c>
      <c r="M9" s="21">
        <f t="shared" si="1"/>
        <v>2319109</v>
      </c>
      <c r="N9" s="21">
        <f t="shared" si="1"/>
        <v>2833429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3305888</v>
      </c>
      <c r="X9" s="21">
        <f t="shared" si="1"/>
        <v>1497000</v>
      </c>
      <c r="Y9" s="21">
        <f t="shared" si="1"/>
        <v>1808888</v>
      </c>
      <c r="Z9" s="4">
        <f>+IF(X9&lt;&gt;0,+(Y9/X9)*100,0)</f>
        <v>120.83420173680695</v>
      </c>
      <c r="AA9" s="19">
        <f>SUM(AA10:AA14)</f>
        <v>3246400</v>
      </c>
    </row>
    <row r="10" spans="1:27" ht="12.75">
      <c r="A10" s="5" t="s">
        <v>37</v>
      </c>
      <c r="B10" s="3"/>
      <c r="C10" s="22">
        <v>2495812</v>
      </c>
      <c r="D10" s="22"/>
      <c r="E10" s="23">
        <v>2400000</v>
      </c>
      <c r="F10" s="24">
        <v>2400000</v>
      </c>
      <c r="G10" s="24">
        <v>11438</v>
      </c>
      <c r="H10" s="24">
        <v>12449</v>
      </c>
      <c r="I10" s="24">
        <v>11289</v>
      </c>
      <c r="J10" s="24">
        <v>35176</v>
      </c>
      <c r="K10" s="24">
        <v>9012</v>
      </c>
      <c r="L10" s="24">
        <v>7416</v>
      </c>
      <c r="M10" s="24">
        <v>2306588</v>
      </c>
      <c r="N10" s="24">
        <v>2323016</v>
      </c>
      <c r="O10" s="24"/>
      <c r="P10" s="24"/>
      <c r="Q10" s="24"/>
      <c r="R10" s="24"/>
      <c r="S10" s="24"/>
      <c r="T10" s="24"/>
      <c r="U10" s="24"/>
      <c r="V10" s="24"/>
      <c r="W10" s="24">
        <v>2358192</v>
      </c>
      <c r="X10" s="24">
        <v>1200000</v>
      </c>
      <c r="Y10" s="24">
        <v>1158192</v>
      </c>
      <c r="Z10" s="6">
        <v>96.52</v>
      </c>
      <c r="AA10" s="22">
        <v>2400000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>
        <v>5053</v>
      </c>
      <c r="J11" s="24">
        <v>5053</v>
      </c>
      <c r="K11" s="24">
        <v>3478</v>
      </c>
      <c r="L11" s="24">
        <v>286937</v>
      </c>
      <c r="M11" s="24">
        <v>12454</v>
      </c>
      <c r="N11" s="24">
        <v>302869</v>
      </c>
      <c r="O11" s="24"/>
      <c r="P11" s="24"/>
      <c r="Q11" s="24"/>
      <c r="R11" s="24"/>
      <c r="S11" s="24"/>
      <c r="T11" s="24"/>
      <c r="U11" s="24"/>
      <c r="V11" s="24"/>
      <c r="W11" s="24">
        <v>307922</v>
      </c>
      <c r="X11" s="24"/>
      <c r="Y11" s="24">
        <v>307922</v>
      </c>
      <c r="Z11" s="6">
        <v>0</v>
      </c>
      <c r="AA11" s="22"/>
    </row>
    <row r="12" spans="1:27" ht="12.75">
      <c r="A12" s="5" t="s">
        <v>39</v>
      </c>
      <c r="B12" s="3"/>
      <c r="C12" s="22">
        <v>2185999</v>
      </c>
      <c r="D12" s="22"/>
      <c r="E12" s="23">
        <v>90000</v>
      </c>
      <c r="F12" s="24">
        <v>90000</v>
      </c>
      <c r="G12" s="24">
        <v>125369</v>
      </c>
      <c r="H12" s="24">
        <v>138451</v>
      </c>
      <c r="I12" s="24">
        <v>1244</v>
      </c>
      <c r="J12" s="24">
        <v>265064</v>
      </c>
      <c r="K12" s="24">
        <v>6399</v>
      </c>
      <c r="L12" s="24">
        <v>2709</v>
      </c>
      <c r="M12" s="24"/>
      <c r="N12" s="24">
        <v>9108</v>
      </c>
      <c r="O12" s="24"/>
      <c r="P12" s="24"/>
      <c r="Q12" s="24"/>
      <c r="R12" s="24"/>
      <c r="S12" s="24"/>
      <c r="T12" s="24"/>
      <c r="U12" s="24"/>
      <c r="V12" s="24"/>
      <c r="W12" s="24">
        <v>274172</v>
      </c>
      <c r="X12" s="24">
        <v>45000</v>
      </c>
      <c r="Y12" s="24">
        <v>229172</v>
      </c>
      <c r="Z12" s="6">
        <v>509.27</v>
      </c>
      <c r="AA12" s="22">
        <v>90000</v>
      </c>
    </row>
    <row r="13" spans="1:27" ht="12.75">
      <c r="A13" s="5" t="s">
        <v>40</v>
      </c>
      <c r="B13" s="3"/>
      <c r="C13" s="22"/>
      <c r="D13" s="22"/>
      <c r="E13" s="23"/>
      <c r="F13" s="24"/>
      <c r="G13" s="24">
        <v>102439</v>
      </c>
      <c r="H13" s="24">
        <v>63828</v>
      </c>
      <c r="I13" s="24"/>
      <c r="J13" s="24">
        <v>166267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166267</v>
      </c>
      <c r="X13" s="24"/>
      <c r="Y13" s="24">
        <v>166267</v>
      </c>
      <c r="Z13" s="6">
        <v>0</v>
      </c>
      <c r="AA13" s="22"/>
    </row>
    <row r="14" spans="1:27" ht="12.75">
      <c r="A14" s="5" t="s">
        <v>41</v>
      </c>
      <c r="B14" s="3"/>
      <c r="C14" s="25">
        <v>758465</v>
      </c>
      <c r="D14" s="25"/>
      <c r="E14" s="26">
        <v>756400</v>
      </c>
      <c r="F14" s="27">
        <v>756400</v>
      </c>
      <c r="G14" s="27">
        <v>139</v>
      </c>
      <c r="H14" s="27">
        <v>203</v>
      </c>
      <c r="I14" s="27">
        <v>557</v>
      </c>
      <c r="J14" s="27">
        <v>899</v>
      </c>
      <c r="K14" s="27">
        <v>198235</v>
      </c>
      <c r="L14" s="27">
        <v>134</v>
      </c>
      <c r="M14" s="27">
        <v>67</v>
      </c>
      <c r="N14" s="27">
        <v>198436</v>
      </c>
      <c r="O14" s="27"/>
      <c r="P14" s="27"/>
      <c r="Q14" s="27"/>
      <c r="R14" s="27"/>
      <c r="S14" s="27"/>
      <c r="T14" s="27"/>
      <c r="U14" s="27"/>
      <c r="V14" s="27"/>
      <c r="W14" s="27">
        <v>199335</v>
      </c>
      <c r="X14" s="27">
        <v>252000</v>
      </c>
      <c r="Y14" s="27">
        <v>-52665</v>
      </c>
      <c r="Z14" s="7">
        <v>-20.9</v>
      </c>
      <c r="AA14" s="25">
        <v>756400</v>
      </c>
    </row>
    <row r="15" spans="1:27" ht="12.75">
      <c r="A15" s="2" t="s">
        <v>42</v>
      </c>
      <c r="B15" s="8"/>
      <c r="C15" s="19">
        <f aca="true" t="shared" si="2" ref="C15:Y15">SUM(C16:C18)</f>
        <v>13537768</v>
      </c>
      <c r="D15" s="19">
        <f>SUM(D16:D18)</f>
        <v>0</v>
      </c>
      <c r="E15" s="20">
        <f t="shared" si="2"/>
        <v>15412594</v>
      </c>
      <c r="F15" s="21">
        <f t="shared" si="2"/>
        <v>15412594</v>
      </c>
      <c r="G15" s="21">
        <f t="shared" si="2"/>
        <v>188</v>
      </c>
      <c r="H15" s="21">
        <f t="shared" si="2"/>
        <v>146378</v>
      </c>
      <c r="I15" s="21">
        <f t="shared" si="2"/>
        <v>289263</v>
      </c>
      <c r="J15" s="21">
        <f t="shared" si="2"/>
        <v>435829</v>
      </c>
      <c r="K15" s="21">
        <f t="shared" si="2"/>
        <v>145225</v>
      </c>
      <c r="L15" s="21">
        <f t="shared" si="2"/>
        <v>446348</v>
      </c>
      <c r="M15" s="21">
        <f t="shared" si="2"/>
        <v>412354</v>
      </c>
      <c r="N15" s="21">
        <f t="shared" si="2"/>
        <v>1003927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1439756</v>
      </c>
      <c r="X15" s="21">
        <f t="shared" si="2"/>
        <v>11235246</v>
      </c>
      <c r="Y15" s="21">
        <f t="shared" si="2"/>
        <v>-9795490</v>
      </c>
      <c r="Z15" s="4">
        <f>+IF(X15&lt;&gt;0,+(Y15/X15)*100,0)</f>
        <v>-87.1853629195124</v>
      </c>
      <c r="AA15" s="19">
        <f>SUM(AA16:AA18)</f>
        <v>15412594</v>
      </c>
    </row>
    <row r="16" spans="1:27" ht="12.75">
      <c r="A16" s="5" t="s">
        <v>43</v>
      </c>
      <c r="B16" s="3"/>
      <c r="C16" s="22">
        <v>12000</v>
      </c>
      <c r="D16" s="22"/>
      <c r="E16" s="23">
        <v>14117394</v>
      </c>
      <c r="F16" s="24">
        <v>14117394</v>
      </c>
      <c r="G16" s="24"/>
      <c r="H16" s="24"/>
      <c r="I16" s="24"/>
      <c r="J16" s="24"/>
      <c r="K16" s="24"/>
      <c r="L16" s="24"/>
      <c r="M16" s="24">
        <v>139339</v>
      </c>
      <c r="N16" s="24">
        <v>139339</v>
      </c>
      <c r="O16" s="24"/>
      <c r="P16" s="24"/>
      <c r="Q16" s="24"/>
      <c r="R16" s="24"/>
      <c r="S16" s="24"/>
      <c r="T16" s="24"/>
      <c r="U16" s="24"/>
      <c r="V16" s="24"/>
      <c r="W16" s="24">
        <v>139339</v>
      </c>
      <c r="X16" s="24">
        <v>10587750</v>
      </c>
      <c r="Y16" s="24">
        <v>-10448411</v>
      </c>
      <c r="Z16" s="6">
        <v>-98.68</v>
      </c>
      <c r="AA16" s="22">
        <v>14117394</v>
      </c>
    </row>
    <row r="17" spans="1:27" ht="12.75">
      <c r="A17" s="5" t="s">
        <v>44</v>
      </c>
      <c r="B17" s="3"/>
      <c r="C17" s="22">
        <v>13525768</v>
      </c>
      <c r="D17" s="22"/>
      <c r="E17" s="23">
        <v>1165200</v>
      </c>
      <c r="F17" s="24">
        <v>1165200</v>
      </c>
      <c r="G17" s="24">
        <v>188</v>
      </c>
      <c r="H17" s="24">
        <v>146378</v>
      </c>
      <c r="I17" s="24">
        <v>289263</v>
      </c>
      <c r="J17" s="24">
        <v>435829</v>
      </c>
      <c r="K17" s="24">
        <v>145225</v>
      </c>
      <c r="L17" s="24">
        <v>446348</v>
      </c>
      <c r="M17" s="24">
        <v>273015</v>
      </c>
      <c r="N17" s="24">
        <v>864588</v>
      </c>
      <c r="O17" s="24"/>
      <c r="P17" s="24"/>
      <c r="Q17" s="24"/>
      <c r="R17" s="24"/>
      <c r="S17" s="24"/>
      <c r="T17" s="24"/>
      <c r="U17" s="24"/>
      <c r="V17" s="24"/>
      <c r="W17" s="24">
        <v>1300417</v>
      </c>
      <c r="X17" s="24">
        <v>582498</v>
      </c>
      <c r="Y17" s="24">
        <v>717919</v>
      </c>
      <c r="Z17" s="6">
        <v>123.25</v>
      </c>
      <c r="AA17" s="22">
        <v>1165200</v>
      </c>
    </row>
    <row r="18" spans="1:27" ht="12.75">
      <c r="A18" s="5" t="s">
        <v>45</v>
      </c>
      <c r="B18" s="3"/>
      <c r="C18" s="22"/>
      <c r="D18" s="22"/>
      <c r="E18" s="23">
        <v>130000</v>
      </c>
      <c r="F18" s="24">
        <v>130000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64998</v>
      </c>
      <c r="Y18" s="24">
        <v>-64998</v>
      </c>
      <c r="Z18" s="6">
        <v>-100</v>
      </c>
      <c r="AA18" s="22">
        <v>130000</v>
      </c>
    </row>
    <row r="19" spans="1:27" ht="12.75">
      <c r="A19" s="2" t="s">
        <v>46</v>
      </c>
      <c r="B19" s="8"/>
      <c r="C19" s="19">
        <f aca="true" t="shared" si="3" ref="C19:Y19">SUM(C20:C23)</f>
        <v>156419813</v>
      </c>
      <c r="D19" s="19">
        <f>SUM(D20:D23)</f>
        <v>0</v>
      </c>
      <c r="E19" s="20">
        <f t="shared" si="3"/>
        <v>212948860</v>
      </c>
      <c r="F19" s="21">
        <f t="shared" si="3"/>
        <v>212948860</v>
      </c>
      <c r="G19" s="21">
        <f t="shared" si="3"/>
        <v>10432863</v>
      </c>
      <c r="H19" s="21">
        <f t="shared" si="3"/>
        <v>12569814</v>
      </c>
      <c r="I19" s="21">
        <f t="shared" si="3"/>
        <v>10707858</v>
      </c>
      <c r="J19" s="21">
        <f t="shared" si="3"/>
        <v>33710535</v>
      </c>
      <c r="K19" s="21">
        <f t="shared" si="3"/>
        <v>11690899</v>
      </c>
      <c r="L19" s="21">
        <f t="shared" si="3"/>
        <v>16742160</v>
      </c>
      <c r="M19" s="21">
        <f t="shared" si="3"/>
        <v>18495348</v>
      </c>
      <c r="N19" s="21">
        <f t="shared" si="3"/>
        <v>46928407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80638942</v>
      </c>
      <c r="X19" s="21">
        <f t="shared" si="3"/>
        <v>129816211</v>
      </c>
      <c r="Y19" s="21">
        <f t="shared" si="3"/>
        <v>-49177269</v>
      </c>
      <c r="Z19" s="4">
        <f>+IF(X19&lt;&gt;0,+(Y19/X19)*100,0)</f>
        <v>-37.88222489408507</v>
      </c>
      <c r="AA19" s="19">
        <f>SUM(AA20:AA23)</f>
        <v>212948860</v>
      </c>
    </row>
    <row r="20" spans="1:27" ht="12.75">
      <c r="A20" s="5" t="s">
        <v>47</v>
      </c>
      <c r="B20" s="3"/>
      <c r="C20" s="22">
        <v>93461972</v>
      </c>
      <c r="D20" s="22"/>
      <c r="E20" s="23">
        <v>116981080</v>
      </c>
      <c r="F20" s="24">
        <v>116981080</v>
      </c>
      <c r="G20" s="24">
        <v>8058072</v>
      </c>
      <c r="H20" s="24">
        <v>9974002</v>
      </c>
      <c r="I20" s="24">
        <v>7850161</v>
      </c>
      <c r="J20" s="24">
        <v>25882235</v>
      </c>
      <c r="K20" s="24">
        <v>9915400</v>
      </c>
      <c r="L20" s="24">
        <v>7969552</v>
      </c>
      <c r="M20" s="24">
        <v>9940754</v>
      </c>
      <c r="N20" s="24">
        <v>27825706</v>
      </c>
      <c r="O20" s="24"/>
      <c r="P20" s="24"/>
      <c r="Q20" s="24"/>
      <c r="R20" s="24"/>
      <c r="S20" s="24"/>
      <c r="T20" s="24"/>
      <c r="U20" s="24"/>
      <c r="V20" s="24"/>
      <c r="W20" s="24">
        <v>53707941</v>
      </c>
      <c r="X20" s="24">
        <v>64050000</v>
      </c>
      <c r="Y20" s="24">
        <v>-10342059</v>
      </c>
      <c r="Z20" s="6">
        <v>-16.15</v>
      </c>
      <c r="AA20" s="22">
        <v>116981080</v>
      </c>
    </row>
    <row r="21" spans="1:27" ht="12.75">
      <c r="A21" s="5" t="s">
        <v>48</v>
      </c>
      <c r="B21" s="3"/>
      <c r="C21" s="22">
        <v>36647422</v>
      </c>
      <c r="D21" s="22"/>
      <c r="E21" s="23">
        <v>72543210</v>
      </c>
      <c r="F21" s="24">
        <v>72543210</v>
      </c>
      <c r="G21" s="24">
        <v>1203068</v>
      </c>
      <c r="H21" s="24">
        <v>1479267</v>
      </c>
      <c r="I21" s="24">
        <v>1793976</v>
      </c>
      <c r="J21" s="24">
        <v>4476311</v>
      </c>
      <c r="K21" s="24">
        <v>736224</v>
      </c>
      <c r="L21" s="24">
        <v>7756488</v>
      </c>
      <c r="M21" s="24">
        <v>7568984</v>
      </c>
      <c r="N21" s="24">
        <v>16061696</v>
      </c>
      <c r="O21" s="24"/>
      <c r="P21" s="24"/>
      <c r="Q21" s="24"/>
      <c r="R21" s="24"/>
      <c r="S21" s="24"/>
      <c r="T21" s="24"/>
      <c r="U21" s="24"/>
      <c r="V21" s="24"/>
      <c r="W21" s="24">
        <v>20538007</v>
      </c>
      <c r="X21" s="24">
        <v>50900396</v>
      </c>
      <c r="Y21" s="24">
        <v>-30362389</v>
      </c>
      <c r="Z21" s="6">
        <v>-59.65</v>
      </c>
      <c r="AA21" s="22">
        <v>72543210</v>
      </c>
    </row>
    <row r="22" spans="1:27" ht="12.75">
      <c r="A22" s="5" t="s">
        <v>49</v>
      </c>
      <c r="B22" s="3"/>
      <c r="C22" s="25">
        <v>10845687</v>
      </c>
      <c r="D22" s="25"/>
      <c r="E22" s="26">
        <v>11681150</v>
      </c>
      <c r="F22" s="27">
        <v>11681150</v>
      </c>
      <c r="G22" s="27">
        <v>484748</v>
      </c>
      <c r="H22" s="27">
        <v>454478</v>
      </c>
      <c r="I22" s="27">
        <v>440173</v>
      </c>
      <c r="J22" s="27">
        <v>1379399</v>
      </c>
      <c r="K22" s="27">
        <v>429320</v>
      </c>
      <c r="L22" s="27">
        <v>417946</v>
      </c>
      <c r="M22" s="27">
        <v>406727</v>
      </c>
      <c r="N22" s="27">
        <v>1253993</v>
      </c>
      <c r="O22" s="27"/>
      <c r="P22" s="27"/>
      <c r="Q22" s="27"/>
      <c r="R22" s="27"/>
      <c r="S22" s="27"/>
      <c r="T22" s="27"/>
      <c r="U22" s="27"/>
      <c r="V22" s="27"/>
      <c r="W22" s="27">
        <v>2633392</v>
      </c>
      <c r="X22" s="27">
        <v>7555668</v>
      </c>
      <c r="Y22" s="27">
        <v>-4922276</v>
      </c>
      <c r="Z22" s="7">
        <v>-65.15</v>
      </c>
      <c r="AA22" s="25">
        <v>11681150</v>
      </c>
    </row>
    <row r="23" spans="1:27" ht="12.75">
      <c r="A23" s="5" t="s">
        <v>50</v>
      </c>
      <c r="B23" s="3"/>
      <c r="C23" s="22">
        <v>15464732</v>
      </c>
      <c r="D23" s="22"/>
      <c r="E23" s="23">
        <v>11743420</v>
      </c>
      <c r="F23" s="24">
        <v>11743420</v>
      </c>
      <c r="G23" s="24">
        <v>686975</v>
      </c>
      <c r="H23" s="24">
        <v>662067</v>
      </c>
      <c r="I23" s="24">
        <v>623548</v>
      </c>
      <c r="J23" s="24">
        <v>1972590</v>
      </c>
      <c r="K23" s="24">
        <v>609955</v>
      </c>
      <c r="L23" s="24">
        <v>598174</v>
      </c>
      <c r="M23" s="24">
        <v>578883</v>
      </c>
      <c r="N23" s="24">
        <v>1787012</v>
      </c>
      <c r="O23" s="24"/>
      <c r="P23" s="24"/>
      <c r="Q23" s="24"/>
      <c r="R23" s="24"/>
      <c r="S23" s="24"/>
      <c r="T23" s="24"/>
      <c r="U23" s="24"/>
      <c r="V23" s="24"/>
      <c r="W23" s="24">
        <v>3759602</v>
      </c>
      <c r="X23" s="24">
        <v>7310147</v>
      </c>
      <c r="Y23" s="24">
        <v>-3550545</v>
      </c>
      <c r="Z23" s="6">
        <v>-48.57</v>
      </c>
      <c r="AA23" s="22">
        <v>11743420</v>
      </c>
    </row>
    <row r="24" spans="1:27" ht="12.75">
      <c r="A24" s="2" t="s">
        <v>51</v>
      </c>
      <c r="B24" s="8" t="s">
        <v>52</v>
      </c>
      <c r="C24" s="19"/>
      <c r="D24" s="19"/>
      <c r="E24" s="20">
        <v>1272000</v>
      </c>
      <c r="F24" s="21">
        <v>1272000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636000</v>
      </c>
      <c r="Y24" s="21">
        <v>-636000</v>
      </c>
      <c r="Z24" s="4">
        <v>-100</v>
      </c>
      <c r="AA24" s="19">
        <v>1272000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216880988</v>
      </c>
      <c r="D25" s="44">
        <f>+D5+D9+D15+D19+D24</f>
        <v>0</v>
      </c>
      <c r="E25" s="45">
        <f t="shared" si="4"/>
        <v>275591430</v>
      </c>
      <c r="F25" s="46">
        <f t="shared" si="4"/>
        <v>275591430</v>
      </c>
      <c r="G25" s="46">
        <f t="shared" si="4"/>
        <v>40630795</v>
      </c>
      <c r="H25" s="46">
        <f t="shared" si="4"/>
        <v>13989795</v>
      </c>
      <c r="I25" s="46">
        <f t="shared" si="4"/>
        <v>12344955</v>
      </c>
      <c r="J25" s="46">
        <f t="shared" si="4"/>
        <v>66965545</v>
      </c>
      <c r="K25" s="46">
        <f t="shared" si="4"/>
        <v>13231971</v>
      </c>
      <c r="L25" s="46">
        <f t="shared" si="4"/>
        <v>20537289</v>
      </c>
      <c r="M25" s="46">
        <f t="shared" si="4"/>
        <v>41981200</v>
      </c>
      <c r="N25" s="46">
        <f t="shared" si="4"/>
        <v>75750460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142716005</v>
      </c>
      <c r="X25" s="46">
        <f t="shared" si="4"/>
        <v>171902047</v>
      </c>
      <c r="Y25" s="46">
        <f t="shared" si="4"/>
        <v>-29186042</v>
      </c>
      <c r="Z25" s="47">
        <f>+IF(X25&lt;&gt;0,+(Y25/X25)*100,0)</f>
        <v>-16.978298111831094</v>
      </c>
      <c r="AA25" s="44">
        <f>+AA5+AA9+AA15+AA19+AA24</f>
        <v>275591430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62414771</v>
      </c>
      <c r="D28" s="19">
        <f>SUM(D29:D31)</f>
        <v>0</v>
      </c>
      <c r="E28" s="20">
        <f t="shared" si="5"/>
        <v>70399234</v>
      </c>
      <c r="F28" s="21">
        <f t="shared" si="5"/>
        <v>70399234</v>
      </c>
      <c r="G28" s="21">
        <f t="shared" si="5"/>
        <v>3206775</v>
      </c>
      <c r="H28" s="21">
        <f t="shared" si="5"/>
        <v>2725426</v>
      </c>
      <c r="I28" s="21">
        <f t="shared" si="5"/>
        <v>7140808</v>
      </c>
      <c r="J28" s="21">
        <f t="shared" si="5"/>
        <v>13073009</v>
      </c>
      <c r="K28" s="21">
        <f t="shared" si="5"/>
        <v>5110353</v>
      </c>
      <c r="L28" s="21">
        <f t="shared" si="5"/>
        <v>6661169</v>
      </c>
      <c r="M28" s="21">
        <f t="shared" si="5"/>
        <v>5821391</v>
      </c>
      <c r="N28" s="21">
        <f t="shared" si="5"/>
        <v>17592913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30665922</v>
      </c>
      <c r="X28" s="21">
        <f t="shared" si="5"/>
        <v>36158416</v>
      </c>
      <c r="Y28" s="21">
        <f t="shared" si="5"/>
        <v>-5492494</v>
      </c>
      <c r="Z28" s="4">
        <f>+IF(X28&lt;&gt;0,+(Y28/X28)*100,0)</f>
        <v>-15.190084654150779</v>
      </c>
      <c r="AA28" s="19">
        <f>SUM(AA29:AA31)</f>
        <v>70399234</v>
      </c>
    </row>
    <row r="29" spans="1:27" ht="12.75">
      <c r="A29" s="5" t="s">
        <v>33</v>
      </c>
      <c r="B29" s="3"/>
      <c r="C29" s="22">
        <v>10541214</v>
      </c>
      <c r="D29" s="22"/>
      <c r="E29" s="23">
        <v>10475950</v>
      </c>
      <c r="F29" s="24">
        <v>10475950</v>
      </c>
      <c r="G29" s="24">
        <v>886389</v>
      </c>
      <c r="H29" s="24">
        <v>961313</v>
      </c>
      <c r="I29" s="24">
        <v>924239</v>
      </c>
      <c r="J29" s="24">
        <v>2771941</v>
      </c>
      <c r="K29" s="24">
        <v>912161</v>
      </c>
      <c r="L29" s="24">
        <v>1237784</v>
      </c>
      <c r="M29" s="24">
        <v>918359</v>
      </c>
      <c r="N29" s="24">
        <v>3068304</v>
      </c>
      <c r="O29" s="24"/>
      <c r="P29" s="24"/>
      <c r="Q29" s="24"/>
      <c r="R29" s="24"/>
      <c r="S29" s="24"/>
      <c r="T29" s="24"/>
      <c r="U29" s="24"/>
      <c r="V29" s="24"/>
      <c r="W29" s="24">
        <v>5840245</v>
      </c>
      <c r="X29" s="24">
        <v>5629750</v>
      </c>
      <c r="Y29" s="24">
        <v>210495</v>
      </c>
      <c r="Z29" s="6">
        <v>3.74</v>
      </c>
      <c r="AA29" s="22">
        <v>10475950</v>
      </c>
    </row>
    <row r="30" spans="1:27" ht="12.75">
      <c r="A30" s="5" t="s">
        <v>34</v>
      </c>
      <c r="B30" s="3"/>
      <c r="C30" s="25">
        <v>32041438</v>
      </c>
      <c r="D30" s="25"/>
      <c r="E30" s="26">
        <v>58404104</v>
      </c>
      <c r="F30" s="27">
        <v>58404104</v>
      </c>
      <c r="G30" s="27">
        <v>1895622</v>
      </c>
      <c r="H30" s="27">
        <v>1291353</v>
      </c>
      <c r="I30" s="27">
        <v>3546722</v>
      </c>
      <c r="J30" s="27">
        <v>6733697</v>
      </c>
      <c r="K30" s="27">
        <v>2370325</v>
      </c>
      <c r="L30" s="27">
        <v>2845154</v>
      </c>
      <c r="M30" s="27">
        <v>2881929</v>
      </c>
      <c r="N30" s="27">
        <v>8097408</v>
      </c>
      <c r="O30" s="27"/>
      <c r="P30" s="27"/>
      <c r="Q30" s="27"/>
      <c r="R30" s="27"/>
      <c r="S30" s="27"/>
      <c r="T30" s="27"/>
      <c r="U30" s="27"/>
      <c r="V30" s="27"/>
      <c r="W30" s="27">
        <v>14831105</v>
      </c>
      <c r="X30" s="27">
        <v>29769168</v>
      </c>
      <c r="Y30" s="27">
        <v>-14938063</v>
      </c>
      <c r="Z30" s="7">
        <v>-50.18</v>
      </c>
      <c r="AA30" s="25">
        <v>58404104</v>
      </c>
    </row>
    <row r="31" spans="1:27" ht="12.75">
      <c r="A31" s="5" t="s">
        <v>35</v>
      </c>
      <c r="B31" s="3"/>
      <c r="C31" s="22">
        <v>19832119</v>
      </c>
      <c r="D31" s="22"/>
      <c r="E31" s="23">
        <v>1519180</v>
      </c>
      <c r="F31" s="24">
        <v>1519180</v>
      </c>
      <c r="G31" s="24">
        <v>424764</v>
      </c>
      <c r="H31" s="24">
        <v>472760</v>
      </c>
      <c r="I31" s="24">
        <v>2669847</v>
      </c>
      <c r="J31" s="24">
        <v>3567371</v>
      </c>
      <c r="K31" s="24">
        <v>1827867</v>
      </c>
      <c r="L31" s="24">
        <v>2578231</v>
      </c>
      <c r="M31" s="24">
        <v>2021103</v>
      </c>
      <c r="N31" s="24">
        <v>6427201</v>
      </c>
      <c r="O31" s="24"/>
      <c r="P31" s="24"/>
      <c r="Q31" s="24"/>
      <c r="R31" s="24"/>
      <c r="S31" s="24"/>
      <c r="T31" s="24"/>
      <c r="U31" s="24"/>
      <c r="V31" s="24"/>
      <c r="W31" s="24">
        <v>9994572</v>
      </c>
      <c r="X31" s="24">
        <v>759498</v>
      </c>
      <c r="Y31" s="24">
        <v>9235074</v>
      </c>
      <c r="Z31" s="6">
        <v>1215.94</v>
      </c>
      <c r="AA31" s="22">
        <v>1519180</v>
      </c>
    </row>
    <row r="32" spans="1:27" ht="12.75">
      <c r="A32" s="2" t="s">
        <v>36</v>
      </c>
      <c r="B32" s="3"/>
      <c r="C32" s="19">
        <f aca="true" t="shared" si="6" ref="C32:Y32">SUM(C33:C37)</f>
        <v>13538148</v>
      </c>
      <c r="D32" s="19">
        <f>SUM(D33:D37)</f>
        <v>0</v>
      </c>
      <c r="E32" s="20">
        <f t="shared" si="6"/>
        <v>9815100</v>
      </c>
      <c r="F32" s="21">
        <f t="shared" si="6"/>
        <v>9815100</v>
      </c>
      <c r="G32" s="21">
        <f t="shared" si="6"/>
        <v>1574110</v>
      </c>
      <c r="H32" s="21">
        <f t="shared" si="6"/>
        <v>1839400</v>
      </c>
      <c r="I32" s="21">
        <f t="shared" si="6"/>
        <v>1009192</v>
      </c>
      <c r="J32" s="21">
        <f t="shared" si="6"/>
        <v>4422702</v>
      </c>
      <c r="K32" s="21">
        <f t="shared" si="6"/>
        <v>866603</v>
      </c>
      <c r="L32" s="21">
        <f t="shared" si="6"/>
        <v>1525189</v>
      </c>
      <c r="M32" s="21">
        <f t="shared" si="6"/>
        <v>836891</v>
      </c>
      <c r="N32" s="21">
        <f t="shared" si="6"/>
        <v>3228683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7651385</v>
      </c>
      <c r="X32" s="21">
        <f t="shared" si="6"/>
        <v>5672085</v>
      </c>
      <c r="Y32" s="21">
        <f t="shared" si="6"/>
        <v>1979300</v>
      </c>
      <c r="Z32" s="4">
        <f>+IF(X32&lt;&gt;0,+(Y32/X32)*100,0)</f>
        <v>34.895457314197515</v>
      </c>
      <c r="AA32" s="19">
        <f>SUM(AA33:AA37)</f>
        <v>9815100</v>
      </c>
    </row>
    <row r="33" spans="1:27" ht="12.75">
      <c r="A33" s="5" t="s">
        <v>37</v>
      </c>
      <c r="B33" s="3"/>
      <c r="C33" s="22">
        <v>7659033</v>
      </c>
      <c r="D33" s="22"/>
      <c r="E33" s="23">
        <v>6330850</v>
      </c>
      <c r="F33" s="24">
        <v>6330850</v>
      </c>
      <c r="G33" s="24">
        <v>711096</v>
      </c>
      <c r="H33" s="24">
        <v>777843</v>
      </c>
      <c r="I33" s="24">
        <v>625914</v>
      </c>
      <c r="J33" s="24">
        <v>2114853</v>
      </c>
      <c r="K33" s="24">
        <v>588110</v>
      </c>
      <c r="L33" s="24">
        <v>1057791</v>
      </c>
      <c r="M33" s="24">
        <v>457795</v>
      </c>
      <c r="N33" s="24">
        <v>2103696</v>
      </c>
      <c r="O33" s="24"/>
      <c r="P33" s="24"/>
      <c r="Q33" s="24"/>
      <c r="R33" s="24"/>
      <c r="S33" s="24"/>
      <c r="T33" s="24"/>
      <c r="U33" s="24"/>
      <c r="V33" s="24"/>
      <c r="W33" s="24">
        <v>4218549</v>
      </c>
      <c r="X33" s="24">
        <v>3665250</v>
      </c>
      <c r="Y33" s="24">
        <v>553299</v>
      </c>
      <c r="Z33" s="6">
        <v>15.1</v>
      </c>
      <c r="AA33" s="22">
        <v>6330850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>
        <v>67824</v>
      </c>
      <c r="J34" s="24">
        <v>67824</v>
      </c>
      <c r="K34" s="24">
        <v>60102</v>
      </c>
      <c r="L34" s="24">
        <v>100401</v>
      </c>
      <c r="M34" s="24">
        <v>135337</v>
      </c>
      <c r="N34" s="24">
        <v>295840</v>
      </c>
      <c r="O34" s="24"/>
      <c r="P34" s="24"/>
      <c r="Q34" s="24"/>
      <c r="R34" s="24"/>
      <c r="S34" s="24"/>
      <c r="T34" s="24"/>
      <c r="U34" s="24"/>
      <c r="V34" s="24"/>
      <c r="W34" s="24">
        <v>363664</v>
      </c>
      <c r="X34" s="24"/>
      <c r="Y34" s="24">
        <v>363664</v>
      </c>
      <c r="Z34" s="6">
        <v>0</v>
      </c>
      <c r="AA34" s="22"/>
    </row>
    <row r="35" spans="1:27" ht="12.75">
      <c r="A35" s="5" t="s">
        <v>39</v>
      </c>
      <c r="B35" s="3"/>
      <c r="C35" s="22">
        <v>5320540</v>
      </c>
      <c r="D35" s="22"/>
      <c r="E35" s="23">
        <v>2432090</v>
      </c>
      <c r="F35" s="24">
        <v>2432090</v>
      </c>
      <c r="G35" s="24">
        <v>356371</v>
      </c>
      <c r="H35" s="24">
        <v>393124</v>
      </c>
      <c r="I35" s="24">
        <v>255619</v>
      </c>
      <c r="J35" s="24">
        <v>1005114</v>
      </c>
      <c r="K35" s="24">
        <v>172264</v>
      </c>
      <c r="L35" s="24">
        <v>289698</v>
      </c>
      <c r="M35" s="24">
        <v>197856</v>
      </c>
      <c r="N35" s="24">
        <v>659818</v>
      </c>
      <c r="O35" s="24"/>
      <c r="P35" s="24"/>
      <c r="Q35" s="24"/>
      <c r="R35" s="24"/>
      <c r="S35" s="24"/>
      <c r="T35" s="24"/>
      <c r="U35" s="24"/>
      <c r="V35" s="24"/>
      <c r="W35" s="24">
        <v>1664932</v>
      </c>
      <c r="X35" s="24">
        <v>1466000</v>
      </c>
      <c r="Y35" s="24">
        <v>198932</v>
      </c>
      <c r="Z35" s="6">
        <v>13.57</v>
      </c>
      <c r="AA35" s="22">
        <v>2432090</v>
      </c>
    </row>
    <row r="36" spans="1:27" ht="12.75">
      <c r="A36" s="5" t="s">
        <v>40</v>
      </c>
      <c r="B36" s="3"/>
      <c r="C36" s="22"/>
      <c r="D36" s="22"/>
      <c r="E36" s="23"/>
      <c r="F36" s="24"/>
      <c r="G36" s="24">
        <v>473391</v>
      </c>
      <c r="H36" s="24">
        <v>628776</v>
      </c>
      <c r="I36" s="24"/>
      <c r="J36" s="24">
        <v>1102167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1102167</v>
      </c>
      <c r="X36" s="24"/>
      <c r="Y36" s="24">
        <v>1102167</v>
      </c>
      <c r="Z36" s="6">
        <v>0</v>
      </c>
      <c r="AA36" s="22"/>
    </row>
    <row r="37" spans="1:27" ht="12.75">
      <c r="A37" s="5" t="s">
        <v>41</v>
      </c>
      <c r="B37" s="3"/>
      <c r="C37" s="25">
        <v>558575</v>
      </c>
      <c r="D37" s="25"/>
      <c r="E37" s="26">
        <v>1052160</v>
      </c>
      <c r="F37" s="27">
        <v>1052160</v>
      </c>
      <c r="G37" s="27">
        <v>33252</v>
      </c>
      <c r="H37" s="27">
        <v>39657</v>
      </c>
      <c r="I37" s="27">
        <v>59835</v>
      </c>
      <c r="J37" s="27">
        <v>132744</v>
      </c>
      <c r="K37" s="27">
        <v>46127</v>
      </c>
      <c r="L37" s="27">
        <v>77299</v>
      </c>
      <c r="M37" s="27">
        <v>45903</v>
      </c>
      <c r="N37" s="27">
        <v>169329</v>
      </c>
      <c r="O37" s="27"/>
      <c r="P37" s="27"/>
      <c r="Q37" s="27"/>
      <c r="R37" s="27"/>
      <c r="S37" s="27"/>
      <c r="T37" s="27"/>
      <c r="U37" s="27"/>
      <c r="V37" s="27"/>
      <c r="W37" s="27">
        <v>302073</v>
      </c>
      <c r="X37" s="27">
        <v>540835</v>
      </c>
      <c r="Y37" s="27">
        <v>-238762</v>
      </c>
      <c r="Z37" s="7">
        <v>-44.15</v>
      </c>
      <c r="AA37" s="25">
        <v>1052160</v>
      </c>
    </row>
    <row r="38" spans="1:27" ht="12.75">
      <c r="A38" s="2" t="s">
        <v>42</v>
      </c>
      <c r="B38" s="8"/>
      <c r="C38" s="19">
        <f aca="true" t="shared" si="7" ref="C38:Y38">SUM(C39:C41)</f>
        <v>14657235</v>
      </c>
      <c r="D38" s="19">
        <f>SUM(D39:D41)</f>
        <v>0</v>
      </c>
      <c r="E38" s="20">
        <f t="shared" si="7"/>
        <v>18649270</v>
      </c>
      <c r="F38" s="21">
        <f t="shared" si="7"/>
        <v>18649270</v>
      </c>
      <c r="G38" s="21">
        <f t="shared" si="7"/>
        <v>646924</v>
      </c>
      <c r="H38" s="21">
        <f t="shared" si="7"/>
        <v>898178</v>
      </c>
      <c r="I38" s="21">
        <f t="shared" si="7"/>
        <v>3071525</v>
      </c>
      <c r="J38" s="21">
        <f t="shared" si="7"/>
        <v>4616627</v>
      </c>
      <c r="K38" s="21">
        <f t="shared" si="7"/>
        <v>1577007</v>
      </c>
      <c r="L38" s="21">
        <f t="shared" si="7"/>
        <v>2145737</v>
      </c>
      <c r="M38" s="21">
        <f t="shared" si="7"/>
        <v>1661200</v>
      </c>
      <c r="N38" s="21">
        <f t="shared" si="7"/>
        <v>5383944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10000571</v>
      </c>
      <c r="X38" s="21">
        <f t="shared" si="7"/>
        <v>9849252</v>
      </c>
      <c r="Y38" s="21">
        <f t="shared" si="7"/>
        <v>151319</v>
      </c>
      <c r="Z38" s="4">
        <f>+IF(X38&lt;&gt;0,+(Y38/X38)*100,0)</f>
        <v>1.536350171566328</v>
      </c>
      <c r="AA38" s="19">
        <f>SUM(AA39:AA41)</f>
        <v>18649270</v>
      </c>
    </row>
    <row r="39" spans="1:27" ht="12.75">
      <c r="A39" s="5" t="s">
        <v>43</v>
      </c>
      <c r="B39" s="3"/>
      <c r="C39" s="22">
        <v>1933890</v>
      </c>
      <c r="D39" s="22"/>
      <c r="E39" s="23">
        <v>2946750</v>
      </c>
      <c r="F39" s="24">
        <v>2946750</v>
      </c>
      <c r="G39" s="24"/>
      <c r="H39" s="24"/>
      <c r="I39" s="24">
        <v>147853</v>
      </c>
      <c r="J39" s="24">
        <v>147853</v>
      </c>
      <c r="K39" s="24">
        <v>134717</v>
      </c>
      <c r="L39" s="24">
        <v>226241</v>
      </c>
      <c r="M39" s="24">
        <v>142761</v>
      </c>
      <c r="N39" s="24">
        <v>503719</v>
      </c>
      <c r="O39" s="24"/>
      <c r="P39" s="24"/>
      <c r="Q39" s="24"/>
      <c r="R39" s="24"/>
      <c r="S39" s="24"/>
      <c r="T39" s="24"/>
      <c r="U39" s="24"/>
      <c r="V39" s="24"/>
      <c r="W39" s="24">
        <v>651572</v>
      </c>
      <c r="X39" s="24">
        <v>1498085</v>
      </c>
      <c r="Y39" s="24">
        <v>-846513</v>
      </c>
      <c r="Z39" s="6">
        <v>-56.51</v>
      </c>
      <c r="AA39" s="22">
        <v>2946750</v>
      </c>
    </row>
    <row r="40" spans="1:27" ht="12.75">
      <c r="A40" s="5" t="s">
        <v>44</v>
      </c>
      <c r="B40" s="3"/>
      <c r="C40" s="22">
        <v>12723345</v>
      </c>
      <c r="D40" s="22"/>
      <c r="E40" s="23">
        <v>14719910</v>
      </c>
      <c r="F40" s="24">
        <v>14719910</v>
      </c>
      <c r="G40" s="24">
        <v>646924</v>
      </c>
      <c r="H40" s="24">
        <v>898178</v>
      </c>
      <c r="I40" s="24">
        <v>2923672</v>
      </c>
      <c r="J40" s="24">
        <v>4468774</v>
      </c>
      <c r="K40" s="24">
        <v>1442290</v>
      </c>
      <c r="L40" s="24">
        <v>1919496</v>
      </c>
      <c r="M40" s="24">
        <v>1518439</v>
      </c>
      <c r="N40" s="24">
        <v>4880225</v>
      </c>
      <c r="O40" s="24"/>
      <c r="P40" s="24"/>
      <c r="Q40" s="24"/>
      <c r="R40" s="24"/>
      <c r="S40" s="24"/>
      <c r="T40" s="24"/>
      <c r="U40" s="24"/>
      <c r="V40" s="24"/>
      <c r="W40" s="24">
        <v>9348999</v>
      </c>
      <c r="X40" s="24">
        <v>7859665</v>
      </c>
      <c r="Y40" s="24">
        <v>1489334</v>
      </c>
      <c r="Z40" s="6">
        <v>18.95</v>
      </c>
      <c r="AA40" s="22">
        <v>14719910</v>
      </c>
    </row>
    <row r="41" spans="1:27" ht="12.75">
      <c r="A41" s="5" t="s">
        <v>45</v>
      </c>
      <c r="B41" s="3"/>
      <c r="C41" s="22"/>
      <c r="D41" s="22"/>
      <c r="E41" s="23">
        <v>982610</v>
      </c>
      <c r="F41" s="24">
        <v>982610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491502</v>
      </c>
      <c r="Y41" s="24">
        <v>-491502</v>
      </c>
      <c r="Z41" s="6">
        <v>-100</v>
      </c>
      <c r="AA41" s="22">
        <v>982610</v>
      </c>
    </row>
    <row r="42" spans="1:27" ht="12.75">
      <c r="A42" s="2" t="s">
        <v>46</v>
      </c>
      <c r="B42" s="8"/>
      <c r="C42" s="19">
        <f aca="true" t="shared" si="8" ref="C42:Y42">SUM(C43:C46)</f>
        <v>128854310</v>
      </c>
      <c r="D42" s="19">
        <f>SUM(D43:D46)</f>
        <v>0</v>
      </c>
      <c r="E42" s="20">
        <f t="shared" si="8"/>
        <v>153734170</v>
      </c>
      <c r="F42" s="21">
        <f t="shared" si="8"/>
        <v>153734170</v>
      </c>
      <c r="G42" s="21">
        <f t="shared" si="8"/>
        <v>2544263</v>
      </c>
      <c r="H42" s="21">
        <f t="shared" si="8"/>
        <v>11850306</v>
      </c>
      <c r="I42" s="21">
        <f t="shared" si="8"/>
        <v>25828851</v>
      </c>
      <c r="J42" s="21">
        <f t="shared" si="8"/>
        <v>40223420</v>
      </c>
      <c r="K42" s="21">
        <f t="shared" si="8"/>
        <v>11779101</v>
      </c>
      <c r="L42" s="21">
        <f t="shared" si="8"/>
        <v>13205397</v>
      </c>
      <c r="M42" s="21">
        <f t="shared" si="8"/>
        <v>11704500</v>
      </c>
      <c r="N42" s="21">
        <f t="shared" si="8"/>
        <v>36688998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76912418</v>
      </c>
      <c r="X42" s="21">
        <f t="shared" si="8"/>
        <v>85635005</v>
      </c>
      <c r="Y42" s="21">
        <f t="shared" si="8"/>
        <v>-8722587</v>
      </c>
      <c r="Z42" s="4">
        <f>+IF(X42&lt;&gt;0,+(Y42/X42)*100,0)</f>
        <v>-10.185772745619621</v>
      </c>
      <c r="AA42" s="19">
        <f>SUM(AA43:AA46)</f>
        <v>153734170</v>
      </c>
    </row>
    <row r="43" spans="1:27" ht="12.75">
      <c r="A43" s="5" t="s">
        <v>47</v>
      </c>
      <c r="B43" s="3"/>
      <c r="C43" s="22">
        <v>86637798</v>
      </c>
      <c r="D43" s="22"/>
      <c r="E43" s="23">
        <v>105578110</v>
      </c>
      <c r="F43" s="24">
        <v>105578110</v>
      </c>
      <c r="G43" s="24">
        <v>919933</v>
      </c>
      <c r="H43" s="24">
        <v>10041442</v>
      </c>
      <c r="I43" s="24">
        <v>18910137</v>
      </c>
      <c r="J43" s="24">
        <v>29871512</v>
      </c>
      <c r="K43" s="24">
        <v>8335613</v>
      </c>
      <c r="L43" s="24">
        <v>7722287</v>
      </c>
      <c r="M43" s="24">
        <v>7952284</v>
      </c>
      <c r="N43" s="24">
        <v>24010184</v>
      </c>
      <c r="O43" s="24"/>
      <c r="P43" s="24"/>
      <c r="Q43" s="24"/>
      <c r="R43" s="24"/>
      <c r="S43" s="24"/>
      <c r="T43" s="24"/>
      <c r="U43" s="24"/>
      <c r="V43" s="24"/>
      <c r="W43" s="24">
        <v>53881696</v>
      </c>
      <c r="X43" s="24">
        <v>60806000</v>
      </c>
      <c r="Y43" s="24">
        <v>-6924304</v>
      </c>
      <c r="Z43" s="6">
        <v>-11.39</v>
      </c>
      <c r="AA43" s="22">
        <v>105578110</v>
      </c>
    </row>
    <row r="44" spans="1:27" ht="12.75">
      <c r="A44" s="5" t="s">
        <v>48</v>
      </c>
      <c r="B44" s="3"/>
      <c r="C44" s="22">
        <v>16691601</v>
      </c>
      <c r="D44" s="22"/>
      <c r="E44" s="23">
        <v>18004360</v>
      </c>
      <c r="F44" s="24">
        <v>18004360</v>
      </c>
      <c r="G44" s="24">
        <v>690731</v>
      </c>
      <c r="H44" s="24">
        <v>763352</v>
      </c>
      <c r="I44" s="24">
        <v>2615246</v>
      </c>
      <c r="J44" s="24">
        <v>4069329</v>
      </c>
      <c r="K44" s="24">
        <v>1384162</v>
      </c>
      <c r="L44" s="24">
        <v>2534117</v>
      </c>
      <c r="M44" s="24">
        <v>1603963</v>
      </c>
      <c r="N44" s="24">
        <v>5522242</v>
      </c>
      <c r="O44" s="24"/>
      <c r="P44" s="24"/>
      <c r="Q44" s="24"/>
      <c r="R44" s="24"/>
      <c r="S44" s="24"/>
      <c r="T44" s="24"/>
      <c r="U44" s="24"/>
      <c r="V44" s="24"/>
      <c r="W44" s="24">
        <v>9591571</v>
      </c>
      <c r="X44" s="24">
        <v>9252335</v>
      </c>
      <c r="Y44" s="24">
        <v>339236</v>
      </c>
      <c r="Z44" s="6">
        <v>3.67</v>
      </c>
      <c r="AA44" s="22">
        <v>18004360</v>
      </c>
    </row>
    <row r="45" spans="1:27" ht="12.75">
      <c r="A45" s="5" t="s">
        <v>49</v>
      </c>
      <c r="B45" s="3"/>
      <c r="C45" s="25">
        <v>9651136</v>
      </c>
      <c r="D45" s="25"/>
      <c r="E45" s="26">
        <v>10887640</v>
      </c>
      <c r="F45" s="27">
        <v>10887640</v>
      </c>
      <c r="G45" s="27">
        <v>286745</v>
      </c>
      <c r="H45" s="27">
        <v>321237</v>
      </c>
      <c r="I45" s="27">
        <v>1874097</v>
      </c>
      <c r="J45" s="27">
        <v>2482079</v>
      </c>
      <c r="K45" s="27">
        <v>825204</v>
      </c>
      <c r="L45" s="27">
        <v>1175647</v>
      </c>
      <c r="M45" s="27">
        <v>907211</v>
      </c>
      <c r="N45" s="27">
        <v>2908062</v>
      </c>
      <c r="O45" s="27"/>
      <c r="P45" s="27"/>
      <c r="Q45" s="27"/>
      <c r="R45" s="27"/>
      <c r="S45" s="27"/>
      <c r="T45" s="27"/>
      <c r="U45" s="27"/>
      <c r="V45" s="27"/>
      <c r="W45" s="27">
        <v>5390141</v>
      </c>
      <c r="X45" s="27">
        <v>5694335</v>
      </c>
      <c r="Y45" s="27">
        <v>-304194</v>
      </c>
      <c r="Z45" s="7">
        <v>-5.34</v>
      </c>
      <c r="AA45" s="25">
        <v>10887640</v>
      </c>
    </row>
    <row r="46" spans="1:27" ht="12.75">
      <c r="A46" s="5" t="s">
        <v>50</v>
      </c>
      <c r="B46" s="3"/>
      <c r="C46" s="22">
        <v>15873775</v>
      </c>
      <c r="D46" s="22"/>
      <c r="E46" s="23">
        <v>19264060</v>
      </c>
      <c r="F46" s="24">
        <v>19264060</v>
      </c>
      <c r="G46" s="24">
        <v>646854</v>
      </c>
      <c r="H46" s="24">
        <v>724275</v>
      </c>
      <c r="I46" s="24">
        <v>2429371</v>
      </c>
      <c r="J46" s="24">
        <v>3800500</v>
      </c>
      <c r="K46" s="24">
        <v>1234122</v>
      </c>
      <c r="L46" s="24">
        <v>1773346</v>
      </c>
      <c r="M46" s="24">
        <v>1241042</v>
      </c>
      <c r="N46" s="24">
        <v>4248510</v>
      </c>
      <c r="O46" s="24"/>
      <c r="P46" s="24"/>
      <c r="Q46" s="24"/>
      <c r="R46" s="24"/>
      <c r="S46" s="24"/>
      <c r="T46" s="24"/>
      <c r="U46" s="24"/>
      <c r="V46" s="24"/>
      <c r="W46" s="24">
        <v>8049010</v>
      </c>
      <c r="X46" s="24">
        <v>9882335</v>
      </c>
      <c r="Y46" s="24">
        <v>-1833325</v>
      </c>
      <c r="Z46" s="6">
        <v>-18.55</v>
      </c>
      <c r="AA46" s="22">
        <v>19264060</v>
      </c>
    </row>
    <row r="47" spans="1:27" ht="12.75">
      <c r="A47" s="2" t="s">
        <v>51</v>
      </c>
      <c r="B47" s="8" t="s">
        <v>52</v>
      </c>
      <c r="C47" s="19"/>
      <c r="D47" s="19"/>
      <c r="E47" s="20">
        <v>3454100</v>
      </c>
      <c r="F47" s="21">
        <v>3454100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1726998</v>
      </c>
      <c r="Y47" s="21">
        <v>-1726998</v>
      </c>
      <c r="Z47" s="4">
        <v>-100</v>
      </c>
      <c r="AA47" s="19">
        <v>3454100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219464464</v>
      </c>
      <c r="D48" s="44">
        <f>+D28+D32+D38+D42+D47</f>
        <v>0</v>
      </c>
      <c r="E48" s="45">
        <f t="shared" si="9"/>
        <v>256051874</v>
      </c>
      <c r="F48" s="46">
        <f t="shared" si="9"/>
        <v>256051874</v>
      </c>
      <c r="G48" s="46">
        <f t="shared" si="9"/>
        <v>7972072</v>
      </c>
      <c r="H48" s="46">
        <f t="shared" si="9"/>
        <v>17313310</v>
      </c>
      <c r="I48" s="46">
        <f t="shared" si="9"/>
        <v>37050376</v>
      </c>
      <c r="J48" s="46">
        <f t="shared" si="9"/>
        <v>62335758</v>
      </c>
      <c r="K48" s="46">
        <f t="shared" si="9"/>
        <v>19333064</v>
      </c>
      <c r="L48" s="46">
        <f t="shared" si="9"/>
        <v>23537492</v>
      </c>
      <c r="M48" s="46">
        <f t="shared" si="9"/>
        <v>20023982</v>
      </c>
      <c r="N48" s="46">
        <f t="shared" si="9"/>
        <v>62894538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125230296</v>
      </c>
      <c r="X48" s="46">
        <f t="shared" si="9"/>
        <v>139041756</v>
      </c>
      <c r="Y48" s="46">
        <f t="shared" si="9"/>
        <v>-13811460</v>
      </c>
      <c r="Z48" s="47">
        <f>+IF(X48&lt;&gt;0,+(Y48/X48)*100,0)</f>
        <v>-9.933318160912755</v>
      </c>
      <c r="AA48" s="44">
        <f>+AA28+AA32+AA38+AA42+AA47</f>
        <v>256051874</v>
      </c>
    </row>
    <row r="49" spans="1:27" ht="12.75">
      <c r="A49" s="14" t="s">
        <v>58</v>
      </c>
      <c r="B49" s="15"/>
      <c r="C49" s="48">
        <f aca="true" t="shared" si="10" ref="C49:Y49">+C25-C48</f>
        <v>-2583476</v>
      </c>
      <c r="D49" s="48">
        <f>+D25-D48</f>
        <v>0</v>
      </c>
      <c r="E49" s="49">
        <f t="shared" si="10"/>
        <v>19539556</v>
      </c>
      <c r="F49" s="50">
        <f t="shared" si="10"/>
        <v>19539556</v>
      </c>
      <c r="G49" s="50">
        <f t="shared" si="10"/>
        <v>32658723</v>
      </c>
      <c r="H49" s="50">
        <f t="shared" si="10"/>
        <v>-3323515</v>
      </c>
      <c r="I49" s="50">
        <f t="shared" si="10"/>
        <v>-24705421</v>
      </c>
      <c r="J49" s="50">
        <f t="shared" si="10"/>
        <v>4629787</v>
      </c>
      <c r="K49" s="50">
        <f t="shared" si="10"/>
        <v>-6101093</v>
      </c>
      <c r="L49" s="50">
        <f t="shared" si="10"/>
        <v>-3000203</v>
      </c>
      <c r="M49" s="50">
        <f t="shared" si="10"/>
        <v>21957218</v>
      </c>
      <c r="N49" s="50">
        <f t="shared" si="10"/>
        <v>12855922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17485709</v>
      </c>
      <c r="X49" s="50">
        <f>IF(F25=F48,0,X25-X48)</f>
        <v>32860291</v>
      </c>
      <c r="Y49" s="50">
        <f t="shared" si="10"/>
        <v>-15374582</v>
      </c>
      <c r="Z49" s="51">
        <f>+IF(X49&lt;&gt;0,+(Y49/X49)*100,0)</f>
        <v>-46.787723212798085</v>
      </c>
      <c r="AA49" s="48">
        <f>+AA25-AA48</f>
        <v>19539556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97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15457689032</v>
      </c>
      <c r="D5" s="19">
        <f>SUM(D6:D8)</f>
        <v>0</v>
      </c>
      <c r="E5" s="20">
        <f t="shared" si="0"/>
        <v>15566782620</v>
      </c>
      <c r="F5" s="21">
        <f t="shared" si="0"/>
        <v>15566782620</v>
      </c>
      <c r="G5" s="21">
        <f t="shared" si="0"/>
        <v>4287623161</v>
      </c>
      <c r="H5" s="21">
        <f t="shared" si="0"/>
        <v>1000064386</v>
      </c>
      <c r="I5" s="21">
        <f t="shared" si="0"/>
        <v>-375091138</v>
      </c>
      <c r="J5" s="21">
        <f t="shared" si="0"/>
        <v>4912596409</v>
      </c>
      <c r="K5" s="21">
        <f t="shared" si="0"/>
        <v>467130585</v>
      </c>
      <c r="L5" s="21">
        <f t="shared" si="0"/>
        <v>626132831</v>
      </c>
      <c r="M5" s="21">
        <f t="shared" si="0"/>
        <v>2683977378</v>
      </c>
      <c r="N5" s="21">
        <f t="shared" si="0"/>
        <v>3777240794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8689837203</v>
      </c>
      <c r="X5" s="21">
        <f t="shared" si="0"/>
        <v>8345129469</v>
      </c>
      <c r="Y5" s="21">
        <f t="shared" si="0"/>
        <v>344707734</v>
      </c>
      <c r="Z5" s="4">
        <f>+IF(X5&lt;&gt;0,+(Y5/X5)*100,0)</f>
        <v>4.130645729110618</v>
      </c>
      <c r="AA5" s="19">
        <f>SUM(AA6:AA8)</f>
        <v>15566782620</v>
      </c>
    </row>
    <row r="6" spans="1:27" ht="12.75">
      <c r="A6" s="5" t="s">
        <v>33</v>
      </c>
      <c r="B6" s="3"/>
      <c r="C6" s="22">
        <v>2035797121</v>
      </c>
      <c r="D6" s="22"/>
      <c r="E6" s="23">
        <v>2165176788</v>
      </c>
      <c r="F6" s="24">
        <v>2165176788</v>
      </c>
      <c r="G6" s="24">
        <v>74896103</v>
      </c>
      <c r="H6" s="24">
        <v>8250476</v>
      </c>
      <c r="I6" s="24">
        <v>22439820</v>
      </c>
      <c r="J6" s="24">
        <v>105586399</v>
      </c>
      <c r="K6" s="24">
        <v>30150199</v>
      </c>
      <c r="L6" s="24">
        <v>70805400</v>
      </c>
      <c r="M6" s="24">
        <v>62596365</v>
      </c>
      <c r="N6" s="24">
        <v>163551964</v>
      </c>
      <c r="O6" s="24"/>
      <c r="P6" s="24"/>
      <c r="Q6" s="24"/>
      <c r="R6" s="24"/>
      <c r="S6" s="24"/>
      <c r="T6" s="24"/>
      <c r="U6" s="24"/>
      <c r="V6" s="24"/>
      <c r="W6" s="24">
        <v>269138363</v>
      </c>
      <c r="X6" s="24">
        <v>1100229542</v>
      </c>
      <c r="Y6" s="24">
        <v>-831091179</v>
      </c>
      <c r="Z6" s="6">
        <v>-75.54</v>
      </c>
      <c r="AA6" s="22">
        <v>2165176788</v>
      </c>
    </row>
    <row r="7" spans="1:27" ht="12.75">
      <c r="A7" s="5" t="s">
        <v>34</v>
      </c>
      <c r="B7" s="3"/>
      <c r="C7" s="25">
        <v>12848574699</v>
      </c>
      <c r="D7" s="25"/>
      <c r="E7" s="26">
        <v>13354582813</v>
      </c>
      <c r="F7" s="27">
        <v>13354324828</v>
      </c>
      <c r="G7" s="27">
        <v>4209081089</v>
      </c>
      <c r="H7" s="27">
        <v>993052729</v>
      </c>
      <c r="I7" s="27">
        <v>-399934318</v>
      </c>
      <c r="J7" s="27">
        <v>4802199500</v>
      </c>
      <c r="K7" s="27">
        <v>422832284</v>
      </c>
      <c r="L7" s="27">
        <v>554247576</v>
      </c>
      <c r="M7" s="27">
        <v>2604976554</v>
      </c>
      <c r="N7" s="27">
        <v>3582056414</v>
      </c>
      <c r="O7" s="27"/>
      <c r="P7" s="27"/>
      <c r="Q7" s="27"/>
      <c r="R7" s="27"/>
      <c r="S7" s="27"/>
      <c r="T7" s="27"/>
      <c r="U7" s="27"/>
      <c r="V7" s="27"/>
      <c r="W7" s="27">
        <v>8384255914</v>
      </c>
      <c r="X7" s="27">
        <v>7239702931</v>
      </c>
      <c r="Y7" s="27">
        <v>1144552983</v>
      </c>
      <c r="Z7" s="7">
        <v>15.81</v>
      </c>
      <c r="AA7" s="25">
        <v>13354324828</v>
      </c>
    </row>
    <row r="8" spans="1:27" ht="12.75">
      <c r="A8" s="5" t="s">
        <v>35</v>
      </c>
      <c r="B8" s="3"/>
      <c r="C8" s="22">
        <v>573317212</v>
      </c>
      <c r="D8" s="22"/>
      <c r="E8" s="23">
        <v>47023019</v>
      </c>
      <c r="F8" s="24">
        <v>47281004</v>
      </c>
      <c r="G8" s="24">
        <v>3645969</v>
      </c>
      <c r="H8" s="24">
        <v>-1238819</v>
      </c>
      <c r="I8" s="24">
        <v>2403360</v>
      </c>
      <c r="J8" s="24">
        <v>4810510</v>
      </c>
      <c r="K8" s="24">
        <v>14148102</v>
      </c>
      <c r="L8" s="24">
        <v>1079855</v>
      </c>
      <c r="M8" s="24">
        <v>16404459</v>
      </c>
      <c r="N8" s="24">
        <v>31632416</v>
      </c>
      <c r="O8" s="24"/>
      <c r="P8" s="24"/>
      <c r="Q8" s="24"/>
      <c r="R8" s="24"/>
      <c r="S8" s="24"/>
      <c r="T8" s="24"/>
      <c r="U8" s="24"/>
      <c r="V8" s="24"/>
      <c r="W8" s="24">
        <v>36442926</v>
      </c>
      <c r="X8" s="24">
        <v>5196996</v>
      </c>
      <c r="Y8" s="24">
        <v>31245930</v>
      </c>
      <c r="Z8" s="6">
        <v>601.23</v>
      </c>
      <c r="AA8" s="22">
        <v>47281004</v>
      </c>
    </row>
    <row r="9" spans="1:27" ht="12.75">
      <c r="A9" s="2" t="s">
        <v>36</v>
      </c>
      <c r="B9" s="3"/>
      <c r="C9" s="19">
        <f aca="true" t="shared" si="1" ref="C9:Y9">SUM(C10:C14)</f>
        <v>920624347</v>
      </c>
      <c r="D9" s="19">
        <f>SUM(D10:D14)</f>
        <v>0</v>
      </c>
      <c r="E9" s="20">
        <f t="shared" si="1"/>
        <v>1647856119</v>
      </c>
      <c r="F9" s="21">
        <f t="shared" si="1"/>
        <v>1654056119</v>
      </c>
      <c r="G9" s="21">
        <f t="shared" si="1"/>
        <v>69312134</v>
      </c>
      <c r="H9" s="21">
        <f t="shared" si="1"/>
        <v>26653660</v>
      </c>
      <c r="I9" s="21">
        <f t="shared" si="1"/>
        <v>40381096</v>
      </c>
      <c r="J9" s="21">
        <f t="shared" si="1"/>
        <v>136346890</v>
      </c>
      <c r="K9" s="21">
        <f t="shared" si="1"/>
        <v>35050374</v>
      </c>
      <c r="L9" s="21">
        <f t="shared" si="1"/>
        <v>48268127</v>
      </c>
      <c r="M9" s="21">
        <f t="shared" si="1"/>
        <v>66471664</v>
      </c>
      <c r="N9" s="21">
        <f t="shared" si="1"/>
        <v>149790165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286137055</v>
      </c>
      <c r="X9" s="21">
        <f t="shared" si="1"/>
        <v>707250232</v>
      </c>
      <c r="Y9" s="21">
        <f t="shared" si="1"/>
        <v>-421113177</v>
      </c>
      <c r="Z9" s="4">
        <f>+IF(X9&lt;&gt;0,+(Y9/X9)*100,0)</f>
        <v>-59.54231726572272</v>
      </c>
      <c r="AA9" s="19">
        <f>SUM(AA10:AA14)</f>
        <v>1654056119</v>
      </c>
    </row>
    <row r="10" spans="1:27" ht="12.75">
      <c r="A10" s="5" t="s">
        <v>37</v>
      </c>
      <c r="B10" s="3"/>
      <c r="C10" s="22">
        <v>202069776</v>
      </c>
      <c r="D10" s="22"/>
      <c r="E10" s="23">
        <v>276432536</v>
      </c>
      <c r="F10" s="24">
        <v>282632536</v>
      </c>
      <c r="G10" s="24">
        <v>12136554</v>
      </c>
      <c r="H10" s="24">
        <v>6281958</v>
      </c>
      <c r="I10" s="24">
        <v>5490932</v>
      </c>
      <c r="J10" s="24">
        <v>23909444</v>
      </c>
      <c r="K10" s="24">
        <v>6407891</v>
      </c>
      <c r="L10" s="24">
        <v>8171335</v>
      </c>
      <c r="M10" s="24">
        <v>12493423</v>
      </c>
      <c r="N10" s="24">
        <v>27072649</v>
      </c>
      <c r="O10" s="24"/>
      <c r="P10" s="24"/>
      <c r="Q10" s="24"/>
      <c r="R10" s="24"/>
      <c r="S10" s="24"/>
      <c r="T10" s="24"/>
      <c r="U10" s="24"/>
      <c r="V10" s="24"/>
      <c r="W10" s="24">
        <v>50982093</v>
      </c>
      <c r="X10" s="24">
        <v>118882055</v>
      </c>
      <c r="Y10" s="24">
        <v>-67899962</v>
      </c>
      <c r="Z10" s="6">
        <v>-57.12</v>
      </c>
      <c r="AA10" s="22">
        <v>282632536</v>
      </c>
    </row>
    <row r="11" spans="1:27" ht="12.75">
      <c r="A11" s="5" t="s">
        <v>38</v>
      </c>
      <c r="B11" s="3"/>
      <c r="C11" s="22">
        <v>95527761</v>
      </c>
      <c r="D11" s="22"/>
      <c r="E11" s="23">
        <v>45526939</v>
      </c>
      <c r="F11" s="24">
        <v>45526939</v>
      </c>
      <c r="G11" s="24">
        <v>1902709</v>
      </c>
      <c r="H11" s="24">
        <v>377427</v>
      </c>
      <c r="I11" s="24">
        <v>672915</v>
      </c>
      <c r="J11" s="24">
        <v>2953051</v>
      </c>
      <c r="K11" s="24">
        <v>1302136</v>
      </c>
      <c r="L11" s="24">
        <v>1068524</v>
      </c>
      <c r="M11" s="24">
        <v>1302930</v>
      </c>
      <c r="N11" s="24">
        <v>3673590</v>
      </c>
      <c r="O11" s="24"/>
      <c r="P11" s="24"/>
      <c r="Q11" s="24"/>
      <c r="R11" s="24"/>
      <c r="S11" s="24"/>
      <c r="T11" s="24"/>
      <c r="U11" s="24"/>
      <c r="V11" s="24"/>
      <c r="W11" s="24">
        <v>6626641</v>
      </c>
      <c r="X11" s="24">
        <v>23296289</v>
      </c>
      <c r="Y11" s="24">
        <v>-16669648</v>
      </c>
      <c r="Z11" s="6">
        <v>-71.55</v>
      </c>
      <c r="AA11" s="22">
        <v>45526939</v>
      </c>
    </row>
    <row r="12" spans="1:27" ht="12.75">
      <c r="A12" s="5" t="s">
        <v>39</v>
      </c>
      <c r="B12" s="3"/>
      <c r="C12" s="22">
        <v>153059004</v>
      </c>
      <c r="D12" s="22"/>
      <c r="E12" s="23">
        <v>201644415</v>
      </c>
      <c r="F12" s="24">
        <v>201644415</v>
      </c>
      <c r="G12" s="24">
        <v>53739431</v>
      </c>
      <c r="H12" s="24">
        <v>8169088</v>
      </c>
      <c r="I12" s="24">
        <v>8600535</v>
      </c>
      <c r="J12" s="24">
        <v>70509054</v>
      </c>
      <c r="K12" s="24">
        <v>17942999</v>
      </c>
      <c r="L12" s="24">
        <v>9278085</v>
      </c>
      <c r="M12" s="24">
        <v>24083660</v>
      </c>
      <c r="N12" s="24">
        <v>51304744</v>
      </c>
      <c r="O12" s="24"/>
      <c r="P12" s="24"/>
      <c r="Q12" s="24"/>
      <c r="R12" s="24"/>
      <c r="S12" s="24"/>
      <c r="T12" s="24"/>
      <c r="U12" s="24"/>
      <c r="V12" s="24"/>
      <c r="W12" s="24">
        <v>121813798</v>
      </c>
      <c r="X12" s="24">
        <v>117488082</v>
      </c>
      <c r="Y12" s="24">
        <v>4325716</v>
      </c>
      <c r="Z12" s="6">
        <v>3.68</v>
      </c>
      <c r="AA12" s="22">
        <v>201644415</v>
      </c>
    </row>
    <row r="13" spans="1:27" ht="12.75">
      <c r="A13" s="5" t="s">
        <v>40</v>
      </c>
      <c r="B13" s="3"/>
      <c r="C13" s="22">
        <v>457955155</v>
      </c>
      <c r="D13" s="22"/>
      <c r="E13" s="23">
        <v>1111648869</v>
      </c>
      <c r="F13" s="24">
        <v>1111648869</v>
      </c>
      <c r="G13" s="24">
        <v>867921</v>
      </c>
      <c r="H13" s="24">
        <v>11237705</v>
      </c>
      <c r="I13" s="24">
        <v>24354122</v>
      </c>
      <c r="J13" s="24">
        <v>36459748</v>
      </c>
      <c r="K13" s="24">
        <v>5696209</v>
      </c>
      <c r="L13" s="24">
        <v>25813591</v>
      </c>
      <c r="M13" s="24">
        <v>25389390</v>
      </c>
      <c r="N13" s="24">
        <v>56899190</v>
      </c>
      <c r="O13" s="24"/>
      <c r="P13" s="24"/>
      <c r="Q13" s="24"/>
      <c r="R13" s="24"/>
      <c r="S13" s="24"/>
      <c r="T13" s="24"/>
      <c r="U13" s="24"/>
      <c r="V13" s="24"/>
      <c r="W13" s="24">
        <v>93358938</v>
      </c>
      <c r="X13" s="24">
        <v>441314368</v>
      </c>
      <c r="Y13" s="24">
        <v>-347955430</v>
      </c>
      <c r="Z13" s="6">
        <v>-78.85</v>
      </c>
      <c r="AA13" s="22">
        <v>1111648869</v>
      </c>
    </row>
    <row r="14" spans="1:27" ht="12.75">
      <c r="A14" s="5" t="s">
        <v>41</v>
      </c>
      <c r="B14" s="3"/>
      <c r="C14" s="25">
        <v>12012651</v>
      </c>
      <c r="D14" s="25"/>
      <c r="E14" s="26">
        <v>12603360</v>
      </c>
      <c r="F14" s="27">
        <v>12603360</v>
      </c>
      <c r="G14" s="27">
        <v>665519</v>
      </c>
      <c r="H14" s="27">
        <v>587482</v>
      </c>
      <c r="I14" s="27">
        <v>1262592</v>
      </c>
      <c r="J14" s="27">
        <v>2515593</v>
      </c>
      <c r="K14" s="27">
        <v>3701139</v>
      </c>
      <c r="L14" s="27">
        <v>3936592</v>
      </c>
      <c r="M14" s="27">
        <v>3202261</v>
      </c>
      <c r="N14" s="27">
        <v>10839992</v>
      </c>
      <c r="O14" s="27"/>
      <c r="P14" s="27"/>
      <c r="Q14" s="27"/>
      <c r="R14" s="27"/>
      <c r="S14" s="27"/>
      <c r="T14" s="27"/>
      <c r="U14" s="27"/>
      <c r="V14" s="27"/>
      <c r="W14" s="27">
        <v>13355585</v>
      </c>
      <c r="X14" s="27">
        <v>6269438</v>
      </c>
      <c r="Y14" s="27">
        <v>7086147</v>
      </c>
      <c r="Z14" s="7">
        <v>113.03</v>
      </c>
      <c r="AA14" s="25">
        <v>12603360</v>
      </c>
    </row>
    <row r="15" spans="1:27" ht="12.75">
      <c r="A15" s="2" t="s">
        <v>42</v>
      </c>
      <c r="B15" s="8"/>
      <c r="C15" s="19">
        <f aca="true" t="shared" si="2" ref="C15:Y15">SUM(C16:C18)</f>
        <v>2587146184</v>
      </c>
      <c r="D15" s="19">
        <f>SUM(D16:D18)</f>
        <v>0</v>
      </c>
      <c r="E15" s="20">
        <f t="shared" si="2"/>
        <v>3752407711</v>
      </c>
      <c r="F15" s="21">
        <f t="shared" si="2"/>
        <v>3752407711</v>
      </c>
      <c r="G15" s="21">
        <f t="shared" si="2"/>
        <v>197004824</v>
      </c>
      <c r="H15" s="21">
        <f t="shared" si="2"/>
        <v>56939372</v>
      </c>
      <c r="I15" s="21">
        <f t="shared" si="2"/>
        <v>229195976</v>
      </c>
      <c r="J15" s="21">
        <f t="shared" si="2"/>
        <v>483140172</v>
      </c>
      <c r="K15" s="21">
        <f t="shared" si="2"/>
        <v>144205805</v>
      </c>
      <c r="L15" s="21">
        <f t="shared" si="2"/>
        <v>181608586</v>
      </c>
      <c r="M15" s="21">
        <f t="shared" si="2"/>
        <v>249873974</v>
      </c>
      <c r="N15" s="21">
        <f t="shared" si="2"/>
        <v>575688365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1058828537</v>
      </c>
      <c r="X15" s="21">
        <f t="shared" si="2"/>
        <v>1767014261</v>
      </c>
      <c r="Y15" s="21">
        <f t="shared" si="2"/>
        <v>-708185724</v>
      </c>
      <c r="Z15" s="4">
        <f>+IF(X15&lt;&gt;0,+(Y15/X15)*100,0)</f>
        <v>-40.078098950894656</v>
      </c>
      <c r="AA15" s="19">
        <f>SUM(AA16:AA18)</f>
        <v>3752407711</v>
      </c>
    </row>
    <row r="16" spans="1:27" ht="12.75">
      <c r="A16" s="5" t="s">
        <v>43</v>
      </c>
      <c r="B16" s="3"/>
      <c r="C16" s="22">
        <v>383795332</v>
      </c>
      <c r="D16" s="22"/>
      <c r="E16" s="23">
        <v>1136585504</v>
      </c>
      <c r="F16" s="24">
        <v>1136585504</v>
      </c>
      <c r="G16" s="24">
        <v>24686862</v>
      </c>
      <c r="H16" s="24">
        <v>11776665</v>
      </c>
      <c r="I16" s="24">
        <v>88885836</v>
      </c>
      <c r="J16" s="24">
        <v>125349363</v>
      </c>
      <c r="K16" s="24">
        <v>45505696</v>
      </c>
      <c r="L16" s="24">
        <v>78497678</v>
      </c>
      <c r="M16" s="24">
        <v>106699769</v>
      </c>
      <c r="N16" s="24">
        <v>230703143</v>
      </c>
      <c r="O16" s="24"/>
      <c r="P16" s="24"/>
      <c r="Q16" s="24"/>
      <c r="R16" s="24"/>
      <c r="S16" s="24"/>
      <c r="T16" s="24"/>
      <c r="U16" s="24"/>
      <c r="V16" s="24"/>
      <c r="W16" s="24">
        <v>356052506</v>
      </c>
      <c r="X16" s="24">
        <v>637639845</v>
      </c>
      <c r="Y16" s="24">
        <v>-281587339</v>
      </c>
      <c r="Z16" s="6">
        <v>-44.16</v>
      </c>
      <c r="AA16" s="22">
        <v>1136585504</v>
      </c>
    </row>
    <row r="17" spans="1:27" ht="12.75">
      <c r="A17" s="5" t="s">
        <v>44</v>
      </c>
      <c r="B17" s="3"/>
      <c r="C17" s="22">
        <v>2179996585</v>
      </c>
      <c r="D17" s="22"/>
      <c r="E17" s="23">
        <v>2559613931</v>
      </c>
      <c r="F17" s="24">
        <v>2559613931</v>
      </c>
      <c r="G17" s="24">
        <v>168994371</v>
      </c>
      <c r="H17" s="24">
        <v>43368905</v>
      </c>
      <c r="I17" s="24">
        <v>138829835</v>
      </c>
      <c r="J17" s="24">
        <v>351193111</v>
      </c>
      <c r="K17" s="24">
        <v>98175761</v>
      </c>
      <c r="L17" s="24">
        <v>102837300</v>
      </c>
      <c r="M17" s="24">
        <v>142093106</v>
      </c>
      <c r="N17" s="24">
        <v>343106167</v>
      </c>
      <c r="O17" s="24"/>
      <c r="P17" s="24"/>
      <c r="Q17" s="24"/>
      <c r="R17" s="24"/>
      <c r="S17" s="24"/>
      <c r="T17" s="24"/>
      <c r="U17" s="24"/>
      <c r="V17" s="24"/>
      <c r="W17" s="24">
        <v>694299278</v>
      </c>
      <c r="X17" s="24">
        <v>1088758536</v>
      </c>
      <c r="Y17" s="24">
        <v>-394459258</v>
      </c>
      <c r="Z17" s="6">
        <v>-36.23</v>
      </c>
      <c r="AA17" s="22">
        <v>2559613931</v>
      </c>
    </row>
    <row r="18" spans="1:27" ht="12.75">
      <c r="A18" s="5" t="s">
        <v>45</v>
      </c>
      <c r="B18" s="3"/>
      <c r="C18" s="22">
        <v>23354267</v>
      </c>
      <c r="D18" s="22"/>
      <c r="E18" s="23">
        <v>56208276</v>
      </c>
      <c r="F18" s="24">
        <v>56208276</v>
      </c>
      <c r="G18" s="24">
        <v>3323591</v>
      </c>
      <c r="H18" s="24">
        <v>1793802</v>
      </c>
      <c r="I18" s="24">
        <v>1480305</v>
      </c>
      <c r="J18" s="24">
        <v>6597698</v>
      </c>
      <c r="K18" s="24">
        <v>524348</v>
      </c>
      <c r="L18" s="24">
        <v>273608</v>
      </c>
      <c r="M18" s="24">
        <v>1081099</v>
      </c>
      <c r="N18" s="24">
        <v>1879055</v>
      </c>
      <c r="O18" s="24"/>
      <c r="P18" s="24"/>
      <c r="Q18" s="24"/>
      <c r="R18" s="24"/>
      <c r="S18" s="24"/>
      <c r="T18" s="24"/>
      <c r="U18" s="24"/>
      <c r="V18" s="24"/>
      <c r="W18" s="24">
        <v>8476753</v>
      </c>
      <c r="X18" s="24">
        <v>40615880</v>
      </c>
      <c r="Y18" s="24">
        <v>-32139127</v>
      </c>
      <c r="Z18" s="6">
        <v>-79.13</v>
      </c>
      <c r="AA18" s="22">
        <v>56208276</v>
      </c>
    </row>
    <row r="19" spans="1:27" ht="12.75">
      <c r="A19" s="2" t="s">
        <v>46</v>
      </c>
      <c r="B19" s="8"/>
      <c r="C19" s="19">
        <f aca="true" t="shared" si="3" ref="C19:Y19">SUM(C20:C23)</f>
        <v>15638383026</v>
      </c>
      <c r="D19" s="19">
        <f>SUM(D20:D23)</f>
        <v>0</v>
      </c>
      <c r="E19" s="20">
        <f t="shared" si="3"/>
        <v>16859674713</v>
      </c>
      <c r="F19" s="21">
        <f t="shared" si="3"/>
        <v>16945867342</v>
      </c>
      <c r="G19" s="21">
        <f t="shared" si="3"/>
        <v>1806953060</v>
      </c>
      <c r="H19" s="21">
        <f t="shared" si="3"/>
        <v>1647482086</v>
      </c>
      <c r="I19" s="21">
        <f t="shared" si="3"/>
        <v>1350751227</v>
      </c>
      <c r="J19" s="21">
        <f t="shared" si="3"/>
        <v>4805186373</v>
      </c>
      <c r="K19" s="21">
        <f t="shared" si="3"/>
        <v>1104114210</v>
      </c>
      <c r="L19" s="21">
        <f t="shared" si="3"/>
        <v>991340931</v>
      </c>
      <c r="M19" s="21">
        <f t="shared" si="3"/>
        <v>2150477947</v>
      </c>
      <c r="N19" s="21">
        <f t="shared" si="3"/>
        <v>4245933088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9051119461</v>
      </c>
      <c r="X19" s="21">
        <f t="shared" si="3"/>
        <v>8090269560</v>
      </c>
      <c r="Y19" s="21">
        <f t="shared" si="3"/>
        <v>960849901</v>
      </c>
      <c r="Z19" s="4">
        <f>+IF(X19&lt;&gt;0,+(Y19/X19)*100,0)</f>
        <v>11.876611698461133</v>
      </c>
      <c r="AA19" s="19">
        <f>SUM(AA20:AA23)</f>
        <v>16945867342</v>
      </c>
    </row>
    <row r="20" spans="1:27" ht="12.75">
      <c r="A20" s="5" t="s">
        <v>47</v>
      </c>
      <c r="B20" s="3"/>
      <c r="C20" s="22">
        <v>7270113216</v>
      </c>
      <c r="D20" s="22"/>
      <c r="E20" s="23">
        <v>8499100534</v>
      </c>
      <c r="F20" s="24">
        <v>8499100534</v>
      </c>
      <c r="G20" s="24">
        <v>778453492</v>
      </c>
      <c r="H20" s="24">
        <v>929109965</v>
      </c>
      <c r="I20" s="24">
        <v>709328165</v>
      </c>
      <c r="J20" s="24">
        <v>2416891622</v>
      </c>
      <c r="K20" s="24">
        <v>567918478</v>
      </c>
      <c r="L20" s="24">
        <v>549182957</v>
      </c>
      <c r="M20" s="24">
        <v>772231658</v>
      </c>
      <c r="N20" s="24">
        <v>1889333093</v>
      </c>
      <c r="O20" s="24"/>
      <c r="P20" s="24"/>
      <c r="Q20" s="24"/>
      <c r="R20" s="24"/>
      <c r="S20" s="24"/>
      <c r="T20" s="24"/>
      <c r="U20" s="24"/>
      <c r="V20" s="24"/>
      <c r="W20" s="24">
        <v>4306224715</v>
      </c>
      <c r="X20" s="24">
        <v>4110449790</v>
      </c>
      <c r="Y20" s="24">
        <v>195774925</v>
      </c>
      <c r="Z20" s="6">
        <v>4.76</v>
      </c>
      <c r="AA20" s="22">
        <v>8499100534</v>
      </c>
    </row>
    <row r="21" spans="1:27" ht="12.75">
      <c r="A21" s="5" t="s">
        <v>48</v>
      </c>
      <c r="B21" s="3"/>
      <c r="C21" s="22">
        <v>5334374102</v>
      </c>
      <c r="D21" s="22"/>
      <c r="E21" s="23">
        <v>4736881706</v>
      </c>
      <c r="F21" s="24">
        <v>4797113533</v>
      </c>
      <c r="G21" s="24">
        <v>687723092</v>
      </c>
      <c r="H21" s="24">
        <v>551437163</v>
      </c>
      <c r="I21" s="24">
        <v>314504976</v>
      </c>
      <c r="J21" s="24">
        <v>1553665231</v>
      </c>
      <c r="K21" s="24">
        <v>315397967</v>
      </c>
      <c r="L21" s="24">
        <v>222617289</v>
      </c>
      <c r="M21" s="24">
        <v>1121564612</v>
      </c>
      <c r="N21" s="24">
        <v>1659579868</v>
      </c>
      <c r="O21" s="24"/>
      <c r="P21" s="24"/>
      <c r="Q21" s="24"/>
      <c r="R21" s="24"/>
      <c r="S21" s="24"/>
      <c r="T21" s="24"/>
      <c r="U21" s="24"/>
      <c r="V21" s="24"/>
      <c r="W21" s="24">
        <v>3213245099</v>
      </c>
      <c r="X21" s="24">
        <v>2198385003</v>
      </c>
      <c r="Y21" s="24">
        <v>1014860096</v>
      </c>
      <c r="Z21" s="6">
        <v>46.16</v>
      </c>
      <c r="AA21" s="22">
        <v>4797113533</v>
      </c>
    </row>
    <row r="22" spans="1:27" ht="12.75">
      <c r="A22" s="5" t="s">
        <v>49</v>
      </c>
      <c r="B22" s="3"/>
      <c r="C22" s="25">
        <v>1955488580</v>
      </c>
      <c r="D22" s="25"/>
      <c r="E22" s="26">
        <v>2217910573</v>
      </c>
      <c r="F22" s="27">
        <v>2243871375</v>
      </c>
      <c r="G22" s="27">
        <v>127806443</v>
      </c>
      <c r="H22" s="27">
        <v>101971115</v>
      </c>
      <c r="I22" s="27">
        <v>222615659</v>
      </c>
      <c r="J22" s="27">
        <v>452393217</v>
      </c>
      <c r="K22" s="27">
        <v>140706429</v>
      </c>
      <c r="L22" s="27">
        <v>144606210</v>
      </c>
      <c r="M22" s="27">
        <v>134370949</v>
      </c>
      <c r="N22" s="27">
        <v>419683588</v>
      </c>
      <c r="O22" s="27"/>
      <c r="P22" s="27"/>
      <c r="Q22" s="27"/>
      <c r="R22" s="27"/>
      <c r="S22" s="27"/>
      <c r="T22" s="27"/>
      <c r="U22" s="27"/>
      <c r="V22" s="27"/>
      <c r="W22" s="27">
        <v>872076805</v>
      </c>
      <c r="X22" s="27">
        <v>1048044622</v>
      </c>
      <c r="Y22" s="27">
        <v>-175967817</v>
      </c>
      <c r="Z22" s="7">
        <v>-16.79</v>
      </c>
      <c r="AA22" s="25">
        <v>2243871375</v>
      </c>
    </row>
    <row r="23" spans="1:27" ht="12.75">
      <c r="A23" s="5" t="s">
        <v>50</v>
      </c>
      <c r="B23" s="3"/>
      <c r="C23" s="22">
        <v>1078407128</v>
      </c>
      <c r="D23" s="22"/>
      <c r="E23" s="23">
        <v>1405781900</v>
      </c>
      <c r="F23" s="24">
        <v>1405781900</v>
      </c>
      <c r="G23" s="24">
        <v>212970033</v>
      </c>
      <c r="H23" s="24">
        <v>64963843</v>
      </c>
      <c r="I23" s="24">
        <v>104302427</v>
      </c>
      <c r="J23" s="24">
        <v>382236303</v>
      </c>
      <c r="K23" s="24">
        <v>80091336</v>
      </c>
      <c r="L23" s="24">
        <v>74934475</v>
      </c>
      <c r="M23" s="24">
        <v>122310728</v>
      </c>
      <c r="N23" s="24">
        <v>277336539</v>
      </c>
      <c r="O23" s="24"/>
      <c r="P23" s="24"/>
      <c r="Q23" s="24"/>
      <c r="R23" s="24"/>
      <c r="S23" s="24"/>
      <c r="T23" s="24"/>
      <c r="U23" s="24"/>
      <c r="V23" s="24"/>
      <c r="W23" s="24">
        <v>659572842</v>
      </c>
      <c r="X23" s="24">
        <v>733390145</v>
      </c>
      <c r="Y23" s="24">
        <v>-73817303</v>
      </c>
      <c r="Z23" s="6">
        <v>-10.07</v>
      </c>
      <c r="AA23" s="22">
        <v>1405781900</v>
      </c>
    </row>
    <row r="24" spans="1:27" ht="12.75">
      <c r="A24" s="2" t="s">
        <v>51</v>
      </c>
      <c r="B24" s="8" t="s">
        <v>52</v>
      </c>
      <c r="C24" s="19">
        <v>58586414</v>
      </c>
      <c r="D24" s="19"/>
      <c r="E24" s="20">
        <v>98319354</v>
      </c>
      <c r="F24" s="21">
        <v>98319354</v>
      </c>
      <c r="G24" s="21">
        <v>4118266</v>
      </c>
      <c r="H24" s="21">
        <v>20093776</v>
      </c>
      <c r="I24" s="21">
        <v>4710355</v>
      </c>
      <c r="J24" s="21">
        <v>28922397</v>
      </c>
      <c r="K24" s="21">
        <v>7402970</v>
      </c>
      <c r="L24" s="21">
        <v>6006892</v>
      </c>
      <c r="M24" s="21">
        <v>5859250</v>
      </c>
      <c r="N24" s="21">
        <v>19269112</v>
      </c>
      <c r="O24" s="21"/>
      <c r="P24" s="21"/>
      <c r="Q24" s="21"/>
      <c r="R24" s="21"/>
      <c r="S24" s="21"/>
      <c r="T24" s="21"/>
      <c r="U24" s="21"/>
      <c r="V24" s="21"/>
      <c r="W24" s="21">
        <v>48191509</v>
      </c>
      <c r="X24" s="21">
        <v>51680367</v>
      </c>
      <c r="Y24" s="21">
        <v>-3488858</v>
      </c>
      <c r="Z24" s="4">
        <v>-6.75</v>
      </c>
      <c r="AA24" s="19">
        <v>98319354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34662429003</v>
      </c>
      <c r="D25" s="44">
        <f>+D5+D9+D15+D19+D24</f>
        <v>0</v>
      </c>
      <c r="E25" s="45">
        <f t="shared" si="4"/>
        <v>37925040517</v>
      </c>
      <c r="F25" s="46">
        <f t="shared" si="4"/>
        <v>38017433146</v>
      </c>
      <c r="G25" s="46">
        <f t="shared" si="4"/>
        <v>6365011445</v>
      </c>
      <c r="H25" s="46">
        <f t="shared" si="4"/>
        <v>2751233280</v>
      </c>
      <c r="I25" s="46">
        <f t="shared" si="4"/>
        <v>1249947516</v>
      </c>
      <c r="J25" s="46">
        <f t="shared" si="4"/>
        <v>10366192241</v>
      </c>
      <c r="K25" s="46">
        <f t="shared" si="4"/>
        <v>1757903944</v>
      </c>
      <c r="L25" s="46">
        <f t="shared" si="4"/>
        <v>1853357367</v>
      </c>
      <c r="M25" s="46">
        <f t="shared" si="4"/>
        <v>5156660213</v>
      </c>
      <c r="N25" s="46">
        <f t="shared" si="4"/>
        <v>8767921524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19134113765</v>
      </c>
      <c r="X25" s="46">
        <f t="shared" si="4"/>
        <v>18961343889</v>
      </c>
      <c r="Y25" s="46">
        <f t="shared" si="4"/>
        <v>172769876</v>
      </c>
      <c r="Z25" s="47">
        <f>+IF(X25&lt;&gt;0,+(Y25/X25)*100,0)</f>
        <v>0.9111689393504886</v>
      </c>
      <c r="AA25" s="44">
        <f>+AA5+AA9+AA15+AA19+AA24</f>
        <v>38017433146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11368354129</v>
      </c>
      <c r="D28" s="19">
        <f>SUM(D29:D31)</f>
        <v>0</v>
      </c>
      <c r="E28" s="20">
        <f t="shared" si="5"/>
        <v>9639405503</v>
      </c>
      <c r="F28" s="21">
        <f t="shared" si="5"/>
        <v>9641471468</v>
      </c>
      <c r="G28" s="21">
        <f t="shared" si="5"/>
        <v>608714884</v>
      </c>
      <c r="H28" s="21">
        <f t="shared" si="5"/>
        <v>496668727</v>
      </c>
      <c r="I28" s="21">
        <f t="shared" si="5"/>
        <v>668227130</v>
      </c>
      <c r="J28" s="21">
        <f t="shared" si="5"/>
        <v>1773610741</v>
      </c>
      <c r="K28" s="21">
        <f t="shared" si="5"/>
        <v>765029800</v>
      </c>
      <c r="L28" s="21">
        <f t="shared" si="5"/>
        <v>693267400</v>
      </c>
      <c r="M28" s="21">
        <f t="shared" si="5"/>
        <v>732901507</v>
      </c>
      <c r="N28" s="21">
        <f t="shared" si="5"/>
        <v>2191198707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3964809448</v>
      </c>
      <c r="X28" s="21">
        <f t="shared" si="5"/>
        <v>4372593430</v>
      </c>
      <c r="Y28" s="21">
        <f t="shared" si="5"/>
        <v>-407783982</v>
      </c>
      <c r="Z28" s="4">
        <f>+IF(X28&lt;&gt;0,+(Y28/X28)*100,0)</f>
        <v>-9.32590666221625</v>
      </c>
      <c r="AA28" s="19">
        <f>SUM(AA29:AA31)</f>
        <v>9641471468</v>
      </c>
    </row>
    <row r="29" spans="1:27" ht="12.75">
      <c r="A29" s="5" t="s">
        <v>33</v>
      </c>
      <c r="B29" s="3"/>
      <c r="C29" s="22">
        <v>3564796215</v>
      </c>
      <c r="D29" s="22"/>
      <c r="E29" s="23">
        <v>2521924872</v>
      </c>
      <c r="F29" s="24">
        <v>2522072502</v>
      </c>
      <c r="G29" s="24">
        <v>209255884</v>
      </c>
      <c r="H29" s="24">
        <v>186455716</v>
      </c>
      <c r="I29" s="24">
        <v>219570467</v>
      </c>
      <c r="J29" s="24">
        <v>615282067</v>
      </c>
      <c r="K29" s="24">
        <v>230397921</v>
      </c>
      <c r="L29" s="24">
        <v>181427385</v>
      </c>
      <c r="M29" s="24">
        <v>254334632</v>
      </c>
      <c r="N29" s="24">
        <v>666159938</v>
      </c>
      <c r="O29" s="24"/>
      <c r="P29" s="24"/>
      <c r="Q29" s="24"/>
      <c r="R29" s="24"/>
      <c r="S29" s="24"/>
      <c r="T29" s="24"/>
      <c r="U29" s="24"/>
      <c r="V29" s="24"/>
      <c r="W29" s="24">
        <v>1281442005</v>
      </c>
      <c r="X29" s="24">
        <v>1082724458</v>
      </c>
      <c r="Y29" s="24">
        <v>198717547</v>
      </c>
      <c r="Z29" s="6">
        <v>18.35</v>
      </c>
      <c r="AA29" s="22">
        <v>2522072502</v>
      </c>
    </row>
    <row r="30" spans="1:27" ht="12.75">
      <c r="A30" s="5" t="s">
        <v>34</v>
      </c>
      <c r="B30" s="3"/>
      <c r="C30" s="25">
        <v>6859856030</v>
      </c>
      <c r="D30" s="25"/>
      <c r="E30" s="26">
        <v>6548303252</v>
      </c>
      <c r="F30" s="27">
        <v>6532468593</v>
      </c>
      <c r="G30" s="27">
        <v>321539370</v>
      </c>
      <c r="H30" s="27">
        <v>204872726</v>
      </c>
      <c r="I30" s="27">
        <v>322562547</v>
      </c>
      <c r="J30" s="27">
        <v>848974643</v>
      </c>
      <c r="K30" s="27">
        <v>419629501</v>
      </c>
      <c r="L30" s="27">
        <v>395987948</v>
      </c>
      <c r="M30" s="27">
        <v>367269689</v>
      </c>
      <c r="N30" s="27">
        <v>1182887138</v>
      </c>
      <c r="O30" s="27"/>
      <c r="P30" s="27"/>
      <c r="Q30" s="27"/>
      <c r="R30" s="27"/>
      <c r="S30" s="27"/>
      <c r="T30" s="27"/>
      <c r="U30" s="27"/>
      <c r="V30" s="27"/>
      <c r="W30" s="27">
        <v>2031861781</v>
      </c>
      <c r="X30" s="27">
        <v>3221237069</v>
      </c>
      <c r="Y30" s="27">
        <v>-1189375288</v>
      </c>
      <c r="Z30" s="7">
        <v>-36.92</v>
      </c>
      <c r="AA30" s="25">
        <v>6532468593</v>
      </c>
    </row>
    <row r="31" spans="1:27" ht="12.75">
      <c r="A31" s="5" t="s">
        <v>35</v>
      </c>
      <c r="B31" s="3"/>
      <c r="C31" s="22">
        <v>943701884</v>
      </c>
      <c r="D31" s="22"/>
      <c r="E31" s="23">
        <v>569177379</v>
      </c>
      <c r="F31" s="24">
        <v>586930373</v>
      </c>
      <c r="G31" s="24">
        <v>77919630</v>
      </c>
      <c r="H31" s="24">
        <v>105340285</v>
      </c>
      <c r="I31" s="24">
        <v>126094116</v>
      </c>
      <c r="J31" s="24">
        <v>309354031</v>
      </c>
      <c r="K31" s="24">
        <v>115002378</v>
      </c>
      <c r="L31" s="24">
        <v>115852067</v>
      </c>
      <c r="M31" s="24">
        <v>111297186</v>
      </c>
      <c r="N31" s="24">
        <v>342151631</v>
      </c>
      <c r="O31" s="24"/>
      <c r="P31" s="24"/>
      <c r="Q31" s="24"/>
      <c r="R31" s="24"/>
      <c r="S31" s="24"/>
      <c r="T31" s="24"/>
      <c r="U31" s="24"/>
      <c r="V31" s="24"/>
      <c r="W31" s="24">
        <v>651505662</v>
      </c>
      <c r="X31" s="24">
        <v>68631903</v>
      </c>
      <c r="Y31" s="24">
        <v>582873759</v>
      </c>
      <c r="Z31" s="6">
        <v>849.28</v>
      </c>
      <c r="AA31" s="22">
        <v>586930373</v>
      </c>
    </row>
    <row r="32" spans="1:27" ht="12.75">
      <c r="A32" s="2" t="s">
        <v>36</v>
      </c>
      <c r="B32" s="3"/>
      <c r="C32" s="19">
        <f aca="true" t="shared" si="6" ref="C32:Y32">SUM(C33:C37)</f>
        <v>2525433433</v>
      </c>
      <c r="D32" s="19">
        <f>SUM(D33:D37)</f>
        <v>0</v>
      </c>
      <c r="E32" s="20">
        <f t="shared" si="6"/>
        <v>3386287326</v>
      </c>
      <c r="F32" s="21">
        <f t="shared" si="6"/>
        <v>3394824555</v>
      </c>
      <c r="G32" s="21">
        <f t="shared" si="6"/>
        <v>210569772</v>
      </c>
      <c r="H32" s="21">
        <f t="shared" si="6"/>
        <v>173287238</v>
      </c>
      <c r="I32" s="21">
        <f t="shared" si="6"/>
        <v>282864410</v>
      </c>
      <c r="J32" s="21">
        <f t="shared" si="6"/>
        <v>666721420</v>
      </c>
      <c r="K32" s="21">
        <f t="shared" si="6"/>
        <v>261008445</v>
      </c>
      <c r="L32" s="21">
        <f t="shared" si="6"/>
        <v>264567954</v>
      </c>
      <c r="M32" s="21">
        <f t="shared" si="6"/>
        <v>292658927</v>
      </c>
      <c r="N32" s="21">
        <f t="shared" si="6"/>
        <v>818235326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1484956746</v>
      </c>
      <c r="X32" s="21">
        <f t="shared" si="6"/>
        <v>1552543186</v>
      </c>
      <c r="Y32" s="21">
        <f t="shared" si="6"/>
        <v>-67586440</v>
      </c>
      <c r="Z32" s="4">
        <f>+IF(X32&lt;&gt;0,+(Y32/X32)*100,0)</f>
        <v>-4.353272785546849</v>
      </c>
      <c r="AA32" s="19">
        <f>SUM(AA33:AA37)</f>
        <v>3394824555</v>
      </c>
    </row>
    <row r="33" spans="1:27" ht="12.75">
      <c r="A33" s="5" t="s">
        <v>37</v>
      </c>
      <c r="B33" s="3"/>
      <c r="C33" s="22">
        <v>658717064</v>
      </c>
      <c r="D33" s="22"/>
      <c r="E33" s="23">
        <v>1097504114</v>
      </c>
      <c r="F33" s="24">
        <v>1106041343</v>
      </c>
      <c r="G33" s="24">
        <v>59824618</v>
      </c>
      <c r="H33" s="24">
        <v>55872182</v>
      </c>
      <c r="I33" s="24">
        <v>66332220</v>
      </c>
      <c r="J33" s="24">
        <v>182029020</v>
      </c>
      <c r="K33" s="24">
        <v>74038364</v>
      </c>
      <c r="L33" s="24">
        <v>69897554</v>
      </c>
      <c r="M33" s="24">
        <v>78469819</v>
      </c>
      <c r="N33" s="24">
        <v>222405737</v>
      </c>
      <c r="O33" s="24"/>
      <c r="P33" s="24"/>
      <c r="Q33" s="24"/>
      <c r="R33" s="24"/>
      <c r="S33" s="24"/>
      <c r="T33" s="24"/>
      <c r="U33" s="24"/>
      <c r="V33" s="24"/>
      <c r="W33" s="24">
        <v>404434757</v>
      </c>
      <c r="X33" s="24">
        <v>468258665</v>
      </c>
      <c r="Y33" s="24">
        <v>-63823908</v>
      </c>
      <c r="Z33" s="6">
        <v>-13.63</v>
      </c>
      <c r="AA33" s="22">
        <v>1106041343</v>
      </c>
    </row>
    <row r="34" spans="1:27" ht="12.75">
      <c r="A34" s="5" t="s">
        <v>38</v>
      </c>
      <c r="B34" s="3"/>
      <c r="C34" s="22">
        <v>816770973</v>
      </c>
      <c r="D34" s="22"/>
      <c r="E34" s="23">
        <v>798298995</v>
      </c>
      <c r="F34" s="24">
        <v>798298995</v>
      </c>
      <c r="G34" s="24">
        <v>59480355</v>
      </c>
      <c r="H34" s="24">
        <v>33634673</v>
      </c>
      <c r="I34" s="24">
        <v>53294910</v>
      </c>
      <c r="J34" s="24">
        <v>146409938</v>
      </c>
      <c r="K34" s="24">
        <v>75883459</v>
      </c>
      <c r="L34" s="24">
        <v>60985194</v>
      </c>
      <c r="M34" s="24">
        <v>84280155</v>
      </c>
      <c r="N34" s="24">
        <v>221148808</v>
      </c>
      <c r="O34" s="24"/>
      <c r="P34" s="24"/>
      <c r="Q34" s="24"/>
      <c r="R34" s="24"/>
      <c r="S34" s="24"/>
      <c r="T34" s="24"/>
      <c r="U34" s="24"/>
      <c r="V34" s="24"/>
      <c r="W34" s="24">
        <v>367558746</v>
      </c>
      <c r="X34" s="24">
        <v>378049424</v>
      </c>
      <c r="Y34" s="24">
        <v>-10490678</v>
      </c>
      <c r="Z34" s="6">
        <v>-2.77</v>
      </c>
      <c r="AA34" s="22">
        <v>798298995</v>
      </c>
    </row>
    <row r="35" spans="1:27" ht="12.75">
      <c r="A35" s="5" t="s">
        <v>39</v>
      </c>
      <c r="B35" s="3"/>
      <c r="C35" s="22">
        <v>597472499</v>
      </c>
      <c r="D35" s="22"/>
      <c r="E35" s="23">
        <v>587810702</v>
      </c>
      <c r="F35" s="24">
        <v>587810702</v>
      </c>
      <c r="G35" s="24">
        <v>58261602</v>
      </c>
      <c r="H35" s="24">
        <v>51748312</v>
      </c>
      <c r="I35" s="24">
        <v>119183695</v>
      </c>
      <c r="J35" s="24">
        <v>229193609</v>
      </c>
      <c r="K35" s="24">
        <v>67524467</v>
      </c>
      <c r="L35" s="24">
        <v>94222115</v>
      </c>
      <c r="M35" s="24">
        <v>82827528</v>
      </c>
      <c r="N35" s="24">
        <v>244574110</v>
      </c>
      <c r="O35" s="24"/>
      <c r="P35" s="24"/>
      <c r="Q35" s="24"/>
      <c r="R35" s="24"/>
      <c r="S35" s="24"/>
      <c r="T35" s="24"/>
      <c r="U35" s="24"/>
      <c r="V35" s="24"/>
      <c r="W35" s="24">
        <v>473767719</v>
      </c>
      <c r="X35" s="24">
        <v>284697827</v>
      </c>
      <c r="Y35" s="24">
        <v>189069892</v>
      </c>
      <c r="Z35" s="6">
        <v>66.41</v>
      </c>
      <c r="AA35" s="22">
        <v>587810702</v>
      </c>
    </row>
    <row r="36" spans="1:27" ht="12.75">
      <c r="A36" s="5" t="s">
        <v>40</v>
      </c>
      <c r="B36" s="3"/>
      <c r="C36" s="22">
        <v>275238206</v>
      </c>
      <c r="D36" s="22"/>
      <c r="E36" s="23">
        <v>680172581</v>
      </c>
      <c r="F36" s="24">
        <v>680172581</v>
      </c>
      <c r="G36" s="24">
        <v>16021374</v>
      </c>
      <c r="H36" s="24">
        <v>16421823</v>
      </c>
      <c r="I36" s="24">
        <v>21408043</v>
      </c>
      <c r="J36" s="24">
        <v>53851240</v>
      </c>
      <c r="K36" s="24">
        <v>18454064</v>
      </c>
      <c r="L36" s="24">
        <v>21696511</v>
      </c>
      <c r="M36" s="24">
        <v>27513533</v>
      </c>
      <c r="N36" s="24">
        <v>67664108</v>
      </c>
      <c r="O36" s="24"/>
      <c r="P36" s="24"/>
      <c r="Q36" s="24"/>
      <c r="R36" s="24"/>
      <c r="S36" s="24"/>
      <c r="T36" s="24"/>
      <c r="U36" s="24"/>
      <c r="V36" s="24"/>
      <c r="W36" s="24">
        <v>121515348</v>
      </c>
      <c r="X36" s="24">
        <v>317755199</v>
      </c>
      <c r="Y36" s="24">
        <v>-196239851</v>
      </c>
      <c r="Z36" s="6">
        <v>-61.76</v>
      </c>
      <c r="AA36" s="22">
        <v>680172581</v>
      </c>
    </row>
    <row r="37" spans="1:27" ht="12.75">
      <c r="A37" s="5" t="s">
        <v>41</v>
      </c>
      <c r="B37" s="3"/>
      <c r="C37" s="25">
        <v>177234691</v>
      </c>
      <c r="D37" s="25"/>
      <c r="E37" s="26">
        <v>222500934</v>
      </c>
      <c r="F37" s="27">
        <v>222500934</v>
      </c>
      <c r="G37" s="27">
        <v>16981823</v>
      </c>
      <c r="H37" s="27">
        <v>15610248</v>
      </c>
      <c r="I37" s="27">
        <v>22645542</v>
      </c>
      <c r="J37" s="27">
        <v>55237613</v>
      </c>
      <c r="K37" s="27">
        <v>25108091</v>
      </c>
      <c r="L37" s="27">
        <v>17766580</v>
      </c>
      <c r="M37" s="27">
        <v>19567892</v>
      </c>
      <c r="N37" s="27">
        <v>62442563</v>
      </c>
      <c r="O37" s="27"/>
      <c r="P37" s="27"/>
      <c r="Q37" s="27"/>
      <c r="R37" s="27"/>
      <c r="S37" s="27"/>
      <c r="T37" s="27"/>
      <c r="U37" s="27"/>
      <c r="V37" s="27"/>
      <c r="W37" s="27">
        <v>117680176</v>
      </c>
      <c r="X37" s="27">
        <v>103782071</v>
      </c>
      <c r="Y37" s="27">
        <v>13898105</v>
      </c>
      <c r="Z37" s="7">
        <v>13.39</v>
      </c>
      <c r="AA37" s="25">
        <v>222500934</v>
      </c>
    </row>
    <row r="38" spans="1:27" ht="12.75">
      <c r="A38" s="2" t="s">
        <v>42</v>
      </c>
      <c r="B38" s="8"/>
      <c r="C38" s="19">
        <f aca="true" t="shared" si="7" ref="C38:Y38">SUM(C39:C41)</f>
        <v>3444250214</v>
      </c>
      <c r="D38" s="19">
        <f>SUM(D39:D41)</f>
        <v>0</v>
      </c>
      <c r="E38" s="20">
        <f t="shared" si="7"/>
        <v>4826049849</v>
      </c>
      <c r="F38" s="21">
        <f t="shared" si="7"/>
        <v>4829591768</v>
      </c>
      <c r="G38" s="21">
        <f t="shared" si="7"/>
        <v>251705451</v>
      </c>
      <c r="H38" s="21">
        <f t="shared" si="7"/>
        <v>433968272</v>
      </c>
      <c r="I38" s="21">
        <f t="shared" si="7"/>
        <v>430202976</v>
      </c>
      <c r="J38" s="21">
        <f t="shared" si="7"/>
        <v>1115876699</v>
      </c>
      <c r="K38" s="21">
        <f t="shared" si="7"/>
        <v>128607073</v>
      </c>
      <c r="L38" s="21">
        <f t="shared" si="7"/>
        <v>369230866</v>
      </c>
      <c r="M38" s="21">
        <f t="shared" si="7"/>
        <v>535846936</v>
      </c>
      <c r="N38" s="21">
        <f t="shared" si="7"/>
        <v>1033684875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2149561574</v>
      </c>
      <c r="X38" s="21">
        <f t="shared" si="7"/>
        <v>2307745751</v>
      </c>
      <c r="Y38" s="21">
        <f t="shared" si="7"/>
        <v>-158184177</v>
      </c>
      <c r="Z38" s="4">
        <f>+IF(X38&lt;&gt;0,+(Y38/X38)*100,0)</f>
        <v>-6.854488928490286</v>
      </c>
      <c r="AA38" s="19">
        <f>SUM(AA39:AA41)</f>
        <v>4829591768</v>
      </c>
    </row>
    <row r="39" spans="1:27" ht="12.75">
      <c r="A39" s="5" t="s">
        <v>43</v>
      </c>
      <c r="B39" s="3"/>
      <c r="C39" s="22">
        <v>1021953572</v>
      </c>
      <c r="D39" s="22"/>
      <c r="E39" s="23">
        <v>1448665648</v>
      </c>
      <c r="F39" s="24">
        <v>1452207567</v>
      </c>
      <c r="G39" s="24">
        <v>73785076</v>
      </c>
      <c r="H39" s="24">
        <v>317030777</v>
      </c>
      <c r="I39" s="24">
        <v>165347129</v>
      </c>
      <c r="J39" s="24">
        <v>556162982</v>
      </c>
      <c r="K39" s="24">
        <v>-98419857</v>
      </c>
      <c r="L39" s="24">
        <v>126661222</v>
      </c>
      <c r="M39" s="24">
        <v>213571238</v>
      </c>
      <c r="N39" s="24">
        <v>241812603</v>
      </c>
      <c r="O39" s="24"/>
      <c r="P39" s="24"/>
      <c r="Q39" s="24"/>
      <c r="R39" s="24"/>
      <c r="S39" s="24"/>
      <c r="T39" s="24"/>
      <c r="U39" s="24"/>
      <c r="V39" s="24"/>
      <c r="W39" s="24">
        <v>797975585</v>
      </c>
      <c r="X39" s="24">
        <v>678201213</v>
      </c>
      <c r="Y39" s="24">
        <v>119774372</v>
      </c>
      <c r="Z39" s="6">
        <v>17.66</v>
      </c>
      <c r="AA39" s="22">
        <v>1452207567</v>
      </c>
    </row>
    <row r="40" spans="1:27" ht="12.75">
      <c r="A40" s="5" t="s">
        <v>44</v>
      </c>
      <c r="B40" s="3"/>
      <c r="C40" s="22">
        <v>2342426662</v>
      </c>
      <c r="D40" s="22"/>
      <c r="E40" s="23">
        <v>3236580860</v>
      </c>
      <c r="F40" s="24">
        <v>3236580860</v>
      </c>
      <c r="G40" s="24">
        <v>167830657</v>
      </c>
      <c r="H40" s="24">
        <v>107622086</v>
      </c>
      <c r="I40" s="24">
        <v>254437781</v>
      </c>
      <c r="J40" s="24">
        <v>529890524</v>
      </c>
      <c r="K40" s="24">
        <v>213620216</v>
      </c>
      <c r="L40" s="24">
        <v>232159120</v>
      </c>
      <c r="M40" s="24">
        <v>307541811</v>
      </c>
      <c r="N40" s="24">
        <v>753321147</v>
      </c>
      <c r="O40" s="24"/>
      <c r="P40" s="24"/>
      <c r="Q40" s="24"/>
      <c r="R40" s="24"/>
      <c r="S40" s="24"/>
      <c r="T40" s="24"/>
      <c r="U40" s="24"/>
      <c r="V40" s="24"/>
      <c r="W40" s="24">
        <v>1283211671</v>
      </c>
      <c r="X40" s="24">
        <v>1557077145</v>
      </c>
      <c r="Y40" s="24">
        <v>-273865474</v>
      </c>
      <c r="Z40" s="6">
        <v>-17.59</v>
      </c>
      <c r="AA40" s="22">
        <v>3236580860</v>
      </c>
    </row>
    <row r="41" spans="1:27" ht="12.75">
      <c r="A41" s="5" t="s">
        <v>45</v>
      </c>
      <c r="B41" s="3"/>
      <c r="C41" s="22">
        <v>79869980</v>
      </c>
      <c r="D41" s="22"/>
      <c r="E41" s="23">
        <v>140803341</v>
      </c>
      <c r="F41" s="24">
        <v>140803341</v>
      </c>
      <c r="G41" s="24">
        <v>10089718</v>
      </c>
      <c r="H41" s="24">
        <v>9315409</v>
      </c>
      <c r="I41" s="24">
        <v>10418066</v>
      </c>
      <c r="J41" s="24">
        <v>29823193</v>
      </c>
      <c r="K41" s="24">
        <v>13406714</v>
      </c>
      <c r="L41" s="24">
        <v>10410524</v>
      </c>
      <c r="M41" s="24">
        <v>14733887</v>
      </c>
      <c r="N41" s="24">
        <v>38551125</v>
      </c>
      <c r="O41" s="24"/>
      <c r="P41" s="24"/>
      <c r="Q41" s="24"/>
      <c r="R41" s="24"/>
      <c r="S41" s="24"/>
      <c r="T41" s="24"/>
      <c r="U41" s="24"/>
      <c r="V41" s="24"/>
      <c r="W41" s="24">
        <v>68374318</v>
      </c>
      <c r="X41" s="24">
        <v>72467393</v>
      </c>
      <c r="Y41" s="24">
        <v>-4093075</v>
      </c>
      <c r="Z41" s="6">
        <v>-5.65</v>
      </c>
      <c r="AA41" s="22">
        <v>140803341</v>
      </c>
    </row>
    <row r="42" spans="1:27" ht="12.75">
      <c r="A42" s="2" t="s">
        <v>46</v>
      </c>
      <c r="B42" s="8"/>
      <c r="C42" s="19">
        <f aca="true" t="shared" si="8" ref="C42:Y42">SUM(C43:C46)</f>
        <v>12704230143</v>
      </c>
      <c r="D42" s="19">
        <f>SUM(D43:D46)</f>
        <v>0</v>
      </c>
      <c r="E42" s="20">
        <f t="shared" si="8"/>
        <v>14493686872</v>
      </c>
      <c r="F42" s="21">
        <f t="shared" si="8"/>
        <v>14493836996</v>
      </c>
      <c r="G42" s="21">
        <f t="shared" si="8"/>
        <v>1061880570</v>
      </c>
      <c r="H42" s="21">
        <f t="shared" si="8"/>
        <v>1165674024</v>
      </c>
      <c r="I42" s="21">
        <f t="shared" si="8"/>
        <v>1051332393</v>
      </c>
      <c r="J42" s="21">
        <f t="shared" si="8"/>
        <v>3278886987</v>
      </c>
      <c r="K42" s="21">
        <f t="shared" si="8"/>
        <v>1059562363</v>
      </c>
      <c r="L42" s="21">
        <f t="shared" si="8"/>
        <v>1009018535</v>
      </c>
      <c r="M42" s="21">
        <f t="shared" si="8"/>
        <v>1051136360</v>
      </c>
      <c r="N42" s="21">
        <f t="shared" si="8"/>
        <v>3119717258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6398604245</v>
      </c>
      <c r="X42" s="21">
        <f t="shared" si="8"/>
        <v>6986873516</v>
      </c>
      <c r="Y42" s="21">
        <f t="shared" si="8"/>
        <v>-588269271</v>
      </c>
      <c r="Z42" s="4">
        <f>+IF(X42&lt;&gt;0,+(Y42/X42)*100,0)</f>
        <v>-8.419635329777451</v>
      </c>
      <c r="AA42" s="19">
        <f>SUM(AA43:AA46)</f>
        <v>14493836996</v>
      </c>
    </row>
    <row r="43" spans="1:27" ht="12.75">
      <c r="A43" s="5" t="s">
        <v>47</v>
      </c>
      <c r="B43" s="3"/>
      <c r="C43" s="22">
        <v>7095887819</v>
      </c>
      <c r="D43" s="22"/>
      <c r="E43" s="23">
        <v>7735331441</v>
      </c>
      <c r="F43" s="24">
        <v>7735331441</v>
      </c>
      <c r="G43" s="24">
        <v>718408637</v>
      </c>
      <c r="H43" s="24">
        <v>799288435</v>
      </c>
      <c r="I43" s="24">
        <v>604555771</v>
      </c>
      <c r="J43" s="24">
        <v>2122252843</v>
      </c>
      <c r="K43" s="24">
        <v>523822514</v>
      </c>
      <c r="L43" s="24">
        <v>543467581</v>
      </c>
      <c r="M43" s="24">
        <v>583496295</v>
      </c>
      <c r="N43" s="24">
        <v>1650786390</v>
      </c>
      <c r="O43" s="24"/>
      <c r="P43" s="24"/>
      <c r="Q43" s="24"/>
      <c r="R43" s="24"/>
      <c r="S43" s="24"/>
      <c r="T43" s="24"/>
      <c r="U43" s="24"/>
      <c r="V43" s="24"/>
      <c r="W43" s="24">
        <v>3773039233</v>
      </c>
      <c r="X43" s="24">
        <v>3938150265</v>
      </c>
      <c r="Y43" s="24">
        <v>-165111032</v>
      </c>
      <c r="Z43" s="6">
        <v>-4.19</v>
      </c>
      <c r="AA43" s="22">
        <v>7735331441</v>
      </c>
    </row>
    <row r="44" spans="1:27" ht="12.75">
      <c r="A44" s="5" t="s">
        <v>48</v>
      </c>
      <c r="B44" s="3"/>
      <c r="C44" s="22">
        <v>3425784412</v>
      </c>
      <c r="D44" s="22"/>
      <c r="E44" s="23">
        <v>4121006557</v>
      </c>
      <c r="F44" s="24">
        <v>4053204716</v>
      </c>
      <c r="G44" s="24">
        <v>193126984</v>
      </c>
      <c r="H44" s="24">
        <v>232074220</v>
      </c>
      <c r="I44" s="24">
        <v>267084387</v>
      </c>
      <c r="J44" s="24">
        <v>692285591</v>
      </c>
      <c r="K44" s="24">
        <v>340975999</v>
      </c>
      <c r="L44" s="24">
        <v>266646607</v>
      </c>
      <c r="M44" s="24">
        <v>282268707</v>
      </c>
      <c r="N44" s="24">
        <v>889891313</v>
      </c>
      <c r="O44" s="24"/>
      <c r="P44" s="24"/>
      <c r="Q44" s="24"/>
      <c r="R44" s="24"/>
      <c r="S44" s="24"/>
      <c r="T44" s="24"/>
      <c r="U44" s="24"/>
      <c r="V44" s="24"/>
      <c r="W44" s="24">
        <v>1582176904</v>
      </c>
      <c r="X44" s="24">
        <v>1810846665</v>
      </c>
      <c r="Y44" s="24">
        <v>-228669761</v>
      </c>
      <c r="Z44" s="6">
        <v>-12.63</v>
      </c>
      <c r="AA44" s="22">
        <v>4053204716</v>
      </c>
    </row>
    <row r="45" spans="1:27" ht="12.75">
      <c r="A45" s="5" t="s">
        <v>49</v>
      </c>
      <c r="B45" s="3"/>
      <c r="C45" s="25">
        <v>1045145760</v>
      </c>
      <c r="D45" s="25"/>
      <c r="E45" s="26">
        <v>1399673506</v>
      </c>
      <c r="F45" s="27">
        <v>1467625471</v>
      </c>
      <c r="G45" s="27">
        <v>75735878</v>
      </c>
      <c r="H45" s="27">
        <v>50713201</v>
      </c>
      <c r="I45" s="27">
        <v>88069524</v>
      </c>
      <c r="J45" s="27">
        <v>214518603</v>
      </c>
      <c r="K45" s="27">
        <v>96396066</v>
      </c>
      <c r="L45" s="27">
        <v>95813771</v>
      </c>
      <c r="M45" s="27">
        <v>77892052</v>
      </c>
      <c r="N45" s="27">
        <v>270101889</v>
      </c>
      <c r="O45" s="27"/>
      <c r="P45" s="27"/>
      <c r="Q45" s="27"/>
      <c r="R45" s="27"/>
      <c r="S45" s="27"/>
      <c r="T45" s="27"/>
      <c r="U45" s="27"/>
      <c r="V45" s="27"/>
      <c r="W45" s="27">
        <v>484620492</v>
      </c>
      <c r="X45" s="27">
        <v>659281728</v>
      </c>
      <c r="Y45" s="27">
        <v>-174661236</v>
      </c>
      <c r="Z45" s="7">
        <v>-26.49</v>
      </c>
      <c r="AA45" s="25">
        <v>1467625471</v>
      </c>
    </row>
    <row r="46" spans="1:27" ht="12.75">
      <c r="A46" s="5" t="s">
        <v>50</v>
      </c>
      <c r="B46" s="3"/>
      <c r="C46" s="22">
        <v>1137412152</v>
      </c>
      <c r="D46" s="22"/>
      <c r="E46" s="23">
        <v>1237675368</v>
      </c>
      <c r="F46" s="24">
        <v>1237675368</v>
      </c>
      <c r="G46" s="24">
        <v>74609071</v>
      </c>
      <c r="H46" s="24">
        <v>83598168</v>
      </c>
      <c r="I46" s="24">
        <v>91622711</v>
      </c>
      <c r="J46" s="24">
        <v>249829950</v>
      </c>
      <c r="K46" s="24">
        <v>98367784</v>
      </c>
      <c r="L46" s="24">
        <v>103090576</v>
      </c>
      <c r="M46" s="24">
        <v>107479306</v>
      </c>
      <c r="N46" s="24">
        <v>308937666</v>
      </c>
      <c r="O46" s="24"/>
      <c r="P46" s="24"/>
      <c r="Q46" s="24"/>
      <c r="R46" s="24"/>
      <c r="S46" s="24"/>
      <c r="T46" s="24"/>
      <c r="U46" s="24"/>
      <c r="V46" s="24"/>
      <c r="W46" s="24">
        <v>558767616</v>
      </c>
      <c r="X46" s="24">
        <v>578594858</v>
      </c>
      <c r="Y46" s="24">
        <v>-19827242</v>
      </c>
      <c r="Z46" s="6">
        <v>-3.43</v>
      </c>
      <c r="AA46" s="22">
        <v>1237675368</v>
      </c>
    </row>
    <row r="47" spans="1:27" ht="12.75">
      <c r="A47" s="2" t="s">
        <v>51</v>
      </c>
      <c r="B47" s="8" t="s">
        <v>52</v>
      </c>
      <c r="C47" s="19">
        <v>134171042</v>
      </c>
      <c r="D47" s="19"/>
      <c r="E47" s="20">
        <v>200633958</v>
      </c>
      <c r="F47" s="21">
        <v>200633958</v>
      </c>
      <c r="G47" s="21">
        <v>7331182</v>
      </c>
      <c r="H47" s="21">
        <v>8862027</v>
      </c>
      <c r="I47" s="21">
        <v>12648955</v>
      </c>
      <c r="J47" s="21">
        <v>28842164</v>
      </c>
      <c r="K47" s="21">
        <v>11891446</v>
      </c>
      <c r="L47" s="21">
        <v>15053605</v>
      </c>
      <c r="M47" s="21">
        <v>24040171</v>
      </c>
      <c r="N47" s="21">
        <v>50985222</v>
      </c>
      <c r="O47" s="21"/>
      <c r="P47" s="21"/>
      <c r="Q47" s="21"/>
      <c r="R47" s="21"/>
      <c r="S47" s="21"/>
      <c r="T47" s="21"/>
      <c r="U47" s="21"/>
      <c r="V47" s="21"/>
      <c r="W47" s="21">
        <v>79827386</v>
      </c>
      <c r="X47" s="21">
        <v>100217124</v>
      </c>
      <c r="Y47" s="21">
        <v>-20389738</v>
      </c>
      <c r="Z47" s="4">
        <v>-20.35</v>
      </c>
      <c r="AA47" s="19">
        <v>200633958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30176438961</v>
      </c>
      <c r="D48" s="44">
        <f>+D28+D32+D38+D42+D47</f>
        <v>0</v>
      </c>
      <c r="E48" s="45">
        <f t="shared" si="9"/>
        <v>32546063508</v>
      </c>
      <c r="F48" s="46">
        <f t="shared" si="9"/>
        <v>32560358745</v>
      </c>
      <c r="G48" s="46">
        <f t="shared" si="9"/>
        <v>2140201859</v>
      </c>
      <c r="H48" s="46">
        <f t="shared" si="9"/>
        <v>2278460288</v>
      </c>
      <c r="I48" s="46">
        <f t="shared" si="9"/>
        <v>2445275864</v>
      </c>
      <c r="J48" s="46">
        <f t="shared" si="9"/>
        <v>6863938011</v>
      </c>
      <c r="K48" s="46">
        <f t="shared" si="9"/>
        <v>2226099127</v>
      </c>
      <c r="L48" s="46">
        <f t="shared" si="9"/>
        <v>2351138360</v>
      </c>
      <c r="M48" s="46">
        <f t="shared" si="9"/>
        <v>2636583901</v>
      </c>
      <c r="N48" s="46">
        <f t="shared" si="9"/>
        <v>7213821388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14077759399</v>
      </c>
      <c r="X48" s="46">
        <f t="shared" si="9"/>
        <v>15319973007</v>
      </c>
      <c r="Y48" s="46">
        <f t="shared" si="9"/>
        <v>-1242213608</v>
      </c>
      <c r="Z48" s="47">
        <f>+IF(X48&lt;&gt;0,+(Y48/X48)*100,0)</f>
        <v>-8.108458203107851</v>
      </c>
      <c r="AA48" s="44">
        <f>+AA28+AA32+AA38+AA42+AA47</f>
        <v>32560358745</v>
      </c>
    </row>
    <row r="49" spans="1:27" ht="12.75">
      <c r="A49" s="14" t="s">
        <v>58</v>
      </c>
      <c r="B49" s="15"/>
      <c r="C49" s="48">
        <f aca="true" t="shared" si="10" ref="C49:Y49">+C25-C48</f>
        <v>4485990042</v>
      </c>
      <c r="D49" s="48">
        <f>+D25-D48</f>
        <v>0</v>
      </c>
      <c r="E49" s="49">
        <f t="shared" si="10"/>
        <v>5378977009</v>
      </c>
      <c r="F49" s="50">
        <f t="shared" si="10"/>
        <v>5457074401</v>
      </c>
      <c r="G49" s="50">
        <f t="shared" si="10"/>
        <v>4224809586</v>
      </c>
      <c r="H49" s="50">
        <f t="shared" si="10"/>
        <v>472772992</v>
      </c>
      <c r="I49" s="50">
        <f t="shared" si="10"/>
        <v>-1195328348</v>
      </c>
      <c r="J49" s="50">
        <f t="shared" si="10"/>
        <v>3502254230</v>
      </c>
      <c r="K49" s="50">
        <f t="shared" si="10"/>
        <v>-468195183</v>
      </c>
      <c r="L49" s="50">
        <f t="shared" si="10"/>
        <v>-497780993</v>
      </c>
      <c r="M49" s="50">
        <f t="shared" si="10"/>
        <v>2520076312</v>
      </c>
      <c r="N49" s="50">
        <f t="shared" si="10"/>
        <v>1554100136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5056354366</v>
      </c>
      <c r="X49" s="50">
        <f>IF(F25=F48,0,X25-X48)</f>
        <v>3641370882</v>
      </c>
      <c r="Y49" s="50">
        <f t="shared" si="10"/>
        <v>1414983484</v>
      </c>
      <c r="Z49" s="51">
        <f>+IF(X49&lt;&gt;0,+(Y49/X49)*100,0)</f>
        <v>38.858537892817694</v>
      </c>
      <c r="AA49" s="48">
        <f>+AA25-AA48</f>
        <v>5457074401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116980781</v>
      </c>
      <c r="D5" s="19">
        <f>SUM(D6:D8)</f>
        <v>0</v>
      </c>
      <c r="E5" s="20">
        <f t="shared" si="0"/>
        <v>127085000</v>
      </c>
      <c r="F5" s="21">
        <f t="shared" si="0"/>
        <v>127085000</v>
      </c>
      <c r="G5" s="21">
        <f t="shared" si="0"/>
        <v>58462886</v>
      </c>
      <c r="H5" s="21">
        <f t="shared" si="0"/>
        <v>0</v>
      </c>
      <c r="I5" s="21">
        <f t="shared" si="0"/>
        <v>5737519</v>
      </c>
      <c r="J5" s="21">
        <f t="shared" si="0"/>
        <v>64200405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64200405</v>
      </c>
      <c r="X5" s="21">
        <f t="shared" si="0"/>
        <v>66280614</v>
      </c>
      <c r="Y5" s="21">
        <f t="shared" si="0"/>
        <v>-2080209</v>
      </c>
      <c r="Z5" s="4">
        <f>+IF(X5&lt;&gt;0,+(Y5/X5)*100,0)</f>
        <v>-3.138487823905795</v>
      </c>
      <c r="AA5" s="19">
        <f>SUM(AA6:AA8)</f>
        <v>127085000</v>
      </c>
    </row>
    <row r="6" spans="1:27" ht="12.75">
      <c r="A6" s="5" t="s">
        <v>33</v>
      </c>
      <c r="B6" s="3"/>
      <c r="C6" s="22">
        <v>6846760</v>
      </c>
      <c r="D6" s="22"/>
      <c r="E6" s="23">
        <v>24600000</v>
      </c>
      <c r="F6" s="24">
        <v>24600000</v>
      </c>
      <c r="G6" s="24">
        <v>-2383984</v>
      </c>
      <c r="H6" s="24"/>
      <c r="I6" s="24"/>
      <c r="J6" s="24">
        <v>-2383984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-2383984</v>
      </c>
      <c r="X6" s="24">
        <v>11049996</v>
      </c>
      <c r="Y6" s="24">
        <v>-13433980</v>
      </c>
      <c r="Z6" s="6">
        <v>-121.57</v>
      </c>
      <c r="AA6" s="22">
        <v>24600000</v>
      </c>
    </row>
    <row r="7" spans="1:27" ht="12.75">
      <c r="A7" s="5" t="s">
        <v>34</v>
      </c>
      <c r="B7" s="3"/>
      <c r="C7" s="25">
        <v>105813036</v>
      </c>
      <c r="D7" s="25"/>
      <c r="E7" s="26">
        <v>102485000</v>
      </c>
      <c r="F7" s="27">
        <v>102485000</v>
      </c>
      <c r="G7" s="27">
        <v>73739652</v>
      </c>
      <c r="H7" s="27"/>
      <c r="I7" s="27">
        <v>5513736</v>
      </c>
      <c r="J7" s="27">
        <v>79253388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79253388</v>
      </c>
      <c r="X7" s="27">
        <v>53980620</v>
      </c>
      <c r="Y7" s="27">
        <v>25272768</v>
      </c>
      <c r="Z7" s="7">
        <v>46.82</v>
      </c>
      <c r="AA7" s="25">
        <v>102485000</v>
      </c>
    </row>
    <row r="8" spans="1:27" ht="12.75">
      <c r="A8" s="5" t="s">
        <v>35</v>
      </c>
      <c r="B8" s="3"/>
      <c r="C8" s="22">
        <v>4320985</v>
      </c>
      <c r="D8" s="22"/>
      <c r="E8" s="23"/>
      <c r="F8" s="24"/>
      <c r="G8" s="24">
        <v>-12892782</v>
      </c>
      <c r="H8" s="24"/>
      <c r="I8" s="24">
        <v>223783</v>
      </c>
      <c r="J8" s="24">
        <v>-12668999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-12668999</v>
      </c>
      <c r="X8" s="24">
        <v>1249998</v>
      </c>
      <c r="Y8" s="24">
        <v>-13918997</v>
      </c>
      <c r="Z8" s="6">
        <v>-1113.52</v>
      </c>
      <c r="AA8" s="22"/>
    </row>
    <row r="9" spans="1:27" ht="12.75">
      <c r="A9" s="2" t="s">
        <v>36</v>
      </c>
      <c r="B9" s="3"/>
      <c r="C9" s="19">
        <f aca="true" t="shared" si="1" ref="C9:Y9">SUM(C10:C14)</f>
        <v>14482055</v>
      </c>
      <c r="D9" s="19">
        <f>SUM(D10:D14)</f>
        <v>0</v>
      </c>
      <c r="E9" s="20">
        <f t="shared" si="1"/>
        <v>9103000</v>
      </c>
      <c r="F9" s="21">
        <f t="shared" si="1"/>
        <v>9103000</v>
      </c>
      <c r="G9" s="21">
        <f t="shared" si="1"/>
        <v>-47597</v>
      </c>
      <c r="H9" s="21">
        <f t="shared" si="1"/>
        <v>0</v>
      </c>
      <c r="I9" s="21">
        <f t="shared" si="1"/>
        <v>79685</v>
      </c>
      <c r="J9" s="21">
        <f t="shared" si="1"/>
        <v>32088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32088</v>
      </c>
      <c r="X9" s="21">
        <f t="shared" si="1"/>
        <v>4137078</v>
      </c>
      <c r="Y9" s="21">
        <f t="shared" si="1"/>
        <v>-4104990</v>
      </c>
      <c r="Z9" s="4">
        <f>+IF(X9&lt;&gt;0,+(Y9/X9)*100,0)</f>
        <v>-99.22438010595884</v>
      </c>
      <c r="AA9" s="19">
        <f>SUM(AA10:AA14)</f>
        <v>9103000</v>
      </c>
    </row>
    <row r="10" spans="1:27" ht="12.75">
      <c r="A10" s="5" t="s">
        <v>37</v>
      </c>
      <c r="B10" s="3"/>
      <c r="C10" s="22">
        <v>4615755</v>
      </c>
      <c r="D10" s="22"/>
      <c r="E10" s="23">
        <v>7538000</v>
      </c>
      <c r="F10" s="24">
        <v>7538000</v>
      </c>
      <c r="G10" s="24">
        <v>-42217</v>
      </c>
      <c r="H10" s="24"/>
      <c r="I10" s="24">
        <v>69220</v>
      </c>
      <c r="J10" s="24">
        <v>27003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27003</v>
      </c>
      <c r="X10" s="24">
        <v>218502</v>
      </c>
      <c r="Y10" s="24">
        <v>-191499</v>
      </c>
      <c r="Z10" s="6">
        <v>-87.64</v>
      </c>
      <c r="AA10" s="22">
        <v>7538000</v>
      </c>
    </row>
    <row r="11" spans="1:27" ht="12.75">
      <c r="A11" s="5" t="s">
        <v>38</v>
      </c>
      <c r="B11" s="3"/>
      <c r="C11" s="22">
        <v>7319239</v>
      </c>
      <c r="D11" s="22"/>
      <c r="E11" s="23">
        <v>445000</v>
      </c>
      <c r="F11" s="24">
        <v>445000</v>
      </c>
      <c r="G11" s="24">
        <v>-3908</v>
      </c>
      <c r="H11" s="24"/>
      <c r="I11" s="24">
        <v>8822</v>
      </c>
      <c r="J11" s="24">
        <v>4914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4914</v>
      </c>
      <c r="X11" s="24">
        <v>3359028</v>
      </c>
      <c r="Y11" s="24">
        <v>-3354114</v>
      </c>
      <c r="Z11" s="6">
        <v>-99.85</v>
      </c>
      <c r="AA11" s="22">
        <v>445000</v>
      </c>
    </row>
    <row r="12" spans="1:27" ht="12.75">
      <c r="A12" s="5" t="s">
        <v>39</v>
      </c>
      <c r="B12" s="3"/>
      <c r="C12" s="22">
        <v>733880</v>
      </c>
      <c r="D12" s="22"/>
      <c r="E12" s="23">
        <v>510000</v>
      </c>
      <c r="F12" s="24">
        <v>510000</v>
      </c>
      <c r="G12" s="24">
        <v>-1472</v>
      </c>
      <c r="H12" s="24"/>
      <c r="I12" s="24">
        <v>1643</v>
      </c>
      <c r="J12" s="24">
        <v>171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171</v>
      </c>
      <c r="X12" s="24">
        <v>255048</v>
      </c>
      <c r="Y12" s="24">
        <v>-254877</v>
      </c>
      <c r="Z12" s="6">
        <v>-99.93</v>
      </c>
      <c r="AA12" s="22">
        <v>510000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>
        <v>1813181</v>
      </c>
      <c r="D14" s="25"/>
      <c r="E14" s="26">
        <v>610000</v>
      </c>
      <c r="F14" s="27">
        <v>610000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304500</v>
      </c>
      <c r="Y14" s="27">
        <v>-304500</v>
      </c>
      <c r="Z14" s="7">
        <v>-100</v>
      </c>
      <c r="AA14" s="25">
        <v>610000</v>
      </c>
    </row>
    <row r="15" spans="1:27" ht="12.75">
      <c r="A15" s="2" t="s">
        <v>42</v>
      </c>
      <c r="B15" s="8"/>
      <c r="C15" s="19">
        <f aca="true" t="shared" si="2" ref="C15:Y15">SUM(C16:C18)</f>
        <v>14631780</v>
      </c>
      <c r="D15" s="19">
        <f>SUM(D16:D18)</f>
        <v>0</v>
      </c>
      <c r="E15" s="20">
        <f t="shared" si="2"/>
        <v>20812368</v>
      </c>
      <c r="F15" s="21">
        <f t="shared" si="2"/>
        <v>20812368</v>
      </c>
      <c r="G15" s="21">
        <f t="shared" si="2"/>
        <v>-1205813</v>
      </c>
      <c r="H15" s="21">
        <f t="shared" si="2"/>
        <v>0</v>
      </c>
      <c r="I15" s="21">
        <f t="shared" si="2"/>
        <v>67908</v>
      </c>
      <c r="J15" s="21">
        <f t="shared" si="2"/>
        <v>-1137905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-1137905</v>
      </c>
      <c r="X15" s="21">
        <f t="shared" si="2"/>
        <v>9090984</v>
      </c>
      <c r="Y15" s="21">
        <f t="shared" si="2"/>
        <v>-10228889</v>
      </c>
      <c r="Z15" s="4">
        <f>+IF(X15&lt;&gt;0,+(Y15/X15)*100,0)</f>
        <v>-112.51685186114067</v>
      </c>
      <c r="AA15" s="19">
        <f>SUM(AA16:AA18)</f>
        <v>20812368</v>
      </c>
    </row>
    <row r="16" spans="1:27" ht="12.75">
      <c r="A16" s="5" t="s">
        <v>43</v>
      </c>
      <c r="B16" s="3"/>
      <c r="C16" s="22">
        <v>264405</v>
      </c>
      <c r="D16" s="22"/>
      <c r="E16" s="23">
        <v>12615000</v>
      </c>
      <c r="F16" s="24">
        <v>12615000</v>
      </c>
      <c r="G16" s="24">
        <v>-1203993</v>
      </c>
      <c r="H16" s="24"/>
      <c r="I16" s="24">
        <v>66408</v>
      </c>
      <c r="J16" s="24">
        <v>-1137585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-1137585</v>
      </c>
      <c r="X16" s="24">
        <v>6092004</v>
      </c>
      <c r="Y16" s="24">
        <v>-7229589</v>
      </c>
      <c r="Z16" s="6">
        <v>-118.67</v>
      </c>
      <c r="AA16" s="22">
        <v>12615000</v>
      </c>
    </row>
    <row r="17" spans="1:27" ht="12.75">
      <c r="A17" s="5" t="s">
        <v>44</v>
      </c>
      <c r="B17" s="3"/>
      <c r="C17" s="22">
        <v>14343767</v>
      </c>
      <c r="D17" s="22"/>
      <c r="E17" s="23">
        <v>8167368</v>
      </c>
      <c r="F17" s="24">
        <v>8167368</v>
      </c>
      <c r="G17" s="24">
        <v>-1820</v>
      </c>
      <c r="H17" s="24"/>
      <c r="I17" s="24">
        <v>1500</v>
      </c>
      <c r="J17" s="24">
        <v>-320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-320</v>
      </c>
      <c r="X17" s="24">
        <v>2998980</v>
      </c>
      <c r="Y17" s="24">
        <v>-2999300</v>
      </c>
      <c r="Z17" s="6">
        <v>-100.01</v>
      </c>
      <c r="AA17" s="22">
        <v>8167368</v>
      </c>
    </row>
    <row r="18" spans="1:27" ht="12.75">
      <c r="A18" s="5" t="s">
        <v>45</v>
      </c>
      <c r="B18" s="3"/>
      <c r="C18" s="22">
        <v>23608</v>
      </c>
      <c r="D18" s="22"/>
      <c r="E18" s="23">
        <v>30000</v>
      </c>
      <c r="F18" s="24">
        <v>30000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>
        <v>30000</v>
      </c>
    </row>
    <row r="19" spans="1:27" ht="12.75">
      <c r="A19" s="2" t="s">
        <v>46</v>
      </c>
      <c r="B19" s="8"/>
      <c r="C19" s="19">
        <f aca="true" t="shared" si="3" ref="C19:Y19">SUM(C20:C23)</f>
        <v>261041872</v>
      </c>
      <c r="D19" s="19">
        <f>SUM(D20:D23)</f>
        <v>0</v>
      </c>
      <c r="E19" s="20">
        <f t="shared" si="3"/>
        <v>347487795</v>
      </c>
      <c r="F19" s="21">
        <f t="shared" si="3"/>
        <v>347487795</v>
      </c>
      <c r="G19" s="21">
        <f t="shared" si="3"/>
        <v>-55230298</v>
      </c>
      <c r="H19" s="21">
        <f t="shared" si="3"/>
        <v>0</v>
      </c>
      <c r="I19" s="21">
        <f t="shared" si="3"/>
        <v>14796220</v>
      </c>
      <c r="J19" s="21">
        <f t="shared" si="3"/>
        <v>-40434078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-40434078</v>
      </c>
      <c r="X19" s="21">
        <f t="shared" si="3"/>
        <v>145811100</v>
      </c>
      <c r="Y19" s="21">
        <f t="shared" si="3"/>
        <v>-186245178</v>
      </c>
      <c r="Z19" s="4">
        <f>+IF(X19&lt;&gt;0,+(Y19/X19)*100,0)</f>
        <v>-127.73045261986226</v>
      </c>
      <c r="AA19" s="19">
        <f>SUM(AA20:AA23)</f>
        <v>347487795</v>
      </c>
    </row>
    <row r="20" spans="1:27" ht="12.75">
      <c r="A20" s="5" t="s">
        <v>47</v>
      </c>
      <c r="B20" s="3"/>
      <c r="C20" s="22">
        <v>138414052</v>
      </c>
      <c r="D20" s="22"/>
      <c r="E20" s="23">
        <v>170121700</v>
      </c>
      <c r="F20" s="24">
        <v>170121700</v>
      </c>
      <c r="G20" s="24">
        <v>-26353618</v>
      </c>
      <c r="H20" s="24"/>
      <c r="I20" s="24">
        <v>12279446</v>
      </c>
      <c r="J20" s="24">
        <v>-14074172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-14074172</v>
      </c>
      <c r="X20" s="24">
        <v>84886944</v>
      </c>
      <c r="Y20" s="24">
        <v>-98961116</v>
      </c>
      <c r="Z20" s="6">
        <v>-116.58</v>
      </c>
      <c r="AA20" s="22">
        <v>170121700</v>
      </c>
    </row>
    <row r="21" spans="1:27" ht="12.75">
      <c r="A21" s="5" t="s">
        <v>48</v>
      </c>
      <c r="B21" s="3"/>
      <c r="C21" s="22">
        <v>70311536</v>
      </c>
      <c r="D21" s="22"/>
      <c r="E21" s="23">
        <v>125085979</v>
      </c>
      <c r="F21" s="24">
        <v>125085979</v>
      </c>
      <c r="G21" s="24">
        <v>-21036922</v>
      </c>
      <c r="H21" s="24"/>
      <c r="I21" s="24">
        <v>516194</v>
      </c>
      <c r="J21" s="24">
        <v>-20520728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-20520728</v>
      </c>
      <c r="X21" s="24">
        <v>40096314</v>
      </c>
      <c r="Y21" s="24">
        <v>-60617042</v>
      </c>
      <c r="Z21" s="6">
        <v>-151.18</v>
      </c>
      <c r="AA21" s="22">
        <v>125085979</v>
      </c>
    </row>
    <row r="22" spans="1:27" ht="12.75">
      <c r="A22" s="5" t="s">
        <v>49</v>
      </c>
      <c r="B22" s="3"/>
      <c r="C22" s="25">
        <v>35848336</v>
      </c>
      <c r="D22" s="25"/>
      <c r="E22" s="26">
        <v>33800682</v>
      </c>
      <c r="F22" s="27">
        <v>33800682</v>
      </c>
      <c r="G22" s="27">
        <v>-5091683</v>
      </c>
      <c r="H22" s="27"/>
      <c r="I22" s="27">
        <v>1279712</v>
      </c>
      <c r="J22" s="27">
        <v>-3811971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-3811971</v>
      </c>
      <c r="X22" s="27">
        <v>11209806</v>
      </c>
      <c r="Y22" s="27">
        <v>-15021777</v>
      </c>
      <c r="Z22" s="7">
        <v>-134.01</v>
      </c>
      <c r="AA22" s="25">
        <v>33800682</v>
      </c>
    </row>
    <row r="23" spans="1:27" ht="12.75">
      <c r="A23" s="5" t="s">
        <v>50</v>
      </c>
      <c r="B23" s="3"/>
      <c r="C23" s="22">
        <v>16467948</v>
      </c>
      <c r="D23" s="22"/>
      <c r="E23" s="23">
        <v>18479434</v>
      </c>
      <c r="F23" s="24">
        <v>18479434</v>
      </c>
      <c r="G23" s="24">
        <v>-2748075</v>
      </c>
      <c r="H23" s="24"/>
      <c r="I23" s="24">
        <v>720868</v>
      </c>
      <c r="J23" s="24">
        <v>-2027207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-2027207</v>
      </c>
      <c r="X23" s="24">
        <v>9618036</v>
      </c>
      <c r="Y23" s="24">
        <v>-11645243</v>
      </c>
      <c r="Z23" s="6">
        <v>-121.08</v>
      </c>
      <c r="AA23" s="22">
        <v>18479434</v>
      </c>
    </row>
    <row r="24" spans="1:27" ht="12.75">
      <c r="A24" s="2" t="s">
        <v>51</v>
      </c>
      <c r="B24" s="8" t="s">
        <v>52</v>
      </c>
      <c r="C24" s="19">
        <v>500</v>
      </c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498</v>
      </c>
      <c r="Y24" s="21">
        <v>-498</v>
      </c>
      <c r="Z24" s="4">
        <v>-100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407136988</v>
      </c>
      <c r="D25" s="44">
        <f>+D5+D9+D15+D19+D24</f>
        <v>0</v>
      </c>
      <c r="E25" s="45">
        <f t="shared" si="4"/>
        <v>504488163</v>
      </c>
      <c r="F25" s="46">
        <f t="shared" si="4"/>
        <v>504488163</v>
      </c>
      <c r="G25" s="46">
        <f t="shared" si="4"/>
        <v>1979178</v>
      </c>
      <c r="H25" s="46">
        <f t="shared" si="4"/>
        <v>0</v>
      </c>
      <c r="I25" s="46">
        <f t="shared" si="4"/>
        <v>20681332</v>
      </c>
      <c r="J25" s="46">
        <f t="shared" si="4"/>
        <v>22660510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22660510</v>
      </c>
      <c r="X25" s="46">
        <f t="shared" si="4"/>
        <v>225320274</v>
      </c>
      <c r="Y25" s="46">
        <f t="shared" si="4"/>
        <v>-202659764</v>
      </c>
      <c r="Z25" s="47">
        <f>+IF(X25&lt;&gt;0,+(Y25/X25)*100,0)</f>
        <v>-89.94297778991694</v>
      </c>
      <c r="AA25" s="44">
        <f>+AA5+AA9+AA15+AA19+AA24</f>
        <v>504488163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226985518</v>
      </c>
      <c r="D28" s="19">
        <f>SUM(D29:D31)</f>
        <v>0</v>
      </c>
      <c r="E28" s="20">
        <f t="shared" si="5"/>
        <v>156003937</v>
      </c>
      <c r="F28" s="21">
        <f t="shared" si="5"/>
        <v>156003937</v>
      </c>
      <c r="G28" s="21">
        <f t="shared" si="5"/>
        <v>1235362</v>
      </c>
      <c r="H28" s="21">
        <f t="shared" si="5"/>
        <v>0</v>
      </c>
      <c r="I28" s="21">
        <f t="shared" si="5"/>
        <v>5093523</v>
      </c>
      <c r="J28" s="21">
        <f t="shared" si="5"/>
        <v>6328885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6328885</v>
      </c>
      <c r="X28" s="21">
        <f t="shared" si="5"/>
        <v>83094912</v>
      </c>
      <c r="Y28" s="21">
        <f t="shared" si="5"/>
        <v>-76766027</v>
      </c>
      <c r="Z28" s="4">
        <f>+IF(X28&lt;&gt;0,+(Y28/X28)*100,0)</f>
        <v>-92.38354690116284</v>
      </c>
      <c r="AA28" s="19">
        <f>SUM(AA29:AA31)</f>
        <v>156003937</v>
      </c>
    </row>
    <row r="29" spans="1:27" ht="12.75">
      <c r="A29" s="5" t="s">
        <v>33</v>
      </c>
      <c r="B29" s="3"/>
      <c r="C29" s="22">
        <v>19224760</v>
      </c>
      <c r="D29" s="22"/>
      <c r="E29" s="23">
        <v>28836000</v>
      </c>
      <c r="F29" s="24">
        <v>28836000</v>
      </c>
      <c r="G29" s="24"/>
      <c r="H29" s="24"/>
      <c r="I29" s="24">
        <v>530481</v>
      </c>
      <c r="J29" s="24">
        <v>530481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530481</v>
      </c>
      <c r="X29" s="24">
        <v>14950698</v>
      </c>
      <c r="Y29" s="24">
        <v>-14420217</v>
      </c>
      <c r="Z29" s="6">
        <v>-96.45</v>
      </c>
      <c r="AA29" s="22">
        <v>28836000</v>
      </c>
    </row>
    <row r="30" spans="1:27" ht="12.75">
      <c r="A30" s="5" t="s">
        <v>34</v>
      </c>
      <c r="B30" s="3"/>
      <c r="C30" s="25">
        <v>159102218</v>
      </c>
      <c r="D30" s="25"/>
      <c r="E30" s="26">
        <v>125077937</v>
      </c>
      <c r="F30" s="27">
        <v>125077937</v>
      </c>
      <c r="G30" s="27">
        <v>1234970</v>
      </c>
      <c r="H30" s="27"/>
      <c r="I30" s="27">
        <v>3695321</v>
      </c>
      <c r="J30" s="27">
        <v>4930291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4930291</v>
      </c>
      <c r="X30" s="27">
        <v>67096908</v>
      </c>
      <c r="Y30" s="27">
        <v>-62166617</v>
      </c>
      <c r="Z30" s="7">
        <v>-92.65</v>
      </c>
      <c r="AA30" s="25">
        <v>125077937</v>
      </c>
    </row>
    <row r="31" spans="1:27" ht="12.75">
      <c r="A31" s="5" t="s">
        <v>35</v>
      </c>
      <c r="B31" s="3"/>
      <c r="C31" s="22">
        <v>48658540</v>
      </c>
      <c r="D31" s="22"/>
      <c r="E31" s="23">
        <v>2090000</v>
      </c>
      <c r="F31" s="24">
        <v>2090000</v>
      </c>
      <c r="G31" s="24">
        <v>392</v>
      </c>
      <c r="H31" s="24"/>
      <c r="I31" s="24">
        <v>867721</v>
      </c>
      <c r="J31" s="24">
        <v>868113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868113</v>
      </c>
      <c r="X31" s="24">
        <v>1047306</v>
      </c>
      <c r="Y31" s="24">
        <v>-179193</v>
      </c>
      <c r="Z31" s="6">
        <v>-17.11</v>
      </c>
      <c r="AA31" s="22">
        <v>2090000</v>
      </c>
    </row>
    <row r="32" spans="1:27" ht="12.75">
      <c r="A32" s="2" t="s">
        <v>36</v>
      </c>
      <c r="B32" s="3"/>
      <c r="C32" s="19">
        <f aca="true" t="shared" si="6" ref="C32:Y32">SUM(C33:C37)</f>
        <v>34829579</v>
      </c>
      <c r="D32" s="19">
        <f>SUM(D33:D37)</f>
        <v>0</v>
      </c>
      <c r="E32" s="20">
        <f t="shared" si="6"/>
        <v>47337988</v>
      </c>
      <c r="F32" s="21">
        <f t="shared" si="6"/>
        <v>47337988</v>
      </c>
      <c r="G32" s="21">
        <f t="shared" si="6"/>
        <v>0</v>
      </c>
      <c r="H32" s="21">
        <f t="shared" si="6"/>
        <v>0</v>
      </c>
      <c r="I32" s="21">
        <f t="shared" si="6"/>
        <v>86412</v>
      </c>
      <c r="J32" s="21">
        <f t="shared" si="6"/>
        <v>86412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86412</v>
      </c>
      <c r="X32" s="21">
        <f t="shared" si="6"/>
        <v>19312536</v>
      </c>
      <c r="Y32" s="21">
        <f t="shared" si="6"/>
        <v>-19226124</v>
      </c>
      <c r="Z32" s="4">
        <f>+IF(X32&lt;&gt;0,+(Y32/X32)*100,0)</f>
        <v>-99.55256005736378</v>
      </c>
      <c r="AA32" s="19">
        <f>SUM(AA33:AA37)</f>
        <v>47337988</v>
      </c>
    </row>
    <row r="33" spans="1:27" ht="12.75">
      <c r="A33" s="5" t="s">
        <v>37</v>
      </c>
      <c r="B33" s="3"/>
      <c r="C33" s="22">
        <v>11500824</v>
      </c>
      <c r="D33" s="22"/>
      <c r="E33" s="23">
        <v>13176000</v>
      </c>
      <c r="F33" s="24">
        <v>13176000</v>
      </c>
      <c r="G33" s="24"/>
      <c r="H33" s="24"/>
      <c r="I33" s="24">
        <v>12994</v>
      </c>
      <c r="J33" s="24">
        <v>12994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12994</v>
      </c>
      <c r="X33" s="24">
        <v>6920280</v>
      </c>
      <c r="Y33" s="24">
        <v>-6907286</v>
      </c>
      <c r="Z33" s="6">
        <v>-99.81</v>
      </c>
      <c r="AA33" s="22">
        <v>13176000</v>
      </c>
    </row>
    <row r="34" spans="1:27" ht="12.75">
      <c r="A34" s="5" t="s">
        <v>38</v>
      </c>
      <c r="B34" s="3"/>
      <c r="C34" s="22">
        <v>2822724</v>
      </c>
      <c r="D34" s="22"/>
      <c r="E34" s="23">
        <v>25839000</v>
      </c>
      <c r="F34" s="24">
        <v>25839000</v>
      </c>
      <c r="G34" s="24"/>
      <c r="H34" s="24"/>
      <c r="I34" s="24">
        <v>33710</v>
      </c>
      <c r="J34" s="24">
        <v>33710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33710</v>
      </c>
      <c r="X34" s="24">
        <v>5410722</v>
      </c>
      <c r="Y34" s="24">
        <v>-5377012</v>
      </c>
      <c r="Z34" s="6">
        <v>-99.38</v>
      </c>
      <c r="AA34" s="22">
        <v>25839000</v>
      </c>
    </row>
    <row r="35" spans="1:27" ht="12.75">
      <c r="A35" s="5" t="s">
        <v>39</v>
      </c>
      <c r="B35" s="3"/>
      <c r="C35" s="22">
        <v>18348511</v>
      </c>
      <c r="D35" s="22"/>
      <c r="E35" s="23">
        <v>5526000</v>
      </c>
      <c r="F35" s="24">
        <v>5526000</v>
      </c>
      <c r="G35" s="24"/>
      <c r="H35" s="24"/>
      <c r="I35" s="24">
        <v>27708</v>
      </c>
      <c r="J35" s="24">
        <v>27708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27708</v>
      </c>
      <c r="X35" s="24">
        <v>5207394</v>
      </c>
      <c r="Y35" s="24">
        <v>-5179686</v>
      </c>
      <c r="Z35" s="6">
        <v>-99.47</v>
      </c>
      <c r="AA35" s="22">
        <v>5526000</v>
      </c>
    </row>
    <row r="36" spans="1:27" ht="12.75">
      <c r="A36" s="5" t="s">
        <v>40</v>
      </c>
      <c r="B36" s="3"/>
      <c r="C36" s="22">
        <v>44548</v>
      </c>
      <c r="D36" s="22"/>
      <c r="E36" s="23">
        <v>32000</v>
      </c>
      <c r="F36" s="24">
        <v>32000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15906</v>
      </c>
      <c r="Y36" s="24">
        <v>-15906</v>
      </c>
      <c r="Z36" s="6">
        <v>-100</v>
      </c>
      <c r="AA36" s="22">
        <v>32000</v>
      </c>
    </row>
    <row r="37" spans="1:27" ht="12.75">
      <c r="A37" s="5" t="s">
        <v>41</v>
      </c>
      <c r="B37" s="3"/>
      <c r="C37" s="25">
        <v>2112972</v>
      </c>
      <c r="D37" s="25"/>
      <c r="E37" s="26">
        <v>2764988</v>
      </c>
      <c r="F37" s="27">
        <v>2764988</v>
      </c>
      <c r="G37" s="27"/>
      <c r="H37" s="27"/>
      <c r="I37" s="27">
        <v>12000</v>
      </c>
      <c r="J37" s="27">
        <v>12000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12000</v>
      </c>
      <c r="X37" s="27">
        <v>1758234</v>
      </c>
      <c r="Y37" s="27">
        <v>-1746234</v>
      </c>
      <c r="Z37" s="7">
        <v>-99.32</v>
      </c>
      <c r="AA37" s="25">
        <v>2764988</v>
      </c>
    </row>
    <row r="38" spans="1:27" ht="12.75">
      <c r="A38" s="2" t="s">
        <v>42</v>
      </c>
      <c r="B38" s="8"/>
      <c r="C38" s="19">
        <f aca="true" t="shared" si="7" ref="C38:Y38">SUM(C39:C41)</f>
        <v>44682994</v>
      </c>
      <c r="D38" s="19">
        <f>SUM(D39:D41)</f>
        <v>0</v>
      </c>
      <c r="E38" s="20">
        <f t="shared" si="7"/>
        <v>49300195</v>
      </c>
      <c r="F38" s="21">
        <f t="shared" si="7"/>
        <v>49300195</v>
      </c>
      <c r="G38" s="21">
        <f t="shared" si="7"/>
        <v>-120900</v>
      </c>
      <c r="H38" s="21">
        <f t="shared" si="7"/>
        <v>0</v>
      </c>
      <c r="I38" s="21">
        <f t="shared" si="7"/>
        <v>612935</v>
      </c>
      <c r="J38" s="21">
        <f t="shared" si="7"/>
        <v>492035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492035</v>
      </c>
      <c r="X38" s="21">
        <f t="shared" si="7"/>
        <v>29952708</v>
      </c>
      <c r="Y38" s="21">
        <f t="shared" si="7"/>
        <v>-29460673</v>
      </c>
      <c r="Z38" s="4">
        <f>+IF(X38&lt;&gt;0,+(Y38/X38)*100,0)</f>
        <v>-98.35729377123431</v>
      </c>
      <c r="AA38" s="19">
        <f>SUM(AA39:AA41)</f>
        <v>49300195</v>
      </c>
    </row>
    <row r="39" spans="1:27" ht="12.75">
      <c r="A39" s="5" t="s">
        <v>43</v>
      </c>
      <c r="B39" s="3"/>
      <c r="C39" s="22">
        <v>6476980</v>
      </c>
      <c r="D39" s="22"/>
      <c r="E39" s="23">
        <v>16837000</v>
      </c>
      <c r="F39" s="24">
        <v>16837000</v>
      </c>
      <c r="G39" s="24"/>
      <c r="H39" s="24"/>
      <c r="I39" s="24">
        <v>212500</v>
      </c>
      <c r="J39" s="24">
        <v>212500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212500</v>
      </c>
      <c r="X39" s="24">
        <v>6723408</v>
      </c>
      <c r="Y39" s="24">
        <v>-6510908</v>
      </c>
      <c r="Z39" s="6">
        <v>-96.84</v>
      </c>
      <c r="AA39" s="22">
        <v>16837000</v>
      </c>
    </row>
    <row r="40" spans="1:27" ht="12.75">
      <c r="A40" s="5" t="s">
        <v>44</v>
      </c>
      <c r="B40" s="3"/>
      <c r="C40" s="22">
        <v>34703925</v>
      </c>
      <c r="D40" s="22"/>
      <c r="E40" s="23">
        <v>30006000</v>
      </c>
      <c r="F40" s="24">
        <v>30006000</v>
      </c>
      <c r="G40" s="24">
        <v>-120900</v>
      </c>
      <c r="H40" s="24"/>
      <c r="I40" s="24">
        <v>400435</v>
      </c>
      <c r="J40" s="24">
        <v>279535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279535</v>
      </c>
      <c r="X40" s="24">
        <v>23206800</v>
      </c>
      <c r="Y40" s="24">
        <v>-22927265</v>
      </c>
      <c r="Z40" s="6">
        <v>-98.8</v>
      </c>
      <c r="AA40" s="22">
        <v>30006000</v>
      </c>
    </row>
    <row r="41" spans="1:27" ht="12.75">
      <c r="A41" s="5" t="s">
        <v>45</v>
      </c>
      <c r="B41" s="3"/>
      <c r="C41" s="22">
        <v>3502089</v>
      </c>
      <c r="D41" s="22"/>
      <c r="E41" s="23">
        <v>2457195</v>
      </c>
      <c r="F41" s="24">
        <v>2457195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22500</v>
      </c>
      <c r="Y41" s="24">
        <v>-22500</v>
      </c>
      <c r="Z41" s="6">
        <v>-100</v>
      </c>
      <c r="AA41" s="22">
        <v>2457195</v>
      </c>
    </row>
    <row r="42" spans="1:27" ht="12.75">
      <c r="A42" s="2" t="s">
        <v>46</v>
      </c>
      <c r="B42" s="8"/>
      <c r="C42" s="19">
        <f aca="true" t="shared" si="8" ref="C42:Y42">SUM(C43:C46)</f>
        <v>198815333</v>
      </c>
      <c r="D42" s="19">
        <f>SUM(D43:D46)</f>
        <v>0</v>
      </c>
      <c r="E42" s="20">
        <f t="shared" si="8"/>
        <v>180266100</v>
      </c>
      <c r="F42" s="21">
        <f t="shared" si="8"/>
        <v>180266100</v>
      </c>
      <c r="G42" s="21">
        <f t="shared" si="8"/>
        <v>48553</v>
      </c>
      <c r="H42" s="21">
        <f t="shared" si="8"/>
        <v>0</v>
      </c>
      <c r="I42" s="21">
        <f t="shared" si="8"/>
        <v>16659534</v>
      </c>
      <c r="J42" s="21">
        <f t="shared" si="8"/>
        <v>16708087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16708087</v>
      </c>
      <c r="X42" s="21">
        <f t="shared" si="8"/>
        <v>97566840</v>
      </c>
      <c r="Y42" s="21">
        <f t="shared" si="8"/>
        <v>-80858753</v>
      </c>
      <c r="Z42" s="4">
        <f>+IF(X42&lt;&gt;0,+(Y42/X42)*100,0)</f>
        <v>-82.87524019431191</v>
      </c>
      <c r="AA42" s="19">
        <f>SUM(AA43:AA46)</f>
        <v>180266100</v>
      </c>
    </row>
    <row r="43" spans="1:27" ht="12.75">
      <c r="A43" s="5" t="s">
        <v>47</v>
      </c>
      <c r="B43" s="3"/>
      <c r="C43" s="22">
        <v>123550748</v>
      </c>
      <c r="D43" s="22"/>
      <c r="E43" s="23">
        <v>88338600</v>
      </c>
      <c r="F43" s="24">
        <v>88338600</v>
      </c>
      <c r="G43" s="24"/>
      <c r="H43" s="24"/>
      <c r="I43" s="24">
        <v>16076179</v>
      </c>
      <c r="J43" s="24">
        <v>16076179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16076179</v>
      </c>
      <c r="X43" s="24">
        <v>49712160</v>
      </c>
      <c r="Y43" s="24">
        <v>-33635981</v>
      </c>
      <c r="Z43" s="6">
        <v>-67.66</v>
      </c>
      <c r="AA43" s="22">
        <v>88338600</v>
      </c>
    </row>
    <row r="44" spans="1:27" ht="12.75">
      <c r="A44" s="5" t="s">
        <v>48</v>
      </c>
      <c r="B44" s="3"/>
      <c r="C44" s="22">
        <v>34616789</v>
      </c>
      <c r="D44" s="22"/>
      <c r="E44" s="23">
        <v>45633000</v>
      </c>
      <c r="F44" s="24">
        <v>45633000</v>
      </c>
      <c r="G44" s="24">
        <v>48553</v>
      </c>
      <c r="H44" s="24"/>
      <c r="I44" s="24">
        <v>539822</v>
      </c>
      <c r="J44" s="24">
        <v>588375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588375</v>
      </c>
      <c r="X44" s="24">
        <v>25091898</v>
      </c>
      <c r="Y44" s="24">
        <v>-24503523</v>
      </c>
      <c r="Z44" s="6">
        <v>-97.66</v>
      </c>
      <c r="AA44" s="22">
        <v>45633000</v>
      </c>
    </row>
    <row r="45" spans="1:27" ht="12.75">
      <c r="A45" s="5" t="s">
        <v>49</v>
      </c>
      <c r="B45" s="3"/>
      <c r="C45" s="25">
        <v>24786627</v>
      </c>
      <c r="D45" s="25"/>
      <c r="E45" s="26">
        <v>26511500</v>
      </c>
      <c r="F45" s="27">
        <v>26511500</v>
      </c>
      <c r="G45" s="27"/>
      <c r="H45" s="27"/>
      <c r="I45" s="27">
        <v>38533</v>
      </c>
      <c r="J45" s="27">
        <v>38533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38533</v>
      </c>
      <c r="X45" s="27">
        <v>15931896</v>
      </c>
      <c r="Y45" s="27">
        <v>-15893363</v>
      </c>
      <c r="Z45" s="7">
        <v>-99.76</v>
      </c>
      <c r="AA45" s="25">
        <v>26511500</v>
      </c>
    </row>
    <row r="46" spans="1:27" ht="12.75">
      <c r="A46" s="5" t="s">
        <v>50</v>
      </c>
      <c r="B46" s="3"/>
      <c r="C46" s="22">
        <v>15861169</v>
      </c>
      <c r="D46" s="22"/>
      <c r="E46" s="23">
        <v>19783000</v>
      </c>
      <c r="F46" s="24">
        <v>19783000</v>
      </c>
      <c r="G46" s="24"/>
      <c r="H46" s="24"/>
      <c r="I46" s="24">
        <v>5000</v>
      </c>
      <c r="J46" s="24">
        <v>5000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5000</v>
      </c>
      <c r="X46" s="24">
        <v>6830886</v>
      </c>
      <c r="Y46" s="24">
        <v>-6825886</v>
      </c>
      <c r="Z46" s="6">
        <v>-99.93</v>
      </c>
      <c r="AA46" s="22">
        <v>19783000</v>
      </c>
    </row>
    <row r="47" spans="1:27" ht="12.75">
      <c r="A47" s="2" t="s">
        <v>51</v>
      </c>
      <c r="B47" s="8" t="s">
        <v>52</v>
      </c>
      <c r="C47" s="19">
        <v>216571</v>
      </c>
      <c r="D47" s="19"/>
      <c r="E47" s="20">
        <v>30000</v>
      </c>
      <c r="F47" s="21">
        <v>30000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182496</v>
      </c>
      <c r="Y47" s="21">
        <v>-182496</v>
      </c>
      <c r="Z47" s="4">
        <v>-100</v>
      </c>
      <c r="AA47" s="19">
        <v>30000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505529995</v>
      </c>
      <c r="D48" s="44">
        <f>+D28+D32+D38+D42+D47</f>
        <v>0</v>
      </c>
      <c r="E48" s="45">
        <f t="shared" si="9"/>
        <v>432938220</v>
      </c>
      <c r="F48" s="46">
        <f t="shared" si="9"/>
        <v>432938220</v>
      </c>
      <c r="G48" s="46">
        <f t="shared" si="9"/>
        <v>1163015</v>
      </c>
      <c r="H48" s="46">
        <f t="shared" si="9"/>
        <v>0</v>
      </c>
      <c r="I48" s="46">
        <f t="shared" si="9"/>
        <v>22452404</v>
      </c>
      <c r="J48" s="46">
        <f t="shared" si="9"/>
        <v>23615419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23615419</v>
      </c>
      <c r="X48" s="46">
        <f t="shared" si="9"/>
        <v>230109492</v>
      </c>
      <c r="Y48" s="46">
        <f t="shared" si="9"/>
        <v>-206494073</v>
      </c>
      <c r="Z48" s="47">
        <f>+IF(X48&lt;&gt;0,+(Y48/X48)*100,0)</f>
        <v>-89.73731209662571</v>
      </c>
      <c r="AA48" s="44">
        <f>+AA28+AA32+AA38+AA42+AA47</f>
        <v>432938220</v>
      </c>
    </row>
    <row r="49" spans="1:27" ht="12.75">
      <c r="A49" s="14" t="s">
        <v>58</v>
      </c>
      <c r="B49" s="15"/>
      <c r="C49" s="48">
        <f aca="true" t="shared" si="10" ref="C49:Y49">+C25-C48</f>
        <v>-98393007</v>
      </c>
      <c r="D49" s="48">
        <f>+D25-D48</f>
        <v>0</v>
      </c>
      <c r="E49" s="49">
        <f t="shared" si="10"/>
        <v>71549943</v>
      </c>
      <c r="F49" s="50">
        <f t="shared" si="10"/>
        <v>71549943</v>
      </c>
      <c r="G49" s="50">
        <f t="shared" si="10"/>
        <v>816163</v>
      </c>
      <c r="H49" s="50">
        <f t="shared" si="10"/>
        <v>0</v>
      </c>
      <c r="I49" s="50">
        <f t="shared" si="10"/>
        <v>-1771072</v>
      </c>
      <c r="J49" s="50">
        <f t="shared" si="10"/>
        <v>-954909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-954909</v>
      </c>
      <c r="X49" s="50">
        <f>IF(F25=F48,0,X25-X48)</f>
        <v>-4789218</v>
      </c>
      <c r="Y49" s="50">
        <f t="shared" si="10"/>
        <v>3834309</v>
      </c>
      <c r="Z49" s="51">
        <f>+IF(X49&lt;&gt;0,+(Y49/X49)*100,0)</f>
        <v>-80.0612751392816</v>
      </c>
      <c r="AA49" s="48">
        <f>+AA25-AA48</f>
        <v>71549943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185409734</v>
      </c>
      <c r="D5" s="19">
        <f>SUM(D6:D8)</f>
        <v>0</v>
      </c>
      <c r="E5" s="20">
        <f t="shared" si="0"/>
        <v>144636222</v>
      </c>
      <c r="F5" s="21">
        <f t="shared" si="0"/>
        <v>144636222</v>
      </c>
      <c r="G5" s="21">
        <f t="shared" si="0"/>
        <v>49844787</v>
      </c>
      <c r="H5" s="21">
        <f t="shared" si="0"/>
        <v>8802045</v>
      </c>
      <c r="I5" s="21">
        <f t="shared" si="0"/>
        <v>8664741</v>
      </c>
      <c r="J5" s="21">
        <f t="shared" si="0"/>
        <v>67311573</v>
      </c>
      <c r="K5" s="21">
        <f t="shared" si="0"/>
        <v>10409111</v>
      </c>
      <c r="L5" s="21">
        <f t="shared" si="0"/>
        <v>8964869</v>
      </c>
      <c r="M5" s="21">
        <f t="shared" si="0"/>
        <v>36908412</v>
      </c>
      <c r="N5" s="21">
        <f t="shared" si="0"/>
        <v>56282392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123593965</v>
      </c>
      <c r="X5" s="21">
        <f t="shared" si="0"/>
        <v>73420410</v>
      </c>
      <c r="Y5" s="21">
        <f t="shared" si="0"/>
        <v>50173555</v>
      </c>
      <c r="Z5" s="4">
        <f>+IF(X5&lt;&gt;0,+(Y5/X5)*100,0)</f>
        <v>68.33733971248594</v>
      </c>
      <c r="AA5" s="19">
        <f>SUM(AA6:AA8)</f>
        <v>144636222</v>
      </c>
    </row>
    <row r="6" spans="1:27" ht="12.75">
      <c r="A6" s="5" t="s">
        <v>33</v>
      </c>
      <c r="B6" s="3"/>
      <c r="C6" s="22">
        <v>4589246</v>
      </c>
      <c r="D6" s="22"/>
      <c r="E6" s="23">
        <v>4135450</v>
      </c>
      <c r="F6" s="24">
        <v>4135450</v>
      </c>
      <c r="G6" s="24">
        <v>4605577</v>
      </c>
      <c r="H6" s="24">
        <v>86957</v>
      </c>
      <c r="I6" s="24"/>
      <c r="J6" s="24">
        <v>4692534</v>
      </c>
      <c r="K6" s="24">
        <v>363512</v>
      </c>
      <c r="L6" s="24">
        <v>100000</v>
      </c>
      <c r="M6" s="24">
        <v>173913</v>
      </c>
      <c r="N6" s="24">
        <v>637425</v>
      </c>
      <c r="O6" s="24"/>
      <c r="P6" s="24"/>
      <c r="Q6" s="24"/>
      <c r="R6" s="24"/>
      <c r="S6" s="24"/>
      <c r="T6" s="24"/>
      <c r="U6" s="24"/>
      <c r="V6" s="24"/>
      <c r="W6" s="24">
        <v>5329959</v>
      </c>
      <c r="X6" s="24">
        <v>2217726</v>
      </c>
      <c r="Y6" s="24">
        <v>3112233</v>
      </c>
      <c r="Z6" s="6">
        <v>140.33</v>
      </c>
      <c r="AA6" s="22">
        <v>4135450</v>
      </c>
    </row>
    <row r="7" spans="1:27" ht="12.75">
      <c r="A7" s="5" t="s">
        <v>34</v>
      </c>
      <c r="B7" s="3"/>
      <c r="C7" s="25">
        <v>180284894</v>
      </c>
      <c r="D7" s="25"/>
      <c r="E7" s="26">
        <v>140500772</v>
      </c>
      <c r="F7" s="27">
        <v>140500772</v>
      </c>
      <c r="G7" s="27">
        <v>45238035</v>
      </c>
      <c r="H7" s="27">
        <v>8725533</v>
      </c>
      <c r="I7" s="27">
        <v>8664346</v>
      </c>
      <c r="J7" s="27">
        <v>62627914</v>
      </c>
      <c r="K7" s="27">
        <v>10029614</v>
      </c>
      <c r="L7" s="27">
        <v>8863903</v>
      </c>
      <c r="M7" s="27">
        <v>36734499</v>
      </c>
      <c r="N7" s="27">
        <v>55628016</v>
      </c>
      <c r="O7" s="27"/>
      <c r="P7" s="27"/>
      <c r="Q7" s="27"/>
      <c r="R7" s="27"/>
      <c r="S7" s="27"/>
      <c r="T7" s="27"/>
      <c r="U7" s="27"/>
      <c r="V7" s="27"/>
      <c r="W7" s="27">
        <v>118255930</v>
      </c>
      <c r="X7" s="27">
        <v>71202684</v>
      </c>
      <c r="Y7" s="27">
        <v>47053246</v>
      </c>
      <c r="Z7" s="7">
        <v>66.08</v>
      </c>
      <c r="AA7" s="25">
        <v>140500772</v>
      </c>
    </row>
    <row r="8" spans="1:27" ht="12.75">
      <c r="A8" s="5" t="s">
        <v>35</v>
      </c>
      <c r="B8" s="3"/>
      <c r="C8" s="22">
        <v>535594</v>
      </c>
      <c r="D8" s="22"/>
      <c r="E8" s="23"/>
      <c r="F8" s="24"/>
      <c r="G8" s="24">
        <v>1175</v>
      </c>
      <c r="H8" s="24">
        <v>-10445</v>
      </c>
      <c r="I8" s="24">
        <v>395</v>
      </c>
      <c r="J8" s="24">
        <v>-8875</v>
      </c>
      <c r="K8" s="24">
        <v>15985</v>
      </c>
      <c r="L8" s="24">
        <v>966</v>
      </c>
      <c r="M8" s="24"/>
      <c r="N8" s="24">
        <v>16951</v>
      </c>
      <c r="O8" s="24"/>
      <c r="P8" s="24"/>
      <c r="Q8" s="24"/>
      <c r="R8" s="24"/>
      <c r="S8" s="24"/>
      <c r="T8" s="24"/>
      <c r="U8" s="24"/>
      <c r="V8" s="24"/>
      <c r="W8" s="24">
        <v>8076</v>
      </c>
      <c r="X8" s="24"/>
      <c r="Y8" s="24">
        <v>8076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9864314</v>
      </c>
      <c r="D9" s="19">
        <f>SUM(D10:D14)</f>
        <v>0</v>
      </c>
      <c r="E9" s="20">
        <f t="shared" si="1"/>
        <v>10266068</v>
      </c>
      <c r="F9" s="21">
        <f t="shared" si="1"/>
        <v>10266068</v>
      </c>
      <c r="G9" s="21">
        <f t="shared" si="1"/>
        <v>569570</v>
      </c>
      <c r="H9" s="21">
        <f t="shared" si="1"/>
        <v>261847</v>
      </c>
      <c r="I9" s="21">
        <f t="shared" si="1"/>
        <v>215539</v>
      </c>
      <c r="J9" s="21">
        <f t="shared" si="1"/>
        <v>1046956</v>
      </c>
      <c r="K9" s="21">
        <f t="shared" si="1"/>
        <v>1788124</v>
      </c>
      <c r="L9" s="21">
        <f t="shared" si="1"/>
        <v>587661</v>
      </c>
      <c r="M9" s="21">
        <f t="shared" si="1"/>
        <v>628761</v>
      </c>
      <c r="N9" s="21">
        <f t="shared" si="1"/>
        <v>3004546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4051502</v>
      </c>
      <c r="X9" s="21">
        <f t="shared" si="1"/>
        <v>5132196</v>
      </c>
      <c r="Y9" s="21">
        <f t="shared" si="1"/>
        <v>-1080694</v>
      </c>
      <c r="Z9" s="4">
        <f>+IF(X9&lt;&gt;0,+(Y9/X9)*100,0)</f>
        <v>-21.057145907911547</v>
      </c>
      <c r="AA9" s="19">
        <f>SUM(AA10:AA14)</f>
        <v>10266068</v>
      </c>
    </row>
    <row r="10" spans="1:27" ht="12.75">
      <c r="A10" s="5" t="s">
        <v>37</v>
      </c>
      <c r="B10" s="3"/>
      <c r="C10" s="22">
        <v>3144210</v>
      </c>
      <c r="D10" s="22"/>
      <c r="E10" s="23">
        <v>3059949</v>
      </c>
      <c r="F10" s="24">
        <v>3059949</v>
      </c>
      <c r="G10" s="24">
        <v>11506</v>
      </c>
      <c r="H10" s="24">
        <v>11689</v>
      </c>
      <c r="I10" s="24">
        <v>17188</v>
      </c>
      <c r="J10" s="24">
        <v>40383</v>
      </c>
      <c r="K10" s="24">
        <v>257012</v>
      </c>
      <c r="L10" s="24">
        <v>211831</v>
      </c>
      <c r="M10" s="24">
        <v>369832</v>
      </c>
      <c r="N10" s="24">
        <v>838675</v>
      </c>
      <c r="O10" s="24"/>
      <c r="P10" s="24"/>
      <c r="Q10" s="24"/>
      <c r="R10" s="24"/>
      <c r="S10" s="24"/>
      <c r="T10" s="24"/>
      <c r="U10" s="24"/>
      <c r="V10" s="24"/>
      <c r="W10" s="24">
        <v>879058</v>
      </c>
      <c r="X10" s="24">
        <v>1529973</v>
      </c>
      <c r="Y10" s="24">
        <v>-650915</v>
      </c>
      <c r="Z10" s="6">
        <v>-42.54</v>
      </c>
      <c r="AA10" s="22">
        <v>3059949</v>
      </c>
    </row>
    <row r="11" spans="1:27" ht="12.75">
      <c r="A11" s="5" t="s">
        <v>38</v>
      </c>
      <c r="B11" s="3"/>
      <c r="C11" s="22">
        <v>4951714</v>
      </c>
      <c r="D11" s="22"/>
      <c r="E11" s="23">
        <v>230368</v>
      </c>
      <c r="F11" s="24">
        <v>230368</v>
      </c>
      <c r="G11" s="24">
        <v>25934</v>
      </c>
      <c r="H11" s="24">
        <v>28993</v>
      </c>
      <c r="I11" s="24">
        <v>22747</v>
      </c>
      <c r="J11" s="24">
        <v>77674</v>
      </c>
      <c r="K11" s="24">
        <v>6623</v>
      </c>
      <c r="L11" s="24">
        <v>16920</v>
      </c>
      <c r="M11" s="24">
        <v>27499</v>
      </c>
      <c r="N11" s="24">
        <v>51042</v>
      </c>
      <c r="O11" s="24"/>
      <c r="P11" s="24"/>
      <c r="Q11" s="24"/>
      <c r="R11" s="24"/>
      <c r="S11" s="24"/>
      <c r="T11" s="24"/>
      <c r="U11" s="24"/>
      <c r="V11" s="24"/>
      <c r="W11" s="24">
        <v>128716</v>
      </c>
      <c r="X11" s="24">
        <v>114346</v>
      </c>
      <c r="Y11" s="24">
        <v>14370</v>
      </c>
      <c r="Z11" s="6">
        <v>12.57</v>
      </c>
      <c r="AA11" s="22">
        <v>230368</v>
      </c>
    </row>
    <row r="12" spans="1:27" ht="12.75">
      <c r="A12" s="5" t="s">
        <v>39</v>
      </c>
      <c r="B12" s="3"/>
      <c r="C12" s="22">
        <v>386207</v>
      </c>
      <c r="D12" s="22"/>
      <c r="E12" s="23">
        <v>1276501</v>
      </c>
      <c r="F12" s="24">
        <v>1276501</v>
      </c>
      <c r="G12" s="24">
        <v>2401</v>
      </c>
      <c r="H12" s="24">
        <v>6355</v>
      </c>
      <c r="I12" s="24">
        <v>1721</v>
      </c>
      <c r="J12" s="24">
        <v>10477</v>
      </c>
      <c r="K12" s="24">
        <v>106375</v>
      </c>
      <c r="L12" s="24">
        <v>181662</v>
      </c>
      <c r="M12" s="24">
        <v>60209</v>
      </c>
      <c r="N12" s="24">
        <v>348246</v>
      </c>
      <c r="O12" s="24"/>
      <c r="P12" s="24"/>
      <c r="Q12" s="24"/>
      <c r="R12" s="24"/>
      <c r="S12" s="24"/>
      <c r="T12" s="24"/>
      <c r="U12" s="24"/>
      <c r="V12" s="24"/>
      <c r="W12" s="24">
        <v>358723</v>
      </c>
      <c r="X12" s="24">
        <v>638250</v>
      </c>
      <c r="Y12" s="24">
        <v>-279527</v>
      </c>
      <c r="Z12" s="6">
        <v>-43.8</v>
      </c>
      <c r="AA12" s="22">
        <v>1276501</v>
      </c>
    </row>
    <row r="13" spans="1:27" ht="12.75">
      <c r="A13" s="5" t="s">
        <v>40</v>
      </c>
      <c r="B13" s="3"/>
      <c r="C13" s="22">
        <v>21023</v>
      </c>
      <c r="D13" s="22"/>
      <c r="E13" s="23">
        <v>4032716</v>
      </c>
      <c r="F13" s="24">
        <v>4032716</v>
      </c>
      <c r="G13" s="24">
        <v>197523</v>
      </c>
      <c r="H13" s="24">
        <v>207569</v>
      </c>
      <c r="I13" s="24">
        <v>167313</v>
      </c>
      <c r="J13" s="24">
        <v>572405</v>
      </c>
      <c r="K13" s="24">
        <v>323337</v>
      </c>
      <c r="L13" s="24">
        <v>169301</v>
      </c>
      <c r="M13" s="24">
        <v>162712</v>
      </c>
      <c r="N13" s="24">
        <v>655350</v>
      </c>
      <c r="O13" s="24"/>
      <c r="P13" s="24"/>
      <c r="Q13" s="24"/>
      <c r="R13" s="24"/>
      <c r="S13" s="24"/>
      <c r="T13" s="24"/>
      <c r="U13" s="24"/>
      <c r="V13" s="24"/>
      <c r="W13" s="24">
        <v>1227755</v>
      </c>
      <c r="X13" s="24">
        <v>2016357</v>
      </c>
      <c r="Y13" s="24">
        <v>-788602</v>
      </c>
      <c r="Z13" s="6">
        <v>-39.11</v>
      </c>
      <c r="AA13" s="22">
        <v>4032716</v>
      </c>
    </row>
    <row r="14" spans="1:27" ht="12.75">
      <c r="A14" s="5" t="s">
        <v>41</v>
      </c>
      <c r="B14" s="3"/>
      <c r="C14" s="25">
        <v>1361160</v>
      </c>
      <c r="D14" s="25"/>
      <c r="E14" s="26">
        <v>1666534</v>
      </c>
      <c r="F14" s="27">
        <v>1666534</v>
      </c>
      <c r="G14" s="27">
        <v>332206</v>
      </c>
      <c r="H14" s="27">
        <v>7241</v>
      </c>
      <c r="I14" s="27">
        <v>6570</v>
      </c>
      <c r="J14" s="27">
        <v>346017</v>
      </c>
      <c r="K14" s="27">
        <v>1094777</v>
      </c>
      <c r="L14" s="27">
        <v>7947</v>
      </c>
      <c r="M14" s="27">
        <v>8509</v>
      </c>
      <c r="N14" s="27">
        <v>1111233</v>
      </c>
      <c r="O14" s="27"/>
      <c r="P14" s="27"/>
      <c r="Q14" s="27"/>
      <c r="R14" s="27"/>
      <c r="S14" s="27"/>
      <c r="T14" s="27"/>
      <c r="U14" s="27"/>
      <c r="V14" s="27"/>
      <c r="W14" s="27">
        <v>1457250</v>
      </c>
      <c r="X14" s="27">
        <v>833270</v>
      </c>
      <c r="Y14" s="27">
        <v>623980</v>
      </c>
      <c r="Z14" s="7">
        <v>74.88</v>
      </c>
      <c r="AA14" s="25">
        <v>1666534</v>
      </c>
    </row>
    <row r="15" spans="1:27" ht="12.75">
      <c r="A15" s="2" t="s">
        <v>42</v>
      </c>
      <c r="B15" s="8"/>
      <c r="C15" s="19">
        <f aca="true" t="shared" si="2" ref="C15:Y15">SUM(C16:C18)</f>
        <v>23465833</v>
      </c>
      <c r="D15" s="19">
        <f>SUM(D16:D18)</f>
        <v>0</v>
      </c>
      <c r="E15" s="20">
        <f t="shared" si="2"/>
        <v>9942315</v>
      </c>
      <c r="F15" s="21">
        <f t="shared" si="2"/>
        <v>9942315</v>
      </c>
      <c r="G15" s="21">
        <f t="shared" si="2"/>
        <v>1175353</v>
      </c>
      <c r="H15" s="21">
        <f t="shared" si="2"/>
        <v>1339606</v>
      </c>
      <c r="I15" s="21">
        <f t="shared" si="2"/>
        <v>933079</v>
      </c>
      <c r="J15" s="21">
        <f t="shared" si="2"/>
        <v>3448038</v>
      </c>
      <c r="K15" s="21">
        <f t="shared" si="2"/>
        <v>1544462</v>
      </c>
      <c r="L15" s="21">
        <f t="shared" si="2"/>
        <v>1684176</v>
      </c>
      <c r="M15" s="21">
        <f t="shared" si="2"/>
        <v>1752735</v>
      </c>
      <c r="N15" s="21">
        <f t="shared" si="2"/>
        <v>4981373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8429411</v>
      </c>
      <c r="X15" s="21">
        <f t="shared" si="2"/>
        <v>6142764</v>
      </c>
      <c r="Y15" s="21">
        <f t="shared" si="2"/>
        <v>2286647</v>
      </c>
      <c r="Z15" s="4">
        <f>+IF(X15&lt;&gt;0,+(Y15/X15)*100,0)</f>
        <v>37.225050482160796</v>
      </c>
      <c r="AA15" s="19">
        <f>SUM(AA16:AA18)</f>
        <v>9942315</v>
      </c>
    </row>
    <row r="16" spans="1:27" ht="12.75">
      <c r="A16" s="5" t="s">
        <v>43</v>
      </c>
      <c r="B16" s="3"/>
      <c r="C16" s="22">
        <v>5586427</v>
      </c>
      <c r="D16" s="22"/>
      <c r="E16" s="23">
        <v>3405775</v>
      </c>
      <c r="F16" s="24">
        <v>3405775</v>
      </c>
      <c r="G16" s="24">
        <v>745453</v>
      </c>
      <c r="H16" s="24">
        <v>1418177</v>
      </c>
      <c r="I16" s="24">
        <v>781580</v>
      </c>
      <c r="J16" s="24">
        <v>2945210</v>
      </c>
      <c r="K16" s="24">
        <v>1239200</v>
      </c>
      <c r="L16" s="24">
        <v>1084164</v>
      </c>
      <c r="M16" s="24">
        <v>694544</v>
      </c>
      <c r="N16" s="24">
        <v>3017908</v>
      </c>
      <c r="O16" s="24"/>
      <c r="P16" s="24"/>
      <c r="Q16" s="24"/>
      <c r="R16" s="24"/>
      <c r="S16" s="24"/>
      <c r="T16" s="24"/>
      <c r="U16" s="24"/>
      <c r="V16" s="24"/>
      <c r="W16" s="24">
        <v>5963118</v>
      </c>
      <c r="X16" s="24">
        <v>2373115</v>
      </c>
      <c r="Y16" s="24">
        <v>3590003</v>
      </c>
      <c r="Z16" s="6">
        <v>151.28</v>
      </c>
      <c r="AA16" s="22">
        <v>3405775</v>
      </c>
    </row>
    <row r="17" spans="1:27" ht="12.75">
      <c r="A17" s="5" t="s">
        <v>44</v>
      </c>
      <c r="B17" s="3"/>
      <c r="C17" s="22">
        <v>16602623</v>
      </c>
      <c r="D17" s="22"/>
      <c r="E17" s="23">
        <v>5068885</v>
      </c>
      <c r="F17" s="24">
        <v>5068885</v>
      </c>
      <c r="G17" s="24">
        <v>351951</v>
      </c>
      <c r="H17" s="24">
        <v>-124907</v>
      </c>
      <c r="I17" s="24">
        <v>82725</v>
      </c>
      <c r="J17" s="24">
        <v>309769</v>
      </c>
      <c r="K17" s="24">
        <v>183189</v>
      </c>
      <c r="L17" s="24">
        <v>523590</v>
      </c>
      <c r="M17" s="24">
        <v>451135</v>
      </c>
      <c r="N17" s="24">
        <v>1157914</v>
      </c>
      <c r="O17" s="24"/>
      <c r="P17" s="24"/>
      <c r="Q17" s="24"/>
      <c r="R17" s="24"/>
      <c r="S17" s="24"/>
      <c r="T17" s="24"/>
      <c r="U17" s="24"/>
      <c r="V17" s="24"/>
      <c r="W17" s="24">
        <v>1467683</v>
      </c>
      <c r="X17" s="24">
        <v>3034436</v>
      </c>
      <c r="Y17" s="24">
        <v>-1566753</v>
      </c>
      <c r="Z17" s="6">
        <v>-51.63</v>
      </c>
      <c r="AA17" s="22">
        <v>5068885</v>
      </c>
    </row>
    <row r="18" spans="1:27" ht="12.75">
      <c r="A18" s="5" t="s">
        <v>45</v>
      </c>
      <c r="B18" s="3"/>
      <c r="C18" s="22">
        <v>1276783</v>
      </c>
      <c r="D18" s="22"/>
      <c r="E18" s="23">
        <v>1467655</v>
      </c>
      <c r="F18" s="24">
        <v>1467655</v>
      </c>
      <c r="G18" s="24">
        <v>77949</v>
      </c>
      <c r="H18" s="24">
        <v>46336</v>
      </c>
      <c r="I18" s="24">
        <v>68774</v>
      </c>
      <c r="J18" s="24">
        <v>193059</v>
      </c>
      <c r="K18" s="24">
        <v>122073</v>
      </c>
      <c r="L18" s="24">
        <v>76422</v>
      </c>
      <c r="M18" s="24">
        <v>607056</v>
      </c>
      <c r="N18" s="24">
        <v>805551</v>
      </c>
      <c r="O18" s="24"/>
      <c r="P18" s="24"/>
      <c r="Q18" s="24"/>
      <c r="R18" s="24"/>
      <c r="S18" s="24"/>
      <c r="T18" s="24"/>
      <c r="U18" s="24"/>
      <c r="V18" s="24"/>
      <c r="W18" s="24">
        <v>998610</v>
      </c>
      <c r="X18" s="24">
        <v>735213</v>
      </c>
      <c r="Y18" s="24">
        <v>263397</v>
      </c>
      <c r="Z18" s="6">
        <v>35.83</v>
      </c>
      <c r="AA18" s="22">
        <v>1467655</v>
      </c>
    </row>
    <row r="19" spans="1:27" ht="12.75">
      <c r="A19" s="2" t="s">
        <v>46</v>
      </c>
      <c r="B19" s="8"/>
      <c r="C19" s="19">
        <f aca="true" t="shared" si="3" ref="C19:Y19">SUM(C20:C23)</f>
        <v>141166255</v>
      </c>
      <c r="D19" s="19">
        <f>SUM(D20:D23)</f>
        <v>0</v>
      </c>
      <c r="E19" s="20">
        <f t="shared" si="3"/>
        <v>196950937</v>
      </c>
      <c r="F19" s="21">
        <f t="shared" si="3"/>
        <v>196950937</v>
      </c>
      <c r="G19" s="21">
        <f t="shared" si="3"/>
        <v>13744968</v>
      </c>
      <c r="H19" s="21">
        <f t="shared" si="3"/>
        <v>9736950</v>
      </c>
      <c r="I19" s="21">
        <f t="shared" si="3"/>
        <v>11745548</v>
      </c>
      <c r="J19" s="21">
        <f t="shared" si="3"/>
        <v>35227466</v>
      </c>
      <c r="K19" s="21">
        <f t="shared" si="3"/>
        <v>15756022</v>
      </c>
      <c r="L19" s="21">
        <f t="shared" si="3"/>
        <v>16859164</v>
      </c>
      <c r="M19" s="21">
        <f t="shared" si="3"/>
        <v>10914740</v>
      </c>
      <c r="N19" s="21">
        <f t="shared" si="3"/>
        <v>43529926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78757392</v>
      </c>
      <c r="X19" s="21">
        <f t="shared" si="3"/>
        <v>98475471</v>
      </c>
      <c r="Y19" s="21">
        <f t="shared" si="3"/>
        <v>-19718079</v>
      </c>
      <c r="Z19" s="4">
        <f>+IF(X19&lt;&gt;0,+(Y19/X19)*100,0)</f>
        <v>-20.02334063474548</v>
      </c>
      <c r="AA19" s="19">
        <f>SUM(AA20:AA23)</f>
        <v>196950937</v>
      </c>
    </row>
    <row r="20" spans="1:27" ht="12.75">
      <c r="A20" s="5" t="s">
        <v>47</v>
      </c>
      <c r="B20" s="3"/>
      <c r="C20" s="22">
        <v>61347984</v>
      </c>
      <c r="D20" s="22"/>
      <c r="E20" s="23">
        <v>68709821</v>
      </c>
      <c r="F20" s="24">
        <v>68709821</v>
      </c>
      <c r="G20" s="24">
        <v>7244506</v>
      </c>
      <c r="H20" s="24">
        <v>4153460</v>
      </c>
      <c r="I20" s="24">
        <v>5749050</v>
      </c>
      <c r="J20" s="24">
        <v>17147016</v>
      </c>
      <c r="K20" s="24">
        <v>5789047</v>
      </c>
      <c r="L20" s="24">
        <v>4908015</v>
      </c>
      <c r="M20" s="24">
        <v>4451705</v>
      </c>
      <c r="N20" s="24">
        <v>15148767</v>
      </c>
      <c r="O20" s="24"/>
      <c r="P20" s="24"/>
      <c r="Q20" s="24"/>
      <c r="R20" s="24"/>
      <c r="S20" s="24"/>
      <c r="T20" s="24"/>
      <c r="U20" s="24"/>
      <c r="V20" s="24"/>
      <c r="W20" s="24">
        <v>32295783</v>
      </c>
      <c r="X20" s="24">
        <v>34354905</v>
      </c>
      <c r="Y20" s="24">
        <v>-2059122</v>
      </c>
      <c r="Z20" s="6">
        <v>-5.99</v>
      </c>
      <c r="AA20" s="22">
        <v>68709821</v>
      </c>
    </row>
    <row r="21" spans="1:27" ht="12.75">
      <c r="A21" s="5" t="s">
        <v>48</v>
      </c>
      <c r="B21" s="3"/>
      <c r="C21" s="22">
        <v>51403245</v>
      </c>
      <c r="D21" s="22"/>
      <c r="E21" s="23">
        <v>76485905</v>
      </c>
      <c r="F21" s="24">
        <v>76485905</v>
      </c>
      <c r="G21" s="24">
        <v>3637259</v>
      </c>
      <c r="H21" s="24">
        <v>3220100</v>
      </c>
      <c r="I21" s="24">
        <v>3053691</v>
      </c>
      <c r="J21" s="24">
        <v>9911050</v>
      </c>
      <c r="K21" s="24">
        <v>2650792</v>
      </c>
      <c r="L21" s="24">
        <v>9418396</v>
      </c>
      <c r="M21" s="24">
        <v>3828584</v>
      </c>
      <c r="N21" s="24">
        <v>15897772</v>
      </c>
      <c r="O21" s="24"/>
      <c r="P21" s="24"/>
      <c r="Q21" s="24"/>
      <c r="R21" s="24"/>
      <c r="S21" s="24"/>
      <c r="T21" s="24"/>
      <c r="U21" s="24"/>
      <c r="V21" s="24"/>
      <c r="W21" s="24">
        <v>25808822</v>
      </c>
      <c r="X21" s="24">
        <v>38242962</v>
      </c>
      <c r="Y21" s="24">
        <v>-12434140</v>
      </c>
      <c r="Z21" s="6">
        <v>-32.51</v>
      </c>
      <c r="AA21" s="22">
        <v>76485905</v>
      </c>
    </row>
    <row r="22" spans="1:27" ht="12.75">
      <c r="A22" s="5" t="s">
        <v>49</v>
      </c>
      <c r="B22" s="3"/>
      <c r="C22" s="25">
        <v>10511750</v>
      </c>
      <c r="D22" s="25"/>
      <c r="E22" s="26">
        <v>23717704</v>
      </c>
      <c r="F22" s="27">
        <v>23717704</v>
      </c>
      <c r="G22" s="27">
        <v>1027581</v>
      </c>
      <c r="H22" s="27">
        <v>820371</v>
      </c>
      <c r="I22" s="27">
        <v>1373682</v>
      </c>
      <c r="J22" s="27">
        <v>3221634</v>
      </c>
      <c r="K22" s="27">
        <v>4795292</v>
      </c>
      <c r="L22" s="27">
        <v>952150</v>
      </c>
      <c r="M22" s="27">
        <v>1049751</v>
      </c>
      <c r="N22" s="27">
        <v>6797193</v>
      </c>
      <c r="O22" s="27"/>
      <c r="P22" s="27"/>
      <c r="Q22" s="27"/>
      <c r="R22" s="27"/>
      <c r="S22" s="27"/>
      <c r="T22" s="27"/>
      <c r="U22" s="27"/>
      <c r="V22" s="27"/>
      <c r="W22" s="27">
        <v>10018827</v>
      </c>
      <c r="X22" s="27">
        <v>11858850</v>
      </c>
      <c r="Y22" s="27">
        <v>-1840023</v>
      </c>
      <c r="Z22" s="7">
        <v>-15.52</v>
      </c>
      <c r="AA22" s="25">
        <v>23717704</v>
      </c>
    </row>
    <row r="23" spans="1:27" ht="12.75">
      <c r="A23" s="5" t="s">
        <v>50</v>
      </c>
      <c r="B23" s="3"/>
      <c r="C23" s="22">
        <v>17903276</v>
      </c>
      <c r="D23" s="22"/>
      <c r="E23" s="23">
        <v>28037507</v>
      </c>
      <c r="F23" s="24">
        <v>28037507</v>
      </c>
      <c r="G23" s="24">
        <v>1835622</v>
      </c>
      <c r="H23" s="24">
        <v>1543019</v>
      </c>
      <c r="I23" s="24">
        <v>1569125</v>
      </c>
      <c r="J23" s="24">
        <v>4947766</v>
      </c>
      <c r="K23" s="24">
        <v>2520891</v>
      </c>
      <c r="L23" s="24">
        <v>1580603</v>
      </c>
      <c r="M23" s="24">
        <v>1584700</v>
      </c>
      <c r="N23" s="24">
        <v>5686194</v>
      </c>
      <c r="O23" s="24"/>
      <c r="P23" s="24"/>
      <c r="Q23" s="24"/>
      <c r="R23" s="24"/>
      <c r="S23" s="24"/>
      <c r="T23" s="24"/>
      <c r="U23" s="24"/>
      <c r="V23" s="24"/>
      <c r="W23" s="24">
        <v>10633960</v>
      </c>
      <c r="X23" s="24">
        <v>14018754</v>
      </c>
      <c r="Y23" s="24">
        <v>-3384794</v>
      </c>
      <c r="Z23" s="6">
        <v>-24.14</v>
      </c>
      <c r="AA23" s="22">
        <v>28037507</v>
      </c>
    </row>
    <row r="24" spans="1:27" ht="12.75">
      <c r="A24" s="2" t="s">
        <v>51</v>
      </c>
      <c r="B24" s="8" t="s">
        <v>52</v>
      </c>
      <c r="C24" s="19"/>
      <c r="D24" s="19"/>
      <c r="E24" s="20">
        <v>7704402</v>
      </c>
      <c r="F24" s="21">
        <v>7704402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3852204</v>
      </c>
      <c r="Y24" s="21">
        <v>-3852204</v>
      </c>
      <c r="Z24" s="4">
        <v>-100</v>
      </c>
      <c r="AA24" s="19">
        <v>7704402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359906136</v>
      </c>
      <c r="D25" s="44">
        <f>+D5+D9+D15+D19+D24</f>
        <v>0</v>
      </c>
      <c r="E25" s="45">
        <f t="shared" si="4"/>
        <v>369499944</v>
      </c>
      <c r="F25" s="46">
        <f t="shared" si="4"/>
        <v>369499944</v>
      </c>
      <c r="G25" s="46">
        <f t="shared" si="4"/>
        <v>65334678</v>
      </c>
      <c r="H25" s="46">
        <f t="shared" si="4"/>
        <v>20140448</v>
      </c>
      <c r="I25" s="46">
        <f t="shared" si="4"/>
        <v>21558907</v>
      </c>
      <c r="J25" s="46">
        <f t="shared" si="4"/>
        <v>107034033</v>
      </c>
      <c r="K25" s="46">
        <f t="shared" si="4"/>
        <v>29497719</v>
      </c>
      <c r="L25" s="46">
        <f t="shared" si="4"/>
        <v>28095870</v>
      </c>
      <c r="M25" s="46">
        <f t="shared" si="4"/>
        <v>50204648</v>
      </c>
      <c r="N25" s="46">
        <f t="shared" si="4"/>
        <v>107798237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214832270</v>
      </c>
      <c r="X25" s="46">
        <f t="shared" si="4"/>
        <v>187023045</v>
      </c>
      <c r="Y25" s="46">
        <f t="shared" si="4"/>
        <v>27809225</v>
      </c>
      <c r="Z25" s="47">
        <f>+IF(X25&lt;&gt;0,+(Y25/X25)*100,0)</f>
        <v>14.869410879284956</v>
      </c>
      <c r="AA25" s="44">
        <f>+AA5+AA9+AA15+AA19+AA24</f>
        <v>369499944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111285468</v>
      </c>
      <c r="D28" s="19">
        <f>SUM(D29:D31)</f>
        <v>0</v>
      </c>
      <c r="E28" s="20">
        <f t="shared" si="5"/>
        <v>129936171</v>
      </c>
      <c r="F28" s="21">
        <f t="shared" si="5"/>
        <v>129936171</v>
      </c>
      <c r="G28" s="21">
        <f t="shared" si="5"/>
        <v>2059624</v>
      </c>
      <c r="H28" s="21">
        <f t="shared" si="5"/>
        <v>4644605</v>
      </c>
      <c r="I28" s="21">
        <f t="shared" si="5"/>
        <v>13437167</v>
      </c>
      <c r="J28" s="21">
        <f t="shared" si="5"/>
        <v>20141396</v>
      </c>
      <c r="K28" s="21">
        <f t="shared" si="5"/>
        <v>5965464</v>
      </c>
      <c r="L28" s="21">
        <f t="shared" si="5"/>
        <v>7115953</v>
      </c>
      <c r="M28" s="21">
        <f t="shared" si="5"/>
        <v>10181632</v>
      </c>
      <c r="N28" s="21">
        <f t="shared" si="5"/>
        <v>23263049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43404445</v>
      </c>
      <c r="X28" s="21">
        <f t="shared" si="5"/>
        <v>65460220</v>
      </c>
      <c r="Y28" s="21">
        <f t="shared" si="5"/>
        <v>-22055775</v>
      </c>
      <c r="Z28" s="4">
        <f>+IF(X28&lt;&gt;0,+(Y28/X28)*100,0)</f>
        <v>-33.69340188590873</v>
      </c>
      <c r="AA28" s="19">
        <f>SUM(AA29:AA31)</f>
        <v>129936171</v>
      </c>
    </row>
    <row r="29" spans="1:27" ht="12.75">
      <c r="A29" s="5" t="s">
        <v>33</v>
      </c>
      <c r="B29" s="3"/>
      <c r="C29" s="22">
        <v>31836305</v>
      </c>
      <c r="D29" s="22"/>
      <c r="E29" s="23">
        <v>33200395</v>
      </c>
      <c r="F29" s="24">
        <v>33200395</v>
      </c>
      <c r="G29" s="24">
        <v>897074</v>
      </c>
      <c r="H29" s="24">
        <v>1215359</v>
      </c>
      <c r="I29" s="24">
        <v>4960509</v>
      </c>
      <c r="J29" s="24">
        <v>7072942</v>
      </c>
      <c r="K29" s="24">
        <v>1692686</v>
      </c>
      <c r="L29" s="24">
        <v>3020782</v>
      </c>
      <c r="M29" s="24">
        <v>2707231</v>
      </c>
      <c r="N29" s="24">
        <v>7420699</v>
      </c>
      <c r="O29" s="24"/>
      <c r="P29" s="24"/>
      <c r="Q29" s="24"/>
      <c r="R29" s="24"/>
      <c r="S29" s="24"/>
      <c r="T29" s="24"/>
      <c r="U29" s="24"/>
      <c r="V29" s="24"/>
      <c r="W29" s="24">
        <v>14493641</v>
      </c>
      <c r="X29" s="24">
        <v>16727294</v>
      </c>
      <c r="Y29" s="24">
        <v>-2233653</v>
      </c>
      <c r="Z29" s="6">
        <v>-13.35</v>
      </c>
      <c r="AA29" s="22">
        <v>33200395</v>
      </c>
    </row>
    <row r="30" spans="1:27" ht="12.75">
      <c r="A30" s="5" t="s">
        <v>34</v>
      </c>
      <c r="B30" s="3"/>
      <c r="C30" s="25">
        <v>64872402</v>
      </c>
      <c r="D30" s="25"/>
      <c r="E30" s="26">
        <v>90946776</v>
      </c>
      <c r="F30" s="27">
        <v>90946776</v>
      </c>
      <c r="G30" s="27">
        <v>709176</v>
      </c>
      <c r="H30" s="27">
        <v>837285</v>
      </c>
      <c r="I30" s="27">
        <v>7036908</v>
      </c>
      <c r="J30" s="27">
        <v>8583369</v>
      </c>
      <c r="K30" s="27">
        <v>3243194</v>
      </c>
      <c r="L30" s="27">
        <v>2830786</v>
      </c>
      <c r="M30" s="27">
        <v>5080525</v>
      </c>
      <c r="N30" s="27">
        <v>11154505</v>
      </c>
      <c r="O30" s="27"/>
      <c r="P30" s="27"/>
      <c r="Q30" s="27"/>
      <c r="R30" s="27"/>
      <c r="S30" s="27"/>
      <c r="T30" s="27"/>
      <c r="U30" s="27"/>
      <c r="V30" s="27"/>
      <c r="W30" s="27">
        <v>19737874</v>
      </c>
      <c r="X30" s="27">
        <v>45838250</v>
      </c>
      <c r="Y30" s="27">
        <v>-26100376</v>
      </c>
      <c r="Z30" s="7">
        <v>-56.94</v>
      </c>
      <c r="AA30" s="25">
        <v>90946776</v>
      </c>
    </row>
    <row r="31" spans="1:27" ht="12.75">
      <c r="A31" s="5" t="s">
        <v>35</v>
      </c>
      <c r="B31" s="3"/>
      <c r="C31" s="22">
        <v>14576761</v>
      </c>
      <c r="D31" s="22"/>
      <c r="E31" s="23">
        <v>5789000</v>
      </c>
      <c r="F31" s="24">
        <v>5789000</v>
      </c>
      <c r="G31" s="24">
        <v>453374</v>
      </c>
      <c r="H31" s="24">
        <v>2591961</v>
      </c>
      <c r="I31" s="24">
        <v>1439750</v>
      </c>
      <c r="J31" s="24">
        <v>4485085</v>
      </c>
      <c r="K31" s="24">
        <v>1029584</v>
      </c>
      <c r="L31" s="24">
        <v>1264385</v>
      </c>
      <c r="M31" s="24">
        <v>2393876</v>
      </c>
      <c r="N31" s="24">
        <v>4687845</v>
      </c>
      <c r="O31" s="24"/>
      <c r="P31" s="24"/>
      <c r="Q31" s="24"/>
      <c r="R31" s="24"/>
      <c r="S31" s="24"/>
      <c r="T31" s="24"/>
      <c r="U31" s="24"/>
      <c r="V31" s="24"/>
      <c r="W31" s="24">
        <v>9172930</v>
      </c>
      <c r="X31" s="24">
        <v>2894676</v>
      </c>
      <c r="Y31" s="24">
        <v>6278254</v>
      </c>
      <c r="Z31" s="6">
        <v>216.89</v>
      </c>
      <c r="AA31" s="22">
        <v>5789000</v>
      </c>
    </row>
    <row r="32" spans="1:27" ht="12.75">
      <c r="A32" s="2" t="s">
        <v>36</v>
      </c>
      <c r="B32" s="3"/>
      <c r="C32" s="19">
        <f aca="true" t="shared" si="6" ref="C32:Y32">SUM(C33:C37)</f>
        <v>28760431</v>
      </c>
      <c r="D32" s="19">
        <f>SUM(D33:D37)</f>
        <v>0</v>
      </c>
      <c r="E32" s="20">
        <f t="shared" si="6"/>
        <v>34239537</v>
      </c>
      <c r="F32" s="21">
        <f t="shared" si="6"/>
        <v>34239537</v>
      </c>
      <c r="G32" s="21">
        <f t="shared" si="6"/>
        <v>150596</v>
      </c>
      <c r="H32" s="21">
        <f t="shared" si="6"/>
        <v>381664</v>
      </c>
      <c r="I32" s="21">
        <f t="shared" si="6"/>
        <v>5492098</v>
      </c>
      <c r="J32" s="21">
        <f t="shared" si="6"/>
        <v>6024358</v>
      </c>
      <c r="K32" s="21">
        <f t="shared" si="6"/>
        <v>10721392</v>
      </c>
      <c r="L32" s="21">
        <f t="shared" si="6"/>
        <v>2837647</v>
      </c>
      <c r="M32" s="21">
        <f t="shared" si="6"/>
        <v>3891809</v>
      </c>
      <c r="N32" s="21">
        <f t="shared" si="6"/>
        <v>17450848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23475206</v>
      </c>
      <c r="X32" s="21">
        <f t="shared" si="6"/>
        <v>17785294</v>
      </c>
      <c r="Y32" s="21">
        <f t="shared" si="6"/>
        <v>5689912</v>
      </c>
      <c r="Z32" s="4">
        <f>+IF(X32&lt;&gt;0,+(Y32/X32)*100,0)</f>
        <v>31.99222908544554</v>
      </c>
      <c r="AA32" s="19">
        <f>SUM(AA33:AA37)</f>
        <v>34239537</v>
      </c>
    </row>
    <row r="33" spans="1:27" ht="12.75">
      <c r="A33" s="5" t="s">
        <v>37</v>
      </c>
      <c r="B33" s="3"/>
      <c r="C33" s="22">
        <v>10262447</v>
      </c>
      <c r="D33" s="22"/>
      <c r="E33" s="23">
        <v>8613568</v>
      </c>
      <c r="F33" s="24">
        <v>8613568</v>
      </c>
      <c r="G33" s="24">
        <v>47081</v>
      </c>
      <c r="H33" s="24">
        <v>176451</v>
      </c>
      <c r="I33" s="24">
        <v>1341420</v>
      </c>
      <c r="J33" s="24">
        <v>1564952</v>
      </c>
      <c r="K33" s="24">
        <v>8811338</v>
      </c>
      <c r="L33" s="24">
        <v>800785</v>
      </c>
      <c r="M33" s="24">
        <v>996084</v>
      </c>
      <c r="N33" s="24">
        <v>10608207</v>
      </c>
      <c r="O33" s="24"/>
      <c r="P33" s="24"/>
      <c r="Q33" s="24"/>
      <c r="R33" s="24"/>
      <c r="S33" s="24"/>
      <c r="T33" s="24"/>
      <c r="U33" s="24"/>
      <c r="V33" s="24"/>
      <c r="W33" s="24">
        <v>12173159</v>
      </c>
      <c r="X33" s="24">
        <v>4406403</v>
      </c>
      <c r="Y33" s="24">
        <v>7766756</v>
      </c>
      <c r="Z33" s="6">
        <v>176.26</v>
      </c>
      <c r="AA33" s="22">
        <v>8613568</v>
      </c>
    </row>
    <row r="34" spans="1:27" ht="12.75">
      <c r="A34" s="5" t="s">
        <v>38</v>
      </c>
      <c r="B34" s="3"/>
      <c r="C34" s="22">
        <v>8954424</v>
      </c>
      <c r="D34" s="22"/>
      <c r="E34" s="23">
        <v>11066053</v>
      </c>
      <c r="F34" s="24">
        <v>11066053</v>
      </c>
      <c r="G34" s="24">
        <v>55940</v>
      </c>
      <c r="H34" s="24">
        <v>133416</v>
      </c>
      <c r="I34" s="24">
        <v>1902762</v>
      </c>
      <c r="J34" s="24">
        <v>2092118</v>
      </c>
      <c r="K34" s="24">
        <v>591392</v>
      </c>
      <c r="L34" s="24">
        <v>914052</v>
      </c>
      <c r="M34" s="24">
        <v>1662124</v>
      </c>
      <c r="N34" s="24">
        <v>3167568</v>
      </c>
      <c r="O34" s="24"/>
      <c r="P34" s="24"/>
      <c r="Q34" s="24"/>
      <c r="R34" s="24"/>
      <c r="S34" s="24"/>
      <c r="T34" s="24"/>
      <c r="U34" s="24"/>
      <c r="V34" s="24"/>
      <c r="W34" s="24">
        <v>5259686</v>
      </c>
      <c r="X34" s="24">
        <v>5822099</v>
      </c>
      <c r="Y34" s="24">
        <v>-562413</v>
      </c>
      <c r="Z34" s="6">
        <v>-9.66</v>
      </c>
      <c r="AA34" s="22">
        <v>11066053</v>
      </c>
    </row>
    <row r="35" spans="1:27" ht="12.75">
      <c r="A35" s="5" t="s">
        <v>39</v>
      </c>
      <c r="B35" s="3"/>
      <c r="C35" s="22">
        <v>6121765</v>
      </c>
      <c r="D35" s="22"/>
      <c r="E35" s="23">
        <v>7537264</v>
      </c>
      <c r="F35" s="24">
        <v>7537264</v>
      </c>
      <c r="G35" s="24">
        <v>28361</v>
      </c>
      <c r="H35" s="24">
        <v>30989</v>
      </c>
      <c r="I35" s="24">
        <v>1380614</v>
      </c>
      <c r="J35" s="24">
        <v>1439964</v>
      </c>
      <c r="K35" s="24">
        <v>1010948</v>
      </c>
      <c r="L35" s="24">
        <v>696391</v>
      </c>
      <c r="M35" s="24">
        <v>715504</v>
      </c>
      <c r="N35" s="24">
        <v>2422843</v>
      </c>
      <c r="O35" s="24"/>
      <c r="P35" s="24"/>
      <c r="Q35" s="24"/>
      <c r="R35" s="24"/>
      <c r="S35" s="24"/>
      <c r="T35" s="24"/>
      <c r="U35" s="24"/>
      <c r="V35" s="24"/>
      <c r="W35" s="24">
        <v>3862807</v>
      </c>
      <c r="X35" s="24">
        <v>3917660</v>
      </c>
      <c r="Y35" s="24">
        <v>-54853</v>
      </c>
      <c r="Z35" s="6">
        <v>-1.4</v>
      </c>
      <c r="AA35" s="22">
        <v>7537264</v>
      </c>
    </row>
    <row r="36" spans="1:27" ht="12.75">
      <c r="A36" s="5" t="s">
        <v>40</v>
      </c>
      <c r="B36" s="3"/>
      <c r="C36" s="22">
        <v>1668753</v>
      </c>
      <c r="D36" s="22"/>
      <c r="E36" s="23">
        <v>3592717</v>
      </c>
      <c r="F36" s="24">
        <v>3592717</v>
      </c>
      <c r="G36" s="24">
        <v>5216</v>
      </c>
      <c r="H36" s="24">
        <v>20968</v>
      </c>
      <c r="I36" s="24">
        <v>530524</v>
      </c>
      <c r="J36" s="24">
        <v>556708</v>
      </c>
      <c r="K36" s="24">
        <v>183201</v>
      </c>
      <c r="L36" s="24">
        <v>268062</v>
      </c>
      <c r="M36" s="24">
        <v>330722</v>
      </c>
      <c r="N36" s="24">
        <v>781985</v>
      </c>
      <c r="O36" s="24"/>
      <c r="P36" s="24"/>
      <c r="Q36" s="24"/>
      <c r="R36" s="24"/>
      <c r="S36" s="24"/>
      <c r="T36" s="24"/>
      <c r="U36" s="24"/>
      <c r="V36" s="24"/>
      <c r="W36" s="24">
        <v>1338693</v>
      </c>
      <c r="X36" s="24">
        <v>1875136</v>
      </c>
      <c r="Y36" s="24">
        <v>-536443</v>
      </c>
      <c r="Z36" s="6">
        <v>-28.61</v>
      </c>
      <c r="AA36" s="22">
        <v>3592717</v>
      </c>
    </row>
    <row r="37" spans="1:27" ht="12.75">
      <c r="A37" s="5" t="s">
        <v>41</v>
      </c>
      <c r="B37" s="3"/>
      <c r="C37" s="25">
        <v>1753042</v>
      </c>
      <c r="D37" s="25"/>
      <c r="E37" s="26">
        <v>3429935</v>
      </c>
      <c r="F37" s="27">
        <v>3429935</v>
      </c>
      <c r="G37" s="27">
        <v>13998</v>
      </c>
      <c r="H37" s="27">
        <v>19840</v>
      </c>
      <c r="I37" s="27">
        <v>336778</v>
      </c>
      <c r="J37" s="27">
        <v>370616</v>
      </c>
      <c r="K37" s="27">
        <v>124513</v>
      </c>
      <c r="L37" s="27">
        <v>158357</v>
      </c>
      <c r="M37" s="27">
        <v>187375</v>
      </c>
      <c r="N37" s="27">
        <v>470245</v>
      </c>
      <c r="O37" s="27"/>
      <c r="P37" s="27"/>
      <c r="Q37" s="27"/>
      <c r="R37" s="27"/>
      <c r="S37" s="27"/>
      <c r="T37" s="27"/>
      <c r="U37" s="27"/>
      <c r="V37" s="27"/>
      <c r="W37" s="27">
        <v>840861</v>
      </c>
      <c r="X37" s="27">
        <v>1763996</v>
      </c>
      <c r="Y37" s="27">
        <v>-923135</v>
      </c>
      <c r="Z37" s="7">
        <v>-52.33</v>
      </c>
      <c r="AA37" s="25">
        <v>3429935</v>
      </c>
    </row>
    <row r="38" spans="1:27" ht="12.75">
      <c r="A38" s="2" t="s">
        <v>42</v>
      </c>
      <c r="B38" s="8"/>
      <c r="C38" s="19">
        <f aca="true" t="shared" si="7" ref="C38:Y38">SUM(C39:C41)</f>
        <v>68548929</v>
      </c>
      <c r="D38" s="19">
        <f>SUM(D39:D41)</f>
        <v>0</v>
      </c>
      <c r="E38" s="20">
        <f t="shared" si="7"/>
        <v>61419422</v>
      </c>
      <c r="F38" s="21">
        <f t="shared" si="7"/>
        <v>61419422</v>
      </c>
      <c r="G38" s="21">
        <f t="shared" si="7"/>
        <v>342101</v>
      </c>
      <c r="H38" s="21">
        <f t="shared" si="7"/>
        <v>1388158</v>
      </c>
      <c r="I38" s="21">
        <f t="shared" si="7"/>
        <v>10650909</v>
      </c>
      <c r="J38" s="21">
        <f t="shared" si="7"/>
        <v>12381168</v>
      </c>
      <c r="K38" s="21">
        <f t="shared" si="7"/>
        <v>3775559</v>
      </c>
      <c r="L38" s="21">
        <f t="shared" si="7"/>
        <v>5122261</v>
      </c>
      <c r="M38" s="21">
        <f t="shared" si="7"/>
        <v>7485144</v>
      </c>
      <c r="N38" s="21">
        <f t="shared" si="7"/>
        <v>16382964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28764132</v>
      </c>
      <c r="X38" s="21">
        <f t="shared" si="7"/>
        <v>31809509</v>
      </c>
      <c r="Y38" s="21">
        <f t="shared" si="7"/>
        <v>-3045377</v>
      </c>
      <c r="Z38" s="4">
        <f>+IF(X38&lt;&gt;0,+(Y38/X38)*100,0)</f>
        <v>-9.57379442732046</v>
      </c>
      <c r="AA38" s="19">
        <f>SUM(AA39:AA41)</f>
        <v>61419422</v>
      </c>
    </row>
    <row r="39" spans="1:27" ht="12.75">
      <c r="A39" s="5" t="s">
        <v>43</v>
      </c>
      <c r="B39" s="3"/>
      <c r="C39" s="22">
        <v>20693049</v>
      </c>
      <c r="D39" s="22"/>
      <c r="E39" s="23">
        <v>20623061</v>
      </c>
      <c r="F39" s="24">
        <v>20623061</v>
      </c>
      <c r="G39" s="24">
        <v>107309</v>
      </c>
      <c r="H39" s="24">
        <v>784448</v>
      </c>
      <c r="I39" s="24">
        <v>3480965</v>
      </c>
      <c r="J39" s="24">
        <v>4372722</v>
      </c>
      <c r="K39" s="24">
        <v>1140605</v>
      </c>
      <c r="L39" s="24">
        <v>1797317</v>
      </c>
      <c r="M39" s="24">
        <v>2652636</v>
      </c>
      <c r="N39" s="24">
        <v>5590558</v>
      </c>
      <c r="O39" s="24"/>
      <c r="P39" s="24"/>
      <c r="Q39" s="24"/>
      <c r="R39" s="24"/>
      <c r="S39" s="24"/>
      <c r="T39" s="24"/>
      <c r="U39" s="24"/>
      <c r="V39" s="24"/>
      <c r="W39" s="24">
        <v>9963280</v>
      </c>
      <c r="X39" s="24">
        <v>10611756</v>
      </c>
      <c r="Y39" s="24">
        <v>-648476</v>
      </c>
      <c r="Z39" s="6">
        <v>-6.11</v>
      </c>
      <c r="AA39" s="22">
        <v>20623061</v>
      </c>
    </row>
    <row r="40" spans="1:27" ht="12.75">
      <c r="A40" s="5" t="s">
        <v>44</v>
      </c>
      <c r="B40" s="3"/>
      <c r="C40" s="22">
        <v>45163976</v>
      </c>
      <c r="D40" s="22"/>
      <c r="E40" s="23">
        <v>37548929</v>
      </c>
      <c r="F40" s="24">
        <v>37548929</v>
      </c>
      <c r="G40" s="24">
        <v>221524</v>
      </c>
      <c r="H40" s="24">
        <v>557526</v>
      </c>
      <c r="I40" s="24">
        <v>6648460</v>
      </c>
      <c r="J40" s="24">
        <v>7427510</v>
      </c>
      <c r="K40" s="24">
        <v>2446388</v>
      </c>
      <c r="L40" s="24">
        <v>3069237</v>
      </c>
      <c r="M40" s="24">
        <v>3454996</v>
      </c>
      <c r="N40" s="24">
        <v>8970621</v>
      </c>
      <c r="O40" s="24"/>
      <c r="P40" s="24"/>
      <c r="Q40" s="24"/>
      <c r="R40" s="24"/>
      <c r="S40" s="24"/>
      <c r="T40" s="24"/>
      <c r="U40" s="24"/>
      <c r="V40" s="24"/>
      <c r="W40" s="24">
        <v>16398131</v>
      </c>
      <c r="X40" s="24">
        <v>19505843</v>
      </c>
      <c r="Y40" s="24">
        <v>-3107712</v>
      </c>
      <c r="Z40" s="6">
        <v>-15.93</v>
      </c>
      <c r="AA40" s="22">
        <v>37548929</v>
      </c>
    </row>
    <row r="41" spans="1:27" ht="12.75">
      <c r="A41" s="5" t="s">
        <v>45</v>
      </c>
      <c r="B41" s="3"/>
      <c r="C41" s="22">
        <v>2691904</v>
      </c>
      <c r="D41" s="22"/>
      <c r="E41" s="23">
        <v>3247432</v>
      </c>
      <c r="F41" s="24">
        <v>3247432</v>
      </c>
      <c r="G41" s="24">
        <v>13268</v>
      </c>
      <c r="H41" s="24">
        <v>46184</v>
      </c>
      <c r="I41" s="24">
        <v>521484</v>
      </c>
      <c r="J41" s="24">
        <v>580936</v>
      </c>
      <c r="K41" s="24">
        <v>188566</v>
      </c>
      <c r="L41" s="24">
        <v>255707</v>
      </c>
      <c r="M41" s="24">
        <v>1377512</v>
      </c>
      <c r="N41" s="24">
        <v>1821785</v>
      </c>
      <c r="O41" s="24"/>
      <c r="P41" s="24"/>
      <c r="Q41" s="24"/>
      <c r="R41" s="24"/>
      <c r="S41" s="24"/>
      <c r="T41" s="24"/>
      <c r="U41" s="24"/>
      <c r="V41" s="24"/>
      <c r="W41" s="24">
        <v>2402721</v>
      </c>
      <c r="X41" s="24">
        <v>1691910</v>
      </c>
      <c r="Y41" s="24">
        <v>710811</v>
      </c>
      <c r="Z41" s="6">
        <v>42.01</v>
      </c>
      <c r="AA41" s="22">
        <v>3247432</v>
      </c>
    </row>
    <row r="42" spans="1:27" ht="12.75">
      <c r="A42" s="2" t="s">
        <v>46</v>
      </c>
      <c r="B42" s="8"/>
      <c r="C42" s="19">
        <f aca="true" t="shared" si="8" ref="C42:Y42">SUM(C43:C46)</f>
        <v>127845108</v>
      </c>
      <c r="D42" s="19">
        <f>SUM(D43:D46)</f>
        <v>0</v>
      </c>
      <c r="E42" s="20">
        <f t="shared" si="8"/>
        <v>115145778</v>
      </c>
      <c r="F42" s="21">
        <f t="shared" si="8"/>
        <v>115145778</v>
      </c>
      <c r="G42" s="21">
        <f t="shared" si="8"/>
        <v>795320</v>
      </c>
      <c r="H42" s="21">
        <f t="shared" si="8"/>
        <v>9721050</v>
      </c>
      <c r="I42" s="21">
        <f t="shared" si="8"/>
        <v>16433532</v>
      </c>
      <c r="J42" s="21">
        <f t="shared" si="8"/>
        <v>26949902</v>
      </c>
      <c r="K42" s="21">
        <f t="shared" si="8"/>
        <v>4681579</v>
      </c>
      <c r="L42" s="21">
        <f t="shared" si="8"/>
        <v>10045073</v>
      </c>
      <c r="M42" s="21">
        <f t="shared" si="8"/>
        <v>11076093</v>
      </c>
      <c r="N42" s="21">
        <f t="shared" si="8"/>
        <v>25802745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52752647</v>
      </c>
      <c r="X42" s="21">
        <f t="shared" si="8"/>
        <v>58189829</v>
      </c>
      <c r="Y42" s="21">
        <f t="shared" si="8"/>
        <v>-5437182</v>
      </c>
      <c r="Z42" s="4">
        <f>+IF(X42&lt;&gt;0,+(Y42/X42)*100,0)</f>
        <v>-9.343870042993252</v>
      </c>
      <c r="AA42" s="19">
        <f>SUM(AA43:AA46)</f>
        <v>115145778</v>
      </c>
    </row>
    <row r="43" spans="1:27" ht="12.75">
      <c r="A43" s="5" t="s">
        <v>47</v>
      </c>
      <c r="B43" s="3"/>
      <c r="C43" s="22">
        <v>64939160</v>
      </c>
      <c r="D43" s="22"/>
      <c r="E43" s="23">
        <v>59125326</v>
      </c>
      <c r="F43" s="24">
        <v>59125326</v>
      </c>
      <c r="G43" s="24">
        <v>400</v>
      </c>
      <c r="H43" s="24">
        <v>7311428</v>
      </c>
      <c r="I43" s="24">
        <v>7474312</v>
      </c>
      <c r="J43" s="24">
        <v>14786140</v>
      </c>
      <c r="K43" s="24">
        <v>616712</v>
      </c>
      <c r="L43" s="24">
        <v>4805332</v>
      </c>
      <c r="M43" s="24">
        <v>4570585</v>
      </c>
      <c r="N43" s="24">
        <v>9992629</v>
      </c>
      <c r="O43" s="24"/>
      <c r="P43" s="24"/>
      <c r="Q43" s="24"/>
      <c r="R43" s="24"/>
      <c r="S43" s="24"/>
      <c r="T43" s="24"/>
      <c r="U43" s="24"/>
      <c r="V43" s="24"/>
      <c r="W43" s="24">
        <v>24778769</v>
      </c>
      <c r="X43" s="24">
        <v>29585939</v>
      </c>
      <c r="Y43" s="24">
        <v>-4807170</v>
      </c>
      <c r="Z43" s="6">
        <v>-16.25</v>
      </c>
      <c r="AA43" s="22">
        <v>59125326</v>
      </c>
    </row>
    <row r="44" spans="1:27" ht="12.75">
      <c r="A44" s="5" t="s">
        <v>48</v>
      </c>
      <c r="B44" s="3"/>
      <c r="C44" s="22">
        <v>31830065</v>
      </c>
      <c r="D44" s="22"/>
      <c r="E44" s="23">
        <v>24660430</v>
      </c>
      <c r="F44" s="24">
        <v>24660430</v>
      </c>
      <c r="G44" s="24">
        <v>474309</v>
      </c>
      <c r="H44" s="24">
        <v>1423985</v>
      </c>
      <c r="I44" s="24">
        <v>3829757</v>
      </c>
      <c r="J44" s="24">
        <v>5728051</v>
      </c>
      <c r="K44" s="24">
        <v>1840189</v>
      </c>
      <c r="L44" s="24">
        <v>2402949</v>
      </c>
      <c r="M44" s="24">
        <v>3071283</v>
      </c>
      <c r="N44" s="24">
        <v>7314421</v>
      </c>
      <c r="O44" s="24"/>
      <c r="P44" s="24"/>
      <c r="Q44" s="24"/>
      <c r="R44" s="24"/>
      <c r="S44" s="24"/>
      <c r="T44" s="24"/>
      <c r="U44" s="24"/>
      <c r="V44" s="24"/>
      <c r="W44" s="24">
        <v>13042472</v>
      </c>
      <c r="X44" s="24">
        <v>12589323</v>
      </c>
      <c r="Y44" s="24">
        <v>453149</v>
      </c>
      <c r="Z44" s="6">
        <v>3.6</v>
      </c>
      <c r="AA44" s="22">
        <v>24660430</v>
      </c>
    </row>
    <row r="45" spans="1:27" ht="12.75">
      <c r="A45" s="5" t="s">
        <v>49</v>
      </c>
      <c r="B45" s="3"/>
      <c r="C45" s="25">
        <v>13836041</v>
      </c>
      <c r="D45" s="25"/>
      <c r="E45" s="26">
        <v>8897797</v>
      </c>
      <c r="F45" s="27">
        <v>8897797</v>
      </c>
      <c r="G45" s="27">
        <v>62528</v>
      </c>
      <c r="H45" s="27">
        <v>168135</v>
      </c>
      <c r="I45" s="27">
        <v>1805615</v>
      </c>
      <c r="J45" s="27">
        <v>2036278</v>
      </c>
      <c r="K45" s="27">
        <v>1298774</v>
      </c>
      <c r="L45" s="27">
        <v>957374</v>
      </c>
      <c r="M45" s="27">
        <v>1074934</v>
      </c>
      <c r="N45" s="27">
        <v>3331082</v>
      </c>
      <c r="O45" s="27"/>
      <c r="P45" s="27"/>
      <c r="Q45" s="27"/>
      <c r="R45" s="27"/>
      <c r="S45" s="27"/>
      <c r="T45" s="27"/>
      <c r="U45" s="27"/>
      <c r="V45" s="27"/>
      <c r="W45" s="27">
        <v>5367360</v>
      </c>
      <c r="X45" s="27">
        <v>4449334</v>
      </c>
      <c r="Y45" s="27">
        <v>918026</v>
      </c>
      <c r="Z45" s="7">
        <v>20.63</v>
      </c>
      <c r="AA45" s="25">
        <v>8897797</v>
      </c>
    </row>
    <row r="46" spans="1:27" ht="12.75">
      <c r="A46" s="5" t="s">
        <v>50</v>
      </c>
      <c r="B46" s="3"/>
      <c r="C46" s="22">
        <v>17239842</v>
      </c>
      <c r="D46" s="22"/>
      <c r="E46" s="23">
        <v>22462225</v>
      </c>
      <c r="F46" s="24">
        <v>22462225</v>
      </c>
      <c r="G46" s="24">
        <v>258083</v>
      </c>
      <c r="H46" s="24">
        <v>817502</v>
      </c>
      <c r="I46" s="24">
        <v>3323848</v>
      </c>
      <c r="J46" s="24">
        <v>4399433</v>
      </c>
      <c r="K46" s="24">
        <v>925904</v>
      </c>
      <c r="L46" s="24">
        <v>1879418</v>
      </c>
      <c r="M46" s="24">
        <v>2359291</v>
      </c>
      <c r="N46" s="24">
        <v>5164613</v>
      </c>
      <c r="O46" s="24"/>
      <c r="P46" s="24"/>
      <c r="Q46" s="24"/>
      <c r="R46" s="24"/>
      <c r="S46" s="24"/>
      <c r="T46" s="24"/>
      <c r="U46" s="24"/>
      <c r="V46" s="24"/>
      <c r="W46" s="24">
        <v>9564046</v>
      </c>
      <c r="X46" s="24">
        <v>11565233</v>
      </c>
      <c r="Y46" s="24">
        <v>-2001187</v>
      </c>
      <c r="Z46" s="6">
        <v>-17.3</v>
      </c>
      <c r="AA46" s="22">
        <v>22462225</v>
      </c>
    </row>
    <row r="47" spans="1:27" ht="12.75">
      <c r="A47" s="2" t="s">
        <v>51</v>
      </c>
      <c r="B47" s="8" t="s">
        <v>52</v>
      </c>
      <c r="C47" s="19"/>
      <c r="D47" s="19"/>
      <c r="E47" s="20">
        <v>2830453</v>
      </c>
      <c r="F47" s="21">
        <v>2830453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1444468</v>
      </c>
      <c r="Y47" s="21">
        <v>-1444468</v>
      </c>
      <c r="Z47" s="4">
        <v>-100</v>
      </c>
      <c r="AA47" s="19">
        <v>2830453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336439936</v>
      </c>
      <c r="D48" s="44">
        <f>+D28+D32+D38+D42+D47</f>
        <v>0</v>
      </c>
      <c r="E48" s="45">
        <f t="shared" si="9"/>
        <v>343571361</v>
      </c>
      <c r="F48" s="46">
        <f t="shared" si="9"/>
        <v>343571361</v>
      </c>
      <c r="G48" s="46">
        <f t="shared" si="9"/>
        <v>3347641</v>
      </c>
      <c r="H48" s="46">
        <f t="shared" si="9"/>
        <v>16135477</v>
      </c>
      <c r="I48" s="46">
        <f t="shared" si="9"/>
        <v>46013706</v>
      </c>
      <c r="J48" s="46">
        <f t="shared" si="9"/>
        <v>65496824</v>
      </c>
      <c r="K48" s="46">
        <f t="shared" si="9"/>
        <v>25143994</v>
      </c>
      <c r="L48" s="46">
        <f t="shared" si="9"/>
        <v>25120934</v>
      </c>
      <c r="M48" s="46">
        <f t="shared" si="9"/>
        <v>32634678</v>
      </c>
      <c r="N48" s="46">
        <f t="shared" si="9"/>
        <v>82899606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148396430</v>
      </c>
      <c r="X48" s="46">
        <f t="shared" si="9"/>
        <v>174689320</v>
      </c>
      <c r="Y48" s="46">
        <f t="shared" si="9"/>
        <v>-26292890</v>
      </c>
      <c r="Z48" s="47">
        <f>+IF(X48&lt;&gt;0,+(Y48/X48)*100,0)</f>
        <v>-15.051229233704728</v>
      </c>
      <c r="AA48" s="44">
        <f>+AA28+AA32+AA38+AA42+AA47</f>
        <v>343571361</v>
      </c>
    </row>
    <row r="49" spans="1:27" ht="12.75">
      <c r="A49" s="14" t="s">
        <v>58</v>
      </c>
      <c r="B49" s="15"/>
      <c r="C49" s="48">
        <f aca="true" t="shared" si="10" ref="C49:Y49">+C25-C48</f>
        <v>23466200</v>
      </c>
      <c r="D49" s="48">
        <f>+D25-D48</f>
        <v>0</v>
      </c>
      <c r="E49" s="49">
        <f t="shared" si="10"/>
        <v>25928583</v>
      </c>
      <c r="F49" s="50">
        <f t="shared" si="10"/>
        <v>25928583</v>
      </c>
      <c r="G49" s="50">
        <f t="shared" si="10"/>
        <v>61987037</v>
      </c>
      <c r="H49" s="50">
        <f t="shared" si="10"/>
        <v>4004971</v>
      </c>
      <c r="I49" s="50">
        <f t="shared" si="10"/>
        <v>-24454799</v>
      </c>
      <c r="J49" s="50">
        <f t="shared" si="10"/>
        <v>41537209</v>
      </c>
      <c r="K49" s="50">
        <f t="shared" si="10"/>
        <v>4353725</v>
      </c>
      <c r="L49" s="50">
        <f t="shared" si="10"/>
        <v>2974936</v>
      </c>
      <c r="M49" s="50">
        <f t="shared" si="10"/>
        <v>17569970</v>
      </c>
      <c r="N49" s="50">
        <f t="shared" si="10"/>
        <v>24898631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66435840</v>
      </c>
      <c r="X49" s="50">
        <f>IF(F25=F48,0,X25-X48)</f>
        <v>12333725</v>
      </c>
      <c r="Y49" s="50">
        <f t="shared" si="10"/>
        <v>54102115</v>
      </c>
      <c r="Z49" s="51">
        <f>+IF(X49&lt;&gt;0,+(Y49/X49)*100,0)</f>
        <v>438.6518671366518</v>
      </c>
      <c r="AA49" s="48">
        <f>+AA25-AA48</f>
        <v>25928583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72641600</v>
      </c>
      <c r="D5" s="19">
        <f>SUM(D6:D8)</f>
        <v>0</v>
      </c>
      <c r="E5" s="20">
        <f t="shared" si="0"/>
        <v>81207086</v>
      </c>
      <c r="F5" s="21">
        <f t="shared" si="0"/>
        <v>81207086</v>
      </c>
      <c r="G5" s="21">
        <f t="shared" si="0"/>
        <v>27909934</v>
      </c>
      <c r="H5" s="21">
        <f t="shared" si="0"/>
        <v>3293373</v>
      </c>
      <c r="I5" s="21">
        <f t="shared" si="0"/>
        <v>8725579</v>
      </c>
      <c r="J5" s="21">
        <f t="shared" si="0"/>
        <v>39928886</v>
      </c>
      <c r="K5" s="21">
        <f t="shared" si="0"/>
        <v>2673095</v>
      </c>
      <c r="L5" s="21">
        <f t="shared" si="0"/>
        <v>0</v>
      </c>
      <c r="M5" s="21">
        <f t="shared" si="0"/>
        <v>13052090</v>
      </c>
      <c r="N5" s="21">
        <f t="shared" si="0"/>
        <v>15725185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55654071</v>
      </c>
      <c r="X5" s="21">
        <f t="shared" si="0"/>
        <v>0</v>
      </c>
      <c r="Y5" s="21">
        <f t="shared" si="0"/>
        <v>55654071</v>
      </c>
      <c r="Z5" s="4">
        <f>+IF(X5&lt;&gt;0,+(Y5/X5)*100,0)</f>
        <v>0</v>
      </c>
      <c r="AA5" s="19">
        <f>SUM(AA6:AA8)</f>
        <v>81207086</v>
      </c>
    </row>
    <row r="6" spans="1:27" ht="12.75">
      <c r="A6" s="5" t="s">
        <v>33</v>
      </c>
      <c r="B6" s="3"/>
      <c r="C6" s="22">
        <v>17514593</v>
      </c>
      <c r="D6" s="22"/>
      <c r="E6" s="23">
        <v>7523949</v>
      </c>
      <c r="F6" s="24">
        <v>7523949</v>
      </c>
      <c r="G6" s="24">
        <v>3136745</v>
      </c>
      <c r="H6" s="24"/>
      <c r="I6" s="24"/>
      <c r="J6" s="24">
        <v>3136745</v>
      </c>
      <c r="K6" s="24"/>
      <c r="L6" s="24"/>
      <c r="M6" s="24">
        <v>2290740</v>
      </c>
      <c r="N6" s="24">
        <v>2290740</v>
      </c>
      <c r="O6" s="24"/>
      <c r="P6" s="24"/>
      <c r="Q6" s="24"/>
      <c r="R6" s="24"/>
      <c r="S6" s="24"/>
      <c r="T6" s="24"/>
      <c r="U6" s="24"/>
      <c r="V6" s="24"/>
      <c r="W6" s="24">
        <v>5427485</v>
      </c>
      <c r="X6" s="24"/>
      <c r="Y6" s="24">
        <v>5427485</v>
      </c>
      <c r="Z6" s="6">
        <v>0</v>
      </c>
      <c r="AA6" s="22">
        <v>7523949</v>
      </c>
    </row>
    <row r="7" spans="1:27" ht="12.75">
      <c r="A7" s="5" t="s">
        <v>34</v>
      </c>
      <c r="B7" s="3"/>
      <c r="C7" s="25">
        <v>39242870</v>
      </c>
      <c r="D7" s="25"/>
      <c r="E7" s="26">
        <v>73683137</v>
      </c>
      <c r="F7" s="27">
        <v>73683137</v>
      </c>
      <c r="G7" s="27">
        <v>24773189</v>
      </c>
      <c r="H7" s="27">
        <v>3293373</v>
      </c>
      <c r="I7" s="27">
        <v>8725579</v>
      </c>
      <c r="J7" s="27">
        <v>36792141</v>
      </c>
      <c r="K7" s="27">
        <v>2673095</v>
      </c>
      <c r="L7" s="27"/>
      <c r="M7" s="27">
        <v>8190290</v>
      </c>
      <c r="N7" s="27">
        <v>10863385</v>
      </c>
      <c r="O7" s="27"/>
      <c r="P7" s="27"/>
      <c r="Q7" s="27"/>
      <c r="R7" s="27"/>
      <c r="S7" s="27"/>
      <c r="T7" s="27"/>
      <c r="U7" s="27"/>
      <c r="V7" s="27"/>
      <c r="W7" s="27">
        <v>47655526</v>
      </c>
      <c r="X7" s="27"/>
      <c r="Y7" s="27">
        <v>47655526</v>
      </c>
      <c r="Z7" s="7">
        <v>0</v>
      </c>
      <c r="AA7" s="25">
        <v>73683137</v>
      </c>
    </row>
    <row r="8" spans="1:27" ht="12.75">
      <c r="A8" s="5" t="s">
        <v>35</v>
      </c>
      <c r="B8" s="3"/>
      <c r="C8" s="22">
        <v>15884137</v>
      </c>
      <c r="D8" s="22"/>
      <c r="E8" s="23"/>
      <c r="F8" s="24"/>
      <c r="G8" s="24"/>
      <c r="H8" s="24"/>
      <c r="I8" s="24"/>
      <c r="J8" s="24"/>
      <c r="K8" s="24"/>
      <c r="L8" s="24"/>
      <c r="M8" s="24">
        <v>2571060</v>
      </c>
      <c r="N8" s="24">
        <v>2571060</v>
      </c>
      <c r="O8" s="24"/>
      <c r="P8" s="24"/>
      <c r="Q8" s="24"/>
      <c r="R8" s="24"/>
      <c r="S8" s="24"/>
      <c r="T8" s="24"/>
      <c r="U8" s="24"/>
      <c r="V8" s="24"/>
      <c r="W8" s="24">
        <v>2571060</v>
      </c>
      <c r="X8" s="24"/>
      <c r="Y8" s="24">
        <v>2571060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17195044</v>
      </c>
      <c r="D9" s="19">
        <f>SUM(D10:D14)</f>
        <v>0</v>
      </c>
      <c r="E9" s="20">
        <f t="shared" si="1"/>
        <v>9802523</v>
      </c>
      <c r="F9" s="21">
        <f t="shared" si="1"/>
        <v>9802523</v>
      </c>
      <c r="G9" s="21">
        <f t="shared" si="1"/>
        <v>4056790</v>
      </c>
      <c r="H9" s="21">
        <f t="shared" si="1"/>
        <v>305309</v>
      </c>
      <c r="I9" s="21">
        <f t="shared" si="1"/>
        <v>178917</v>
      </c>
      <c r="J9" s="21">
        <f t="shared" si="1"/>
        <v>4541016</v>
      </c>
      <c r="K9" s="21">
        <f t="shared" si="1"/>
        <v>734620</v>
      </c>
      <c r="L9" s="21">
        <f t="shared" si="1"/>
        <v>0</v>
      </c>
      <c r="M9" s="21">
        <f t="shared" si="1"/>
        <v>2662427</v>
      </c>
      <c r="N9" s="21">
        <f t="shared" si="1"/>
        <v>3397047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7938063</v>
      </c>
      <c r="X9" s="21">
        <f t="shared" si="1"/>
        <v>0</v>
      </c>
      <c r="Y9" s="21">
        <f t="shared" si="1"/>
        <v>7938063</v>
      </c>
      <c r="Z9" s="4">
        <f>+IF(X9&lt;&gt;0,+(Y9/X9)*100,0)</f>
        <v>0</v>
      </c>
      <c r="AA9" s="19">
        <f>SUM(AA10:AA14)</f>
        <v>9802523</v>
      </c>
    </row>
    <row r="10" spans="1:27" ht="12.75">
      <c r="A10" s="5" t="s">
        <v>37</v>
      </c>
      <c r="B10" s="3"/>
      <c r="C10" s="22">
        <v>9682915</v>
      </c>
      <c r="D10" s="22"/>
      <c r="E10" s="23">
        <v>9802523</v>
      </c>
      <c r="F10" s="24">
        <v>9802523</v>
      </c>
      <c r="G10" s="24">
        <v>3856148</v>
      </c>
      <c r="H10" s="24">
        <v>5599</v>
      </c>
      <c r="I10" s="24">
        <v>5050</v>
      </c>
      <c r="J10" s="24">
        <v>3866797</v>
      </c>
      <c r="K10" s="24">
        <v>335349</v>
      </c>
      <c r="L10" s="24"/>
      <c r="M10" s="24">
        <v>2574280</v>
      </c>
      <c r="N10" s="24">
        <v>2909629</v>
      </c>
      <c r="O10" s="24"/>
      <c r="P10" s="24"/>
      <c r="Q10" s="24"/>
      <c r="R10" s="24"/>
      <c r="S10" s="24"/>
      <c r="T10" s="24"/>
      <c r="U10" s="24"/>
      <c r="V10" s="24"/>
      <c r="W10" s="24">
        <v>6776426</v>
      </c>
      <c r="X10" s="24"/>
      <c r="Y10" s="24">
        <v>6776426</v>
      </c>
      <c r="Z10" s="6">
        <v>0</v>
      </c>
      <c r="AA10" s="22">
        <v>9802523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>
        <v>7512129</v>
      </c>
      <c r="D12" s="22"/>
      <c r="E12" s="23"/>
      <c r="F12" s="24"/>
      <c r="G12" s="24">
        <v>200642</v>
      </c>
      <c r="H12" s="24">
        <v>299710</v>
      </c>
      <c r="I12" s="24">
        <v>173867</v>
      </c>
      <c r="J12" s="24">
        <v>674219</v>
      </c>
      <c r="K12" s="24">
        <v>399271</v>
      </c>
      <c r="L12" s="24"/>
      <c r="M12" s="24">
        <v>88147</v>
      </c>
      <c r="N12" s="24">
        <v>487418</v>
      </c>
      <c r="O12" s="24"/>
      <c r="P12" s="24"/>
      <c r="Q12" s="24"/>
      <c r="R12" s="24"/>
      <c r="S12" s="24"/>
      <c r="T12" s="24"/>
      <c r="U12" s="24"/>
      <c r="V12" s="24"/>
      <c r="W12" s="24">
        <v>1161637</v>
      </c>
      <c r="X12" s="24"/>
      <c r="Y12" s="24">
        <v>1161637</v>
      </c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90071917</v>
      </c>
      <c r="D15" s="19">
        <f>SUM(D16:D18)</f>
        <v>0</v>
      </c>
      <c r="E15" s="20">
        <f t="shared" si="2"/>
        <v>67288392</v>
      </c>
      <c r="F15" s="21">
        <f t="shared" si="2"/>
        <v>67288392</v>
      </c>
      <c r="G15" s="21">
        <f t="shared" si="2"/>
        <v>5279554</v>
      </c>
      <c r="H15" s="21">
        <f t="shared" si="2"/>
        <v>2878770</v>
      </c>
      <c r="I15" s="21">
        <f t="shared" si="2"/>
        <v>142988</v>
      </c>
      <c r="J15" s="21">
        <f t="shared" si="2"/>
        <v>8301312</v>
      </c>
      <c r="K15" s="21">
        <f t="shared" si="2"/>
        <v>5513</v>
      </c>
      <c r="L15" s="21">
        <f t="shared" si="2"/>
        <v>0</v>
      </c>
      <c r="M15" s="21">
        <f t="shared" si="2"/>
        <v>4916651</v>
      </c>
      <c r="N15" s="21">
        <f t="shared" si="2"/>
        <v>4922164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13223476</v>
      </c>
      <c r="X15" s="21">
        <f t="shared" si="2"/>
        <v>0</v>
      </c>
      <c r="Y15" s="21">
        <f t="shared" si="2"/>
        <v>13223476</v>
      </c>
      <c r="Z15" s="4">
        <f>+IF(X15&lt;&gt;0,+(Y15/X15)*100,0)</f>
        <v>0</v>
      </c>
      <c r="AA15" s="19">
        <f>SUM(AA16:AA18)</f>
        <v>67288392</v>
      </c>
    </row>
    <row r="16" spans="1:27" ht="12.75">
      <c r="A16" s="5" t="s">
        <v>43</v>
      </c>
      <c r="B16" s="3"/>
      <c r="C16" s="22">
        <v>29552446</v>
      </c>
      <c r="D16" s="22"/>
      <c r="E16" s="23">
        <v>5609627</v>
      </c>
      <c r="F16" s="24">
        <v>5609627</v>
      </c>
      <c r="G16" s="24">
        <v>1760296</v>
      </c>
      <c r="H16" s="24">
        <v>295323</v>
      </c>
      <c r="I16" s="24">
        <v>7707</v>
      </c>
      <c r="J16" s="24">
        <v>2063326</v>
      </c>
      <c r="K16" s="24">
        <v>5513</v>
      </c>
      <c r="L16" s="24"/>
      <c r="M16" s="24">
        <v>1285530</v>
      </c>
      <c r="N16" s="24">
        <v>1291043</v>
      </c>
      <c r="O16" s="24"/>
      <c r="P16" s="24"/>
      <c r="Q16" s="24"/>
      <c r="R16" s="24"/>
      <c r="S16" s="24"/>
      <c r="T16" s="24"/>
      <c r="U16" s="24"/>
      <c r="V16" s="24"/>
      <c r="W16" s="24">
        <v>3354369</v>
      </c>
      <c r="X16" s="24"/>
      <c r="Y16" s="24">
        <v>3354369</v>
      </c>
      <c r="Z16" s="6">
        <v>0</v>
      </c>
      <c r="AA16" s="22">
        <v>5609627</v>
      </c>
    </row>
    <row r="17" spans="1:27" ht="12.75">
      <c r="A17" s="5" t="s">
        <v>44</v>
      </c>
      <c r="B17" s="3"/>
      <c r="C17" s="22">
        <v>60519471</v>
      </c>
      <c r="D17" s="22"/>
      <c r="E17" s="23">
        <v>61678765</v>
      </c>
      <c r="F17" s="24">
        <v>61678765</v>
      </c>
      <c r="G17" s="24">
        <v>3519258</v>
      </c>
      <c r="H17" s="24">
        <v>2583447</v>
      </c>
      <c r="I17" s="24">
        <v>135281</v>
      </c>
      <c r="J17" s="24">
        <v>6237986</v>
      </c>
      <c r="K17" s="24"/>
      <c r="L17" s="24"/>
      <c r="M17" s="24">
        <v>3631121</v>
      </c>
      <c r="N17" s="24">
        <v>3631121</v>
      </c>
      <c r="O17" s="24"/>
      <c r="P17" s="24"/>
      <c r="Q17" s="24"/>
      <c r="R17" s="24"/>
      <c r="S17" s="24"/>
      <c r="T17" s="24"/>
      <c r="U17" s="24"/>
      <c r="V17" s="24"/>
      <c r="W17" s="24">
        <v>9869107</v>
      </c>
      <c r="X17" s="24"/>
      <c r="Y17" s="24">
        <v>9869107</v>
      </c>
      <c r="Z17" s="6">
        <v>0</v>
      </c>
      <c r="AA17" s="22">
        <v>61678765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91767248</v>
      </c>
      <c r="D19" s="19">
        <f>SUM(D20:D23)</f>
        <v>0</v>
      </c>
      <c r="E19" s="20">
        <f t="shared" si="3"/>
        <v>111161681</v>
      </c>
      <c r="F19" s="21">
        <f t="shared" si="3"/>
        <v>111161681</v>
      </c>
      <c r="G19" s="21">
        <f t="shared" si="3"/>
        <v>16960643</v>
      </c>
      <c r="H19" s="21">
        <f t="shared" si="3"/>
        <v>6802678</v>
      </c>
      <c r="I19" s="21">
        <f t="shared" si="3"/>
        <v>4806336</v>
      </c>
      <c r="J19" s="21">
        <f t="shared" si="3"/>
        <v>28569657</v>
      </c>
      <c r="K19" s="21">
        <f t="shared" si="3"/>
        <v>4429908</v>
      </c>
      <c r="L19" s="21">
        <f t="shared" si="3"/>
        <v>0</v>
      </c>
      <c r="M19" s="21">
        <f t="shared" si="3"/>
        <v>15381860</v>
      </c>
      <c r="N19" s="21">
        <f t="shared" si="3"/>
        <v>19811768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48381425</v>
      </c>
      <c r="X19" s="21">
        <f t="shared" si="3"/>
        <v>0</v>
      </c>
      <c r="Y19" s="21">
        <f t="shared" si="3"/>
        <v>48381425</v>
      </c>
      <c r="Z19" s="4">
        <f>+IF(X19&lt;&gt;0,+(Y19/X19)*100,0)</f>
        <v>0</v>
      </c>
      <c r="AA19" s="19">
        <f>SUM(AA20:AA23)</f>
        <v>111161681</v>
      </c>
    </row>
    <row r="20" spans="1:27" ht="12.75">
      <c r="A20" s="5" t="s">
        <v>47</v>
      </c>
      <c r="B20" s="3"/>
      <c r="C20" s="22">
        <v>49895229</v>
      </c>
      <c r="D20" s="22"/>
      <c r="E20" s="23">
        <v>40771941</v>
      </c>
      <c r="F20" s="24">
        <v>40771941</v>
      </c>
      <c r="G20" s="24">
        <v>4930104</v>
      </c>
      <c r="H20" s="24">
        <v>4128546</v>
      </c>
      <c r="I20" s="24">
        <v>1748372</v>
      </c>
      <c r="J20" s="24">
        <v>10807022</v>
      </c>
      <c r="K20" s="24">
        <v>1777165</v>
      </c>
      <c r="L20" s="24"/>
      <c r="M20" s="24">
        <v>6419624</v>
      </c>
      <c r="N20" s="24">
        <v>8196789</v>
      </c>
      <c r="O20" s="24"/>
      <c r="P20" s="24"/>
      <c r="Q20" s="24"/>
      <c r="R20" s="24"/>
      <c r="S20" s="24"/>
      <c r="T20" s="24"/>
      <c r="U20" s="24"/>
      <c r="V20" s="24"/>
      <c r="W20" s="24">
        <v>19003811</v>
      </c>
      <c r="X20" s="24"/>
      <c r="Y20" s="24">
        <v>19003811</v>
      </c>
      <c r="Z20" s="6">
        <v>0</v>
      </c>
      <c r="AA20" s="22">
        <v>40771941</v>
      </c>
    </row>
    <row r="21" spans="1:27" ht="12.75">
      <c r="A21" s="5" t="s">
        <v>48</v>
      </c>
      <c r="B21" s="3"/>
      <c r="C21" s="22">
        <v>19004584</v>
      </c>
      <c r="D21" s="22"/>
      <c r="E21" s="23">
        <v>26016548</v>
      </c>
      <c r="F21" s="24">
        <v>26016548</v>
      </c>
      <c r="G21" s="24">
        <v>3791651</v>
      </c>
      <c r="H21" s="24">
        <v>1876081</v>
      </c>
      <c r="I21" s="24">
        <v>1890953</v>
      </c>
      <c r="J21" s="24">
        <v>7558685</v>
      </c>
      <c r="K21" s="24">
        <v>1481563</v>
      </c>
      <c r="L21" s="24"/>
      <c r="M21" s="24">
        <v>2691630</v>
      </c>
      <c r="N21" s="24">
        <v>4173193</v>
      </c>
      <c r="O21" s="24"/>
      <c r="P21" s="24"/>
      <c r="Q21" s="24"/>
      <c r="R21" s="24"/>
      <c r="S21" s="24"/>
      <c r="T21" s="24"/>
      <c r="U21" s="24"/>
      <c r="V21" s="24"/>
      <c r="W21" s="24">
        <v>11731878</v>
      </c>
      <c r="X21" s="24"/>
      <c r="Y21" s="24">
        <v>11731878</v>
      </c>
      <c r="Z21" s="6">
        <v>0</v>
      </c>
      <c r="AA21" s="22">
        <v>26016548</v>
      </c>
    </row>
    <row r="22" spans="1:27" ht="12.75">
      <c r="A22" s="5" t="s">
        <v>49</v>
      </c>
      <c r="B22" s="3"/>
      <c r="C22" s="25">
        <v>12698135</v>
      </c>
      <c r="D22" s="25"/>
      <c r="E22" s="26">
        <v>24040784</v>
      </c>
      <c r="F22" s="27">
        <v>24040784</v>
      </c>
      <c r="G22" s="27">
        <v>2826288</v>
      </c>
      <c r="H22" s="27">
        <v>224207</v>
      </c>
      <c r="I22" s="27">
        <v>393711</v>
      </c>
      <c r="J22" s="27">
        <v>3444206</v>
      </c>
      <c r="K22" s="27">
        <v>395027</v>
      </c>
      <c r="L22" s="27"/>
      <c r="M22" s="27">
        <v>2267189</v>
      </c>
      <c r="N22" s="27">
        <v>2662216</v>
      </c>
      <c r="O22" s="27"/>
      <c r="P22" s="27"/>
      <c r="Q22" s="27"/>
      <c r="R22" s="27"/>
      <c r="S22" s="27"/>
      <c r="T22" s="27"/>
      <c r="U22" s="27"/>
      <c r="V22" s="27"/>
      <c r="W22" s="27">
        <v>6106422</v>
      </c>
      <c r="X22" s="27"/>
      <c r="Y22" s="27">
        <v>6106422</v>
      </c>
      <c r="Z22" s="7">
        <v>0</v>
      </c>
      <c r="AA22" s="25">
        <v>24040784</v>
      </c>
    </row>
    <row r="23" spans="1:27" ht="12.75">
      <c r="A23" s="5" t="s">
        <v>50</v>
      </c>
      <c r="B23" s="3"/>
      <c r="C23" s="22">
        <v>10169300</v>
      </c>
      <c r="D23" s="22"/>
      <c r="E23" s="23">
        <v>20332408</v>
      </c>
      <c r="F23" s="24">
        <v>20332408</v>
      </c>
      <c r="G23" s="24">
        <v>5412600</v>
      </c>
      <c r="H23" s="24">
        <v>573844</v>
      </c>
      <c r="I23" s="24">
        <v>773300</v>
      </c>
      <c r="J23" s="24">
        <v>6759744</v>
      </c>
      <c r="K23" s="24">
        <v>776153</v>
      </c>
      <c r="L23" s="24"/>
      <c r="M23" s="24">
        <v>4003417</v>
      </c>
      <c r="N23" s="24">
        <v>4779570</v>
      </c>
      <c r="O23" s="24"/>
      <c r="P23" s="24"/>
      <c r="Q23" s="24"/>
      <c r="R23" s="24"/>
      <c r="S23" s="24"/>
      <c r="T23" s="24"/>
      <c r="U23" s="24"/>
      <c r="V23" s="24"/>
      <c r="W23" s="24">
        <v>11539314</v>
      </c>
      <c r="X23" s="24"/>
      <c r="Y23" s="24">
        <v>11539314</v>
      </c>
      <c r="Z23" s="6">
        <v>0</v>
      </c>
      <c r="AA23" s="22">
        <v>20332408</v>
      </c>
    </row>
    <row r="24" spans="1:27" ht="12.75">
      <c r="A24" s="2" t="s">
        <v>51</v>
      </c>
      <c r="B24" s="8" t="s">
        <v>52</v>
      </c>
      <c r="C24" s="19"/>
      <c r="D24" s="19"/>
      <c r="E24" s="20">
        <v>1489301</v>
      </c>
      <c r="F24" s="21">
        <v>1489301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>
        <v>1489301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271675809</v>
      </c>
      <c r="D25" s="44">
        <f>+D5+D9+D15+D19+D24</f>
        <v>0</v>
      </c>
      <c r="E25" s="45">
        <f t="shared" si="4"/>
        <v>270948983</v>
      </c>
      <c r="F25" s="46">
        <f t="shared" si="4"/>
        <v>270948983</v>
      </c>
      <c r="G25" s="46">
        <f t="shared" si="4"/>
        <v>54206921</v>
      </c>
      <c r="H25" s="46">
        <f t="shared" si="4"/>
        <v>13280130</v>
      </c>
      <c r="I25" s="46">
        <f t="shared" si="4"/>
        <v>13853820</v>
      </c>
      <c r="J25" s="46">
        <f t="shared" si="4"/>
        <v>81340871</v>
      </c>
      <c r="K25" s="46">
        <f t="shared" si="4"/>
        <v>7843136</v>
      </c>
      <c r="L25" s="46">
        <f t="shared" si="4"/>
        <v>0</v>
      </c>
      <c r="M25" s="46">
        <f t="shared" si="4"/>
        <v>36013028</v>
      </c>
      <c r="N25" s="46">
        <f t="shared" si="4"/>
        <v>43856164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125197035</v>
      </c>
      <c r="X25" s="46">
        <f t="shared" si="4"/>
        <v>0</v>
      </c>
      <c r="Y25" s="46">
        <f t="shared" si="4"/>
        <v>125197035</v>
      </c>
      <c r="Z25" s="47">
        <f>+IF(X25&lt;&gt;0,+(Y25/X25)*100,0)</f>
        <v>0</v>
      </c>
      <c r="AA25" s="44">
        <f>+AA5+AA9+AA15+AA19+AA24</f>
        <v>270948983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110054941</v>
      </c>
      <c r="D28" s="19">
        <f>SUM(D29:D31)</f>
        <v>0</v>
      </c>
      <c r="E28" s="20">
        <f t="shared" si="5"/>
        <v>87184017</v>
      </c>
      <c r="F28" s="21">
        <f t="shared" si="5"/>
        <v>87184017</v>
      </c>
      <c r="G28" s="21">
        <f t="shared" si="5"/>
        <v>2939846</v>
      </c>
      <c r="H28" s="21">
        <f t="shared" si="5"/>
        <v>2243445</v>
      </c>
      <c r="I28" s="21">
        <f t="shared" si="5"/>
        <v>1515769</v>
      </c>
      <c r="J28" s="21">
        <f t="shared" si="5"/>
        <v>6699060</v>
      </c>
      <c r="K28" s="21">
        <f t="shared" si="5"/>
        <v>15653327</v>
      </c>
      <c r="L28" s="21">
        <f t="shared" si="5"/>
        <v>0</v>
      </c>
      <c r="M28" s="21">
        <f t="shared" si="5"/>
        <v>3127294</v>
      </c>
      <c r="N28" s="21">
        <f t="shared" si="5"/>
        <v>18780621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25479681</v>
      </c>
      <c r="X28" s="21">
        <f t="shared" si="5"/>
        <v>0</v>
      </c>
      <c r="Y28" s="21">
        <f t="shared" si="5"/>
        <v>25479681</v>
      </c>
      <c r="Z28" s="4">
        <f>+IF(X28&lt;&gt;0,+(Y28/X28)*100,0)</f>
        <v>0</v>
      </c>
      <c r="AA28" s="19">
        <f>SUM(AA29:AA31)</f>
        <v>87184017</v>
      </c>
    </row>
    <row r="29" spans="1:27" ht="12.75">
      <c r="A29" s="5" t="s">
        <v>33</v>
      </c>
      <c r="B29" s="3"/>
      <c r="C29" s="22">
        <v>13690657</v>
      </c>
      <c r="D29" s="22"/>
      <c r="E29" s="23">
        <v>15878696</v>
      </c>
      <c r="F29" s="24">
        <v>15878696</v>
      </c>
      <c r="G29" s="24">
        <v>1187264</v>
      </c>
      <c r="H29" s="24">
        <v>253418</v>
      </c>
      <c r="I29" s="24">
        <v>96809</v>
      </c>
      <c r="J29" s="24">
        <v>1537491</v>
      </c>
      <c r="K29" s="24">
        <v>884214</v>
      </c>
      <c r="L29" s="24"/>
      <c r="M29" s="24">
        <v>813537</v>
      </c>
      <c r="N29" s="24">
        <v>1697751</v>
      </c>
      <c r="O29" s="24"/>
      <c r="P29" s="24"/>
      <c r="Q29" s="24"/>
      <c r="R29" s="24"/>
      <c r="S29" s="24"/>
      <c r="T29" s="24"/>
      <c r="U29" s="24"/>
      <c r="V29" s="24"/>
      <c r="W29" s="24">
        <v>3235242</v>
      </c>
      <c r="X29" s="24"/>
      <c r="Y29" s="24">
        <v>3235242</v>
      </c>
      <c r="Z29" s="6">
        <v>0</v>
      </c>
      <c r="AA29" s="22">
        <v>15878696</v>
      </c>
    </row>
    <row r="30" spans="1:27" ht="12.75">
      <c r="A30" s="5" t="s">
        <v>34</v>
      </c>
      <c r="B30" s="3"/>
      <c r="C30" s="25">
        <v>83530117</v>
      </c>
      <c r="D30" s="25"/>
      <c r="E30" s="26">
        <v>71305321</v>
      </c>
      <c r="F30" s="27">
        <v>71305321</v>
      </c>
      <c r="G30" s="27">
        <v>1170534</v>
      </c>
      <c r="H30" s="27">
        <v>1215006</v>
      </c>
      <c r="I30" s="27">
        <v>1276928</v>
      </c>
      <c r="J30" s="27">
        <v>3662468</v>
      </c>
      <c r="K30" s="27">
        <v>13981747</v>
      </c>
      <c r="L30" s="27"/>
      <c r="M30" s="27">
        <v>1565357</v>
      </c>
      <c r="N30" s="27">
        <v>15547104</v>
      </c>
      <c r="O30" s="27"/>
      <c r="P30" s="27"/>
      <c r="Q30" s="27"/>
      <c r="R30" s="27"/>
      <c r="S30" s="27"/>
      <c r="T30" s="27"/>
      <c r="U30" s="27"/>
      <c r="V30" s="27"/>
      <c r="W30" s="27">
        <v>19209572</v>
      </c>
      <c r="X30" s="27"/>
      <c r="Y30" s="27">
        <v>19209572</v>
      </c>
      <c r="Z30" s="7">
        <v>0</v>
      </c>
      <c r="AA30" s="25">
        <v>71305321</v>
      </c>
    </row>
    <row r="31" spans="1:27" ht="12.75">
      <c r="A31" s="5" t="s">
        <v>35</v>
      </c>
      <c r="B31" s="3"/>
      <c r="C31" s="22">
        <v>12834167</v>
      </c>
      <c r="D31" s="22"/>
      <c r="E31" s="23"/>
      <c r="F31" s="24"/>
      <c r="G31" s="24">
        <v>582048</v>
      </c>
      <c r="H31" s="24">
        <v>775021</v>
      </c>
      <c r="I31" s="24">
        <v>142032</v>
      </c>
      <c r="J31" s="24">
        <v>1499101</v>
      </c>
      <c r="K31" s="24">
        <v>787366</v>
      </c>
      <c r="L31" s="24"/>
      <c r="M31" s="24">
        <v>748400</v>
      </c>
      <c r="N31" s="24">
        <v>1535766</v>
      </c>
      <c r="O31" s="24"/>
      <c r="P31" s="24"/>
      <c r="Q31" s="24"/>
      <c r="R31" s="24"/>
      <c r="S31" s="24"/>
      <c r="T31" s="24"/>
      <c r="U31" s="24"/>
      <c r="V31" s="24"/>
      <c r="W31" s="24">
        <v>3034867</v>
      </c>
      <c r="X31" s="24"/>
      <c r="Y31" s="24">
        <v>3034867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22375438</v>
      </c>
      <c r="D32" s="19">
        <f>SUM(D33:D37)</f>
        <v>0</v>
      </c>
      <c r="E32" s="20">
        <f t="shared" si="6"/>
        <v>17161317</v>
      </c>
      <c r="F32" s="21">
        <f t="shared" si="6"/>
        <v>17161317</v>
      </c>
      <c r="G32" s="21">
        <f t="shared" si="6"/>
        <v>1732765</v>
      </c>
      <c r="H32" s="21">
        <f t="shared" si="6"/>
        <v>571357</v>
      </c>
      <c r="I32" s="21">
        <f t="shared" si="6"/>
        <v>327090</v>
      </c>
      <c r="J32" s="21">
        <f t="shared" si="6"/>
        <v>2631212</v>
      </c>
      <c r="K32" s="21">
        <f t="shared" si="6"/>
        <v>2184678</v>
      </c>
      <c r="L32" s="21">
        <f t="shared" si="6"/>
        <v>0</v>
      </c>
      <c r="M32" s="21">
        <f t="shared" si="6"/>
        <v>2123317</v>
      </c>
      <c r="N32" s="21">
        <f t="shared" si="6"/>
        <v>4307995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6939207</v>
      </c>
      <c r="X32" s="21">
        <f t="shared" si="6"/>
        <v>0</v>
      </c>
      <c r="Y32" s="21">
        <f t="shared" si="6"/>
        <v>6939207</v>
      </c>
      <c r="Z32" s="4">
        <f>+IF(X32&lt;&gt;0,+(Y32/X32)*100,0)</f>
        <v>0</v>
      </c>
      <c r="AA32" s="19">
        <f>SUM(AA33:AA37)</f>
        <v>17161317</v>
      </c>
    </row>
    <row r="33" spans="1:27" ht="12.75">
      <c r="A33" s="5" t="s">
        <v>37</v>
      </c>
      <c r="B33" s="3"/>
      <c r="C33" s="22">
        <v>9035421</v>
      </c>
      <c r="D33" s="22"/>
      <c r="E33" s="23">
        <v>13199940</v>
      </c>
      <c r="F33" s="24">
        <v>13199940</v>
      </c>
      <c r="G33" s="24">
        <v>681350</v>
      </c>
      <c r="H33" s="24">
        <v>165517</v>
      </c>
      <c r="I33" s="24">
        <v>62727</v>
      </c>
      <c r="J33" s="24">
        <v>909594</v>
      </c>
      <c r="K33" s="24">
        <v>851217</v>
      </c>
      <c r="L33" s="24"/>
      <c r="M33" s="24">
        <v>954747</v>
      </c>
      <c r="N33" s="24">
        <v>1805964</v>
      </c>
      <c r="O33" s="24"/>
      <c r="P33" s="24"/>
      <c r="Q33" s="24"/>
      <c r="R33" s="24"/>
      <c r="S33" s="24"/>
      <c r="T33" s="24"/>
      <c r="U33" s="24"/>
      <c r="V33" s="24"/>
      <c r="W33" s="24">
        <v>2715558</v>
      </c>
      <c r="X33" s="24"/>
      <c r="Y33" s="24">
        <v>2715558</v>
      </c>
      <c r="Z33" s="6">
        <v>0</v>
      </c>
      <c r="AA33" s="22">
        <v>13199940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>
        <v>12844700</v>
      </c>
      <c r="D35" s="22"/>
      <c r="E35" s="23">
        <v>3337059</v>
      </c>
      <c r="F35" s="24">
        <v>3337059</v>
      </c>
      <c r="G35" s="24">
        <v>866374</v>
      </c>
      <c r="H35" s="24">
        <v>405015</v>
      </c>
      <c r="I35" s="24">
        <v>262840</v>
      </c>
      <c r="J35" s="24">
        <v>1534229</v>
      </c>
      <c r="K35" s="24">
        <v>1217987</v>
      </c>
      <c r="L35" s="24"/>
      <c r="M35" s="24">
        <v>1030956</v>
      </c>
      <c r="N35" s="24">
        <v>2248943</v>
      </c>
      <c r="O35" s="24"/>
      <c r="P35" s="24"/>
      <c r="Q35" s="24"/>
      <c r="R35" s="24"/>
      <c r="S35" s="24"/>
      <c r="T35" s="24"/>
      <c r="U35" s="24"/>
      <c r="V35" s="24"/>
      <c r="W35" s="24">
        <v>3783172</v>
      </c>
      <c r="X35" s="24"/>
      <c r="Y35" s="24">
        <v>3783172</v>
      </c>
      <c r="Z35" s="6">
        <v>0</v>
      </c>
      <c r="AA35" s="22">
        <v>3337059</v>
      </c>
    </row>
    <row r="36" spans="1:27" ht="12.75">
      <c r="A36" s="5" t="s">
        <v>40</v>
      </c>
      <c r="B36" s="3"/>
      <c r="C36" s="22">
        <v>495317</v>
      </c>
      <c r="D36" s="22"/>
      <c r="E36" s="23">
        <v>624318</v>
      </c>
      <c r="F36" s="24">
        <v>624318</v>
      </c>
      <c r="G36" s="24">
        <v>185041</v>
      </c>
      <c r="H36" s="24">
        <v>825</v>
      </c>
      <c r="I36" s="24">
        <v>1523</v>
      </c>
      <c r="J36" s="24">
        <v>187389</v>
      </c>
      <c r="K36" s="24">
        <v>115474</v>
      </c>
      <c r="L36" s="24"/>
      <c r="M36" s="24">
        <v>137614</v>
      </c>
      <c r="N36" s="24">
        <v>253088</v>
      </c>
      <c r="O36" s="24"/>
      <c r="P36" s="24"/>
      <c r="Q36" s="24"/>
      <c r="R36" s="24"/>
      <c r="S36" s="24"/>
      <c r="T36" s="24"/>
      <c r="U36" s="24"/>
      <c r="V36" s="24"/>
      <c r="W36" s="24">
        <v>440477</v>
      </c>
      <c r="X36" s="24"/>
      <c r="Y36" s="24">
        <v>440477</v>
      </c>
      <c r="Z36" s="6">
        <v>0</v>
      </c>
      <c r="AA36" s="22">
        <v>624318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6900649</v>
      </c>
      <c r="D38" s="19">
        <f>SUM(D39:D41)</f>
        <v>0</v>
      </c>
      <c r="E38" s="20">
        <f t="shared" si="7"/>
        <v>32042205</v>
      </c>
      <c r="F38" s="21">
        <f t="shared" si="7"/>
        <v>32042205</v>
      </c>
      <c r="G38" s="21">
        <f t="shared" si="7"/>
        <v>337615</v>
      </c>
      <c r="H38" s="21">
        <f t="shared" si="7"/>
        <v>245175</v>
      </c>
      <c r="I38" s="21">
        <f t="shared" si="7"/>
        <v>112688</v>
      </c>
      <c r="J38" s="21">
        <f t="shared" si="7"/>
        <v>695478</v>
      </c>
      <c r="K38" s="21">
        <f t="shared" si="7"/>
        <v>654781</v>
      </c>
      <c r="L38" s="21">
        <f t="shared" si="7"/>
        <v>0</v>
      </c>
      <c r="M38" s="21">
        <f t="shared" si="7"/>
        <v>541665</v>
      </c>
      <c r="N38" s="21">
        <f t="shared" si="7"/>
        <v>1196446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1891924</v>
      </c>
      <c r="X38" s="21">
        <f t="shared" si="7"/>
        <v>0</v>
      </c>
      <c r="Y38" s="21">
        <f t="shared" si="7"/>
        <v>1891924</v>
      </c>
      <c r="Z38" s="4">
        <f>+IF(X38&lt;&gt;0,+(Y38/X38)*100,0)</f>
        <v>0</v>
      </c>
      <c r="AA38" s="19">
        <f>SUM(AA39:AA41)</f>
        <v>32042205</v>
      </c>
    </row>
    <row r="39" spans="1:27" ht="12.75">
      <c r="A39" s="5" t="s">
        <v>43</v>
      </c>
      <c r="B39" s="3"/>
      <c r="C39" s="22">
        <v>3924366</v>
      </c>
      <c r="D39" s="22"/>
      <c r="E39" s="23">
        <v>7534665</v>
      </c>
      <c r="F39" s="24">
        <v>7534665</v>
      </c>
      <c r="G39" s="24">
        <v>90750</v>
      </c>
      <c r="H39" s="24">
        <v>181035</v>
      </c>
      <c r="I39" s="24">
        <v>112339</v>
      </c>
      <c r="J39" s="24">
        <v>384124</v>
      </c>
      <c r="K39" s="24">
        <v>396793</v>
      </c>
      <c r="L39" s="24"/>
      <c r="M39" s="24">
        <v>218178</v>
      </c>
      <c r="N39" s="24">
        <v>614971</v>
      </c>
      <c r="O39" s="24"/>
      <c r="P39" s="24"/>
      <c r="Q39" s="24"/>
      <c r="R39" s="24"/>
      <c r="S39" s="24"/>
      <c r="T39" s="24"/>
      <c r="U39" s="24"/>
      <c r="V39" s="24"/>
      <c r="W39" s="24">
        <v>999095</v>
      </c>
      <c r="X39" s="24"/>
      <c r="Y39" s="24">
        <v>999095</v>
      </c>
      <c r="Z39" s="6">
        <v>0</v>
      </c>
      <c r="AA39" s="22">
        <v>7534665</v>
      </c>
    </row>
    <row r="40" spans="1:27" ht="12.75">
      <c r="A40" s="5" t="s">
        <v>44</v>
      </c>
      <c r="B40" s="3"/>
      <c r="C40" s="22">
        <v>2976283</v>
      </c>
      <c r="D40" s="22"/>
      <c r="E40" s="23">
        <v>24507540</v>
      </c>
      <c r="F40" s="24">
        <v>24507540</v>
      </c>
      <c r="G40" s="24">
        <v>246865</v>
      </c>
      <c r="H40" s="24">
        <v>64140</v>
      </c>
      <c r="I40" s="24">
        <v>349</v>
      </c>
      <c r="J40" s="24">
        <v>311354</v>
      </c>
      <c r="K40" s="24">
        <v>257988</v>
      </c>
      <c r="L40" s="24"/>
      <c r="M40" s="24">
        <v>323487</v>
      </c>
      <c r="N40" s="24">
        <v>581475</v>
      </c>
      <c r="O40" s="24"/>
      <c r="P40" s="24"/>
      <c r="Q40" s="24"/>
      <c r="R40" s="24"/>
      <c r="S40" s="24"/>
      <c r="T40" s="24"/>
      <c r="U40" s="24"/>
      <c r="V40" s="24"/>
      <c r="W40" s="24">
        <v>892829</v>
      </c>
      <c r="X40" s="24"/>
      <c r="Y40" s="24">
        <v>892829</v>
      </c>
      <c r="Z40" s="6">
        <v>0</v>
      </c>
      <c r="AA40" s="22">
        <v>24507540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56803276</v>
      </c>
      <c r="D42" s="19">
        <f>SUM(D43:D46)</f>
        <v>0</v>
      </c>
      <c r="E42" s="20">
        <f t="shared" si="8"/>
        <v>101172492</v>
      </c>
      <c r="F42" s="21">
        <f t="shared" si="8"/>
        <v>101172492</v>
      </c>
      <c r="G42" s="21">
        <f t="shared" si="8"/>
        <v>3666193</v>
      </c>
      <c r="H42" s="21">
        <f t="shared" si="8"/>
        <v>4085300</v>
      </c>
      <c r="I42" s="21">
        <f t="shared" si="8"/>
        <v>692331</v>
      </c>
      <c r="J42" s="21">
        <f t="shared" si="8"/>
        <v>8443824</v>
      </c>
      <c r="K42" s="21">
        <f t="shared" si="8"/>
        <v>44321231</v>
      </c>
      <c r="L42" s="21">
        <f t="shared" si="8"/>
        <v>0</v>
      </c>
      <c r="M42" s="21">
        <f t="shared" si="8"/>
        <v>3138976</v>
      </c>
      <c r="N42" s="21">
        <f t="shared" si="8"/>
        <v>47460207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55904031</v>
      </c>
      <c r="X42" s="21">
        <f t="shared" si="8"/>
        <v>0</v>
      </c>
      <c r="Y42" s="21">
        <f t="shared" si="8"/>
        <v>55904031</v>
      </c>
      <c r="Z42" s="4">
        <f>+IF(X42&lt;&gt;0,+(Y42/X42)*100,0)</f>
        <v>0</v>
      </c>
      <c r="AA42" s="19">
        <f>SUM(AA43:AA46)</f>
        <v>101172492</v>
      </c>
    </row>
    <row r="43" spans="1:27" ht="12.75">
      <c r="A43" s="5" t="s">
        <v>47</v>
      </c>
      <c r="B43" s="3"/>
      <c r="C43" s="22">
        <v>23193719</v>
      </c>
      <c r="D43" s="22"/>
      <c r="E43" s="23">
        <v>29875806</v>
      </c>
      <c r="F43" s="24">
        <v>29875806</v>
      </c>
      <c r="G43" s="24">
        <v>2214276</v>
      </c>
      <c r="H43" s="24">
        <v>2391151</v>
      </c>
      <c r="I43" s="24">
        <v>289571</v>
      </c>
      <c r="J43" s="24">
        <v>4894998</v>
      </c>
      <c r="K43" s="24">
        <v>2927888</v>
      </c>
      <c r="L43" s="24"/>
      <c r="M43" s="24">
        <v>1125517</v>
      </c>
      <c r="N43" s="24">
        <v>4053405</v>
      </c>
      <c r="O43" s="24"/>
      <c r="P43" s="24"/>
      <c r="Q43" s="24"/>
      <c r="R43" s="24"/>
      <c r="S43" s="24"/>
      <c r="T43" s="24"/>
      <c r="U43" s="24"/>
      <c r="V43" s="24"/>
      <c r="W43" s="24">
        <v>8948403</v>
      </c>
      <c r="X43" s="24"/>
      <c r="Y43" s="24">
        <v>8948403</v>
      </c>
      <c r="Z43" s="6">
        <v>0</v>
      </c>
      <c r="AA43" s="22">
        <v>29875806</v>
      </c>
    </row>
    <row r="44" spans="1:27" ht="12.75">
      <c r="A44" s="5" t="s">
        <v>48</v>
      </c>
      <c r="B44" s="3"/>
      <c r="C44" s="22">
        <v>18473217</v>
      </c>
      <c r="D44" s="22"/>
      <c r="E44" s="23">
        <v>41470413</v>
      </c>
      <c r="F44" s="24">
        <v>41470413</v>
      </c>
      <c r="G44" s="24">
        <v>569909</v>
      </c>
      <c r="H44" s="24">
        <v>1153547</v>
      </c>
      <c r="I44" s="24">
        <v>187467</v>
      </c>
      <c r="J44" s="24">
        <v>1910923</v>
      </c>
      <c r="K44" s="24">
        <v>24913796</v>
      </c>
      <c r="L44" s="24"/>
      <c r="M44" s="24">
        <v>1041399</v>
      </c>
      <c r="N44" s="24">
        <v>25955195</v>
      </c>
      <c r="O44" s="24"/>
      <c r="P44" s="24"/>
      <c r="Q44" s="24"/>
      <c r="R44" s="24"/>
      <c r="S44" s="24"/>
      <c r="T44" s="24"/>
      <c r="U44" s="24"/>
      <c r="V44" s="24"/>
      <c r="W44" s="24">
        <v>27866118</v>
      </c>
      <c r="X44" s="24"/>
      <c r="Y44" s="24">
        <v>27866118</v>
      </c>
      <c r="Z44" s="6">
        <v>0</v>
      </c>
      <c r="AA44" s="22">
        <v>41470413</v>
      </c>
    </row>
    <row r="45" spans="1:27" ht="12.75">
      <c r="A45" s="5" t="s">
        <v>49</v>
      </c>
      <c r="B45" s="3"/>
      <c r="C45" s="25">
        <v>8107614</v>
      </c>
      <c r="D45" s="25"/>
      <c r="E45" s="26">
        <v>13781580</v>
      </c>
      <c r="F45" s="27">
        <v>13781580</v>
      </c>
      <c r="G45" s="27">
        <v>354639</v>
      </c>
      <c r="H45" s="27">
        <v>78067</v>
      </c>
      <c r="I45" s="27">
        <v>72719</v>
      </c>
      <c r="J45" s="27">
        <v>505425</v>
      </c>
      <c r="K45" s="27">
        <v>5624157</v>
      </c>
      <c r="L45" s="27"/>
      <c r="M45" s="27">
        <v>540299</v>
      </c>
      <c r="N45" s="27">
        <v>6164456</v>
      </c>
      <c r="O45" s="27"/>
      <c r="P45" s="27"/>
      <c r="Q45" s="27"/>
      <c r="R45" s="27"/>
      <c r="S45" s="27"/>
      <c r="T45" s="27"/>
      <c r="U45" s="27"/>
      <c r="V45" s="27"/>
      <c r="W45" s="27">
        <v>6669881</v>
      </c>
      <c r="X45" s="27"/>
      <c r="Y45" s="27">
        <v>6669881</v>
      </c>
      <c r="Z45" s="7">
        <v>0</v>
      </c>
      <c r="AA45" s="25">
        <v>13781580</v>
      </c>
    </row>
    <row r="46" spans="1:27" ht="12.75">
      <c r="A46" s="5" t="s">
        <v>50</v>
      </c>
      <c r="B46" s="3"/>
      <c r="C46" s="22">
        <v>7028726</v>
      </c>
      <c r="D46" s="22"/>
      <c r="E46" s="23">
        <v>16044693</v>
      </c>
      <c r="F46" s="24">
        <v>16044693</v>
      </c>
      <c r="G46" s="24">
        <v>527369</v>
      </c>
      <c r="H46" s="24">
        <v>462535</v>
      </c>
      <c r="I46" s="24">
        <v>142574</v>
      </c>
      <c r="J46" s="24">
        <v>1132478</v>
      </c>
      <c r="K46" s="24">
        <v>10855390</v>
      </c>
      <c r="L46" s="24"/>
      <c r="M46" s="24">
        <v>431761</v>
      </c>
      <c r="N46" s="24">
        <v>11287151</v>
      </c>
      <c r="O46" s="24"/>
      <c r="P46" s="24"/>
      <c r="Q46" s="24"/>
      <c r="R46" s="24"/>
      <c r="S46" s="24"/>
      <c r="T46" s="24"/>
      <c r="U46" s="24"/>
      <c r="V46" s="24"/>
      <c r="W46" s="24">
        <v>12419629</v>
      </c>
      <c r="X46" s="24"/>
      <c r="Y46" s="24">
        <v>12419629</v>
      </c>
      <c r="Z46" s="6">
        <v>0</v>
      </c>
      <c r="AA46" s="22">
        <v>16044693</v>
      </c>
    </row>
    <row r="47" spans="1:27" ht="12.75">
      <c r="A47" s="2" t="s">
        <v>51</v>
      </c>
      <c r="B47" s="8" t="s">
        <v>52</v>
      </c>
      <c r="C47" s="19"/>
      <c r="D47" s="19"/>
      <c r="E47" s="20">
        <v>1442020</v>
      </c>
      <c r="F47" s="21">
        <v>1442020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>
        <v>1442020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196134304</v>
      </c>
      <c r="D48" s="44">
        <f>+D28+D32+D38+D42+D47</f>
        <v>0</v>
      </c>
      <c r="E48" s="45">
        <f t="shared" si="9"/>
        <v>239002051</v>
      </c>
      <c r="F48" s="46">
        <f t="shared" si="9"/>
        <v>239002051</v>
      </c>
      <c r="G48" s="46">
        <f t="shared" si="9"/>
        <v>8676419</v>
      </c>
      <c r="H48" s="46">
        <f t="shared" si="9"/>
        <v>7145277</v>
      </c>
      <c r="I48" s="46">
        <f t="shared" si="9"/>
        <v>2647878</v>
      </c>
      <c r="J48" s="46">
        <f t="shared" si="9"/>
        <v>18469574</v>
      </c>
      <c r="K48" s="46">
        <f t="shared" si="9"/>
        <v>62814017</v>
      </c>
      <c r="L48" s="46">
        <f t="shared" si="9"/>
        <v>0</v>
      </c>
      <c r="M48" s="46">
        <f t="shared" si="9"/>
        <v>8931252</v>
      </c>
      <c r="N48" s="46">
        <f t="shared" si="9"/>
        <v>71745269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90214843</v>
      </c>
      <c r="X48" s="46">
        <f t="shared" si="9"/>
        <v>0</v>
      </c>
      <c r="Y48" s="46">
        <f t="shared" si="9"/>
        <v>90214843</v>
      </c>
      <c r="Z48" s="47">
        <f>+IF(X48&lt;&gt;0,+(Y48/X48)*100,0)</f>
        <v>0</v>
      </c>
      <c r="AA48" s="44">
        <f>+AA28+AA32+AA38+AA42+AA47</f>
        <v>239002051</v>
      </c>
    </row>
    <row r="49" spans="1:27" ht="12.75">
      <c r="A49" s="14" t="s">
        <v>58</v>
      </c>
      <c r="B49" s="15"/>
      <c r="C49" s="48">
        <f aca="true" t="shared" si="10" ref="C49:Y49">+C25-C48</f>
        <v>75541505</v>
      </c>
      <c r="D49" s="48">
        <f>+D25-D48</f>
        <v>0</v>
      </c>
      <c r="E49" s="49">
        <f t="shared" si="10"/>
        <v>31946932</v>
      </c>
      <c r="F49" s="50">
        <f t="shared" si="10"/>
        <v>31946932</v>
      </c>
      <c r="G49" s="50">
        <f t="shared" si="10"/>
        <v>45530502</v>
      </c>
      <c r="H49" s="50">
        <f t="shared" si="10"/>
        <v>6134853</v>
      </c>
      <c r="I49" s="50">
        <f t="shared" si="10"/>
        <v>11205942</v>
      </c>
      <c r="J49" s="50">
        <f t="shared" si="10"/>
        <v>62871297</v>
      </c>
      <c r="K49" s="50">
        <f t="shared" si="10"/>
        <v>-54970881</v>
      </c>
      <c r="L49" s="50">
        <f t="shared" si="10"/>
        <v>0</v>
      </c>
      <c r="M49" s="50">
        <f t="shared" si="10"/>
        <v>27081776</v>
      </c>
      <c r="N49" s="50">
        <f t="shared" si="10"/>
        <v>-27889105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34982192</v>
      </c>
      <c r="X49" s="50">
        <f>IF(F25=F48,0,X25-X48)</f>
        <v>0</v>
      </c>
      <c r="Y49" s="50">
        <f t="shared" si="10"/>
        <v>34982192</v>
      </c>
      <c r="Z49" s="51">
        <f>+IF(X49&lt;&gt;0,+(Y49/X49)*100,0)</f>
        <v>0</v>
      </c>
      <c r="AA49" s="48">
        <f>+AA25-AA48</f>
        <v>31946932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492994652</v>
      </c>
      <c r="D5" s="19">
        <f>SUM(D6:D8)</f>
        <v>0</v>
      </c>
      <c r="E5" s="20">
        <f t="shared" si="0"/>
        <v>314267610</v>
      </c>
      <c r="F5" s="21">
        <f t="shared" si="0"/>
        <v>314267610</v>
      </c>
      <c r="G5" s="21">
        <f t="shared" si="0"/>
        <v>130155622</v>
      </c>
      <c r="H5" s="21">
        <f t="shared" si="0"/>
        <v>8406433</v>
      </c>
      <c r="I5" s="21">
        <f t="shared" si="0"/>
        <v>2754346</v>
      </c>
      <c r="J5" s="21">
        <f t="shared" si="0"/>
        <v>141316401</v>
      </c>
      <c r="K5" s="21">
        <f t="shared" si="0"/>
        <v>12659966</v>
      </c>
      <c r="L5" s="21">
        <f t="shared" si="0"/>
        <v>9783859</v>
      </c>
      <c r="M5" s="21">
        <f t="shared" si="0"/>
        <v>50069558</v>
      </c>
      <c r="N5" s="21">
        <f t="shared" si="0"/>
        <v>72513383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213829784</v>
      </c>
      <c r="X5" s="21">
        <f t="shared" si="0"/>
        <v>300227858</v>
      </c>
      <c r="Y5" s="21">
        <f t="shared" si="0"/>
        <v>-86398074</v>
      </c>
      <c r="Z5" s="4">
        <f>+IF(X5&lt;&gt;0,+(Y5/X5)*100,0)</f>
        <v>-28.77750072080253</v>
      </c>
      <c r="AA5" s="19">
        <f>SUM(AA6:AA8)</f>
        <v>314267610</v>
      </c>
    </row>
    <row r="6" spans="1:27" ht="12.75">
      <c r="A6" s="5" t="s">
        <v>33</v>
      </c>
      <c r="B6" s="3"/>
      <c r="C6" s="22">
        <v>95945</v>
      </c>
      <c r="D6" s="22"/>
      <c r="E6" s="23">
        <v>25711</v>
      </c>
      <c r="F6" s="24">
        <v>25711</v>
      </c>
      <c r="G6" s="24"/>
      <c r="H6" s="24"/>
      <c r="I6" s="24"/>
      <c r="J6" s="24"/>
      <c r="K6" s="24"/>
      <c r="L6" s="24"/>
      <c r="M6" s="24">
        <v>2349</v>
      </c>
      <c r="N6" s="24">
        <v>2349</v>
      </c>
      <c r="O6" s="24"/>
      <c r="P6" s="24"/>
      <c r="Q6" s="24"/>
      <c r="R6" s="24"/>
      <c r="S6" s="24"/>
      <c r="T6" s="24"/>
      <c r="U6" s="24"/>
      <c r="V6" s="24"/>
      <c r="W6" s="24">
        <v>2349</v>
      </c>
      <c r="X6" s="24">
        <v>12858</v>
      </c>
      <c r="Y6" s="24">
        <v>-10509</v>
      </c>
      <c r="Z6" s="6">
        <v>-81.73</v>
      </c>
      <c r="AA6" s="22">
        <v>25711</v>
      </c>
    </row>
    <row r="7" spans="1:27" ht="12.75">
      <c r="A7" s="5" t="s">
        <v>34</v>
      </c>
      <c r="B7" s="3"/>
      <c r="C7" s="25">
        <v>118144378</v>
      </c>
      <c r="D7" s="25"/>
      <c r="E7" s="26">
        <v>314241899</v>
      </c>
      <c r="F7" s="27">
        <v>314241899</v>
      </c>
      <c r="G7" s="27">
        <v>129886360</v>
      </c>
      <c r="H7" s="27">
        <v>8311607</v>
      </c>
      <c r="I7" s="27">
        <v>2587275</v>
      </c>
      <c r="J7" s="27">
        <v>140785242</v>
      </c>
      <c r="K7" s="27">
        <v>11815319</v>
      </c>
      <c r="L7" s="27">
        <v>11238196</v>
      </c>
      <c r="M7" s="27">
        <v>49604561</v>
      </c>
      <c r="N7" s="27">
        <v>72658076</v>
      </c>
      <c r="O7" s="27"/>
      <c r="P7" s="27"/>
      <c r="Q7" s="27"/>
      <c r="R7" s="27"/>
      <c r="S7" s="27"/>
      <c r="T7" s="27"/>
      <c r="U7" s="27"/>
      <c r="V7" s="27"/>
      <c r="W7" s="27">
        <v>213443318</v>
      </c>
      <c r="X7" s="27">
        <v>300215000</v>
      </c>
      <c r="Y7" s="27">
        <v>-86771682</v>
      </c>
      <c r="Z7" s="7">
        <v>-28.9</v>
      </c>
      <c r="AA7" s="25">
        <v>314241899</v>
      </c>
    </row>
    <row r="8" spans="1:27" ht="12.75">
      <c r="A8" s="5" t="s">
        <v>35</v>
      </c>
      <c r="B8" s="3"/>
      <c r="C8" s="22">
        <v>374754329</v>
      </c>
      <c r="D8" s="22"/>
      <c r="E8" s="23"/>
      <c r="F8" s="24"/>
      <c r="G8" s="24">
        <v>269262</v>
      </c>
      <c r="H8" s="24">
        <v>94826</v>
      </c>
      <c r="I8" s="24">
        <v>167071</v>
      </c>
      <c r="J8" s="24">
        <v>531159</v>
      </c>
      <c r="K8" s="24">
        <v>844647</v>
      </c>
      <c r="L8" s="24">
        <v>-1454337</v>
      </c>
      <c r="M8" s="24">
        <v>462648</v>
      </c>
      <c r="N8" s="24">
        <v>-147042</v>
      </c>
      <c r="O8" s="24"/>
      <c r="P8" s="24"/>
      <c r="Q8" s="24"/>
      <c r="R8" s="24"/>
      <c r="S8" s="24"/>
      <c r="T8" s="24"/>
      <c r="U8" s="24"/>
      <c r="V8" s="24"/>
      <c r="W8" s="24">
        <v>384117</v>
      </c>
      <c r="X8" s="24"/>
      <c r="Y8" s="24">
        <v>384117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11540015</v>
      </c>
      <c r="D9" s="19">
        <f>SUM(D10:D14)</f>
        <v>0</v>
      </c>
      <c r="E9" s="20">
        <f t="shared" si="1"/>
        <v>15404428</v>
      </c>
      <c r="F9" s="21">
        <f t="shared" si="1"/>
        <v>15404428</v>
      </c>
      <c r="G9" s="21">
        <f t="shared" si="1"/>
        <v>2699764</v>
      </c>
      <c r="H9" s="21">
        <f t="shared" si="1"/>
        <v>660653</v>
      </c>
      <c r="I9" s="21">
        <f t="shared" si="1"/>
        <v>2091787</v>
      </c>
      <c r="J9" s="21">
        <f t="shared" si="1"/>
        <v>5452204</v>
      </c>
      <c r="K9" s="21">
        <f t="shared" si="1"/>
        <v>1479820</v>
      </c>
      <c r="L9" s="21">
        <f t="shared" si="1"/>
        <v>1235959</v>
      </c>
      <c r="M9" s="21">
        <f t="shared" si="1"/>
        <v>898046</v>
      </c>
      <c r="N9" s="21">
        <f t="shared" si="1"/>
        <v>3613825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9066029</v>
      </c>
      <c r="X9" s="21">
        <f t="shared" si="1"/>
        <v>7702212</v>
      </c>
      <c r="Y9" s="21">
        <f t="shared" si="1"/>
        <v>1363817</v>
      </c>
      <c r="Z9" s="4">
        <f>+IF(X9&lt;&gt;0,+(Y9/X9)*100,0)</f>
        <v>17.706822403745832</v>
      </c>
      <c r="AA9" s="19">
        <f>SUM(AA10:AA14)</f>
        <v>15404428</v>
      </c>
    </row>
    <row r="10" spans="1:27" ht="12.75">
      <c r="A10" s="5" t="s">
        <v>37</v>
      </c>
      <c r="B10" s="3"/>
      <c r="C10" s="22">
        <v>2453475</v>
      </c>
      <c r="D10" s="22"/>
      <c r="E10" s="23">
        <v>2457586</v>
      </c>
      <c r="F10" s="24">
        <v>2457586</v>
      </c>
      <c r="G10" s="24">
        <v>639715</v>
      </c>
      <c r="H10" s="24">
        <v>140033</v>
      </c>
      <c r="I10" s="24">
        <v>1144812</v>
      </c>
      <c r="J10" s="24">
        <v>1924560</v>
      </c>
      <c r="K10" s="24">
        <v>30576</v>
      </c>
      <c r="L10" s="24">
        <v>24710</v>
      </c>
      <c r="M10" s="24">
        <v>21468</v>
      </c>
      <c r="N10" s="24">
        <v>76754</v>
      </c>
      <c r="O10" s="24"/>
      <c r="P10" s="24"/>
      <c r="Q10" s="24"/>
      <c r="R10" s="24"/>
      <c r="S10" s="24"/>
      <c r="T10" s="24"/>
      <c r="U10" s="24"/>
      <c r="V10" s="24"/>
      <c r="W10" s="24">
        <v>2001314</v>
      </c>
      <c r="X10" s="24">
        <v>1228794</v>
      </c>
      <c r="Y10" s="24">
        <v>772520</v>
      </c>
      <c r="Z10" s="6">
        <v>62.87</v>
      </c>
      <c r="AA10" s="22">
        <v>2457586</v>
      </c>
    </row>
    <row r="11" spans="1:27" ht="12.75">
      <c r="A11" s="5" t="s">
        <v>38</v>
      </c>
      <c r="B11" s="3"/>
      <c r="C11" s="22">
        <v>5195162</v>
      </c>
      <c r="D11" s="22"/>
      <c r="E11" s="23">
        <v>9150661</v>
      </c>
      <c r="F11" s="24">
        <v>9150661</v>
      </c>
      <c r="G11" s="24"/>
      <c r="H11" s="24"/>
      <c r="I11" s="24"/>
      <c r="J11" s="24"/>
      <c r="K11" s="24">
        <v>650251</v>
      </c>
      <c r="L11" s="24">
        <v>348113</v>
      </c>
      <c r="M11" s="24">
        <v>795339</v>
      </c>
      <c r="N11" s="24">
        <v>1793703</v>
      </c>
      <c r="O11" s="24"/>
      <c r="P11" s="24"/>
      <c r="Q11" s="24"/>
      <c r="R11" s="24"/>
      <c r="S11" s="24"/>
      <c r="T11" s="24"/>
      <c r="U11" s="24"/>
      <c r="V11" s="24"/>
      <c r="W11" s="24">
        <v>1793703</v>
      </c>
      <c r="X11" s="24">
        <v>4575330</v>
      </c>
      <c r="Y11" s="24">
        <v>-2781627</v>
      </c>
      <c r="Z11" s="6">
        <v>-60.8</v>
      </c>
      <c r="AA11" s="22">
        <v>9150661</v>
      </c>
    </row>
    <row r="12" spans="1:27" ht="12.75">
      <c r="A12" s="5" t="s">
        <v>39</v>
      </c>
      <c r="B12" s="3"/>
      <c r="C12" s="22">
        <v>8481</v>
      </c>
      <c r="D12" s="22"/>
      <c r="E12" s="23">
        <v>1868957</v>
      </c>
      <c r="F12" s="24">
        <v>1868957</v>
      </c>
      <c r="G12" s="24">
        <v>2060049</v>
      </c>
      <c r="H12" s="24">
        <v>520620</v>
      </c>
      <c r="I12" s="24">
        <v>946975</v>
      </c>
      <c r="J12" s="24">
        <v>3527644</v>
      </c>
      <c r="K12" s="24">
        <v>1056</v>
      </c>
      <c r="L12" s="24">
        <v>855127</v>
      </c>
      <c r="M12" s="24">
        <v>264</v>
      </c>
      <c r="N12" s="24">
        <v>856447</v>
      </c>
      <c r="O12" s="24"/>
      <c r="P12" s="24"/>
      <c r="Q12" s="24"/>
      <c r="R12" s="24"/>
      <c r="S12" s="24"/>
      <c r="T12" s="24"/>
      <c r="U12" s="24"/>
      <c r="V12" s="24"/>
      <c r="W12" s="24">
        <v>4384091</v>
      </c>
      <c r="X12" s="24">
        <v>934476</v>
      </c>
      <c r="Y12" s="24">
        <v>3449615</v>
      </c>
      <c r="Z12" s="6">
        <v>369.15</v>
      </c>
      <c r="AA12" s="22">
        <v>1868957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>
        <v>3882897</v>
      </c>
      <c r="D14" s="25"/>
      <c r="E14" s="26">
        <v>1927224</v>
      </c>
      <c r="F14" s="27">
        <v>1927224</v>
      </c>
      <c r="G14" s="27"/>
      <c r="H14" s="27"/>
      <c r="I14" s="27"/>
      <c r="J14" s="27"/>
      <c r="K14" s="27">
        <v>797937</v>
      </c>
      <c r="L14" s="27">
        <v>8009</v>
      </c>
      <c r="M14" s="27">
        <v>80975</v>
      </c>
      <c r="N14" s="27">
        <v>886921</v>
      </c>
      <c r="O14" s="27"/>
      <c r="P14" s="27"/>
      <c r="Q14" s="27"/>
      <c r="R14" s="27"/>
      <c r="S14" s="27"/>
      <c r="T14" s="27"/>
      <c r="U14" s="27"/>
      <c r="V14" s="27"/>
      <c r="W14" s="27">
        <v>886921</v>
      </c>
      <c r="X14" s="27">
        <v>963612</v>
      </c>
      <c r="Y14" s="27">
        <v>-76691</v>
      </c>
      <c r="Z14" s="7">
        <v>-7.96</v>
      </c>
      <c r="AA14" s="25">
        <v>1927224</v>
      </c>
    </row>
    <row r="15" spans="1:27" ht="12.75">
      <c r="A15" s="2" t="s">
        <v>42</v>
      </c>
      <c r="B15" s="8"/>
      <c r="C15" s="19">
        <f aca="true" t="shared" si="2" ref="C15:Y15">SUM(C16:C18)</f>
        <v>29590633</v>
      </c>
      <c r="D15" s="19">
        <f>SUM(D16:D18)</f>
        <v>0</v>
      </c>
      <c r="E15" s="20">
        <f t="shared" si="2"/>
        <v>17366865</v>
      </c>
      <c r="F15" s="21">
        <f t="shared" si="2"/>
        <v>17366865</v>
      </c>
      <c r="G15" s="21">
        <f t="shared" si="2"/>
        <v>3958588</v>
      </c>
      <c r="H15" s="21">
        <f t="shared" si="2"/>
        <v>2042420</v>
      </c>
      <c r="I15" s="21">
        <f t="shared" si="2"/>
        <v>1348390</v>
      </c>
      <c r="J15" s="21">
        <f t="shared" si="2"/>
        <v>7349398</v>
      </c>
      <c r="K15" s="21">
        <f t="shared" si="2"/>
        <v>2151308</v>
      </c>
      <c r="L15" s="21">
        <f t="shared" si="2"/>
        <v>2213186</v>
      </c>
      <c r="M15" s="21">
        <f t="shared" si="2"/>
        <v>2850345</v>
      </c>
      <c r="N15" s="21">
        <f t="shared" si="2"/>
        <v>7214839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14564237</v>
      </c>
      <c r="X15" s="21">
        <f t="shared" si="2"/>
        <v>12884962</v>
      </c>
      <c r="Y15" s="21">
        <f t="shared" si="2"/>
        <v>1679275</v>
      </c>
      <c r="Z15" s="4">
        <f>+IF(X15&lt;&gt;0,+(Y15/X15)*100,0)</f>
        <v>13.032828501938926</v>
      </c>
      <c r="AA15" s="19">
        <f>SUM(AA16:AA18)</f>
        <v>17366865</v>
      </c>
    </row>
    <row r="16" spans="1:27" ht="12.75">
      <c r="A16" s="5" t="s">
        <v>43</v>
      </c>
      <c r="B16" s="3"/>
      <c r="C16" s="22">
        <v>4722656</v>
      </c>
      <c r="D16" s="22"/>
      <c r="E16" s="23">
        <v>6312193</v>
      </c>
      <c r="F16" s="24">
        <v>6312193</v>
      </c>
      <c r="G16" s="24">
        <v>934377</v>
      </c>
      <c r="H16" s="24">
        <v>454509</v>
      </c>
      <c r="I16" s="24">
        <v>197158</v>
      </c>
      <c r="J16" s="24">
        <v>1586044</v>
      </c>
      <c r="K16" s="24">
        <v>231634</v>
      </c>
      <c r="L16" s="24">
        <v>357367</v>
      </c>
      <c r="M16" s="24">
        <v>372263</v>
      </c>
      <c r="N16" s="24">
        <v>961264</v>
      </c>
      <c r="O16" s="24"/>
      <c r="P16" s="24"/>
      <c r="Q16" s="24"/>
      <c r="R16" s="24"/>
      <c r="S16" s="24"/>
      <c r="T16" s="24"/>
      <c r="U16" s="24"/>
      <c r="V16" s="24"/>
      <c r="W16" s="24">
        <v>2547308</v>
      </c>
      <c r="X16" s="24">
        <v>3156096</v>
      </c>
      <c r="Y16" s="24">
        <v>-608788</v>
      </c>
      <c r="Z16" s="6">
        <v>-19.29</v>
      </c>
      <c r="AA16" s="22">
        <v>6312193</v>
      </c>
    </row>
    <row r="17" spans="1:27" ht="12.75">
      <c r="A17" s="5" t="s">
        <v>44</v>
      </c>
      <c r="B17" s="3"/>
      <c r="C17" s="22">
        <v>10522011</v>
      </c>
      <c r="D17" s="22"/>
      <c r="E17" s="23">
        <v>10004554</v>
      </c>
      <c r="F17" s="24">
        <v>10004554</v>
      </c>
      <c r="G17" s="24"/>
      <c r="H17" s="24"/>
      <c r="I17" s="24"/>
      <c r="J17" s="24"/>
      <c r="K17" s="24">
        <v>1933226</v>
      </c>
      <c r="L17" s="24">
        <v>1976503</v>
      </c>
      <c r="M17" s="24">
        <v>2285681</v>
      </c>
      <c r="N17" s="24">
        <v>6195410</v>
      </c>
      <c r="O17" s="24"/>
      <c r="P17" s="24"/>
      <c r="Q17" s="24"/>
      <c r="R17" s="24"/>
      <c r="S17" s="24"/>
      <c r="T17" s="24"/>
      <c r="U17" s="24"/>
      <c r="V17" s="24"/>
      <c r="W17" s="24">
        <v>6195410</v>
      </c>
      <c r="X17" s="24">
        <v>1132866</v>
      </c>
      <c r="Y17" s="24">
        <v>5062544</v>
      </c>
      <c r="Z17" s="6">
        <v>446.88</v>
      </c>
      <c r="AA17" s="22">
        <v>10004554</v>
      </c>
    </row>
    <row r="18" spans="1:27" ht="12.75">
      <c r="A18" s="5" t="s">
        <v>45</v>
      </c>
      <c r="B18" s="3"/>
      <c r="C18" s="22">
        <v>14345966</v>
      </c>
      <c r="D18" s="22"/>
      <c r="E18" s="23">
        <v>1050118</v>
      </c>
      <c r="F18" s="24">
        <v>1050118</v>
      </c>
      <c r="G18" s="24">
        <v>3024211</v>
      </c>
      <c r="H18" s="24">
        <v>1587911</v>
      </c>
      <c r="I18" s="24">
        <v>1151232</v>
      </c>
      <c r="J18" s="24">
        <v>5763354</v>
      </c>
      <c r="K18" s="24">
        <v>-13552</v>
      </c>
      <c r="L18" s="24">
        <v>-120684</v>
      </c>
      <c r="M18" s="24">
        <v>192401</v>
      </c>
      <c r="N18" s="24">
        <v>58165</v>
      </c>
      <c r="O18" s="24"/>
      <c r="P18" s="24"/>
      <c r="Q18" s="24"/>
      <c r="R18" s="24"/>
      <c r="S18" s="24"/>
      <c r="T18" s="24"/>
      <c r="U18" s="24"/>
      <c r="V18" s="24"/>
      <c r="W18" s="24">
        <v>5821519</v>
      </c>
      <c r="X18" s="24">
        <v>8596000</v>
      </c>
      <c r="Y18" s="24">
        <v>-2774481</v>
      </c>
      <c r="Z18" s="6">
        <v>-32.28</v>
      </c>
      <c r="AA18" s="22">
        <v>1050118</v>
      </c>
    </row>
    <row r="19" spans="1:27" ht="12.75">
      <c r="A19" s="2" t="s">
        <v>46</v>
      </c>
      <c r="B19" s="8"/>
      <c r="C19" s="19">
        <f aca="true" t="shared" si="3" ref="C19:Y19">SUM(C20:C23)</f>
        <v>208915438</v>
      </c>
      <c r="D19" s="19">
        <f>SUM(D20:D23)</f>
        <v>0</v>
      </c>
      <c r="E19" s="20">
        <f t="shared" si="3"/>
        <v>446059666</v>
      </c>
      <c r="F19" s="21">
        <f t="shared" si="3"/>
        <v>446059666</v>
      </c>
      <c r="G19" s="21">
        <f t="shared" si="3"/>
        <v>47609756</v>
      </c>
      <c r="H19" s="21">
        <f t="shared" si="3"/>
        <v>32560499</v>
      </c>
      <c r="I19" s="21">
        <f t="shared" si="3"/>
        <v>38679534</v>
      </c>
      <c r="J19" s="21">
        <f t="shared" si="3"/>
        <v>118849789</v>
      </c>
      <c r="K19" s="21">
        <f t="shared" si="3"/>
        <v>34332079</v>
      </c>
      <c r="L19" s="21">
        <f t="shared" si="3"/>
        <v>34793510</v>
      </c>
      <c r="M19" s="21">
        <f t="shared" si="3"/>
        <v>37014338</v>
      </c>
      <c r="N19" s="21">
        <f t="shared" si="3"/>
        <v>106139927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224989716</v>
      </c>
      <c r="X19" s="21">
        <f t="shared" si="3"/>
        <v>116141258</v>
      </c>
      <c r="Y19" s="21">
        <f t="shared" si="3"/>
        <v>108848458</v>
      </c>
      <c r="Z19" s="4">
        <f>+IF(X19&lt;&gt;0,+(Y19/X19)*100,0)</f>
        <v>93.7207499508917</v>
      </c>
      <c r="AA19" s="19">
        <f>SUM(AA20:AA23)</f>
        <v>446059666</v>
      </c>
    </row>
    <row r="20" spans="1:27" ht="12.75">
      <c r="A20" s="5" t="s">
        <v>47</v>
      </c>
      <c r="B20" s="3"/>
      <c r="C20" s="22">
        <v>47702974</v>
      </c>
      <c r="D20" s="22"/>
      <c r="E20" s="23">
        <v>258380951</v>
      </c>
      <c r="F20" s="24">
        <v>258380951</v>
      </c>
      <c r="G20" s="24">
        <v>26010800</v>
      </c>
      <c r="H20" s="24">
        <v>20422542</v>
      </c>
      <c r="I20" s="24">
        <v>20855913</v>
      </c>
      <c r="J20" s="24">
        <v>67289255</v>
      </c>
      <c r="K20" s="24">
        <v>19840102</v>
      </c>
      <c r="L20" s="24">
        <v>21074907</v>
      </c>
      <c r="M20" s="24">
        <v>19775655</v>
      </c>
      <c r="N20" s="24">
        <v>60690664</v>
      </c>
      <c r="O20" s="24"/>
      <c r="P20" s="24"/>
      <c r="Q20" s="24"/>
      <c r="R20" s="24"/>
      <c r="S20" s="24"/>
      <c r="T20" s="24"/>
      <c r="U20" s="24"/>
      <c r="V20" s="24"/>
      <c r="W20" s="24">
        <v>127979919</v>
      </c>
      <c r="X20" s="24">
        <v>30798258</v>
      </c>
      <c r="Y20" s="24">
        <v>97181661</v>
      </c>
      <c r="Z20" s="6">
        <v>315.54</v>
      </c>
      <c r="AA20" s="22">
        <v>258380951</v>
      </c>
    </row>
    <row r="21" spans="1:27" ht="12.75">
      <c r="A21" s="5" t="s">
        <v>48</v>
      </c>
      <c r="B21" s="3"/>
      <c r="C21" s="22">
        <v>66510868</v>
      </c>
      <c r="D21" s="22"/>
      <c r="E21" s="23">
        <v>70199647</v>
      </c>
      <c r="F21" s="24">
        <v>70199647</v>
      </c>
      <c r="G21" s="24">
        <v>9726622</v>
      </c>
      <c r="H21" s="24">
        <v>5414421</v>
      </c>
      <c r="I21" s="24">
        <v>7304629</v>
      </c>
      <c r="J21" s="24">
        <v>22445672</v>
      </c>
      <c r="K21" s="24">
        <v>3341492</v>
      </c>
      <c r="L21" s="24">
        <v>5396522</v>
      </c>
      <c r="M21" s="24">
        <v>6337535</v>
      </c>
      <c r="N21" s="24">
        <v>15075549</v>
      </c>
      <c r="O21" s="24"/>
      <c r="P21" s="24"/>
      <c r="Q21" s="24"/>
      <c r="R21" s="24"/>
      <c r="S21" s="24"/>
      <c r="T21" s="24"/>
      <c r="U21" s="24"/>
      <c r="V21" s="24"/>
      <c r="W21" s="24">
        <v>37521221</v>
      </c>
      <c r="X21" s="24">
        <v>33433000</v>
      </c>
      <c r="Y21" s="24">
        <v>4088221</v>
      </c>
      <c r="Z21" s="6">
        <v>12.23</v>
      </c>
      <c r="AA21" s="22">
        <v>70199647</v>
      </c>
    </row>
    <row r="22" spans="1:27" ht="12.75">
      <c r="A22" s="5" t="s">
        <v>49</v>
      </c>
      <c r="B22" s="3"/>
      <c r="C22" s="25">
        <v>64671261</v>
      </c>
      <c r="D22" s="25"/>
      <c r="E22" s="26">
        <v>72455988</v>
      </c>
      <c r="F22" s="27">
        <v>72455988</v>
      </c>
      <c r="G22" s="27">
        <v>8524493</v>
      </c>
      <c r="H22" s="27">
        <v>3632590</v>
      </c>
      <c r="I22" s="27">
        <v>7222181</v>
      </c>
      <c r="J22" s="27">
        <v>19379264</v>
      </c>
      <c r="K22" s="27">
        <v>6541921</v>
      </c>
      <c r="L22" s="27">
        <v>3709213</v>
      </c>
      <c r="M22" s="27">
        <v>6661444</v>
      </c>
      <c r="N22" s="27">
        <v>16912578</v>
      </c>
      <c r="O22" s="27"/>
      <c r="P22" s="27"/>
      <c r="Q22" s="27"/>
      <c r="R22" s="27"/>
      <c r="S22" s="27"/>
      <c r="T22" s="27"/>
      <c r="U22" s="27"/>
      <c r="V22" s="27"/>
      <c r="W22" s="27">
        <v>36291842</v>
      </c>
      <c r="X22" s="27">
        <v>34057000</v>
      </c>
      <c r="Y22" s="27">
        <v>2234842</v>
      </c>
      <c r="Z22" s="7">
        <v>6.56</v>
      </c>
      <c r="AA22" s="25">
        <v>72455988</v>
      </c>
    </row>
    <row r="23" spans="1:27" ht="12.75">
      <c r="A23" s="5" t="s">
        <v>50</v>
      </c>
      <c r="B23" s="3"/>
      <c r="C23" s="22">
        <v>30030335</v>
      </c>
      <c r="D23" s="22"/>
      <c r="E23" s="23">
        <v>45023080</v>
      </c>
      <c r="F23" s="24">
        <v>45023080</v>
      </c>
      <c r="G23" s="24">
        <v>3347841</v>
      </c>
      <c r="H23" s="24">
        <v>3090946</v>
      </c>
      <c r="I23" s="24">
        <v>3296811</v>
      </c>
      <c r="J23" s="24">
        <v>9735598</v>
      </c>
      <c r="K23" s="24">
        <v>4608564</v>
      </c>
      <c r="L23" s="24">
        <v>4612868</v>
      </c>
      <c r="M23" s="24">
        <v>4239704</v>
      </c>
      <c r="N23" s="24">
        <v>13461136</v>
      </c>
      <c r="O23" s="24"/>
      <c r="P23" s="24"/>
      <c r="Q23" s="24"/>
      <c r="R23" s="24"/>
      <c r="S23" s="24"/>
      <c r="T23" s="24"/>
      <c r="U23" s="24"/>
      <c r="V23" s="24"/>
      <c r="W23" s="24">
        <v>23196734</v>
      </c>
      <c r="X23" s="24">
        <v>17853000</v>
      </c>
      <c r="Y23" s="24">
        <v>5343734</v>
      </c>
      <c r="Z23" s="6">
        <v>29.93</v>
      </c>
      <c r="AA23" s="22">
        <v>45023080</v>
      </c>
    </row>
    <row r="24" spans="1:27" ht="12.75">
      <c r="A24" s="2" t="s">
        <v>51</v>
      </c>
      <c r="B24" s="8" t="s">
        <v>52</v>
      </c>
      <c r="C24" s="19"/>
      <c r="D24" s="19"/>
      <c r="E24" s="20">
        <v>445000</v>
      </c>
      <c r="F24" s="21">
        <v>445000</v>
      </c>
      <c r="G24" s="21"/>
      <c r="H24" s="21"/>
      <c r="I24" s="21"/>
      <c r="J24" s="21"/>
      <c r="K24" s="21"/>
      <c r="L24" s="21">
        <v>3528</v>
      </c>
      <c r="M24" s="21"/>
      <c r="N24" s="21">
        <v>3528</v>
      </c>
      <c r="O24" s="21"/>
      <c r="P24" s="21"/>
      <c r="Q24" s="21"/>
      <c r="R24" s="21"/>
      <c r="S24" s="21"/>
      <c r="T24" s="21"/>
      <c r="U24" s="21"/>
      <c r="V24" s="21"/>
      <c r="W24" s="21">
        <v>3528</v>
      </c>
      <c r="X24" s="21"/>
      <c r="Y24" s="21">
        <v>3528</v>
      </c>
      <c r="Z24" s="4">
        <v>0</v>
      </c>
      <c r="AA24" s="19">
        <v>445000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743040738</v>
      </c>
      <c r="D25" s="44">
        <f>+D5+D9+D15+D19+D24</f>
        <v>0</v>
      </c>
      <c r="E25" s="45">
        <f t="shared" si="4"/>
        <v>793543569</v>
      </c>
      <c r="F25" s="46">
        <f t="shared" si="4"/>
        <v>793543569</v>
      </c>
      <c r="G25" s="46">
        <f t="shared" si="4"/>
        <v>184423730</v>
      </c>
      <c r="H25" s="46">
        <f t="shared" si="4"/>
        <v>43670005</v>
      </c>
      <c r="I25" s="46">
        <f t="shared" si="4"/>
        <v>44874057</v>
      </c>
      <c r="J25" s="46">
        <f t="shared" si="4"/>
        <v>272967792</v>
      </c>
      <c r="K25" s="46">
        <f t="shared" si="4"/>
        <v>50623173</v>
      </c>
      <c r="L25" s="46">
        <f t="shared" si="4"/>
        <v>48030042</v>
      </c>
      <c r="M25" s="46">
        <f t="shared" si="4"/>
        <v>90832287</v>
      </c>
      <c r="N25" s="46">
        <f t="shared" si="4"/>
        <v>189485502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462453294</v>
      </c>
      <c r="X25" s="46">
        <f t="shared" si="4"/>
        <v>436956290</v>
      </c>
      <c r="Y25" s="46">
        <f t="shared" si="4"/>
        <v>25497004</v>
      </c>
      <c r="Z25" s="47">
        <f>+IF(X25&lt;&gt;0,+(Y25/X25)*100,0)</f>
        <v>5.835138338436552</v>
      </c>
      <c r="AA25" s="44">
        <f>+AA5+AA9+AA15+AA19+AA24</f>
        <v>793543569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195538525</v>
      </c>
      <c r="D28" s="19">
        <f>SUM(D29:D31)</f>
        <v>0</v>
      </c>
      <c r="E28" s="20">
        <f t="shared" si="5"/>
        <v>189347711</v>
      </c>
      <c r="F28" s="21">
        <f t="shared" si="5"/>
        <v>189347711</v>
      </c>
      <c r="G28" s="21">
        <f t="shared" si="5"/>
        <v>7433434</v>
      </c>
      <c r="H28" s="21">
        <f t="shared" si="5"/>
        <v>6211823</v>
      </c>
      <c r="I28" s="21">
        <f t="shared" si="5"/>
        <v>14618650</v>
      </c>
      <c r="J28" s="21">
        <f t="shared" si="5"/>
        <v>28263907</v>
      </c>
      <c r="K28" s="21">
        <f t="shared" si="5"/>
        <v>14407752</v>
      </c>
      <c r="L28" s="21">
        <f t="shared" si="5"/>
        <v>22619302</v>
      </c>
      <c r="M28" s="21">
        <f t="shared" si="5"/>
        <v>13792090</v>
      </c>
      <c r="N28" s="21">
        <f t="shared" si="5"/>
        <v>50819144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79083051</v>
      </c>
      <c r="X28" s="21">
        <f t="shared" si="5"/>
        <v>81818510</v>
      </c>
      <c r="Y28" s="21">
        <f t="shared" si="5"/>
        <v>-2735459</v>
      </c>
      <c r="Z28" s="4">
        <f>+IF(X28&lt;&gt;0,+(Y28/X28)*100,0)</f>
        <v>-3.343325367328249</v>
      </c>
      <c r="AA28" s="19">
        <f>SUM(AA29:AA31)</f>
        <v>189347711</v>
      </c>
    </row>
    <row r="29" spans="1:27" ht="12.75">
      <c r="A29" s="5" t="s">
        <v>33</v>
      </c>
      <c r="B29" s="3"/>
      <c r="C29" s="22">
        <v>41560416</v>
      </c>
      <c r="D29" s="22"/>
      <c r="E29" s="23">
        <v>52250485</v>
      </c>
      <c r="F29" s="24">
        <v>52250485</v>
      </c>
      <c r="G29" s="24">
        <v>1542203</v>
      </c>
      <c r="H29" s="24">
        <v>1624671</v>
      </c>
      <c r="I29" s="24">
        <v>2461876</v>
      </c>
      <c r="J29" s="24">
        <v>5628750</v>
      </c>
      <c r="K29" s="24">
        <v>3196622</v>
      </c>
      <c r="L29" s="24">
        <v>4130406</v>
      </c>
      <c r="M29" s="24">
        <v>3973683</v>
      </c>
      <c r="N29" s="24">
        <v>11300711</v>
      </c>
      <c r="O29" s="24"/>
      <c r="P29" s="24"/>
      <c r="Q29" s="24"/>
      <c r="R29" s="24"/>
      <c r="S29" s="24"/>
      <c r="T29" s="24"/>
      <c r="U29" s="24"/>
      <c r="V29" s="24"/>
      <c r="W29" s="24">
        <v>16929461</v>
      </c>
      <c r="X29" s="24">
        <v>16628000</v>
      </c>
      <c r="Y29" s="24">
        <v>301461</v>
      </c>
      <c r="Z29" s="6">
        <v>1.81</v>
      </c>
      <c r="AA29" s="22">
        <v>52250485</v>
      </c>
    </row>
    <row r="30" spans="1:27" ht="12.75">
      <c r="A30" s="5" t="s">
        <v>34</v>
      </c>
      <c r="B30" s="3"/>
      <c r="C30" s="25">
        <v>98758442</v>
      </c>
      <c r="D30" s="25"/>
      <c r="E30" s="26">
        <v>137097226</v>
      </c>
      <c r="F30" s="27">
        <v>137097226</v>
      </c>
      <c r="G30" s="27">
        <v>2981123</v>
      </c>
      <c r="H30" s="27">
        <v>1458600</v>
      </c>
      <c r="I30" s="27">
        <v>5434138</v>
      </c>
      <c r="J30" s="27">
        <v>9873861</v>
      </c>
      <c r="K30" s="27">
        <v>4477381</v>
      </c>
      <c r="L30" s="27">
        <v>8370378</v>
      </c>
      <c r="M30" s="27">
        <v>3409773</v>
      </c>
      <c r="N30" s="27">
        <v>16257532</v>
      </c>
      <c r="O30" s="27"/>
      <c r="P30" s="27"/>
      <c r="Q30" s="27"/>
      <c r="R30" s="27"/>
      <c r="S30" s="27"/>
      <c r="T30" s="27"/>
      <c r="U30" s="27"/>
      <c r="V30" s="27"/>
      <c r="W30" s="27">
        <v>26131393</v>
      </c>
      <c r="X30" s="27">
        <v>65190510</v>
      </c>
      <c r="Y30" s="27">
        <v>-39059117</v>
      </c>
      <c r="Z30" s="7">
        <v>-59.92</v>
      </c>
      <c r="AA30" s="25">
        <v>137097226</v>
      </c>
    </row>
    <row r="31" spans="1:27" ht="12.75">
      <c r="A31" s="5" t="s">
        <v>35</v>
      </c>
      <c r="B31" s="3"/>
      <c r="C31" s="22">
        <v>55219667</v>
      </c>
      <c r="D31" s="22"/>
      <c r="E31" s="23"/>
      <c r="F31" s="24"/>
      <c r="G31" s="24">
        <v>2910108</v>
      </c>
      <c r="H31" s="24">
        <v>3128552</v>
      </c>
      <c r="I31" s="24">
        <v>6722636</v>
      </c>
      <c r="J31" s="24">
        <v>12761296</v>
      </c>
      <c r="K31" s="24">
        <v>6733749</v>
      </c>
      <c r="L31" s="24">
        <v>10118518</v>
      </c>
      <c r="M31" s="24">
        <v>6408634</v>
      </c>
      <c r="N31" s="24">
        <v>23260901</v>
      </c>
      <c r="O31" s="24"/>
      <c r="P31" s="24"/>
      <c r="Q31" s="24"/>
      <c r="R31" s="24"/>
      <c r="S31" s="24"/>
      <c r="T31" s="24"/>
      <c r="U31" s="24"/>
      <c r="V31" s="24"/>
      <c r="W31" s="24">
        <v>36022197</v>
      </c>
      <c r="X31" s="24"/>
      <c r="Y31" s="24">
        <v>36022197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97938746</v>
      </c>
      <c r="D32" s="19">
        <f>SUM(D33:D37)</f>
        <v>0</v>
      </c>
      <c r="E32" s="20">
        <f t="shared" si="6"/>
        <v>86538062</v>
      </c>
      <c r="F32" s="21">
        <f t="shared" si="6"/>
        <v>86538062</v>
      </c>
      <c r="G32" s="21">
        <f t="shared" si="6"/>
        <v>5987511</v>
      </c>
      <c r="H32" s="21">
        <f t="shared" si="6"/>
        <v>7852696</v>
      </c>
      <c r="I32" s="21">
        <f t="shared" si="6"/>
        <v>8812883</v>
      </c>
      <c r="J32" s="21">
        <f t="shared" si="6"/>
        <v>22653090</v>
      </c>
      <c r="K32" s="21">
        <f t="shared" si="6"/>
        <v>5413558</v>
      </c>
      <c r="L32" s="21">
        <f t="shared" si="6"/>
        <v>9205458</v>
      </c>
      <c r="M32" s="21">
        <f t="shared" si="6"/>
        <v>7765373</v>
      </c>
      <c r="N32" s="21">
        <f t="shared" si="6"/>
        <v>22384389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45037479</v>
      </c>
      <c r="X32" s="21">
        <f t="shared" si="6"/>
        <v>43357682</v>
      </c>
      <c r="Y32" s="21">
        <f t="shared" si="6"/>
        <v>1679797</v>
      </c>
      <c r="Z32" s="4">
        <f>+IF(X32&lt;&gt;0,+(Y32/X32)*100,0)</f>
        <v>3.8742776885535535</v>
      </c>
      <c r="AA32" s="19">
        <f>SUM(AA33:AA37)</f>
        <v>86538062</v>
      </c>
    </row>
    <row r="33" spans="1:27" ht="12.75">
      <c r="A33" s="5" t="s">
        <v>37</v>
      </c>
      <c r="B33" s="3"/>
      <c r="C33" s="22">
        <v>26911498</v>
      </c>
      <c r="D33" s="22"/>
      <c r="E33" s="23">
        <v>9482516</v>
      </c>
      <c r="F33" s="24">
        <v>9482516</v>
      </c>
      <c r="G33" s="24">
        <v>2387022</v>
      </c>
      <c r="H33" s="24">
        <v>2802846</v>
      </c>
      <c r="I33" s="24">
        <v>3163217</v>
      </c>
      <c r="J33" s="24">
        <v>8353085</v>
      </c>
      <c r="K33" s="24">
        <v>687288</v>
      </c>
      <c r="L33" s="24">
        <v>1210583</v>
      </c>
      <c r="M33" s="24">
        <v>673219</v>
      </c>
      <c r="N33" s="24">
        <v>2571090</v>
      </c>
      <c r="O33" s="24"/>
      <c r="P33" s="24"/>
      <c r="Q33" s="24"/>
      <c r="R33" s="24"/>
      <c r="S33" s="24"/>
      <c r="T33" s="24"/>
      <c r="U33" s="24"/>
      <c r="V33" s="24"/>
      <c r="W33" s="24">
        <v>10924175</v>
      </c>
      <c r="X33" s="24">
        <v>4756260</v>
      </c>
      <c r="Y33" s="24">
        <v>6167915</v>
      </c>
      <c r="Z33" s="6">
        <v>129.68</v>
      </c>
      <c r="AA33" s="22">
        <v>9482516</v>
      </c>
    </row>
    <row r="34" spans="1:27" ht="12.75">
      <c r="A34" s="5" t="s">
        <v>38</v>
      </c>
      <c r="B34" s="3"/>
      <c r="C34" s="22">
        <v>45104611</v>
      </c>
      <c r="D34" s="22"/>
      <c r="E34" s="23">
        <v>46668445</v>
      </c>
      <c r="F34" s="24">
        <v>46668445</v>
      </c>
      <c r="G34" s="24">
        <v>267004</v>
      </c>
      <c r="H34" s="24">
        <v>742202</v>
      </c>
      <c r="I34" s="24">
        <v>1141338</v>
      </c>
      <c r="J34" s="24">
        <v>2150544</v>
      </c>
      <c r="K34" s="24">
        <v>2715698</v>
      </c>
      <c r="L34" s="24">
        <v>4981341</v>
      </c>
      <c r="M34" s="24">
        <v>4779522</v>
      </c>
      <c r="N34" s="24">
        <v>12476561</v>
      </c>
      <c r="O34" s="24"/>
      <c r="P34" s="24"/>
      <c r="Q34" s="24"/>
      <c r="R34" s="24"/>
      <c r="S34" s="24"/>
      <c r="T34" s="24"/>
      <c r="U34" s="24"/>
      <c r="V34" s="24"/>
      <c r="W34" s="24">
        <v>14627105</v>
      </c>
      <c r="X34" s="24">
        <v>23464224</v>
      </c>
      <c r="Y34" s="24">
        <v>-8837119</v>
      </c>
      <c r="Z34" s="6">
        <v>-37.66</v>
      </c>
      <c r="AA34" s="22">
        <v>46668445</v>
      </c>
    </row>
    <row r="35" spans="1:27" ht="12.75">
      <c r="A35" s="5" t="s">
        <v>39</v>
      </c>
      <c r="B35" s="3"/>
      <c r="C35" s="22">
        <v>18314251</v>
      </c>
      <c r="D35" s="22"/>
      <c r="E35" s="23">
        <v>21089768</v>
      </c>
      <c r="F35" s="24">
        <v>21089768</v>
      </c>
      <c r="G35" s="24">
        <v>3170650</v>
      </c>
      <c r="H35" s="24">
        <v>4088208</v>
      </c>
      <c r="I35" s="24">
        <v>4298344</v>
      </c>
      <c r="J35" s="24">
        <v>11557202</v>
      </c>
      <c r="K35" s="24">
        <v>1491372</v>
      </c>
      <c r="L35" s="24">
        <v>2268203</v>
      </c>
      <c r="M35" s="24">
        <v>1797309</v>
      </c>
      <c r="N35" s="24">
        <v>5556884</v>
      </c>
      <c r="O35" s="24"/>
      <c r="P35" s="24"/>
      <c r="Q35" s="24"/>
      <c r="R35" s="24"/>
      <c r="S35" s="24"/>
      <c r="T35" s="24"/>
      <c r="U35" s="24"/>
      <c r="V35" s="24"/>
      <c r="W35" s="24">
        <v>17114086</v>
      </c>
      <c r="X35" s="24">
        <v>10569882</v>
      </c>
      <c r="Y35" s="24">
        <v>6544204</v>
      </c>
      <c r="Z35" s="6">
        <v>61.91</v>
      </c>
      <c r="AA35" s="22">
        <v>21089768</v>
      </c>
    </row>
    <row r="36" spans="1:27" ht="12.75">
      <c r="A36" s="5" t="s">
        <v>40</v>
      </c>
      <c r="B36" s="3"/>
      <c r="C36" s="22">
        <v>3225677</v>
      </c>
      <c r="D36" s="22"/>
      <c r="E36" s="23">
        <v>3530705</v>
      </c>
      <c r="F36" s="24">
        <v>3530705</v>
      </c>
      <c r="G36" s="24">
        <v>162835</v>
      </c>
      <c r="H36" s="24">
        <v>219440</v>
      </c>
      <c r="I36" s="24">
        <v>209984</v>
      </c>
      <c r="J36" s="24">
        <v>592259</v>
      </c>
      <c r="K36" s="24">
        <v>197860</v>
      </c>
      <c r="L36" s="24">
        <v>338865</v>
      </c>
      <c r="M36" s="24">
        <v>208951</v>
      </c>
      <c r="N36" s="24">
        <v>745676</v>
      </c>
      <c r="O36" s="24"/>
      <c r="P36" s="24"/>
      <c r="Q36" s="24"/>
      <c r="R36" s="24"/>
      <c r="S36" s="24"/>
      <c r="T36" s="24"/>
      <c r="U36" s="24"/>
      <c r="V36" s="24"/>
      <c r="W36" s="24">
        <v>1337935</v>
      </c>
      <c r="X36" s="24">
        <v>1619000</v>
      </c>
      <c r="Y36" s="24">
        <v>-281065</v>
      </c>
      <c r="Z36" s="6">
        <v>-17.36</v>
      </c>
      <c r="AA36" s="22">
        <v>3530705</v>
      </c>
    </row>
    <row r="37" spans="1:27" ht="12.75">
      <c r="A37" s="5" t="s">
        <v>41</v>
      </c>
      <c r="B37" s="3"/>
      <c r="C37" s="25">
        <v>4382709</v>
      </c>
      <c r="D37" s="25"/>
      <c r="E37" s="26">
        <v>5766628</v>
      </c>
      <c r="F37" s="27">
        <v>5766628</v>
      </c>
      <c r="G37" s="27"/>
      <c r="H37" s="27"/>
      <c r="I37" s="27"/>
      <c r="J37" s="27"/>
      <c r="K37" s="27">
        <v>321340</v>
      </c>
      <c r="L37" s="27">
        <v>406466</v>
      </c>
      <c r="M37" s="27">
        <v>306372</v>
      </c>
      <c r="N37" s="27">
        <v>1034178</v>
      </c>
      <c r="O37" s="27"/>
      <c r="P37" s="27"/>
      <c r="Q37" s="27"/>
      <c r="R37" s="27"/>
      <c r="S37" s="27"/>
      <c r="T37" s="27"/>
      <c r="U37" s="27"/>
      <c r="V37" s="27"/>
      <c r="W37" s="27">
        <v>1034178</v>
      </c>
      <c r="X37" s="27">
        <v>2948316</v>
      </c>
      <c r="Y37" s="27">
        <v>-1914138</v>
      </c>
      <c r="Z37" s="7">
        <v>-64.92</v>
      </c>
      <c r="AA37" s="25">
        <v>5766628</v>
      </c>
    </row>
    <row r="38" spans="1:27" ht="12.75">
      <c r="A38" s="2" t="s">
        <v>42</v>
      </c>
      <c r="B38" s="8"/>
      <c r="C38" s="19">
        <f aca="true" t="shared" si="7" ref="C38:Y38">SUM(C39:C41)</f>
        <v>92354889</v>
      </c>
      <c r="D38" s="19">
        <f>SUM(D39:D41)</f>
        <v>0</v>
      </c>
      <c r="E38" s="20">
        <f t="shared" si="7"/>
        <v>101756640</v>
      </c>
      <c r="F38" s="21">
        <f t="shared" si="7"/>
        <v>101756640</v>
      </c>
      <c r="G38" s="21">
        <f t="shared" si="7"/>
        <v>5840962</v>
      </c>
      <c r="H38" s="21">
        <f t="shared" si="7"/>
        <v>4586067</v>
      </c>
      <c r="I38" s="21">
        <f t="shared" si="7"/>
        <v>10085749</v>
      </c>
      <c r="J38" s="21">
        <f t="shared" si="7"/>
        <v>20512778</v>
      </c>
      <c r="K38" s="21">
        <f t="shared" si="7"/>
        <v>6658581</v>
      </c>
      <c r="L38" s="21">
        <f t="shared" si="7"/>
        <v>9706373</v>
      </c>
      <c r="M38" s="21">
        <f t="shared" si="7"/>
        <v>8627657</v>
      </c>
      <c r="N38" s="21">
        <f t="shared" si="7"/>
        <v>24992611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45505389</v>
      </c>
      <c r="X38" s="21">
        <f t="shared" si="7"/>
        <v>57786108</v>
      </c>
      <c r="Y38" s="21">
        <f t="shared" si="7"/>
        <v>-12280719</v>
      </c>
      <c r="Z38" s="4">
        <f>+IF(X38&lt;&gt;0,+(Y38/X38)*100,0)</f>
        <v>-21.252026525129537</v>
      </c>
      <c r="AA38" s="19">
        <f>SUM(AA39:AA41)</f>
        <v>101756640</v>
      </c>
    </row>
    <row r="39" spans="1:27" ht="12.75">
      <c r="A39" s="5" t="s">
        <v>43</v>
      </c>
      <c r="B39" s="3"/>
      <c r="C39" s="22">
        <v>28679955</v>
      </c>
      <c r="D39" s="22"/>
      <c r="E39" s="23">
        <v>33953859</v>
      </c>
      <c r="F39" s="24">
        <v>33953859</v>
      </c>
      <c r="G39" s="24">
        <v>5460942</v>
      </c>
      <c r="H39" s="24">
        <v>3958406</v>
      </c>
      <c r="I39" s="24">
        <v>9315604</v>
      </c>
      <c r="J39" s="24">
        <v>18734952</v>
      </c>
      <c r="K39" s="24">
        <v>1551935</v>
      </c>
      <c r="L39" s="24">
        <v>3245618</v>
      </c>
      <c r="M39" s="24">
        <v>2688055</v>
      </c>
      <c r="N39" s="24">
        <v>7485608</v>
      </c>
      <c r="O39" s="24"/>
      <c r="P39" s="24"/>
      <c r="Q39" s="24"/>
      <c r="R39" s="24"/>
      <c r="S39" s="24"/>
      <c r="T39" s="24"/>
      <c r="U39" s="24"/>
      <c r="V39" s="24"/>
      <c r="W39" s="24">
        <v>26220560</v>
      </c>
      <c r="X39" s="24">
        <v>20283000</v>
      </c>
      <c r="Y39" s="24">
        <v>5937560</v>
      </c>
      <c r="Z39" s="6">
        <v>29.27</v>
      </c>
      <c r="AA39" s="22">
        <v>33953859</v>
      </c>
    </row>
    <row r="40" spans="1:27" ht="12.75">
      <c r="A40" s="5" t="s">
        <v>44</v>
      </c>
      <c r="B40" s="3"/>
      <c r="C40" s="22">
        <v>60776735</v>
      </c>
      <c r="D40" s="22"/>
      <c r="E40" s="23">
        <v>67770219</v>
      </c>
      <c r="F40" s="24">
        <v>67770219</v>
      </c>
      <c r="G40" s="24"/>
      <c r="H40" s="24"/>
      <c r="I40" s="24"/>
      <c r="J40" s="24"/>
      <c r="K40" s="24">
        <v>5379202</v>
      </c>
      <c r="L40" s="24">
        <v>6385245</v>
      </c>
      <c r="M40" s="24">
        <v>5833788</v>
      </c>
      <c r="N40" s="24">
        <v>17598235</v>
      </c>
      <c r="O40" s="24"/>
      <c r="P40" s="24"/>
      <c r="Q40" s="24"/>
      <c r="R40" s="24"/>
      <c r="S40" s="24"/>
      <c r="T40" s="24"/>
      <c r="U40" s="24"/>
      <c r="V40" s="24"/>
      <c r="W40" s="24">
        <v>17598235</v>
      </c>
      <c r="X40" s="24">
        <v>33885108</v>
      </c>
      <c r="Y40" s="24">
        <v>-16286873</v>
      </c>
      <c r="Z40" s="6">
        <v>-48.06</v>
      </c>
      <c r="AA40" s="22">
        <v>67770219</v>
      </c>
    </row>
    <row r="41" spans="1:27" ht="12.75">
      <c r="A41" s="5" t="s">
        <v>45</v>
      </c>
      <c r="B41" s="3"/>
      <c r="C41" s="22">
        <v>2898199</v>
      </c>
      <c r="D41" s="22"/>
      <c r="E41" s="23">
        <v>32562</v>
      </c>
      <c r="F41" s="24">
        <v>32562</v>
      </c>
      <c r="G41" s="24">
        <v>380020</v>
      </c>
      <c r="H41" s="24">
        <v>627661</v>
      </c>
      <c r="I41" s="24">
        <v>770145</v>
      </c>
      <c r="J41" s="24">
        <v>1777826</v>
      </c>
      <c r="K41" s="24">
        <v>-272556</v>
      </c>
      <c r="L41" s="24">
        <v>75510</v>
      </c>
      <c r="M41" s="24">
        <v>105814</v>
      </c>
      <c r="N41" s="24">
        <v>-91232</v>
      </c>
      <c r="O41" s="24"/>
      <c r="P41" s="24"/>
      <c r="Q41" s="24"/>
      <c r="R41" s="24"/>
      <c r="S41" s="24"/>
      <c r="T41" s="24"/>
      <c r="U41" s="24"/>
      <c r="V41" s="24"/>
      <c r="W41" s="24">
        <v>1686594</v>
      </c>
      <c r="X41" s="24">
        <v>3618000</v>
      </c>
      <c r="Y41" s="24">
        <v>-1931406</v>
      </c>
      <c r="Z41" s="6">
        <v>-53.38</v>
      </c>
      <c r="AA41" s="22">
        <v>32562</v>
      </c>
    </row>
    <row r="42" spans="1:27" ht="12.75">
      <c r="A42" s="2" t="s">
        <v>46</v>
      </c>
      <c r="B42" s="8"/>
      <c r="C42" s="19">
        <f aca="true" t="shared" si="8" ref="C42:Y42">SUM(C43:C46)</f>
        <v>367139684</v>
      </c>
      <c r="D42" s="19">
        <f>SUM(D43:D46)</f>
        <v>0</v>
      </c>
      <c r="E42" s="20">
        <f t="shared" si="8"/>
        <v>415110246</v>
      </c>
      <c r="F42" s="21">
        <f t="shared" si="8"/>
        <v>415110246</v>
      </c>
      <c r="G42" s="21">
        <f t="shared" si="8"/>
        <v>32071149</v>
      </c>
      <c r="H42" s="21">
        <f t="shared" si="8"/>
        <v>35465524</v>
      </c>
      <c r="I42" s="21">
        <f t="shared" si="8"/>
        <v>39116038</v>
      </c>
      <c r="J42" s="21">
        <f t="shared" si="8"/>
        <v>106652711</v>
      </c>
      <c r="K42" s="21">
        <f t="shared" si="8"/>
        <v>32284951</v>
      </c>
      <c r="L42" s="21">
        <f t="shared" si="8"/>
        <v>22414949</v>
      </c>
      <c r="M42" s="21">
        <f t="shared" si="8"/>
        <v>45800170</v>
      </c>
      <c r="N42" s="21">
        <f t="shared" si="8"/>
        <v>100500070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207152781</v>
      </c>
      <c r="X42" s="21">
        <f t="shared" si="8"/>
        <v>217373000</v>
      </c>
      <c r="Y42" s="21">
        <f t="shared" si="8"/>
        <v>-10220219</v>
      </c>
      <c r="Z42" s="4">
        <f>+IF(X42&lt;&gt;0,+(Y42/X42)*100,0)</f>
        <v>-4.7016966228556445</v>
      </c>
      <c r="AA42" s="19">
        <f>SUM(AA43:AA46)</f>
        <v>415110246</v>
      </c>
    </row>
    <row r="43" spans="1:27" ht="12.75">
      <c r="A43" s="5" t="s">
        <v>47</v>
      </c>
      <c r="B43" s="3"/>
      <c r="C43" s="22">
        <v>214715774</v>
      </c>
      <c r="D43" s="22"/>
      <c r="E43" s="23">
        <v>248403893</v>
      </c>
      <c r="F43" s="24">
        <v>248403893</v>
      </c>
      <c r="G43" s="24">
        <v>24405165</v>
      </c>
      <c r="H43" s="24">
        <v>25236915</v>
      </c>
      <c r="I43" s="24">
        <v>21617656</v>
      </c>
      <c r="J43" s="24">
        <v>71259736</v>
      </c>
      <c r="K43" s="24">
        <v>16834050</v>
      </c>
      <c r="L43" s="24">
        <v>5264782</v>
      </c>
      <c r="M43" s="24">
        <v>32743031</v>
      </c>
      <c r="N43" s="24">
        <v>54841863</v>
      </c>
      <c r="O43" s="24"/>
      <c r="P43" s="24"/>
      <c r="Q43" s="24"/>
      <c r="R43" s="24"/>
      <c r="S43" s="24"/>
      <c r="T43" s="24"/>
      <c r="U43" s="24"/>
      <c r="V43" s="24"/>
      <c r="W43" s="24">
        <v>126101599</v>
      </c>
      <c r="X43" s="24">
        <v>122914000</v>
      </c>
      <c r="Y43" s="24">
        <v>3187599</v>
      </c>
      <c r="Z43" s="6">
        <v>2.59</v>
      </c>
      <c r="AA43" s="22">
        <v>248403893</v>
      </c>
    </row>
    <row r="44" spans="1:27" ht="12.75">
      <c r="A44" s="5" t="s">
        <v>48</v>
      </c>
      <c r="B44" s="3"/>
      <c r="C44" s="22">
        <v>65814795</v>
      </c>
      <c r="D44" s="22"/>
      <c r="E44" s="23">
        <v>80153780</v>
      </c>
      <c r="F44" s="24">
        <v>80153780</v>
      </c>
      <c r="G44" s="24">
        <v>2634056</v>
      </c>
      <c r="H44" s="24">
        <v>5310057</v>
      </c>
      <c r="I44" s="24">
        <v>8397860</v>
      </c>
      <c r="J44" s="24">
        <v>16341973</v>
      </c>
      <c r="K44" s="24">
        <v>7588861</v>
      </c>
      <c r="L44" s="24">
        <v>7038447</v>
      </c>
      <c r="M44" s="24">
        <v>5247394</v>
      </c>
      <c r="N44" s="24">
        <v>19874702</v>
      </c>
      <c r="O44" s="24"/>
      <c r="P44" s="24"/>
      <c r="Q44" s="24"/>
      <c r="R44" s="24"/>
      <c r="S44" s="24"/>
      <c r="T44" s="24"/>
      <c r="U44" s="24"/>
      <c r="V44" s="24"/>
      <c r="W44" s="24">
        <v>36216675</v>
      </c>
      <c r="X44" s="24">
        <v>52582000</v>
      </c>
      <c r="Y44" s="24">
        <v>-16365325</v>
      </c>
      <c r="Z44" s="6">
        <v>-31.12</v>
      </c>
      <c r="AA44" s="22">
        <v>80153780</v>
      </c>
    </row>
    <row r="45" spans="1:27" ht="12.75">
      <c r="A45" s="5" t="s">
        <v>49</v>
      </c>
      <c r="B45" s="3"/>
      <c r="C45" s="25">
        <v>45854845</v>
      </c>
      <c r="D45" s="25"/>
      <c r="E45" s="26">
        <v>41744863</v>
      </c>
      <c r="F45" s="27">
        <v>41744863</v>
      </c>
      <c r="G45" s="27">
        <v>2581796</v>
      </c>
      <c r="H45" s="27">
        <v>2337766</v>
      </c>
      <c r="I45" s="27">
        <v>5737999</v>
      </c>
      <c r="J45" s="27">
        <v>10657561</v>
      </c>
      <c r="K45" s="27">
        <v>4309288</v>
      </c>
      <c r="L45" s="27">
        <v>4744353</v>
      </c>
      <c r="M45" s="27">
        <v>4225163</v>
      </c>
      <c r="N45" s="27">
        <v>13278804</v>
      </c>
      <c r="O45" s="27"/>
      <c r="P45" s="27"/>
      <c r="Q45" s="27"/>
      <c r="R45" s="27"/>
      <c r="S45" s="27"/>
      <c r="T45" s="27"/>
      <c r="U45" s="27"/>
      <c r="V45" s="27"/>
      <c r="W45" s="27">
        <v>23936365</v>
      </c>
      <c r="X45" s="27">
        <v>25617000</v>
      </c>
      <c r="Y45" s="27">
        <v>-1680635</v>
      </c>
      <c r="Z45" s="7">
        <v>-6.56</v>
      </c>
      <c r="AA45" s="25">
        <v>41744863</v>
      </c>
    </row>
    <row r="46" spans="1:27" ht="12.75">
      <c r="A46" s="5" t="s">
        <v>50</v>
      </c>
      <c r="B46" s="3"/>
      <c r="C46" s="22">
        <v>40754270</v>
      </c>
      <c r="D46" s="22"/>
      <c r="E46" s="23">
        <v>44807710</v>
      </c>
      <c r="F46" s="24">
        <v>44807710</v>
      </c>
      <c r="G46" s="24">
        <v>2450132</v>
      </c>
      <c r="H46" s="24">
        <v>2580786</v>
      </c>
      <c r="I46" s="24">
        <v>3362523</v>
      </c>
      <c r="J46" s="24">
        <v>8393441</v>
      </c>
      <c r="K46" s="24">
        <v>3552752</v>
      </c>
      <c r="L46" s="24">
        <v>5367367</v>
      </c>
      <c r="M46" s="24">
        <v>3584582</v>
      </c>
      <c r="N46" s="24">
        <v>12504701</v>
      </c>
      <c r="O46" s="24"/>
      <c r="P46" s="24"/>
      <c r="Q46" s="24"/>
      <c r="R46" s="24"/>
      <c r="S46" s="24"/>
      <c r="T46" s="24"/>
      <c r="U46" s="24"/>
      <c r="V46" s="24"/>
      <c r="W46" s="24">
        <v>20898142</v>
      </c>
      <c r="X46" s="24">
        <v>16260000</v>
      </c>
      <c r="Y46" s="24">
        <v>4638142</v>
      </c>
      <c r="Z46" s="6">
        <v>28.52</v>
      </c>
      <c r="AA46" s="22">
        <v>44807710</v>
      </c>
    </row>
    <row r="47" spans="1:27" ht="12.75">
      <c r="A47" s="2" t="s">
        <v>51</v>
      </c>
      <c r="B47" s="8" t="s">
        <v>52</v>
      </c>
      <c r="C47" s="19">
        <v>2671880</v>
      </c>
      <c r="D47" s="19"/>
      <c r="E47" s="20">
        <v>4032104</v>
      </c>
      <c r="F47" s="21">
        <v>4032104</v>
      </c>
      <c r="G47" s="21"/>
      <c r="H47" s="21"/>
      <c r="I47" s="21"/>
      <c r="J47" s="21"/>
      <c r="K47" s="21">
        <v>19133</v>
      </c>
      <c r="L47" s="21">
        <v>2492</v>
      </c>
      <c r="M47" s="21">
        <v>15830</v>
      </c>
      <c r="N47" s="21">
        <v>37455</v>
      </c>
      <c r="O47" s="21"/>
      <c r="P47" s="21"/>
      <c r="Q47" s="21"/>
      <c r="R47" s="21"/>
      <c r="S47" s="21"/>
      <c r="T47" s="21"/>
      <c r="U47" s="21"/>
      <c r="V47" s="21"/>
      <c r="W47" s="21">
        <v>37455</v>
      </c>
      <c r="X47" s="21">
        <v>1471050</v>
      </c>
      <c r="Y47" s="21">
        <v>-1433595</v>
      </c>
      <c r="Z47" s="4">
        <v>-97.45</v>
      </c>
      <c r="AA47" s="19">
        <v>4032104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755643724</v>
      </c>
      <c r="D48" s="44">
        <f>+D28+D32+D38+D42+D47</f>
        <v>0</v>
      </c>
      <c r="E48" s="45">
        <f t="shared" si="9"/>
        <v>796784763</v>
      </c>
      <c r="F48" s="46">
        <f t="shared" si="9"/>
        <v>796784763</v>
      </c>
      <c r="G48" s="46">
        <f t="shared" si="9"/>
        <v>51333056</v>
      </c>
      <c r="H48" s="46">
        <f t="shared" si="9"/>
        <v>54116110</v>
      </c>
      <c r="I48" s="46">
        <f t="shared" si="9"/>
        <v>72633320</v>
      </c>
      <c r="J48" s="46">
        <f t="shared" si="9"/>
        <v>178082486</v>
      </c>
      <c r="K48" s="46">
        <f t="shared" si="9"/>
        <v>58783975</v>
      </c>
      <c r="L48" s="46">
        <f t="shared" si="9"/>
        <v>63948574</v>
      </c>
      <c r="M48" s="46">
        <f t="shared" si="9"/>
        <v>76001120</v>
      </c>
      <c r="N48" s="46">
        <f t="shared" si="9"/>
        <v>198733669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376816155</v>
      </c>
      <c r="X48" s="46">
        <f t="shared" si="9"/>
        <v>401806350</v>
      </c>
      <c r="Y48" s="46">
        <f t="shared" si="9"/>
        <v>-24990195</v>
      </c>
      <c r="Z48" s="47">
        <f>+IF(X48&lt;&gt;0,+(Y48/X48)*100,0)</f>
        <v>-6.219462435076001</v>
      </c>
      <c r="AA48" s="44">
        <f>+AA28+AA32+AA38+AA42+AA47</f>
        <v>796784763</v>
      </c>
    </row>
    <row r="49" spans="1:27" ht="12.75">
      <c r="A49" s="14" t="s">
        <v>58</v>
      </c>
      <c r="B49" s="15"/>
      <c r="C49" s="48">
        <f aca="true" t="shared" si="10" ref="C49:Y49">+C25-C48</f>
        <v>-12602986</v>
      </c>
      <c r="D49" s="48">
        <f>+D25-D48</f>
        <v>0</v>
      </c>
      <c r="E49" s="49">
        <f t="shared" si="10"/>
        <v>-3241194</v>
      </c>
      <c r="F49" s="50">
        <f t="shared" si="10"/>
        <v>-3241194</v>
      </c>
      <c r="G49" s="50">
        <f t="shared" si="10"/>
        <v>133090674</v>
      </c>
      <c r="H49" s="50">
        <f t="shared" si="10"/>
        <v>-10446105</v>
      </c>
      <c r="I49" s="50">
        <f t="shared" si="10"/>
        <v>-27759263</v>
      </c>
      <c r="J49" s="50">
        <f t="shared" si="10"/>
        <v>94885306</v>
      </c>
      <c r="K49" s="50">
        <f t="shared" si="10"/>
        <v>-8160802</v>
      </c>
      <c r="L49" s="50">
        <f t="shared" si="10"/>
        <v>-15918532</v>
      </c>
      <c r="M49" s="50">
        <f t="shared" si="10"/>
        <v>14831167</v>
      </c>
      <c r="N49" s="50">
        <f t="shared" si="10"/>
        <v>-9248167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85637139</v>
      </c>
      <c r="X49" s="50">
        <f>IF(F25=F48,0,X25-X48)</f>
        <v>35149940</v>
      </c>
      <c r="Y49" s="50">
        <f t="shared" si="10"/>
        <v>50487199</v>
      </c>
      <c r="Z49" s="51">
        <f>+IF(X49&lt;&gt;0,+(Y49/X49)*100,0)</f>
        <v>143.63381274619528</v>
      </c>
      <c r="AA49" s="48">
        <f>+AA25-AA48</f>
        <v>-3241194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103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68878580</v>
      </c>
      <c r="D5" s="19">
        <f>SUM(D6:D8)</f>
        <v>0</v>
      </c>
      <c r="E5" s="20">
        <f t="shared" si="0"/>
        <v>71945808</v>
      </c>
      <c r="F5" s="21">
        <f t="shared" si="0"/>
        <v>71945808</v>
      </c>
      <c r="G5" s="21">
        <f t="shared" si="0"/>
        <v>19998057</v>
      </c>
      <c r="H5" s="21">
        <f t="shared" si="0"/>
        <v>196654</v>
      </c>
      <c r="I5" s="21">
        <f t="shared" si="0"/>
        <v>5991279</v>
      </c>
      <c r="J5" s="21">
        <f t="shared" si="0"/>
        <v>26185990</v>
      </c>
      <c r="K5" s="21">
        <f t="shared" si="0"/>
        <v>283711</v>
      </c>
      <c r="L5" s="21">
        <f t="shared" si="0"/>
        <v>1213070</v>
      </c>
      <c r="M5" s="21">
        <f t="shared" si="0"/>
        <v>16333914</v>
      </c>
      <c r="N5" s="21">
        <f t="shared" si="0"/>
        <v>17830695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44016685</v>
      </c>
      <c r="X5" s="21">
        <f t="shared" si="0"/>
        <v>35972910</v>
      </c>
      <c r="Y5" s="21">
        <f t="shared" si="0"/>
        <v>8043775</v>
      </c>
      <c r="Z5" s="4">
        <f>+IF(X5&lt;&gt;0,+(Y5/X5)*100,0)</f>
        <v>22.360645830431842</v>
      </c>
      <c r="AA5" s="19">
        <f>SUM(AA6:AA8)</f>
        <v>71945808</v>
      </c>
    </row>
    <row r="6" spans="1:27" ht="12.75">
      <c r="A6" s="5" t="s">
        <v>33</v>
      </c>
      <c r="B6" s="3"/>
      <c r="C6" s="22">
        <v>25764205</v>
      </c>
      <c r="D6" s="22"/>
      <c r="E6" s="23">
        <v>26702214</v>
      </c>
      <c r="F6" s="24">
        <v>26702214</v>
      </c>
      <c r="G6" s="24"/>
      <c r="H6" s="24"/>
      <c r="I6" s="24">
        <v>2224295</v>
      </c>
      <c r="J6" s="24">
        <v>2224295</v>
      </c>
      <c r="K6" s="24"/>
      <c r="L6" s="24"/>
      <c r="M6" s="24">
        <v>12971916</v>
      </c>
      <c r="N6" s="24">
        <v>12971916</v>
      </c>
      <c r="O6" s="24"/>
      <c r="P6" s="24"/>
      <c r="Q6" s="24"/>
      <c r="R6" s="24"/>
      <c r="S6" s="24"/>
      <c r="T6" s="24"/>
      <c r="U6" s="24"/>
      <c r="V6" s="24"/>
      <c r="W6" s="24">
        <v>15196211</v>
      </c>
      <c r="X6" s="24">
        <v>13351110</v>
      </c>
      <c r="Y6" s="24">
        <v>1845101</v>
      </c>
      <c r="Z6" s="6">
        <v>13.82</v>
      </c>
      <c r="AA6" s="22">
        <v>26702214</v>
      </c>
    </row>
    <row r="7" spans="1:27" ht="12.75">
      <c r="A7" s="5" t="s">
        <v>34</v>
      </c>
      <c r="B7" s="3"/>
      <c r="C7" s="25">
        <v>42908349</v>
      </c>
      <c r="D7" s="25"/>
      <c r="E7" s="26">
        <v>45243594</v>
      </c>
      <c r="F7" s="27">
        <v>44985609</v>
      </c>
      <c r="G7" s="27">
        <v>19586409</v>
      </c>
      <c r="H7" s="27">
        <v>182644</v>
      </c>
      <c r="I7" s="27">
        <v>3755751</v>
      </c>
      <c r="J7" s="27">
        <v>23524804</v>
      </c>
      <c r="K7" s="27">
        <v>270258</v>
      </c>
      <c r="L7" s="27">
        <v>1199443</v>
      </c>
      <c r="M7" s="27">
        <v>3348429</v>
      </c>
      <c r="N7" s="27">
        <v>4818130</v>
      </c>
      <c r="O7" s="27"/>
      <c r="P7" s="27"/>
      <c r="Q7" s="27"/>
      <c r="R7" s="27"/>
      <c r="S7" s="27"/>
      <c r="T7" s="27"/>
      <c r="U7" s="27"/>
      <c r="V7" s="27"/>
      <c r="W7" s="27">
        <v>28342934</v>
      </c>
      <c r="X7" s="27">
        <v>22621800</v>
      </c>
      <c r="Y7" s="27">
        <v>5721134</v>
      </c>
      <c r="Z7" s="7">
        <v>25.29</v>
      </c>
      <c r="AA7" s="25">
        <v>44985609</v>
      </c>
    </row>
    <row r="8" spans="1:27" ht="12.75">
      <c r="A8" s="5" t="s">
        <v>35</v>
      </c>
      <c r="B8" s="3"/>
      <c r="C8" s="22">
        <v>206026</v>
      </c>
      <c r="D8" s="22"/>
      <c r="E8" s="23"/>
      <c r="F8" s="24">
        <v>257985</v>
      </c>
      <c r="G8" s="24">
        <v>411648</v>
      </c>
      <c r="H8" s="24">
        <v>14010</v>
      </c>
      <c r="I8" s="24">
        <v>11233</v>
      </c>
      <c r="J8" s="24">
        <v>436891</v>
      </c>
      <c r="K8" s="24">
        <v>13453</v>
      </c>
      <c r="L8" s="24">
        <v>13627</v>
      </c>
      <c r="M8" s="24">
        <v>13569</v>
      </c>
      <c r="N8" s="24">
        <v>40649</v>
      </c>
      <c r="O8" s="24"/>
      <c r="P8" s="24"/>
      <c r="Q8" s="24"/>
      <c r="R8" s="24"/>
      <c r="S8" s="24"/>
      <c r="T8" s="24"/>
      <c r="U8" s="24"/>
      <c r="V8" s="24"/>
      <c r="W8" s="24">
        <v>477540</v>
      </c>
      <c r="X8" s="24"/>
      <c r="Y8" s="24">
        <v>477540</v>
      </c>
      <c r="Z8" s="6">
        <v>0</v>
      </c>
      <c r="AA8" s="22">
        <v>257985</v>
      </c>
    </row>
    <row r="9" spans="1:27" ht="12.75">
      <c r="A9" s="2" t="s">
        <v>36</v>
      </c>
      <c r="B9" s="3"/>
      <c r="C9" s="19">
        <f aca="true" t="shared" si="1" ref="C9:Y9">SUM(C10:C14)</f>
        <v>14576427</v>
      </c>
      <c r="D9" s="19">
        <f>SUM(D10:D14)</f>
        <v>0</v>
      </c>
      <c r="E9" s="20">
        <f t="shared" si="1"/>
        <v>4142826</v>
      </c>
      <c r="F9" s="21">
        <f t="shared" si="1"/>
        <v>4142826</v>
      </c>
      <c r="G9" s="21">
        <f t="shared" si="1"/>
        <v>278423</v>
      </c>
      <c r="H9" s="21">
        <f t="shared" si="1"/>
        <v>484557</v>
      </c>
      <c r="I9" s="21">
        <f t="shared" si="1"/>
        <v>604216</v>
      </c>
      <c r="J9" s="21">
        <f t="shared" si="1"/>
        <v>1367196</v>
      </c>
      <c r="K9" s="21">
        <f t="shared" si="1"/>
        <v>798138</v>
      </c>
      <c r="L9" s="21">
        <f t="shared" si="1"/>
        <v>651883</v>
      </c>
      <c r="M9" s="21">
        <f t="shared" si="1"/>
        <v>502500</v>
      </c>
      <c r="N9" s="21">
        <f t="shared" si="1"/>
        <v>1952521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3319717</v>
      </c>
      <c r="X9" s="21">
        <f t="shared" si="1"/>
        <v>1887414</v>
      </c>
      <c r="Y9" s="21">
        <f t="shared" si="1"/>
        <v>1432303</v>
      </c>
      <c r="Z9" s="4">
        <f>+IF(X9&lt;&gt;0,+(Y9/X9)*100,0)</f>
        <v>75.88706028460105</v>
      </c>
      <c r="AA9" s="19">
        <f>SUM(AA10:AA14)</f>
        <v>4142826</v>
      </c>
    </row>
    <row r="10" spans="1:27" ht="12.75">
      <c r="A10" s="5" t="s">
        <v>37</v>
      </c>
      <c r="B10" s="3"/>
      <c r="C10" s="22">
        <v>1019599</v>
      </c>
      <c r="D10" s="22"/>
      <c r="E10" s="23">
        <v>1545586</v>
      </c>
      <c r="F10" s="24">
        <v>1545586</v>
      </c>
      <c r="G10" s="24">
        <v>60023</v>
      </c>
      <c r="H10" s="24">
        <v>82033</v>
      </c>
      <c r="I10" s="24">
        <v>84723</v>
      </c>
      <c r="J10" s="24">
        <v>226779</v>
      </c>
      <c r="K10" s="24">
        <v>83614</v>
      </c>
      <c r="L10" s="24">
        <v>103797</v>
      </c>
      <c r="M10" s="24">
        <v>76819</v>
      </c>
      <c r="N10" s="24">
        <v>264230</v>
      </c>
      <c r="O10" s="24"/>
      <c r="P10" s="24"/>
      <c r="Q10" s="24"/>
      <c r="R10" s="24"/>
      <c r="S10" s="24"/>
      <c r="T10" s="24"/>
      <c r="U10" s="24"/>
      <c r="V10" s="24"/>
      <c r="W10" s="24">
        <v>491009</v>
      </c>
      <c r="X10" s="24">
        <v>588792</v>
      </c>
      <c r="Y10" s="24">
        <v>-97783</v>
      </c>
      <c r="Z10" s="6">
        <v>-16.61</v>
      </c>
      <c r="AA10" s="22">
        <v>1545586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>
        <v>12501408</v>
      </c>
      <c r="D12" s="22"/>
      <c r="E12" s="23">
        <v>1584240</v>
      </c>
      <c r="F12" s="24">
        <v>1584240</v>
      </c>
      <c r="G12" s="24">
        <v>142530</v>
      </c>
      <c r="H12" s="24">
        <v>295211</v>
      </c>
      <c r="I12" s="24">
        <v>427593</v>
      </c>
      <c r="J12" s="24">
        <v>865334</v>
      </c>
      <c r="K12" s="24">
        <v>508322</v>
      </c>
      <c r="L12" s="24">
        <v>429219</v>
      </c>
      <c r="M12" s="24">
        <v>355897</v>
      </c>
      <c r="N12" s="24">
        <v>1293438</v>
      </c>
      <c r="O12" s="24"/>
      <c r="P12" s="24"/>
      <c r="Q12" s="24"/>
      <c r="R12" s="24"/>
      <c r="S12" s="24"/>
      <c r="T12" s="24"/>
      <c r="U12" s="24"/>
      <c r="V12" s="24"/>
      <c r="W12" s="24">
        <v>2158772</v>
      </c>
      <c r="X12" s="24">
        <v>792120</v>
      </c>
      <c r="Y12" s="24">
        <v>1366652</v>
      </c>
      <c r="Z12" s="6">
        <v>172.53</v>
      </c>
      <c r="AA12" s="22">
        <v>1584240</v>
      </c>
    </row>
    <row r="13" spans="1:27" ht="12.75">
      <c r="A13" s="5" t="s">
        <v>40</v>
      </c>
      <c r="B13" s="3"/>
      <c r="C13" s="22">
        <v>145107</v>
      </c>
      <c r="D13" s="22"/>
      <c r="E13" s="23"/>
      <c r="F13" s="24"/>
      <c r="G13" s="24"/>
      <c r="H13" s="24"/>
      <c r="I13" s="24"/>
      <c r="J13" s="24"/>
      <c r="K13" s="24">
        <v>137613</v>
      </c>
      <c r="L13" s="24"/>
      <c r="M13" s="24"/>
      <c r="N13" s="24">
        <v>137613</v>
      </c>
      <c r="O13" s="24"/>
      <c r="P13" s="24"/>
      <c r="Q13" s="24"/>
      <c r="R13" s="24"/>
      <c r="S13" s="24"/>
      <c r="T13" s="24"/>
      <c r="U13" s="24"/>
      <c r="V13" s="24"/>
      <c r="W13" s="24">
        <v>137613</v>
      </c>
      <c r="X13" s="24"/>
      <c r="Y13" s="24">
        <v>137613</v>
      </c>
      <c r="Z13" s="6">
        <v>0</v>
      </c>
      <c r="AA13" s="22"/>
    </row>
    <row r="14" spans="1:27" ht="12.75">
      <c r="A14" s="5" t="s">
        <v>41</v>
      </c>
      <c r="B14" s="3"/>
      <c r="C14" s="25">
        <v>910313</v>
      </c>
      <c r="D14" s="25"/>
      <c r="E14" s="26">
        <v>1013000</v>
      </c>
      <c r="F14" s="27">
        <v>1013000</v>
      </c>
      <c r="G14" s="27">
        <v>75870</v>
      </c>
      <c r="H14" s="27">
        <v>107313</v>
      </c>
      <c r="I14" s="27">
        <v>91900</v>
      </c>
      <c r="J14" s="27">
        <v>275083</v>
      </c>
      <c r="K14" s="27">
        <v>68589</v>
      </c>
      <c r="L14" s="27">
        <v>118867</v>
      </c>
      <c r="M14" s="27">
        <v>69784</v>
      </c>
      <c r="N14" s="27">
        <v>257240</v>
      </c>
      <c r="O14" s="27"/>
      <c r="P14" s="27"/>
      <c r="Q14" s="27"/>
      <c r="R14" s="27"/>
      <c r="S14" s="27"/>
      <c r="T14" s="27"/>
      <c r="U14" s="27"/>
      <c r="V14" s="27"/>
      <c r="W14" s="27">
        <v>532323</v>
      </c>
      <c r="X14" s="27">
        <v>506502</v>
      </c>
      <c r="Y14" s="27">
        <v>25821</v>
      </c>
      <c r="Z14" s="7">
        <v>5.1</v>
      </c>
      <c r="AA14" s="25">
        <v>1013000</v>
      </c>
    </row>
    <row r="15" spans="1:27" ht="12.75">
      <c r="A15" s="2" t="s">
        <v>42</v>
      </c>
      <c r="B15" s="8"/>
      <c r="C15" s="19">
        <f aca="true" t="shared" si="2" ref="C15:Y15">SUM(C16:C18)</f>
        <v>4476690</v>
      </c>
      <c r="D15" s="19">
        <f>SUM(D16:D18)</f>
        <v>0</v>
      </c>
      <c r="E15" s="20">
        <f t="shared" si="2"/>
        <v>9738840</v>
      </c>
      <c r="F15" s="21">
        <f t="shared" si="2"/>
        <v>9738840</v>
      </c>
      <c r="G15" s="21">
        <f t="shared" si="2"/>
        <v>544361</v>
      </c>
      <c r="H15" s="21">
        <f t="shared" si="2"/>
        <v>874252</v>
      </c>
      <c r="I15" s="21">
        <f t="shared" si="2"/>
        <v>543229</v>
      </c>
      <c r="J15" s="21">
        <f t="shared" si="2"/>
        <v>1961842</v>
      </c>
      <c r="K15" s="21">
        <f t="shared" si="2"/>
        <v>-612128</v>
      </c>
      <c r="L15" s="21">
        <f t="shared" si="2"/>
        <v>913056</v>
      </c>
      <c r="M15" s="21">
        <f t="shared" si="2"/>
        <v>-470427</v>
      </c>
      <c r="N15" s="21">
        <f t="shared" si="2"/>
        <v>-169499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1792343</v>
      </c>
      <c r="X15" s="21">
        <f t="shared" si="2"/>
        <v>4869414</v>
      </c>
      <c r="Y15" s="21">
        <f t="shared" si="2"/>
        <v>-3077071</v>
      </c>
      <c r="Z15" s="4">
        <f>+IF(X15&lt;&gt;0,+(Y15/X15)*100,0)</f>
        <v>-63.19181322434281</v>
      </c>
      <c r="AA15" s="19">
        <f>SUM(AA16:AA18)</f>
        <v>9738840</v>
      </c>
    </row>
    <row r="16" spans="1:27" ht="12.75">
      <c r="A16" s="5" t="s">
        <v>43</v>
      </c>
      <c r="B16" s="3"/>
      <c r="C16" s="22">
        <v>1986423</v>
      </c>
      <c r="D16" s="22"/>
      <c r="E16" s="23">
        <v>1800019</v>
      </c>
      <c r="F16" s="24">
        <v>1800019</v>
      </c>
      <c r="G16" s="24">
        <v>6584</v>
      </c>
      <c r="H16" s="24">
        <v>250000</v>
      </c>
      <c r="I16" s="24">
        <v>44865</v>
      </c>
      <c r="J16" s="24">
        <v>301449</v>
      </c>
      <c r="K16" s="24">
        <v>3940</v>
      </c>
      <c r="L16" s="24">
        <v>460751</v>
      </c>
      <c r="M16" s="24">
        <v>4209</v>
      </c>
      <c r="N16" s="24">
        <v>468900</v>
      </c>
      <c r="O16" s="24"/>
      <c r="P16" s="24"/>
      <c r="Q16" s="24"/>
      <c r="R16" s="24"/>
      <c r="S16" s="24"/>
      <c r="T16" s="24"/>
      <c r="U16" s="24"/>
      <c r="V16" s="24"/>
      <c r="W16" s="24">
        <v>770349</v>
      </c>
      <c r="X16" s="24">
        <v>900006</v>
      </c>
      <c r="Y16" s="24">
        <v>-129657</v>
      </c>
      <c r="Z16" s="6">
        <v>-14.41</v>
      </c>
      <c r="AA16" s="22">
        <v>1800019</v>
      </c>
    </row>
    <row r="17" spans="1:27" ht="12.75">
      <c r="A17" s="5" t="s">
        <v>44</v>
      </c>
      <c r="B17" s="3"/>
      <c r="C17" s="22">
        <v>2490267</v>
      </c>
      <c r="D17" s="22"/>
      <c r="E17" s="23">
        <v>7938821</v>
      </c>
      <c r="F17" s="24">
        <v>7938821</v>
      </c>
      <c r="G17" s="24">
        <v>537777</v>
      </c>
      <c r="H17" s="24">
        <v>624252</v>
      </c>
      <c r="I17" s="24">
        <v>498364</v>
      </c>
      <c r="J17" s="24">
        <v>1660393</v>
      </c>
      <c r="K17" s="24">
        <v>-616068</v>
      </c>
      <c r="L17" s="24">
        <v>452305</v>
      </c>
      <c r="M17" s="24">
        <v>-474636</v>
      </c>
      <c r="N17" s="24">
        <v>-638399</v>
      </c>
      <c r="O17" s="24"/>
      <c r="P17" s="24"/>
      <c r="Q17" s="24"/>
      <c r="R17" s="24"/>
      <c r="S17" s="24"/>
      <c r="T17" s="24"/>
      <c r="U17" s="24"/>
      <c r="V17" s="24"/>
      <c r="W17" s="24">
        <v>1021994</v>
      </c>
      <c r="X17" s="24">
        <v>3969408</v>
      </c>
      <c r="Y17" s="24">
        <v>-2947414</v>
      </c>
      <c r="Z17" s="6">
        <v>-74.25</v>
      </c>
      <c r="AA17" s="22">
        <v>7938821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59942558</v>
      </c>
      <c r="D19" s="19">
        <f>SUM(D20:D23)</f>
        <v>0</v>
      </c>
      <c r="E19" s="20">
        <f t="shared" si="3"/>
        <v>45375497</v>
      </c>
      <c r="F19" s="21">
        <f t="shared" si="3"/>
        <v>69136497</v>
      </c>
      <c r="G19" s="21">
        <f t="shared" si="3"/>
        <v>3966572</v>
      </c>
      <c r="H19" s="21">
        <f t="shared" si="3"/>
        <v>2694129</v>
      </c>
      <c r="I19" s="21">
        <f t="shared" si="3"/>
        <v>14747851</v>
      </c>
      <c r="J19" s="21">
        <f t="shared" si="3"/>
        <v>21408552</v>
      </c>
      <c r="K19" s="21">
        <f t="shared" si="3"/>
        <v>2750118</v>
      </c>
      <c r="L19" s="21">
        <f t="shared" si="3"/>
        <v>3724872</v>
      </c>
      <c r="M19" s="21">
        <f t="shared" si="3"/>
        <v>1794550</v>
      </c>
      <c r="N19" s="21">
        <f t="shared" si="3"/>
        <v>8269540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29678092</v>
      </c>
      <c r="X19" s="21">
        <f t="shared" si="3"/>
        <v>22687746</v>
      </c>
      <c r="Y19" s="21">
        <f t="shared" si="3"/>
        <v>6990346</v>
      </c>
      <c r="Z19" s="4">
        <f>+IF(X19&lt;&gt;0,+(Y19/X19)*100,0)</f>
        <v>30.811108340158604</v>
      </c>
      <c r="AA19" s="19">
        <f>SUM(AA20:AA23)</f>
        <v>69136497</v>
      </c>
    </row>
    <row r="20" spans="1:27" ht="12.75">
      <c r="A20" s="5" t="s">
        <v>47</v>
      </c>
      <c r="B20" s="3"/>
      <c r="C20" s="22">
        <v>6901688</v>
      </c>
      <c r="D20" s="22"/>
      <c r="E20" s="23">
        <v>2096157</v>
      </c>
      <c r="F20" s="24">
        <v>2096157</v>
      </c>
      <c r="G20" s="24">
        <v>60564</v>
      </c>
      <c r="H20" s="24">
        <v>323881</v>
      </c>
      <c r="I20" s="24">
        <v>1702831</v>
      </c>
      <c r="J20" s="24">
        <v>2087276</v>
      </c>
      <c r="K20" s="24">
        <v>70521</v>
      </c>
      <c r="L20" s="24">
        <v>55577</v>
      </c>
      <c r="M20" s="24">
        <v>47812</v>
      </c>
      <c r="N20" s="24">
        <v>173910</v>
      </c>
      <c r="O20" s="24"/>
      <c r="P20" s="24"/>
      <c r="Q20" s="24"/>
      <c r="R20" s="24"/>
      <c r="S20" s="24"/>
      <c r="T20" s="24"/>
      <c r="U20" s="24"/>
      <c r="V20" s="24"/>
      <c r="W20" s="24">
        <v>2261186</v>
      </c>
      <c r="X20" s="24">
        <v>1048080</v>
      </c>
      <c r="Y20" s="24">
        <v>1213106</v>
      </c>
      <c r="Z20" s="6">
        <v>115.75</v>
      </c>
      <c r="AA20" s="22">
        <v>2096157</v>
      </c>
    </row>
    <row r="21" spans="1:27" ht="12.75">
      <c r="A21" s="5" t="s">
        <v>48</v>
      </c>
      <c r="B21" s="3"/>
      <c r="C21" s="22">
        <v>37034937</v>
      </c>
      <c r="D21" s="22"/>
      <c r="E21" s="23">
        <v>29140564</v>
      </c>
      <c r="F21" s="24">
        <v>52901564</v>
      </c>
      <c r="G21" s="24">
        <v>3055261</v>
      </c>
      <c r="H21" s="24">
        <v>1576763</v>
      </c>
      <c r="I21" s="24">
        <v>5581382</v>
      </c>
      <c r="J21" s="24">
        <v>10213406</v>
      </c>
      <c r="K21" s="24">
        <v>1989114</v>
      </c>
      <c r="L21" s="24">
        <v>2976479</v>
      </c>
      <c r="M21" s="24">
        <v>1056667</v>
      </c>
      <c r="N21" s="24">
        <v>6022260</v>
      </c>
      <c r="O21" s="24"/>
      <c r="P21" s="24"/>
      <c r="Q21" s="24"/>
      <c r="R21" s="24"/>
      <c r="S21" s="24"/>
      <c r="T21" s="24"/>
      <c r="U21" s="24"/>
      <c r="V21" s="24"/>
      <c r="W21" s="24">
        <v>16235666</v>
      </c>
      <c r="X21" s="24">
        <v>14570280</v>
      </c>
      <c r="Y21" s="24">
        <v>1665386</v>
      </c>
      <c r="Z21" s="6">
        <v>11.43</v>
      </c>
      <c r="AA21" s="22">
        <v>52901564</v>
      </c>
    </row>
    <row r="22" spans="1:27" ht="12.75">
      <c r="A22" s="5" t="s">
        <v>49</v>
      </c>
      <c r="B22" s="3"/>
      <c r="C22" s="25">
        <v>12087474</v>
      </c>
      <c r="D22" s="25"/>
      <c r="E22" s="26">
        <v>9505487</v>
      </c>
      <c r="F22" s="27">
        <v>9505487</v>
      </c>
      <c r="G22" s="27">
        <v>550824</v>
      </c>
      <c r="H22" s="27">
        <v>519755</v>
      </c>
      <c r="I22" s="27">
        <v>5676440</v>
      </c>
      <c r="J22" s="27">
        <v>6747019</v>
      </c>
      <c r="K22" s="27">
        <v>448143</v>
      </c>
      <c r="L22" s="27">
        <v>450116</v>
      </c>
      <c r="M22" s="27">
        <v>447248</v>
      </c>
      <c r="N22" s="27">
        <v>1345507</v>
      </c>
      <c r="O22" s="27"/>
      <c r="P22" s="27"/>
      <c r="Q22" s="27"/>
      <c r="R22" s="27"/>
      <c r="S22" s="27"/>
      <c r="T22" s="27"/>
      <c r="U22" s="27"/>
      <c r="V22" s="27"/>
      <c r="W22" s="27">
        <v>8092526</v>
      </c>
      <c r="X22" s="27">
        <v>4752744</v>
      </c>
      <c r="Y22" s="27">
        <v>3339782</v>
      </c>
      <c r="Z22" s="7">
        <v>70.27</v>
      </c>
      <c r="AA22" s="25">
        <v>9505487</v>
      </c>
    </row>
    <row r="23" spans="1:27" ht="12.75">
      <c r="A23" s="5" t="s">
        <v>50</v>
      </c>
      <c r="B23" s="3"/>
      <c r="C23" s="22">
        <v>3918459</v>
      </c>
      <c r="D23" s="22"/>
      <c r="E23" s="23">
        <v>4633289</v>
      </c>
      <c r="F23" s="24">
        <v>4633289</v>
      </c>
      <c r="G23" s="24">
        <v>299923</v>
      </c>
      <c r="H23" s="24">
        <v>273730</v>
      </c>
      <c r="I23" s="24">
        <v>1787198</v>
      </c>
      <c r="J23" s="24">
        <v>2360851</v>
      </c>
      <c r="K23" s="24">
        <v>242340</v>
      </c>
      <c r="L23" s="24">
        <v>242700</v>
      </c>
      <c r="M23" s="24">
        <v>242823</v>
      </c>
      <c r="N23" s="24">
        <v>727863</v>
      </c>
      <c r="O23" s="24"/>
      <c r="P23" s="24"/>
      <c r="Q23" s="24"/>
      <c r="R23" s="24"/>
      <c r="S23" s="24"/>
      <c r="T23" s="24"/>
      <c r="U23" s="24"/>
      <c r="V23" s="24"/>
      <c r="W23" s="24">
        <v>3088714</v>
      </c>
      <c r="X23" s="24">
        <v>2316642</v>
      </c>
      <c r="Y23" s="24">
        <v>772072</v>
      </c>
      <c r="Z23" s="6">
        <v>33.33</v>
      </c>
      <c r="AA23" s="22">
        <v>4633289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147874255</v>
      </c>
      <c r="D25" s="44">
        <f>+D5+D9+D15+D19+D24</f>
        <v>0</v>
      </c>
      <c r="E25" s="45">
        <f t="shared" si="4"/>
        <v>131202971</v>
      </c>
      <c r="F25" s="46">
        <f t="shared" si="4"/>
        <v>154963971</v>
      </c>
      <c r="G25" s="46">
        <f t="shared" si="4"/>
        <v>24787413</v>
      </c>
      <c r="H25" s="46">
        <f t="shared" si="4"/>
        <v>4249592</v>
      </c>
      <c r="I25" s="46">
        <f t="shared" si="4"/>
        <v>21886575</v>
      </c>
      <c r="J25" s="46">
        <f t="shared" si="4"/>
        <v>50923580</v>
      </c>
      <c r="K25" s="46">
        <f t="shared" si="4"/>
        <v>3219839</v>
      </c>
      <c r="L25" s="46">
        <f t="shared" si="4"/>
        <v>6502881</v>
      </c>
      <c r="M25" s="46">
        <f t="shared" si="4"/>
        <v>18160537</v>
      </c>
      <c r="N25" s="46">
        <f t="shared" si="4"/>
        <v>27883257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78806837</v>
      </c>
      <c r="X25" s="46">
        <f t="shared" si="4"/>
        <v>65417484</v>
      </c>
      <c r="Y25" s="46">
        <f t="shared" si="4"/>
        <v>13389353</v>
      </c>
      <c r="Z25" s="47">
        <f>+IF(X25&lt;&gt;0,+(Y25/X25)*100,0)</f>
        <v>20.46754503734812</v>
      </c>
      <c r="AA25" s="44">
        <f>+AA5+AA9+AA15+AA19+AA24</f>
        <v>154963971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55686936</v>
      </c>
      <c r="D28" s="19">
        <f>SUM(D29:D31)</f>
        <v>0</v>
      </c>
      <c r="E28" s="20">
        <f t="shared" si="5"/>
        <v>52642284</v>
      </c>
      <c r="F28" s="21">
        <f t="shared" si="5"/>
        <v>52642285</v>
      </c>
      <c r="G28" s="21">
        <f t="shared" si="5"/>
        <v>3072865</v>
      </c>
      <c r="H28" s="21">
        <f t="shared" si="5"/>
        <v>818444</v>
      </c>
      <c r="I28" s="21">
        <f t="shared" si="5"/>
        <v>682125</v>
      </c>
      <c r="J28" s="21">
        <f t="shared" si="5"/>
        <v>4573434</v>
      </c>
      <c r="K28" s="21">
        <f t="shared" si="5"/>
        <v>1208076</v>
      </c>
      <c r="L28" s="21">
        <f t="shared" si="5"/>
        <v>2735030</v>
      </c>
      <c r="M28" s="21">
        <f t="shared" si="5"/>
        <v>9877537</v>
      </c>
      <c r="N28" s="21">
        <f t="shared" si="5"/>
        <v>13820643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18394077</v>
      </c>
      <c r="X28" s="21">
        <f t="shared" si="5"/>
        <v>26321142</v>
      </c>
      <c r="Y28" s="21">
        <f t="shared" si="5"/>
        <v>-7927065</v>
      </c>
      <c r="Z28" s="4">
        <f>+IF(X28&lt;&gt;0,+(Y28/X28)*100,0)</f>
        <v>-30.11672137933833</v>
      </c>
      <c r="AA28" s="19">
        <f>SUM(AA29:AA31)</f>
        <v>52642285</v>
      </c>
    </row>
    <row r="29" spans="1:27" ht="12.75">
      <c r="A29" s="5" t="s">
        <v>33</v>
      </c>
      <c r="B29" s="3"/>
      <c r="C29" s="22">
        <v>12263358</v>
      </c>
      <c r="D29" s="22"/>
      <c r="E29" s="23">
        <v>8248769</v>
      </c>
      <c r="F29" s="24">
        <v>8248769</v>
      </c>
      <c r="G29" s="24">
        <v>4200</v>
      </c>
      <c r="H29" s="24">
        <v>36050</v>
      </c>
      <c r="I29" s="24">
        <v>45847</v>
      </c>
      <c r="J29" s="24">
        <v>86097</v>
      </c>
      <c r="K29" s="24">
        <v>83455</v>
      </c>
      <c r="L29" s="24">
        <v>44427</v>
      </c>
      <c r="M29" s="24">
        <v>3877483</v>
      </c>
      <c r="N29" s="24">
        <v>4005365</v>
      </c>
      <c r="O29" s="24"/>
      <c r="P29" s="24"/>
      <c r="Q29" s="24"/>
      <c r="R29" s="24"/>
      <c r="S29" s="24"/>
      <c r="T29" s="24"/>
      <c r="U29" s="24"/>
      <c r="V29" s="24"/>
      <c r="W29" s="24">
        <v>4091462</v>
      </c>
      <c r="X29" s="24">
        <v>4124382</v>
      </c>
      <c r="Y29" s="24">
        <v>-32920</v>
      </c>
      <c r="Z29" s="6">
        <v>-0.8</v>
      </c>
      <c r="AA29" s="22">
        <v>8248769</v>
      </c>
    </row>
    <row r="30" spans="1:27" ht="12.75">
      <c r="A30" s="5" t="s">
        <v>34</v>
      </c>
      <c r="B30" s="3"/>
      <c r="C30" s="25">
        <v>31856072</v>
      </c>
      <c r="D30" s="25"/>
      <c r="E30" s="26">
        <v>44393515</v>
      </c>
      <c r="F30" s="27">
        <v>26640522</v>
      </c>
      <c r="G30" s="27">
        <v>2879497</v>
      </c>
      <c r="H30" s="27">
        <v>63584</v>
      </c>
      <c r="I30" s="27">
        <v>165525</v>
      </c>
      <c r="J30" s="27">
        <v>3108606</v>
      </c>
      <c r="K30" s="27">
        <v>565101</v>
      </c>
      <c r="L30" s="27">
        <v>1985543</v>
      </c>
      <c r="M30" s="27">
        <v>2831722</v>
      </c>
      <c r="N30" s="27">
        <v>5382366</v>
      </c>
      <c r="O30" s="27"/>
      <c r="P30" s="27"/>
      <c r="Q30" s="27"/>
      <c r="R30" s="27"/>
      <c r="S30" s="27"/>
      <c r="T30" s="27"/>
      <c r="U30" s="27"/>
      <c r="V30" s="27"/>
      <c r="W30" s="27">
        <v>8490972</v>
      </c>
      <c r="X30" s="27">
        <v>22196760</v>
      </c>
      <c r="Y30" s="27">
        <v>-13705788</v>
      </c>
      <c r="Z30" s="7">
        <v>-61.75</v>
      </c>
      <c r="AA30" s="25">
        <v>26640522</v>
      </c>
    </row>
    <row r="31" spans="1:27" ht="12.75">
      <c r="A31" s="5" t="s">
        <v>35</v>
      </c>
      <c r="B31" s="3"/>
      <c r="C31" s="22">
        <v>11567506</v>
      </c>
      <c r="D31" s="22"/>
      <c r="E31" s="23"/>
      <c r="F31" s="24">
        <v>17752994</v>
      </c>
      <c r="G31" s="24">
        <v>189168</v>
      </c>
      <c r="H31" s="24">
        <v>718810</v>
      </c>
      <c r="I31" s="24">
        <v>470753</v>
      </c>
      <c r="J31" s="24">
        <v>1378731</v>
      </c>
      <c r="K31" s="24">
        <v>559520</v>
      </c>
      <c r="L31" s="24">
        <v>705060</v>
      </c>
      <c r="M31" s="24">
        <v>3168332</v>
      </c>
      <c r="N31" s="24">
        <v>4432912</v>
      </c>
      <c r="O31" s="24"/>
      <c r="P31" s="24"/>
      <c r="Q31" s="24"/>
      <c r="R31" s="24"/>
      <c r="S31" s="24"/>
      <c r="T31" s="24"/>
      <c r="U31" s="24"/>
      <c r="V31" s="24"/>
      <c r="W31" s="24">
        <v>5811643</v>
      </c>
      <c r="X31" s="24"/>
      <c r="Y31" s="24">
        <v>5811643</v>
      </c>
      <c r="Z31" s="6">
        <v>0</v>
      </c>
      <c r="AA31" s="22">
        <v>17752994</v>
      </c>
    </row>
    <row r="32" spans="1:27" ht="12.75">
      <c r="A32" s="2" t="s">
        <v>36</v>
      </c>
      <c r="B32" s="3"/>
      <c r="C32" s="19">
        <f aca="true" t="shared" si="6" ref="C32:Y32">SUM(C33:C37)</f>
        <v>11616104</v>
      </c>
      <c r="D32" s="19">
        <f>SUM(D33:D37)</f>
        <v>0</v>
      </c>
      <c r="E32" s="20">
        <f t="shared" si="6"/>
        <v>11046988</v>
      </c>
      <c r="F32" s="21">
        <f t="shared" si="6"/>
        <v>11046988</v>
      </c>
      <c r="G32" s="21">
        <f t="shared" si="6"/>
        <v>54246</v>
      </c>
      <c r="H32" s="21">
        <f t="shared" si="6"/>
        <v>137269</v>
      </c>
      <c r="I32" s="21">
        <f t="shared" si="6"/>
        <v>356536</v>
      </c>
      <c r="J32" s="21">
        <f t="shared" si="6"/>
        <v>548051</v>
      </c>
      <c r="K32" s="21">
        <f t="shared" si="6"/>
        <v>61360</v>
      </c>
      <c r="L32" s="21">
        <f t="shared" si="6"/>
        <v>267812</v>
      </c>
      <c r="M32" s="21">
        <f t="shared" si="6"/>
        <v>3401096</v>
      </c>
      <c r="N32" s="21">
        <f t="shared" si="6"/>
        <v>3730268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4278319</v>
      </c>
      <c r="X32" s="21">
        <f t="shared" si="6"/>
        <v>5523492</v>
      </c>
      <c r="Y32" s="21">
        <f t="shared" si="6"/>
        <v>-1245173</v>
      </c>
      <c r="Z32" s="4">
        <f>+IF(X32&lt;&gt;0,+(Y32/X32)*100,0)</f>
        <v>-22.543220846522456</v>
      </c>
      <c r="AA32" s="19">
        <f>SUM(AA33:AA37)</f>
        <v>11046988</v>
      </c>
    </row>
    <row r="33" spans="1:27" ht="12.75">
      <c r="A33" s="5" t="s">
        <v>37</v>
      </c>
      <c r="B33" s="3"/>
      <c r="C33" s="22">
        <v>3232784</v>
      </c>
      <c r="D33" s="22"/>
      <c r="E33" s="23">
        <v>5413323</v>
      </c>
      <c r="F33" s="24">
        <v>5413323</v>
      </c>
      <c r="G33" s="24">
        <v>12722</v>
      </c>
      <c r="H33" s="24">
        <v>12957</v>
      </c>
      <c r="I33" s="24">
        <v>18327</v>
      </c>
      <c r="J33" s="24">
        <v>44006</v>
      </c>
      <c r="K33" s="24">
        <v>20327</v>
      </c>
      <c r="L33" s="24">
        <v>46839</v>
      </c>
      <c r="M33" s="24">
        <v>1147469</v>
      </c>
      <c r="N33" s="24">
        <v>1214635</v>
      </c>
      <c r="O33" s="24"/>
      <c r="P33" s="24"/>
      <c r="Q33" s="24"/>
      <c r="R33" s="24"/>
      <c r="S33" s="24"/>
      <c r="T33" s="24"/>
      <c r="U33" s="24"/>
      <c r="V33" s="24"/>
      <c r="W33" s="24">
        <v>1258641</v>
      </c>
      <c r="X33" s="24">
        <v>2706660</v>
      </c>
      <c r="Y33" s="24">
        <v>-1448019</v>
      </c>
      <c r="Z33" s="6">
        <v>-53.5</v>
      </c>
      <c r="AA33" s="22">
        <v>5413323</v>
      </c>
    </row>
    <row r="34" spans="1:27" ht="12.75">
      <c r="A34" s="5" t="s">
        <v>38</v>
      </c>
      <c r="B34" s="3"/>
      <c r="C34" s="22">
        <v>274122</v>
      </c>
      <c r="D34" s="22"/>
      <c r="E34" s="23">
        <v>268262</v>
      </c>
      <c r="F34" s="24">
        <v>268262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134130</v>
      </c>
      <c r="Y34" s="24">
        <v>-134130</v>
      </c>
      <c r="Z34" s="6">
        <v>-100</v>
      </c>
      <c r="AA34" s="22">
        <v>268262</v>
      </c>
    </row>
    <row r="35" spans="1:27" ht="12.75">
      <c r="A35" s="5" t="s">
        <v>39</v>
      </c>
      <c r="B35" s="3"/>
      <c r="C35" s="22">
        <v>6315634</v>
      </c>
      <c r="D35" s="22"/>
      <c r="E35" s="23">
        <v>3587242</v>
      </c>
      <c r="F35" s="24">
        <v>3587242</v>
      </c>
      <c r="G35" s="24">
        <v>34407</v>
      </c>
      <c r="H35" s="24">
        <v>107307</v>
      </c>
      <c r="I35" s="24">
        <v>314509</v>
      </c>
      <c r="J35" s="24">
        <v>456223</v>
      </c>
      <c r="K35" s="24">
        <v>49001</v>
      </c>
      <c r="L35" s="24">
        <v>206640</v>
      </c>
      <c r="M35" s="24">
        <v>1532590</v>
      </c>
      <c r="N35" s="24">
        <v>1788231</v>
      </c>
      <c r="O35" s="24"/>
      <c r="P35" s="24"/>
      <c r="Q35" s="24"/>
      <c r="R35" s="24"/>
      <c r="S35" s="24"/>
      <c r="T35" s="24"/>
      <c r="U35" s="24"/>
      <c r="V35" s="24"/>
      <c r="W35" s="24">
        <v>2244454</v>
      </c>
      <c r="X35" s="24">
        <v>1793622</v>
      </c>
      <c r="Y35" s="24">
        <v>450832</v>
      </c>
      <c r="Z35" s="6">
        <v>25.14</v>
      </c>
      <c r="AA35" s="22">
        <v>3587242</v>
      </c>
    </row>
    <row r="36" spans="1:27" ht="12.75">
      <c r="A36" s="5" t="s">
        <v>40</v>
      </c>
      <c r="B36" s="3"/>
      <c r="C36" s="22">
        <v>582076</v>
      </c>
      <c r="D36" s="22"/>
      <c r="E36" s="23">
        <v>473498</v>
      </c>
      <c r="F36" s="24">
        <v>473498</v>
      </c>
      <c r="G36" s="24"/>
      <c r="H36" s="24"/>
      <c r="I36" s="24"/>
      <c r="J36" s="24"/>
      <c r="K36" s="24"/>
      <c r="L36" s="24"/>
      <c r="M36" s="24">
        <v>214517</v>
      </c>
      <c r="N36" s="24">
        <v>214517</v>
      </c>
      <c r="O36" s="24"/>
      <c r="P36" s="24"/>
      <c r="Q36" s="24"/>
      <c r="R36" s="24"/>
      <c r="S36" s="24"/>
      <c r="T36" s="24"/>
      <c r="U36" s="24"/>
      <c r="V36" s="24"/>
      <c r="W36" s="24">
        <v>214517</v>
      </c>
      <c r="X36" s="24">
        <v>236748</v>
      </c>
      <c r="Y36" s="24">
        <v>-22231</v>
      </c>
      <c r="Z36" s="6">
        <v>-9.39</v>
      </c>
      <c r="AA36" s="22">
        <v>473498</v>
      </c>
    </row>
    <row r="37" spans="1:27" ht="12.75">
      <c r="A37" s="5" t="s">
        <v>41</v>
      </c>
      <c r="B37" s="3"/>
      <c r="C37" s="25">
        <v>1211488</v>
      </c>
      <c r="D37" s="25"/>
      <c r="E37" s="26">
        <v>1304663</v>
      </c>
      <c r="F37" s="27">
        <v>1304663</v>
      </c>
      <c r="G37" s="27">
        <v>7117</v>
      </c>
      <c r="H37" s="27">
        <v>17005</v>
      </c>
      <c r="I37" s="27">
        <v>23700</v>
      </c>
      <c r="J37" s="27">
        <v>47822</v>
      </c>
      <c r="K37" s="27">
        <v>-7968</v>
      </c>
      <c r="L37" s="27">
        <v>14333</v>
      </c>
      <c r="M37" s="27">
        <v>506520</v>
      </c>
      <c r="N37" s="27">
        <v>512885</v>
      </c>
      <c r="O37" s="27"/>
      <c r="P37" s="27"/>
      <c r="Q37" s="27"/>
      <c r="R37" s="27"/>
      <c r="S37" s="27"/>
      <c r="T37" s="27"/>
      <c r="U37" s="27"/>
      <c r="V37" s="27"/>
      <c r="W37" s="27">
        <v>560707</v>
      </c>
      <c r="X37" s="27">
        <v>652332</v>
      </c>
      <c r="Y37" s="27">
        <v>-91625</v>
      </c>
      <c r="Z37" s="7">
        <v>-14.05</v>
      </c>
      <c r="AA37" s="25">
        <v>1304663</v>
      </c>
    </row>
    <row r="38" spans="1:27" ht="12.75">
      <c r="A38" s="2" t="s">
        <v>42</v>
      </c>
      <c r="B38" s="8"/>
      <c r="C38" s="19">
        <f aca="true" t="shared" si="7" ref="C38:Y38">SUM(C39:C41)</f>
        <v>12974719</v>
      </c>
      <c r="D38" s="19">
        <f>SUM(D39:D41)</f>
        <v>0</v>
      </c>
      <c r="E38" s="20">
        <f t="shared" si="7"/>
        <v>23481143</v>
      </c>
      <c r="F38" s="21">
        <f t="shared" si="7"/>
        <v>23481143</v>
      </c>
      <c r="G38" s="21">
        <f t="shared" si="7"/>
        <v>11920</v>
      </c>
      <c r="H38" s="21">
        <f t="shared" si="7"/>
        <v>323733</v>
      </c>
      <c r="I38" s="21">
        <f t="shared" si="7"/>
        <v>990944</v>
      </c>
      <c r="J38" s="21">
        <f t="shared" si="7"/>
        <v>1326597</v>
      </c>
      <c r="K38" s="21">
        <f t="shared" si="7"/>
        <v>-1208932</v>
      </c>
      <c r="L38" s="21">
        <f t="shared" si="7"/>
        <v>66613</v>
      </c>
      <c r="M38" s="21">
        <f t="shared" si="7"/>
        <v>6401058</v>
      </c>
      <c r="N38" s="21">
        <f t="shared" si="7"/>
        <v>5258739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6585336</v>
      </c>
      <c r="X38" s="21">
        <f t="shared" si="7"/>
        <v>11740572</v>
      </c>
      <c r="Y38" s="21">
        <f t="shared" si="7"/>
        <v>-5155236</v>
      </c>
      <c r="Z38" s="4">
        <f>+IF(X38&lt;&gt;0,+(Y38/X38)*100,0)</f>
        <v>-43.90958123675746</v>
      </c>
      <c r="AA38" s="19">
        <f>SUM(AA39:AA41)</f>
        <v>23481143</v>
      </c>
    </row>
    <row r="39" spans="1:27" ht="12.75">
      <c r="A39" s="5" t="s">
        <v>43</v>
      </c>
      <c r="B39" s="3"/>
      <c r="C39" s="22">
        <v>3021121</v>
      </c>
      <c r="D39" s="22"/>
      <c r="E39" s="23">
        <v>5629896</v>
      </c>
      <c r="F39" s="24">
        <v>5629896</v>
      </c>
      <c r="G39" s="24">
        <v>2767</v>
      </c>
      <c r="H39" s="24"/>
      <c r="I39" s="24">
        <v>18997</v>
      </c>
      <c r="J39" s="24">
        <v>21764</v>
      </c>
      <c r="K39" s="24">
        <v>10016</v>
      </c>
      <c r="L39" s="24">
        <v>2730</v>
      </c>
      <c r="M39" s="24">
        <v>5533850</v>
      </c>
      <c r="N39" s="24">
        <v>5546596</v>
      </c>
      <c r="O39" s="24"/>
      <c r="P39" s="24"/>
      <c r="Q39" s="24"/>
      <c r="R39" s="24"/>
      <c r="S39" s="24"/>
      <c r="T39" s="24"/>
      <c r="U39" s="24"/>
      <c r="V39" s="24"/>
      <c r="W39" s="24">
        <v>5568360</v>
      </c>
      <c r="X39" s="24">
        <v>2814948</v>
      </c>
      <c r="Y39" s="24">
        <v>2753412</v>
      </c>
      <c r="Z39" s="6">
        <v>97.81</v>
      </c>
      <c r="AA39" s="22">
        <v>5629896</v>
      </c>
    </row>
    <row r="40" spans="1:27" ht="12.75">
      <c r="A40" s="5" t="s">
        <v>44</v>
      </c>
      <c r="B40" s="3"/>
      <c r="C40" s="22">
        <v>9953598</v>
      </c>
      <c r="D40" s="22"/>
      <c r="E40" s="23">
        <v>17851247</v>
      </c>
      <c r="F40" s="24">
        <v>17851247</v>
      </c>
      <c r="G40" s="24">
        <v>9153</v>
      </c>
      <c r="H40" s="24">
        <v>323733</v>
      </c>
      <c r="I40" s="24">
        <v>971947</v>
      </c>
      <c r="J40" s="24">
        <v>1304833</v>
      </c>
      <c r="K40" s="24">
        <v>-1218948</v>
      </c>
      <c r="L40" s="24">
        <v>63883</v>
      </c>
      <c r="M40" s="24">
        <v>867208</v>
      </c>
      <c r="N40" s="24">
        <v>-287857</v>
      </c>
      <c r="O40" s="24"/>
      <c r="P40" s="24"/>
      <c r="Q40" s="24"/>
      <c r="R40" s="24"/>
      <c r="S40" s="24"/>
      <c r="T40" s="24"/>
      <c r="U40" s="24"/>
      <c r="V40" s="24"/>
      <c r="W40" s="24">
        <v>1016976</v>
      </c>
      <c r="X40" s="24">
        <v>8925624</v>
      </c>
      <c r="Y40" s="24">
        <v>-7908648</v>
      </c>
      <c r="Z40" s="6">
        <v>-88.61</v>
      </c>
      <c r="AA40" s="22">
        <v>17851247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51649940</v>
      </c>
      <c r="D42" s="19">
        <f>SUM(D43:D46)</f>
        <v>0</v>
      </c>
      <c r="E42" s="20">
        <f t="shared" si="8"/>
        <v>65075969</v>
      </c>
      <c r="F42" s="21">
        <f t="shared" si="8"/>
        <v>65075969</v>
      </c>
      <c r="G42" s="21">
        <f t="shared" si="8"/>
        <v>1004402</v>
      </c>
      <c r="H42" s="21">
        <f t="shared" si="8"/>
        <v>1359278</v>
      </c>
      <c r="I42" s="21">
        <f t="shared" si="8"/>
        <v>949558</v>
      </c>
      <c r="J42" s="21">
        <f t="shared" si="8"/>
        <v>3313238</v>
      </c>
      <c r="K42" s="21">
        <f t="shared" si="8"/>
        <v>822544</v>
      </c>
      <c r="L42" s="21">
        <f t="shared" si="8"/>
        <v>1067792</v>
      </c>
      <c r="M42" s="21">
        <f t="shared" si="8"/>
        <v>6769716</v>
      </c>
      <c r="N42" s="21">
        <f t="shared" si="8"/>
        <v>8660052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11973290</v>
      </c>
      <c r="X42" s="21">
        <f t="shared" si="8"/>
        <v>32537982</v>
      </c>
      <c r="Y42" s="21">
        <f t="shared" si="8"/>
        <v>-20564692</v>
      </c>
      <c r="Z42" s="4">
        <f>+IF(X42&lt;&gt;0,+(Y42/X42)*100,0)</f>
        <v>-63.20211253420695</v>
      </c>
      <c r="AA42" s="19">
        <f>SUM(AA43:AA46)</f>
        <v>65075969</v>
      </c>
    </row>
    <row r="43" spans="1:27" ht="12.75">
      <c r="A43" s="5" t="s">
        <v>47</v>
      </c>
      <c r="B43" s="3"/>
      <c r="C43" s="22">
        <v>6875170</v>
      </c>
      <c r="D43" s="22"/>
      <c r="E43" s="23">
        <v>8740522</v>
      </c>
      <c r="F43" s="24">
        <v>8740522</v>
      </c>
      <c r="G43" s="24">
        <v>551487</v>
      </c>
      <c r="H43" s="24">
        <v>610340</v>
      </c>
      <c r="I43" s="24">
        <v>492292</v>
      </c>
      <c r="J43" s="24">
        <v>1654119</v>
      </c>
      <c r="K43" s="24">
        <v>437583</v>
      </c>
      <c r="L43" s="24">
        <v>466093</v>
      </c>
      <c r="M43" s="24">
        <v>282477</v>
      </c>
      <c r="N43" s="24">
        <v>1186153</v>
      </c>
      <c r="O43" s="24"/>
      <c r="P43" s="24"/>
      <c r="Q43" s="24"/>
      <c r="R43" s="24"/>
      <c r="S43" s="24"/>
      <c r="T43" s="24"/>
      <c r="U43" s="24"/>
      <c r="V43" s="24"/>
      <c r="W43" s="24">
        <v>2840272</v>
      </c>
      <c r="X43" s="24">
        <v>4370262</v>
      </c>
      <c r="Y43" s="24">
        <v>-1529990</v>
      </c>
      <c r="Z43" s="6">
        <v>-35.01</v>
      </c>
      <c r="AA43" s="22">
        <v>8740522</v>
      </c>
    </row>
    <row r="44" spans="1:27" ht="12.75">
      <c r="A44" s="5" t="s">
        <v>48</v>
      </c>
      <c r="B44" s="3"/>
      <c r="C44" s="22">
        <v>23166259</v>
      </c>
      <c r="D44" s="22"/>
      <c r="E44" s="23">
        <v>32794905</v>
      </c>
      <c r="F44" s="24">
        <v>32794905</v>
      </c>
      <c r="G44" s="24">
        <v>148743</v>
      </c>
      <c r="H44" s="24">
        <v>473819</v>
      </c>
      <c r="I44" s="24">
        <v>267510</v>
      </c>
      <c r="J44" s="24">
        <v>890072</v>
      </c>
      <c r="K44" s="24">
        <v>200316</v>
      </c>
      <c r="L44" s="24">
        <v>248832</v>
      </c>
      <c r="M44" s="24">
        <v>4925362</v>
      </c>
      <c r="N44" s="24">
        <v>5374510</v>
      </c>
      <c r="O44" s="24"/>
      <c r="P44" s="24"/>
      <c r="Q44" s="24"/>
      <c r="R44" s="24"/>
      <c r="S44" s="24"/>
      <c r="T44" s="24"/>
      <c r="U44" s="24"/>
      <c r="V44" s="24"/>
      <c r="W44" s="24">
        <v>6264582</v>
      </c>
      <c r="X44" s="24">
        <v>16397454</v>
      </c>
      <c r="Y44" s="24">
        <v>-10132872</v>
      </c>
      <c r="Z44" s="6">
        <v>-61.8</v>
      </c>
      <c r="AA44" s="22">
        <v>32794905</v>
      </c>
    </row>
    <row r="45" spans="1:27" ht="12.75">
      <c r="A45" s="5" t="s">
        <v>49</v>
      </c>
      <c r="B45" s="3"/>
      <c r="C45" s="25">
        <v>14787751</v>
      </c>
      <c r="D45" s="25"/>
      <c r="E45" s="26">
        <v>15038896</v>
      </c>
      <c r="F45" s="27">
        <v>15038896</v>
      </c>
      <c r="G45" s="27">
        <v>84473</v>
      </c>
      <c r="H45" s="27">
        <v>106249</v>
      </c>
      <c r="I45" s="27">
        <v>86997</v>
      </c>
      <c r="J45" s="27">
        <v>277719</v>
      </c>
      <c r="K45" s="27">
        <v>76114</v>
      </c>
      <c r="L45" s="27">
        <v>120628</v>
      </c>
      <c r="M45" s="27">
        <v>754158</v>
      </c>
      <c r="N45" s="27">
        <v>950900</v>
      </c>
      <c r="O45" s="27"/>
      <c r="P45" s="27"/>
      <c r="Q45" s="27"/>
      <c r="R45" s="27"/>
      <c r="S45" s="27"/>
      <c r="T45" s="27"/>
      <c r="U45" s="27"/>
      <c r="V45" s="27"/>
      <c r="W45" s="27">
        <v>1228619</v>
      </c>
      <c r="X45" s="27">
        <v>7519446</v>
      </c>
      <c r="Y45" s="27">
        <v>-6290827</v>
      </c>
      <c r="Z45" s="7">
        <v>-83.66</v>
      </c>
      <c r="AA45" s="25">
        <v>15038896</v>
      </c>
    </row>
    <row r="46" spans="1:27" ht="12.75">
      <c r="A46" s="5" t="s">
        <v>50</v>
      </c>
      <c r="B46" s="3"/>
      <c r="C46" s="22">
        <v>6820760</v>
      </c>
      <c r="D46" s="22"/>
      <c r="E46" s="23">
        <v>8501646</v>
      </c>
      <c r="F46" s="24">
        <v>8501646</v>
      </c>
      <c r="G46" s="24">
        <v>219699</v>
      </c>
      <c r="H46" s="24">
        <v>168870</v>
      </c>
      <c r="I46" s="24">
        <v>102759</v>
      </c>
      <c r="J46" s="24">
        <v>491328</v>
      </c>
      <c r="K46" s="24">
        <v>108531</v>
      </c>
      <c r="L46" s="24">
        <v>232239</v>
      </c>
      <c r="M46" s="24">
        <v>807719</v>
      </c>
      <c r="N46" s="24">
        <v>1148489</v>
      </c>
      <c r="O46" s="24"/>
      <c r="P46" s="24"/>
      <c r="Q46" s="24"/>
      <c r="R46" s="24"/>
      <c r="S46" s="24"/>
      <c r="T46" s="24"/>
      <c r="U46" s="24"/>
      <c r="V46" s="24"/>
      <c r="W46" s="24">
        <v>1639817</v>
      </c>
      <c r="X46" s="24">
        <v>4250820</v>
      </c>
      <c r="Y46" s="24">
        <v>-2611003</v>
      </c>
      <c r="Z46" s="6">
        <v>-61.42</v>
      </c>
      <c r="AA46" s="22">
        <v>8501646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131927699</v>
      </c>
      <c r="D48" s="44">
        <f>+D28+D32+D38+D42+D47</f>
        <v>0</v>
      </c>
      <c r="E48" s="45">
        <f t="shared" si="9"/>
        <v>152246384</v>
      </c>
      <c r="F48" s="46">
        <f t="shared" si="9"/>
        <v>152246385</v>
      </c>
      <c r="G48" s="46">
        <f t="shared" si="9"/>
        <v>4143433</v>
      </c>
      <c r="H48" s="46">
        <f t="shared" si="9"/>
        <v>2638724</v>
      </c>
      <c r="I48" s="46">
        <f t="shared" si="9"/>
        <v>2979163</v>
      </c>
      <c r="J48" s="46">
        <f t="shared" si="9"/>
        <v>9761320</v>
      </c>
      <c r="K48" s="46">
        <f t="shared" si="9"/>
        <v>883048</v>
      </c>
      <c r="L48" s="46">
        <f t="shared" si="9"/>
        <v>4137247</v>
      </c>
      <c r="M48" s="46">
        <f t="shared" si="9"/>
        <v>26449407</v>
      </c>
      <c r="N48" s="46">
        <f t="shared" si="9"/>
        <v>31469702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41231022</v>
      </c>
      <c r="X48" s="46">
        <f t="shared" si="9"/>
        <v>76123188</v>
      </c>
      <c r="Y48" s="46">
        <f t="shared" si="9"/>
        <v>-34892166</v>
      </c>
      <c r="Z48" s="47">
        <f>+IF(X48&lt;&gt;0,+(Y48/X48)*100,0)</f>
        <v>-45.836448678423714</v>
      </c>
      <c r="AA48" s="44">
        <f>+AA28+AA32+AA38+AA42+AA47</f>
        <v>152246385</v>
      </c>
    </row>
    <row r="49" spans="1:27" ht="12.75">
      <c r="A49" s="14" t="s">
        <v>58</v>
      </c>
      <c r="B49" s="15"/>
      <c r="C49" s="48">
        <f aca="true" t="shared" si="10" ref="C49:Y49">+C25-C48</f>
        <v>15946556</v>
      </c>
      <c r="D49" s="48">
        <f>+D25-D48</f>
        <v>0</v>
      </c>
      <c r="E49" s="49">
        <f t="shared" si="10"/>
        <v>-21043413</v>
      </c>
      <c r="F49" s="50">
        <f t="shared" si="10"/>
        <v>2717586</v>
      </c>
      <c r="G49" s="50">
        <f t="shared" si="10"/>
        <v>20643980</v>
      </c>
      <c r="H49" s="50">
        <f t="shared" si="10"/>
        <v>1610868</v>
      </c>
      <c r="I49" s="50">
        <f t="shared" si="10"/>
        <v>18907412</v>
      </c>
      <c r="J49" s="50">
        <f t="shared" si="10"/>
        <v>41162260</v>
      </c>
      <c r="K49" s="50">
        <f t="shared" si="10"/>
        <v>2336791</v>
      </c>
      <c r="L49" s="50">
        <f t="shared" si="10"/>
        <v>2365634</v>
      </c>
      <c r="M49" s="50">
        <f t="shared" si="10"/>
        <v>-8288870</v>
      </c>
      <c r="N49" s="50">
        <f t="shared" si="10"/>
        <v>-3586445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37575815</v>
      </c>
      <c r="X49" s="50">
        <f>IF(F25=F48,0,X25-X48)</f>
        <v>-10705704</v>
      </c>
      <c r="Y49" s="50">
        <f t="shared" si="10"/>
        <v>48281519</v>
      </c>
      <c r="Z49" s="51">
        <f>+IF(X49&lt;&gt;0,+(Y49/X49)*100,0)</f>
        <v>-450.9887346035347</v>
      </c>
      <c r="AA49" s="48">
        <f>+AA25-AA48</f>
        <v>2717586</v>
      </c>
    </row>
    <row r="50" spans="1:27" ht="12.75">
      <c r="A50" s="16" t="s">
        <v>98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99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100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101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102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2019-01-31T13:47:22Z</dcterms:created>
  <dcterms:modified xsi:type="dcterms:W3CDTF">2019-01-31T13:47:22Z</dcterms:modified>
  <cp:category/>
  <cp:version/>
  <cp:contentType/>
  <cp:contentStatus/>
</cp:coreProperties>
</file>