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MAN" sheetId="1" r:id="rId1"/>
    <sheet name="FS161" sheetId="2" r:id="rId2"/>
    <sheet name="FS162" sheetId="3" r:id="rId3"/>
    <sheet name="FS163" sheetId="4" r:id="rId4"/>
    <sheet name="DC16" sheetId="5" r:id="rId5"/>
    <sheet name="FS181" sheetId="6" r:id="rId6"/>
    <sheet name="FS182" sheetId="7" r:id="rId7"/>
    <sheet name="FS183" sheetId="8" r:id="rId8"/>
    <sheet name="FS184" sheetId="9" r:id="rId9"/>
    <sheet name="FS185" sheetId="10" r:id="rId10"/>
    <sheet name="DC18" sheetId="11" r:id="rId11"/>
    <sheet name="FS191" sheetId="12" r:id="rId12"/>
    <sheet name="FS192" sheetId="13" r:id="rId13"/>
    <sheet name="FS193" sheetId="14" r:id="rId14"/>
    <sheet name="FS194" sheetId="15" r:id="rId15"/>
    <sheet name="FS195" sheetId="16" r:id="rId16"/>
    <sheet name="FS196" sheetId="17" r:id="rId17"/>
    <sheet name="DC19" sheetId="18" r:id="rId18"/>
    <sheet name="FS201" sheetId="19" r:id="rId19"/>
    <sheet name="FS203" sheetId="20" r:id="rId20"/>
    <sheet name="FS204" sheetId="21" r:id="rId21"/>
    <sheet name="FS205" sheetId="22" r:id="rId22"/>
    <sheet name="DC20" sheetId="23" r:id="rId23"/>
    <sheet name="Summary" sheetId="24" r:id="rId24"/>
  </sheets>
  <definedNames>
    <definedName name="_xlnm.Print_Area" localSheetId="4">'DC16'!$A$1:$AA$55</definedName>
    <definedName name="_xlnm.Print_Area" localSheetId="10">'DC18'!$A$1:$AA$55</definedName>
    <definedName name="_xlnm.Print_Area" localSheetId="17">'DC19'!$A$1:$AA$55</definedName>
    <definedName name="_xlnm.Print_Area" localSheetId="22">'DC20'!$A$1:$AA$55</definedName>
    <definedName name="_xlnm.Print_Area" localSheetId="1">'FS161'!$A$1:$AA$55</definedName>
    <definedName name="_xlnm.Print_Area" localSheetId="2">'FS162'!$A$1:$AA$55</definedName>
    <definedName name="_xlnm.Print_Area" localSheetId="3">'FS163'!$A$1:$AA$55</definedName>
    <definedName name="_xlnm.Print_Area" localSheetId="5">'FS181'!$A$1:$AA$55</definedName>
    <definedName name="_xlnm.Print_Area" localSheetId="6">'FS182'!$A$1:$AA$55</definedName>
    <definedName name="_xlnm.Print_Area" localSheetId="7">'FS183'!$A$1:$AA$55</definedName>
    <definedName name="_xlnm.Print_Area" localSheetId="8">'FS184'!$A$1:$AA$55</definedName>
    <definedName name="_xlnm.Print_Area" localSheetId="9">'FS185'!$A$1:$AA$55</definedName>
    <definedName name="_xlnm.Print_Area" localSheetId="11">'FS191'!$A$1:$AA$55</definedName>
    <definedName name="_xlnm.Print_Area" localSheetId="12">'FS192'!$A$1:$AA$55</definedName>
    <definedName name="_xlnm.Print_Area" localSheetId="13">'FS193'!$A$1:$AA$55</definedName>
    <definedName name="_xlnm.Print_Area" localSheetId="14">'FS194'!$A$1:$AA$55</definedName>
    <definedName name="_xlnm.Print_Area" localSheetId="15">'FS195'!$A$1:$AA$55</definedName>
    <definedName name="_xlnm.Print_Area" localSheetId="16">'FS196'!$A$1:$AA$55</definedName>
    <definedName name="_xlnm.Print_Area" localSheetId="18">'FS201'!$A$1:$AA$55</definedName>
    <definedName name="_xlnm.Print_Area" localSheetId="19">'FS203'!$A$1:$AA$55</definedName>
    <definedName name="_xlnm.Print_Area" localSheetId="20">'FS204'!$A$1:$AA$55</definedName>
    <definedName name="_xlnm.Print_Area" localSheetId="21">'FS205'!$A$1:$AA$55</definedName>
    <definedName name="_xlnm.Print_Area" localSheetId="0">'MAN'!$A$1:$AA$55</definedName>
    <definedName name="_xlnm.Print_Area" localSheetId="23">'Summary'!$A$1:$AA$55</definedName>
  </definedNames>
  <calcPr calcMode="manual" fullCalcOnLoad="1"/>
</workbook>
</file>

<file path=xl/sharedStrings.xml><?xml version="1.0" encoding="utf-8"?>
<sst xmlns="http://schemas.openxmlformats.org/spreadsheetml/2006/main" count="2088" uniqueCount="88">
  <si>
    <t>Free State: Mangaung(MAN) - Table C2 Quarterly Budget Statement - Financial Performance (standard classification) for 2nd Quarter ended 31 December 2018 (Figures Finalised as at 2019/01/30)</t>
  </si>
  <si>
    <t>Standard Classification 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</si>
  <si>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</si>
  <si>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</si>
  <si>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</si>
  <si>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</si>
  <si>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</si>
  <si>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</si>
  <si>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</si>
  <si>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</si>
  <si>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</si>
  <si>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</si>
  <si>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</si>
  <si>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</si>
  <si>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</si>
  <si>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</si>
  <si>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</si>
  <si>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</si>
  <si>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</si>
  <si>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</si>
  <si>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</si>
  <si>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</si>
  <si>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</si>
  <si>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</si>
  <si>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</si>
  <si>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</si>
  <si>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</si>
  <si>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</si>
  <si>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</si>
  <si>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</si>
  <si>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</si>
  <si>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</si>
  <si>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</si>
  <si>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</si>
  <si>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</si>
  <si>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</si>
  <si>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</si>
  <si>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</si>
  <si>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</si>
  <si>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</si>
  <si>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</si>
  <si>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</si>
  <si>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</si>
  <si>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</si>
  <si>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</si>
  <si>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</si>
  <si>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</si>
  <si>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</si>
  <si>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</si>
  <si>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</si>
  <si>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</si>
  <si>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</si>
  <si>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</si>
  <si>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</si>
  <si>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</si>
  <si>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</si>
  <si>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</si>
  <si>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</si>
  <si>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</si>
  <si>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Free State: Letsemeng(FS161) - Table C2 Quarterly Budget Statement - Financial Performance (standard classification) for 2nd Quarter ended 31 December 2018 (Figures Finalised as at 2019/01/30)</t>
  </si>
  <si>
    <t>Free State: Kopanong(FS162) - Table C2 Quarterly Budget Statement - Financial Performance (standard classification) for 2nd Quarter ended 31 December 2018 (Figures Finalised as at 2019/01/30)</t>
  </si>
  <si>
    <t>Free State: Mohokare(FS163) - Table C2 Quarterly Budget Statement - Financial Performance (standard classification) for 2nd Quarter ended 31 December 2018 (Figures Finalised as at 2019/01/30)</t>
  </si>
  <si>
    <t>Free State: Xhariep(DC16) - Table C2 Quarterly Budget Statement - Financial Performance (standard classification) for 2nd Quarter ended 31 December 2018 (Figures Finalised as at 2019/01/30)</t>
  </si>
  <si>
    <t>Free State: Masilonyana(FS181) - Table C2 Quarterly Budget Statement - Financial Performance (standard classification) for 2nd Quarter ended 31 December 2018 (Figures Finalised as at 2019/01/30)</t>
  </si>
  <si>
    <t>Free State: Tokologo(FS182) - Table C2 Quarterly Budget Statement - Financial Performance (standard classification) for 2nd Quarter ended 31 December 2018 (Figures Finalised as at 2019/01/30)</t>
  </si>
  <si>
    <t>Free State: Tswelopele(FS183) - Table C2 Quarterly Budget Statement - Financial Performance (standard classification) for 2nd Quarter ended 31 December 2018 (Figures Finalised as at 2019/01/30)</t>
  </si>
  <si>
    <t>Free State: Matjhabeng(FS184) - Table C2 Quarterly Budget Statement - Financial Performance (standard classification) for 2nd Quarter ended 31 December 2018 (Figures Finalised as at 2019/01/30)</t>
  </si>
  <si>
    <t>Free State: Nala(FS185) - Table C2 Quarterly Budget Statement - Financial Performance (standard classification) for 2nd Quarter ended 31 December 2018 (Figures Finalised as at 2019/01/30)</t>
  </si>
  <si>
    <t>Free State: Lejweleputswa(DC18) - Table C2 Quarterly Budget Statement - Financial Performance (standard classification) for 2nd Quarter ended 31 December 2018 (Figures Finalised as at 2019/01/30)</t>
  </si>
  <si>
    <t>Free State: Setsoto(FS191) - Table C2 Quarterly Budget Statement - Financial Performance (standard classification) for 2nd Quarter ended 31 December 2018 (Figures Finalised as at 2019/01/30)</t>
  </si>
  <si>
    <t>Free State: Dihlabeng(FS192) - Table C2 Quarterly Budget Statement - Financial Performance (standard classification) for 2nd Quarter ended 31 December 2018 (Figures Finalised as at 2019/01/30)</t>
  </si>
  <si>
    <t>Free State: Nketoana(FS193) - Table C2 Quarterly Budget Statement - Financial Performance (standard classification) for 2nd Quarter ended 31 December 2018 (Figures Finalised as at 2019/01/30)</t>
  </si>
  <si>
    <t>Free State: Maluti-a-Phofung(FS194) - Table C2 Quarterly Budget Statement - Financial Performance (standard classification) for 2nd Quarter ended 31 December 2018 (Figures Finalised as at 2019/01/30)</t>
  </si>
  <si>
    <t>Free State: Phumelela(FS195) - Table C2 Quarterly Budget Statement - Financial Performance (standard classification) for 2nd Quarter ended 31 December 2018 (Figures Finalised as at 2019/01/30)</t>
  </si>
  <si>
    <t>Free State: Mantsopa(FS196) - Table C2 Quarterly Budget Statement - Financial Performance (standard classification) for 2nd Quarter ended 31 December 2018 (Figures Finalised as at 2019/01/30)</t>
  </si>
  <si>
    <t>Free State: Thabo Mofutsanyana(DC19) - Table C2 Quarterly Budget Statement - Financial Performance (standard classification) for 2nd Quarter ended 31 December 2018 (Figures Finalised as at 2019/01/30)</t>
  </si>
  <si>
    <t>Free State: Moqhaka(FS201) - Table C2 Quarterly Budget Statement - Financial Performance (standard classification) for 2nd Quarter ended 31 December 2018 (Figures Finalised as at 2019/01/30)</t>
  </si>
  <si>
    <t>Free State: Ngwathe(FS203) - Table C2 Quarterly Budget Statement - Financial Performance (standard classification) for 2nd Quarter ended 31 December 2018 (Figures Finalised as at 2019/01/30)</t>
  </si>
  <si>
    <t>Free State: Metsimaholo(FS204) - Table C2 Quarterly Budget Statement - Financial Performance (standard classification) for 2nd Quarter ended 31 December 2018 (Figures Finalised as at 2019/01/30)</t>
  </si>
  <si>
    <t>Free State: Mafube(FS205) - Table C2 Quarterly Budget Statement - Financial Performance (standard classification) for 2nd Quarter ended 31 December 2018 (Figures Finalised as at 2019/01/30)</t>
  </si>
  <si>
    <t>Free State: Fezile Dabi(DC20) - Table C2 Quarterly Budget Statement - Financial Performance (standard classification) for 2nd Quarter ended 31 December 2018 (Figures Finalised as at 2019/01/30)</t>
  </si>
  <si>
    <t>Summary - Table C2 Quarterly Budget Statement - Financial Performance (standard classification) for 2nd Quarter ended 31 December 2018 (Figures Finalised as at 2019/01/30)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</si>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</sst>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1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1" fontId="23" fillId="0" borderId="12" xfId="0" applyNumberFormat="1" applyFont="1" applyFill="1" applyBorder="1" applyAlignment="1" applyProtection="1">
      <alignment/>
      <protection/>
    </xf>
    <xf numFmtId="171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2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0" fontId="21" fillId="0" borderId="15" xfId="0" applyNumberFormat="1" applyFont="1" applyBorder="1" applyAlignment="1" applyProtection="1">
      <alignment/>
      <protection/>
    </xf>
    <xf numFmtId="0" fontId="23" fillId="0" borderId="16" xfId="0" applyNumberFormat="1" applyFont="1" applyBorder="1" applyAlignment="1" applyProtection="1">
      <alignment horizontal="center"/>
      <protection/>
    </xf>
    <xf numFmtId="0" fontId="26" fillId="0" borderId="17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9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9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0" fontId="20" fillId="0" borderId="20" xfId="0" applyFont="1" applyBorder="1" applyAlignment="1" applyProtection="1">
      <alignment horizontal="left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left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172" fontId="21" fillId="0" borderId="31" xfId="0" applyNumberFormat="1" applyFont="1" applyBorder="1" applyAlignment="1" applyProtection="1">
      <alignment horizontal="center"/>
      <protection/>
    </xf>
    <xf numFmtId="172" fontId="21" fillId="0" borderId="21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1" fontId="21" fillId="0" borderId="14" xfId="0" applyNumberFormat="1" applyFont="1" applyFill="1" applyBorder="1" applyAlignment="1" applyProtection="1">
      <alignment/>
      <protection/>
    </xf>
    <xf numFmtId="172" fontId="21" fillId="0" borderId="28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/>
      <protection/>
    </xf>
    <xf numFmtId="172" fontId="21" fillId="0" borderId="27" xfId="0" applyNumberFormat="1" applyFont="1" applyBorder="1" applyAlignment="1" applyProtection="1">
      <alignment/>
      <protection/>
    </xf>
    <xf numFmtId="171" fontId="21" fillId="0" borderId="27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/>
      <protection/>
    </xf>
    <xf numFmtId="0" fontId="27" fillId="0" borderId="11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2633222175</v>
      </c>
      <c r="D5" s="19">
        <f>SUM(D6:D8)</f>
        <v>0</v>
      </c>
      <c r="E5" s="20">
        <f t="shared" si="0"/>
        <v>2859574194</v>
      </c>
      <c r="F5" s="21">
        <f t="shared" si="0"/>
        <v>2859574194</v>
      </c>
      <c r="G5" s="21">
        <f t="shared" si="0"/>
        <v>186249077</v>
      </c>
      <c r="H5" s="21">
        <f t="shared" si="0"/>
        <v>233264508</v>
      </c>
      <c r="I5" s="21">
        <f t="shared" si="0"/>
        <v>124818964</v>
      </c>
      <c r="J5" s="21">
        <f t="shared" si="0"/>
        <v>544332549</v>
      </c>
      <c r="K5" s="21">
        <f t="shared" si="0"/>
        <v>132727293</v>
      </c>
      <c r="L5" s="21">
        <f t="shared" si="0"/>
        <v>427223969</v>
      </c>
      <c r="M5" s="21">
        <f t="shared" si="0"/>
        <v>222653893</v>
      </c>
      <c r="N5" s="21">
        <f t="shared" si="0"/>
        <v>782605155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1326937704</v>
      </c>
      <c r="X5" s="21">
        <f t="shared" si="0"/>
        <v>1302073146</v>
      </c>
      <c r="Y5" s="21">
        <f t="shared" si="0"/>
        <v>24864558</v>
      </c>
      <c r="Z5" s="4">
        <f>+IF(X5&lt;&gt;0,+(Y5/X5)*100,0)</f>
        <v>1.9096129949676421</v>
      </c>
      <c r="AA5" s="19">
        <f>SUM(AA6:AA8)</f>
        <v>2859574194</v>
      </c>
    </row>
    <row r="6" spans="1:27" ht="12.75">
      <c r="A6" s="5" t="s">
        <v>33</v>
      </c>
      <c r="B6" s="3"/>
      <c r="C6" s="22">
        <v>712827</v>
      </c>
      <c r="D6" s="22"/>
      <c r="E6" s="23">
        <v>10530</v>
      </c>
      <c r="F6" s="24">
        <v>10530</v>
      </c>
      <c r="G6" s="24"/>
      <c r="H6" s="24">
        <v>360</v>
      </c>
      <c r="I6" s="24">
        <v>365</v>
      </c>
      <c r="J6" s="24">
        <v>725</v>
      </c>
      <c r="K6" s="24">
        <v>3360</v>
      </c>
      <c r="L6" s="24">
        <v>360</v>
      </c>
      <c r="M6" s="24"/>
      <c r="N6" s="24">
        <v>3720</v>
      </c>
      <c r="O6" s="24"/>
      <c r="P6" s="24"/>
      <c r="Q6" s="24"/>
      <c r="R6" s="24"/>
      <c r="S6" s="24"/>
      <c r="T6" s="24"/>
      <c r="U6" s="24"/>
      <c r="V6" s="24"/>
      <c r="W6" s="24">
        <v>4445</v>
      </c>
      <c r="X6" s="24">
        <v>5268</v>
      </c>
      <c r="Y6" s="24">
        <v>-823</v>
      </c>
      <c r="Z6" s="6">
        <v>-15.62</v>
      </c>
      <c r="AA6" s="22">
        <v>10530</v>
      </c>
    </row>
    <row r="7" spans="1:27" ht="12.75">
      <c r="A7" s="5" t="s">
        <v>34</v>
      </c>
      <c r="B7" s="3"/>
      <c r="C7" s="25">
        <v>2608907203</v>
      </c>
      <c r="D7" s="25"/>
      <c r="E7" s="26">
        <v>2859563664</v>
      </c>
      <c r="F7" s="27">
        <v>2859563664</v>
      </c>
      <c r="G7" s="27">
        <v>183132878</v>
      </c>
      <c r="H7" s="27">
        <v>229613347</v>
      </c>
      <c r="I7" s="27">
        <v>121579556</v>
      </c>
      <c r="J7" s="27">
        <v>534325781</v>
      </c>
      <c r="K7" s="27">
        <v>127477771</v>
      </c>
      <c r="L7" s="27">
        <v>422708269</v>
      </c>
      <c r="M7" s="27">
        <v>221303197</v>
      </c>
      <c r="N7" s="27">
        <v>771489237</v>
      </c>
      <c r="O7" s="27"/>
      <c r="P7" s="27"/>
      <c r="Q7" s="27"/>
      <c r="R7" s="27"/>
      <c r="S7" s="27"/>
      <c r="T7" s="27"/>
      <c r="U7" s="27"/>
      <c r="V7" s="27"/>
      <c r="W7" s="27">
        <v>1305815018</v>
      </c>
      <c r="X7" s="27">
        <v>1302067878</v>
      </c>
      <c r="Y7" s="27">
        <v>3747140</v>
      </c>
      <c r="Z7" s="7">
        <v>0.29</v>
      </c>
      <c r="AA7" s="25">
        <v>2859563664</v>
      </c>
    </row>
    <row r="8" spans="1:27" ht="12.75">
      <c r="A8" s="5" t="s">
        <v>35</v>
      </c>
      <c r="B8" s="3"/>
      <c r="C8" s="22">
        <v>23602145</v>
      </c>
      <c r="D8" s="22"/>
      <c r="E8" s="23"/>
      <c r="F8" s="24"/>
      <c r="G8" s="24">
        <v>3116199</v>
      </c>
      <c r="H8" s="24">
        <v>3650801</v>
      </c>
      <c r="I8" s="24">
        <v>3239043</v>
      </c>
      <c r="J8" s="24">
        <v>10006043</v>
      </c>
      <c r="K8" s="24">
        <v>5246162</v>
      </c>
      <c r="L8" s="24">
        <v>4515340</v>
      </c>
      <c r="M8" s="24">
        <v>1350696</v>
      </c>
      <c r="N8" s="24">
        <v>11112198</v>
      </c>
      <c r="O8" s="24"/>
      <c r="P8" s="24"/>
      <c r="Q8" s="24"/>
      <c r="R8" s="24"/>
      <c r="S8" s="24"/>
      <c r="T8" s="24"/>
      <c r="U8" s="24"/>
      <c r="V8" s="24"/>
      <c r="W8" s="24">
        <v>21118241</v>
      </c>
      <c r="X8" s="24"/>
      <c r="Y8" s="24">
        <v>21118241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309873181</v>
      </c>
      <c r="D9" s="19">
        <f>SUM(D10:D14)</f>
        <v>0</v>
      </c>
      <c r="E9" s="20">
        <f t="shared" si="1"/>
        <v>28898251</v>
      </c>
      <c r="F9" s="21">
        <f t="shared" si="1"/>
        <v>28898251</v>
      </c>
      <c r="G9" s="21">
        <f t="shared" si="1"/>
        <v>1434529</v>
      </c>
      <c r="H9" s="21">
        <f t="shared" si="1"/>
        <v>1521967</v>
      </c>
      <c r="I9" s="21">
        <f t="shared" si="1"/>
        <v>1569857</v>
      </c>
      <c r="J9" s="21">
        <f t="shared" si="1"/>
        <v>4526353</v>
      </c>
      <c r="K9" s="21">
        <f t="shared" si="1"/>
        <v>1769061</v>
      </c>
      <c r="L9" s="21">
        <f t="shared" si="1"/>
        <v>1946886</v>
      </c>
      <c r="M9" s="21">
        <f t="shared" si="1"/>
        <v>1502957</v>
      </c>
      <c r="N9" s="21">
        <f t="shared" si="1"/>
        <v>5218904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9745257</v>
      </c>
      <c r="X9" s="21">
        <f t="shared" si="1"/>
        <v>13056450</v>
      </c>
      <c r="Y9" s="21">
        <f t="shared" si="1"/>
        <v>-3311193</v>
      </c>
      <c r="Z9" s="4">
        <f>+IF(X9&lt;&gt;0,+(Y9/X9)*100,0)</f>
        <v>-25.360591891364038</v>
      </c>
      <c r="AA9" s="19">
        <f>SUM(AA10:AA14)</f>
        <v>28898251</v>
      </c>
    </row>
    <row r="10" spans="1:27" ht="12.75">
      <c r="A10" s="5" t="s">
        <v>37</v>
      </c>
      <c r="B10" s="3"/>
      <c r="C10" s="22">
        <v>5500719</v>
      </c>
      <c r="D10" s="22"/>
      <c r="E10" s="23">
        <v>4008301</v>
      </c>
      <c r="F10" s="24">
        <v>4008301</v>
      </c>
      <c r="G10" s="24">
        <v>452212</v>
      </c>
      <c r="H10" s="24">
        <v>466262</v>
      </c>
      <c r="I10" s="24">
        <v>330332</v>
      </c>
      <c r="J10" s="24">
        <v>1248806</v>
      </c>
      <c r="K10" s="24">
        <v>433779</v>
      </c>
      <c r="L10" s="24">
        <v>457745</v>
      </c>
      <c r="M10" s="24">
        <v>358243</v>
      </c>
      <c r="N10" s="24">
        <v>1249767</v>
      </c>
      <c r="O10" s="24"/>
      <c r="P10" s="24"/>
      <c r="Q10" s="24"/>
      <c r="R10" s="24"/>
      <c r="S10" s="24"/>
      <c r="T10" s="24"/>
      <c r="U10" s="24"/>
      <c r="V10" s="24"/>
      <c r="W10" s="24">
        <v>2498573</v>
      </c>
      <c r="X10" s="24">
        <v>2004150</v>
      </c>
      <c r="Y10" s="24">
        <v>494423</v>
      </c>
      <c r="Z10" s="6">
        <v>24.67</v>
      </c>
      <c r="AA10" s="22">
        <v>4008301</v>
      </c>
    </row>
    <row r="11" spans="1:27" ht="12.75">
      <c r="A11" s="5" t="s">
        <v>38</v>
      </c>
      <c r="B11" s="3"/>
      <c r="C11" s="22">
        <v>274964721</v>
      </c>
      <c r="D11" s="22"/>
      <c r="E11" s="23">
        <v>6884632</v>
      </c>
      <c r="F11" s="24">
        <v>6884632</v>
      </c>
      <c r="G11" s="24">
        <v>128286</v>
      </c>
      <c r="H11" s="24">
        <v>174124</v>
      </c>
      <c r="I11" s="24">
        <v>276735</v>
      </c>
      <c r="J11" s="24">
        <v>579145</v>
      </c>
      <c r="K11" s="24">
        <v>452249</v>
      </c>
      <c r="L11" s="24">
        <v>387528</v>
      </c>
      <c r="M11" s="24">
        <v>299351</v>
      </c>
      <c r="N11" s="24">
        <v>1139128</v>
      </c>
      <c r="O11" s="24"/>
      <c r="P11" s="24"/>
      <c r="Q11" s="24"/>
      <c r="R11" s="24"/>
      <c r="S11" s="24"/>
      <c r="T11" s="24"/>
      <c r="U11" s="24"/>
      <c r="V11" s="24"/>
      <c r="W11" s="24">
        <v>1718273</v>
      </c>
      <c r="X11" s="24">
        <v>2049642</v>
      </c>
      <c r="Y11" s="24">
        <v>-331369</v>
      </c>
      <c r="Z11" s="6">
        <v>-16.17</v>
      </c>
      <c r="AA11" s="22">
        <v>6884632</v>
      </c>
    </row>
    <row r="12" spans="1:27" ht="12.75">
      <c r="A12" s="5" t="s">
        <v>39</v>
      </c>
      <c r="B12" s="3"/>
      <c r="C12" s="22">
        <v>4911929</v>
      </c>
      <c r="D12" s="22"/>
      <c r="E12" s="23">
        <v>229571</v>
      </c>
      <c r="F12" s="24">
        <v>229571</v>
      </c>
      <c r="G12" s="24">
        <v>32654</v>
      </c>
      <c r="H12" s="24">
        <v>64948</v>
      </c>
      <c r="I12" s="24">
        <v>54490</v>
      </c>
      <c r="J12" s="24">
        <v>152092</v>
      </c>
      <c r="K12" s="24">
        <v>32348</v>
      </c>
      <c r="L12" s="24">
        <v>233287</v>
      </c>
      <c r="M12" s="24">
        <v>20316</v>
      </c>
      <c r="N12" s="24">
        <v>285951</v>
      </c>
      <c r="O12" s="24"/>
      <c r="P12" s="24"/>
      <c r="Q12" s="24"/>
      <c r="R12" s="24"/>
      <c r="S12" s="24"/>
      <c r="T12" s="24"/>
      <c r="U12" s="24"/>
      <c r="V12" s="24"/>
      <c r="W12" s="24">
        <v>438043</v>
      </c>
      <c r="X12" s="24">
        <v>114786</v>
      </c>
      <c r="Y12" s="24">
        <v>323257</v>
      </c>
      <c r="Z12" s="6">
        <v>281.62</v>
      </c>
      <c r="AA12" s="22">
        <v>229571</v>
      </c>
    </row>
    <row r="13" spans="1:27" ht="12.75">
      <c r="A13" s="5" t="s">
        <v>40</v>
      </c>
      <c r="B13" s="3"/>
      <c r="C13" s="22">
        <v>24495812</v>
      </c>
      <c r="D13" s="22"/>
      <c r="E13" s="23">
        <v>17775747</v>
      </c>
      <c r="F13" s="24">
        <v>17775747</v>
      </c>
      <c r="G13" s="24">
        <v>821377</v>
      </c>
      <c r="H13" s="24">
        <v>816633</v>
      </c>
      <c r="I13" s="24">
        <v>908300</v>
      </c>
      <c r="J13" s="24">
        <v>2546310</v>
      </c>
      <c r="K13" s="24">
        <v>850685</v>
      </c>
      <c r="L13" s="24">
        <v>868326</v>
      </c>
      <c r="M13" s="24">
        <v>825047</v>
      </c>
      <c r="N13" s="24">
        <v>2544058</v>
      </c>
      <c r="O13" s="24"/>
      <c r="P13" s="24"/>
      <c r="Q13" s="24"/>
      <c r="R13" s="24"/>
      <c r="S13" s="24"/>
      <c r="T13" s="24"/>
      <c r="U13" s="24"/>
      <c r="V13" s="24"/>
      <c r="W13" s="24">
        <v>5090368</v>
      </c>
      <c r="X13" s="24">
        <v>8887872</v>
      </c>
      <c r="Y13" s="24">
        <v>-3797504</v>
      </c>
      <c r="Z13" s="6">
        <v>-42.73</v>
      </c>
      <c r="AA13" s="22">
        <v>17775747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46475110</v>
      </c>
      <c r="D15" s="19">
        <f>SUM(D16:D18)</f>
        <v>0</v>
      </c>
      <c r="E15" s="20">
        <f t="shared" si="2"/>
        <v>51858985</v>
      </c>
      <c r="F15" s="21">
        <f t="shared" si="2"/>
        <v>51858985</v>
      </c>
      <c r="G15" s="21">
        <f t="shared" si="2"/>
        <v>1020957</v>
      </c>
      <c r="H15" s="21">
        <f t="shared" si="2"/>
        <v>1348709</v>
      </c>
      <c r="I15" s="21">
        <f t="shared" si="2"/>
        <v>1312977</v>
      </c>
      <c r="J15" s="21">
        <f t="shared" si="2"/>
        <v>3682643</v>
      </c>
      <c r="K15" s="21">
        <f t="shared" si="2"/>
        <v>1953745</v>
      </c>
      <c r="L15" s="21">
        <f t="shared" si="2"/>
        <v>1307865</v>
      </c>
      <c r="M15" s="21">
        <f t="shared" si="2"/>
        <v>1161611</v>
      </c>
      <c r="N15" s="21">
        <f t="shared" si="2"/>
        <v>4423221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8105864</v>
      </c>
      <c r="X15" s="21">
        <f t="shared" si="2"/>
        <v>25929492</v>
      </c>
      <c r="Y15" s="21">
        <f t="shared" si="2"/>
        <v>-17823628</v>
      </c>
      <c r="Z15" s="4">
        <f>+IF(X15&lt;&gt;0,+(Y15/X15)*100,0)</f>
        <v>-68.73882450145958</v>
      </c>
      <c r="AA15" s="19">
        <f>SUM(AA16:AA18)</f>
        <v>51858985</v>
      </c>
    </row>
    <row r="16" spans="1:27" ht="12.75">
      <c r="A16" s="5" t="s">
        <v>43</v>
      </c>
      <c r="B16" s="3"/>
      <c r="C16" s="22">
        <v>34552062</v>
      </c>
      <c r="D16" s="22"/>
      <c r="E16" s="23">
        <v>18650791</v>
      </c>
      <c r="F16" s="24">
        <v>18650791</v>
      </c>
      <c r="G16" s="24">
        <v>779109</v>
      </c>
      <c r="H16" s="24">
        <v>1005316</v>
      </c>
      <c r="I16" s="24">
        <v>647705</v>
      </c>
      <c r="J16" s="24">
        <v>2432130</v>
      </c>
      <c r="K16" s="24">
        <v>928001</v>
      </c>
      <c r="L16" s="24">
        <v>723507</v>
      </c>
      <c r="M16" s="24">
        <v>820024</v>
      </c>
      <c r="N16" s="24">
        <v>2471532</v>
      </c>
      <c r="O16" s="24"/>
      <c r="P16" s="24"/>
      <c r="Q16" s="24"/>
      <c r="R16" s="24"/>
      <c r="S16" s="24"/>
      <c r="T16" s="24"/>
      <c r="U16" s="24"/>
      <c r="V16" s="24"/>
      <c r="W16" s="24">
        <v>4903662</v>
      </c>
      <c r="X16" s="24">
        <v>9325398</v>
      </c>
      <c r="Y16" s="24">
        <v>-4421736</v>
      </c>
      <c r="Z16" s="6">
        <v>-47.42</v>
      </c>
      <c r="AA16" s="22">
        <v>18650791</v>
      </c>
    </row>
    <row r="17" spans="1:27" ht="12.75">
      <c r="A17" s="5" t="s">
        <v>44</v>
      </c>
      <c r="B17" s="3"/>
      <c r="C17" s="22">
        <v>11950785</v>
      </c>
      <c r="D17" s="22"/>
      <c r="E17" s="23">
        <v>33038450</v>
      </c>
      <c r="F17" s="24">
        <v>33038450</v>
      </c>
      <c r="G17" s="24">
        <v>232092</v>
      </c>
      <c r="H17" s="24">
        <v>324109</v>
      </c>
      <c r="I17" s="24">
        <v>628296</v>
      </c>
      <c r="J17" s="24">
        <v>1184497</v>
      </c>
      <c r="K17" s="24">
        <v>979039</v>
      </c>
      <c r="L17" s="24">
        <v>546663</v>
      </c>
      <c r="M17" s="24">
        <v>325657</v>
      </c>
      <c r="N17" s="24">
        <v>1851359</v>
      </c>
      <c r="O17" s="24"/>
      <c r="P17" s="24"/>
      <c r="Q17" s="24"/>
      <c r="R17" s="24"/>
      <c r="S17" s="24"/>
      <c r="T17" s="24"/>
      <c r="U17" s="24"/>
      <c r="V17" s="24"/>
      <c r="W17" s="24">
        <v>3035856</v>
      </c>
      <c r="X17" s="24">
        <v>16519224</v>
      </c>
      <c r="Y17" s="24">
        <v>-13483368</v>
      </c>
      <c r="Z17" s="6">
        <v>-81.62</v>
      </c>
      <c r="AA17" s="22">
        <v>33038450</v>
      </c>
    </row>
    <row r="18" spans="1:27" ht="12.75">
      <c r="A18" s="5" t="s">
        <v>45</v>
      </c>
      <c r="B18" s="3"/>
      <c r="C18" s="22">
        <v>-27737</v>
      </c>
      <c r="D18" s="22"/>
      <c r="E18" s="23">
        <v>169744</v>
      </c>
      <c r="F18" s="24">
        <v>169744</v>
      </c>
      <c r="G18" s="24">
        <v>9756</v>
      </c>
      <c r="H18" s="24">
        <v>19284</v>
      </c>
      <c r="I18" s="24">
        <v>36976</v>
      </c>
      <c r="J18" s="24">
        <v>66016</v>
      </c>
      <c r="K18" s="24">
        <v>46705</v>
      </c>
      <c r="L18" s="24">
        <v>37695</v>
      </c>
      <c r="M18" s="24">
        <v>15930</v>
      </c>
      <c r="N18" s="24">
        <v>100330</v>
      </c>
      <c r="O18" s="24"/>
      <c r="P18" s="24"/>
      <c r="Q18" s="24"/>
      <c r="R18" s="24"/>
      <c r="S18" s="24"/>
      <c r="T18" s="24"/>
      <c r="U18" s="24"/>
      <c r="V18" s="24"/>
      <c r="W18" s="24">
        <v>166346</v>
      </c>
      <c r="X18" s="24">
        <v>84870</v>
      </c>
      <c r="Y18" s="24">
        <v>81476</v>
      </c>
      <c r="Z18" s="6">
        <v>96</v>
      </c>
      <c r="AA18" s="22">
        <v>169744</v>
      </c>
    </row>
    <row r="19" spans="1:27" ht="12.75">
      <c r="A19" s="2" t="s">
        <v>46</v>
      </c>
      <c r="B19" s="8"/>
      <c r="C19" s="19">
        <f aca="true" t="shared" si="3" ref="C19:Y19">SUM(C20:C23)</f>
        <v>3934914721</v>
      </c>
      <c r="D19" s="19">
        <f>SUM(D20:D23)</f>
        <v>0</v>
      </c>
      <c r="E19" s="20">
        <f t="shared" si="3"/>
        <v>4396576213</v>
      </c>
      <c r="F19" s="21">
        <f t="shared" si="3"/>
        <v>4396576213</v>
      </c>
      <c r="G19" s="21">
        <f t="shared" si="3"/>
        <v>598372776</v>
      </c>
      <c r="H19" s="21">
        <f t="shared" si="3"/>
        <v>372384303</v>
      </c>
      <c r="I19" s="21">
        <f t="shared" si="3"/>
        <v>375162055</v>
      </c>
      <c r="J19" s="21">
        <f t="shared" si="3"/>
        <v>1345919134</v>
      </c>
      <c r="K19" s="21">
        <f t="shared" si="3"/>
        <v>282331657</v>
      </c>
      <c r="L19" s="21">
        <f t="shared" si="3"/>
        <v>307032837</v>
      </c>
      <c r="M19" s="21">
        <f t="shared" si="3"/>
        <v>313278861</v>
      </c>
      <c r="N19" s="21">
        <f t="shared" si="3"/>
        <v>902643355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2248562489</v>
      </c>
      <c r="X19" s="21">
        <f t="shared" si="3"/>
        <v>2187168570</v>
      </c>
      <c r="Y19" s="21">
        <f t="shared" si="3"/>
        <v>61393919</v>
      </c>
      <c r="Z19" s="4">
        <f>+IF(X19&lt;&gt;0,+(Y19/X19)*100,0)</f>
        <v>2.8070044459353216</v>
      </c>
      <c r="AA19" s="19">
        <f>SUM(AA20:AA23)</f>
        <v>4396576213</v>
      </c>
    </row>
    <row r="20" spans="1:27" ht="12.75">
      <c r="A20" s="5" t="s">
        <v>47</v>
      </c>
      <c r="B20" s="3"/>
      <c r="C20" s="22">
        <v>2169010547</v>
      </c>
      <c r="D20" s="22"/>
      <c r="E20" s="23">
        <v>2435740672</v>
      </c>
      <c r="F20" s="24">
        <v>2435740672</v>
      </c>
      <c r="G20" s="24">
        <v>262331863</v>
      </c>
      <c r="H20" s="24">
        <v>282304714</v>
      </c>
      <c r="I20" s="24">
        <v>247333044</v>
      </c>
      <c r="J20" s="24">
        <v>791969621</v>
      </c>
      <c r="K20" s="24">
        <v>186970567</v>
      </c>
      <c r="L20" s="24">
        <v>189302861</v>
      </c>
      <c r="M20" s="24">
        <v>192523506</v>
      </c>
      <c r="N20" s="24">
        <v>568796934</v>
      </c>
      <c r="O20" s="24"/>
      <c r="P20" s="24"/>
      <c r="Q20" s="24"/>
      <c r="R20" s="24"/>
      <c r="S20" s="24"/>
      <c r="T20" s="24"/>
      <c r="U20" s="24"/>
      <c r="V20" s="24"/>
      <c r="W20" s="24">
        <v>1360766555</v>
      </c>
      <c r="X20" s="24">
        <v>1206750798</v>
      </c>
      <c r="Y20" s="24">
        <v>154015757</v>
      </c>
      <c r="Z20" s="6">
        <v>12.76</v>
      </c>
      <c r="AA20" s="22">
        <v>2435740672</v>
      </c>
    </row>
    <row r="21" spans="1:27" ht="12.75">
      <c r="A21" s="5" t="s">
        <v>48</v>
      </c>
      <c r="B21" s="3"/>
      <c r="C21" s="22">
        <v>1041944608</v>
      </c>
      <c r="D21" s="22"/>
      <c r="E21" s="23">
        <v>1264414310</v>
      </c>
      <c r="F21" s="24">
        <v>1264414310</v>
      </c>
      <c r="G21" s="24">
        <v>177487862</v>
      </c>
      <c r="H21" s="24">
        <v>49050406</v>
      </c>
      <c r="I21" s="24">
        <v>86469885</v>
      </c>
      <c r="J21" s="24">
        <v>313008153</v>
      </c>
      <c r="K21" s="24">
        <v>53685047</v>
      </c>
      <c r="L21" s="24">
        <v>75949912</v>
      </c>
      <c r="M21" s="24">
        <v>78900305</v>
      </c>
      <c r="N21" s="24">
        <v>208535264</v>
      </c>
      <c r="O21" s="24"/>
      <c r="P21" s="24"/>
      <c r="Q21" s="24"/>
      <c r="R21" s="24"/>
      <c r="S21" s="24"/>
      <c r="T21" s="24"/>
      <c r="U21" s="24"/>
      <c r="V21" s="24"/>
      <c r="W21" s="24">
        <v>521543417</v>
      </c>
      <c r="X21" s="24">
        <v>632207154</v>
      </c>
      <c r="Y21" s="24">
        <v>-110663737</v>
      </c>
      <c r="Z21" s="6">
        <v>-17.5</v>
      </c>
      <c r="AA21" s="22">
        <v>1264414310</v>
      </c>
    </row>
    <row r="22" spans="1:27" ht="12.75">
      <c r="A22" s="5" t="s">
        <v>49</v>
      </c>
      <c r="B22" s="3"/>
      <c r="C22" s="25">
        <v>425427536</v>
      </c>
      <c r="D22" s="25"/>
      <c r="E22" s="26">
        <v>375041063</v>
      </c>
      <c r="F22" s="27">
        <v>375041063</v>
      </c>
      <c r="G22" s="27">
        <v>69560644</v>
      </c>
      <c r="H22" s="27">
        <v>29564535</v>
      </c>
      <c r="I22" s="27">
        <v>29934361</v>
      </c>
      <c r="J22" s="27">
        <v>129059540</v>
      </c>
      <c r="K22" s="27">
        <v>30212315</v>
      </c>
      <c r="L22" s="27">
        <v>30274179</v>
      </c>
      <c r="M22" s="27">
        <v>30273873</v>
      </c>
      <c r="N22" s="27">
        <v>90760367</v>
      </c>
      <c r="O22" s="27"/>
      <c r="P22" s="27"/>
      <c r="Q22" s="27"/>
      <c r="R22" s="27"/>
      <c r="S22" s="27"/>
      <c r="T22" s="27"/>
      <c r="U22" s="27"/>
      <c r="V22" s="27"/>
      <c r="W22" s="27">
        <v>219819907</v>
      </c>
      <c r="X22" s="27">
        <v>187520532</v>
      </c>
      <c r="Y22" s="27">
        <v>32299375</v>
      </c>
      <c r="Z22" s="7">
        <v>17.22</v>
      </c>
      <c r="AA22" s="25">
        <v>375041063</v>
      </c>
    </row>
    <row r="23" spans="1:27" ht="12.75">
      <c r="A23" s="5" t="s">
        <v>50</v>
      </c>
      <c r="B23" s="3"/>
      <c r="C23" s="22">
        <v>298532030</v>
      </c>
      <c r="D23" s="22"/>
      <c r="E23" s="23">
        <v>321380168</v>
      </c>
      <c r="F23" s="24">
        <v>321380168</v>
      </c>
      <c r="G23" s="24">
        <v>88992407</v>
      </c>
      <c r="H23" s="24">
        <v>11464648</v>
      </c>
      <c r="I23" s="24">
        <v>11424765</v>
      </c>
      <c r="J23" s="24">
        <v>111881820</v>
      </c>
      <c r="K23" s="24">
        <v>11463728</v>
      </c>
      <c r="L23" s="24">
        <v>11505885</v>
      </c>
      <c r="M23" s="24">
        <v>11581177</v>
      </c>
      <c r="N23" s="24">
        <v>34550790</v>
      </c>
      <c r="O23" s="24"/>
      <c r="P23" s="24"/>
      <c r="Q23" s="24"/>
      <c r="R23" s="24"/>
      <c r="S23" s="24"/>
      <c r="T23" s="24"/>
      <c r="U23" s="24"/>
      <c r="V23" s="24"/>
      <c r="W23" s="24">
        <v>146432610</v>
      </c>
      <c r="X23" s="24">
        <v>160690086</v>
      </c>
      <c r="Y23" s="24">
        <v>-14257476</v>
      </c>
      <c r="Z23" s="6">
        <v>-8.87</v>
      </c>
      <c r="AA23" s="22">
        <v>321380168</v>
      </c>
    </row>
    <row r="24" spans="1:27" ht="12.75">
      <c r="A24" s="2" t="s">
        <v>51</v>
      </c>
      <c r="B24" s="8" t="s">
        <v>52</v>
      </c>
      <c r="C24" s="19">
        <v>28086160</v>
      </c>
      <c r="D24" s="19"/>
      <c r="E24" s="20">
        <v>982238</v>
      </c>
      <c r="F24" s="21">
        <v>982238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491118</v>
      </c>
      <c r="Y24" s="21">
        <v>-491118</v>
      </c>
      <c r="Z24" s="4">
        <v>-100</v>
      </c>
      <c r="AA24" s="19">
        <v>982238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6952571347</v>
      </c>
      <c r="D25" s="44">
        <f>+D5+D9+D15+D19+D24</f>
        <v>0</v>
      </c>
      <c r="E25" s="45">
        <f t="shared" si="4"/>
        <v>7337889881</v>
      </c>
      <c r="F25" s="46">
        <f t="shared" si="4"/>
        <v>7337889881</v>
      </c>
      <c r="G25" s="46">
        <f t="shared" si="4"/>
        <v>787077339</v>
      </c>
      <c r="H25" s="46">
        <f t="shared" si="4"/>
        <v>608519487</v>
      </c>
      <c r="I25" s="46">
        <f t="shared" si="4"/>
        <v>502863853</v>
      </c>
      <c r="J25" s="46">
        <f t="shared" si="4"/>
        <v>1898460679</v>
      </c>
      <c r="K25" s="46">
        <f t="shared" si="4"/>
        <v>418781756</v>
      </c>
      <c r="L25" s="46">
        <f t="shared" si="4"/>
        <v>737511557</v>
      </c>
      <c r="M25" s="46">
        <f t="shared" si="4"/>
        <v>538597322</v>
      </c>
      <c r="N25" s="46">
        <f t="shared" si="4"/>
        <v>1694890635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3593351314</v>
      </c>
      <c r="X25" s="46">
        <f t="shared" si="4"/>
        <v>3528718776</v>
      </c>
      <c r="Y25" s="46">
        <f t="shared" si="4"/>
        <v>64632538</v>
      </c>
      <c r="Z25" s="47">
        <f>+IF(X25&lt;&gt;0,+(Y25/X25)*100,0)</f>
        <v>1.8316148750528825</v>
      </c>
      <c r="AA25" s="44">
        <f>+AA5+AA9+AA15+AA19+AA24</f>
        <v>7337889881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1226229056</v>
      </c>
      <c r="D28" s="19">
        <f>SUM(D29:D31)</f>
        <v>0</v>
      </c>
      <c r="E28" s="20">
        <f t="shared" si="5"/>
        <v>1232925717</v>
      </c>
      <c r="F28" s="21">
        <f t="shared" si="5"/>
        <v>1232925717</v>
      </c>
      <c r="G28" s="21">
        <f t="shared" si="5"/>
        <v>71186224</v>
      </c>
      <c r="H28" s="21">
        <f t="shared" si="5"/>
        <v>118238795</v>
      </c>
      <c r="I28" s="21">
        <f t="shared" si="5"/>
        <v>91011563</v>
      </c>
      <c r="J28" s="21">
        <f t="shared" si="5"/>
        <v>280436582</v>
      </c>
      <c r="K28" s="21">
        <f t="shared" si="5"/>
        <v>87087213</v>
      </c>
      <c r="L28" s="21">
        <f t="shared" si="5"/>
        <v>95484446</v>
      </c>
      <c r="M28" s="21">
        <f t="shared" si="5"/>
        <v>85864202</v>
      </c>
      <c r="N28" s="21">
        <f t="shared" si="5"/>
        <v>268435861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548872443</v>
      </c>
      <c r="X28" s="21">
        <f t="shared" si="5"/>
        <v>612303168</v>
      </c>
      <c r="Y28" s="21">
        <f t="shared" si="5"/>
        <v>-63430725</v>
      </c>
      <c r="Z28" s="4">
        <f>+IF(X28&lt;&gt;0,+(Y28/X28)*100,0)</f>
        <v>-10.359365803575264</v>
      </c>
      <c r="AA28" s="19">
        <f>SUM(AA29:AA31)</f>
        <v>1232925717</v>
      </c>
    </row>
    <row r="29" spans="1:27" ht="12.75">
      <c r="A29" s="5" t="s">
        <v>33</v>
      </c>
      <c r="B29" s="3"/>
      <c r="C29" s="22">
        <v>454311118</v>
      </c>
      <c r="D29" s="22"/>
      <c r="E29" s="23">
        <v>134591320</v>
      </c>
      <c r="F29" s="24">
        <v>134591320</v>
      </c>
      <c r="G29" s="24">
        <v>4347704</v>
      </c>
      <c r="H29" s="24">
        <v>4577186</v>
      </c>
      <c r="I29" s="24">
        <v>4929347</v>
      </c>
      <c r="J29" s="24">
        <v>13854237</v>
      </c>
      <c r="K29" s="24">
        <v>10842518</v>
      </c>
      <c r="L29" s="24">
        <v>5478627</v>
      </c>
      <c r="M29" s="24">
        <v>5540465</v>
      </c>
      <c r="N29" s="24">
        <v>21861610</v>
      </c>
      <c r="O29" s="24"/>
      <c r="P29" s="24"/>
      <c r="Q29" s="24"/>
      <c r="R29" s="24"/>
      <c r="S29" s="24"/>
      <c r="T29" s="24"/>
      <c r="U29" s="24"/>
      <c r="V29" s="24"/>
      <c r="W29" s="24">
        <v>35715847</v>
      </c>
      <c r="X29" s="24">
        <v>63419820</v>
      </c>
      <c r="Y29" s="24">
        <v>-27703973</v>
      </c>
      <c r="Z29" s="6">
        <v>-43.68</v>
      </c>
      <c r="AA29" s="22">
        <v>134591320</v>
      </c>
    </row>
    <row r="30" spans="1:27" ht="12.75">
      <c r="A30" s="5" t="s">
        <v>34</v>
      </c>
      <c r="B30" s="3"/>
      <c r="C30" s="25">
        <v>363257690</v>
      </c>
      <c r="D30" s="25"/>
      <c r="E30" s="26">
        <v>1098334397</v>
      </c>
      <c r="F30" s="27">
        <v>1098334397</v>
      </c>
      <c r="G30" s="27">
        <v>25511961</v>
      </c>
      <c r="H30" s="27">
        <v>45482410</v>
      </c>
      <c r="I30" s="27">
        <v>35480909</v>
      </c>
      <c r="J30" s="27">
        <v>106475280</v>
      </c>
      <c r="K30" s="27">
        <v>16554388</v>
      </c>
      <c r="L30" s="27">
        <v>36322169</v>
      </c>
      <c r="M30" s="27">
        <v>26731621</v>
      </c>
      <c r="N30" s="27">
        <v>79608178</v>
      </c>
      <c r="O30" s="27"/>
      <c r="P30" s="27"/>
      <c r="Q30" s="27"/>
      <c r="R30" s="27"/>
      <c r="S30" s="27"/>
      <c r="T30" s="27"/>
      <c r="U30" s="27"/>
      <c r="V30" s="27"/>
      <c r="W30" s="27">
        <v>186083458</v>
      </c>
      <c r="X30" s="27">
        <v>548883348</v>
      </c>
      <c r="Y30" s="27">
        <v>-362799890</v>
      </c>
      <c r="Z30" s="7">
        <v>-66.1</v>
      </c>
      <c r="AA30" s="25">
        <v>1098334397</v>
      </c>
    </row>
    <row r="31" spans="1:27" ht="12.75">
      <c r="A31" s="5" t="s">
        <v>35</v>
      </c>
      <c r="B31" s="3"/>
      <c r="C31" s="22">
        <v>408660248</v>
      </c>
      <c r="D31" s="22"/>
      <c r="E31" s="23"/>
      <c r="F31" s="24"/>
      <c r="G31" s="24">
        <v>41326559</v>
      </c>
      <c r="H31" s="24">
        <v>68179199</v>
      </c>
      <c r="I31" s="24">
        <v>50601307</v>
      </c>
      <c r="J31" s="24">
        <v>160107065</v>
      </c>
      <c r="K31" s="24">
        <v>59690307</v>
      </c>
      <c r="L31" s="24">
        <v>53683650</v>
      </c>
      <c r="M31" s="24">
        <v>53592116</v>
      </c>
      <c r="N31" s="24">
        <v>166966073</v>
      </c>
      <c r="O31" s="24"/>
      <c r="P31" s="24"/>
      <c r="Q31" s="24"/>
      <c r="R31" s="24"/>
      <c r="S31" s="24"/>
      <c r="T31" s="24"/>
      <c r="U31" s="24"/>
      <c r="V31" s="24"/>
      <c r="W31" s="24">
        <v>327073138</v>
      </c>
      <c r="X31" s="24"/>
      <c r="Y31" s="24">
        <v>327073138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647777374</v>
      </c>
      <c r="D32" s="19">
        <f>SUM(D33:D37)</f>
        <v>0</v>
      </c>
      <c r="E32" s="20">
        <f t="shared" si="6"/>
        <v>473704057</v>
      </c>
      <c r="F32" s="21">
        <f t="shared" si="6"/>
        <v>473704057</v>
      </c>
      <c r="G32" s="21">
        <f t="shared" si="6"/>
        <v>26477526</v>
      </c>
      <c r="H32" s="21">
        <f t="shared" si="6"/>
        <v>27813353</v>
      </c>
      <c r="I32" s="21">
        <f t="shared" si="6"/>
        <v>27925123</v>
      </c>
      <c r="J32" s="21">
        <f t="shared" si="6"/>
        <v>82216002</v>
      </c>
      <c r="K32" s="21">
        <f t="shared" si="6"/>
        <v>27717892</v>
      </c>
      <c r="L32" s="21">
        <f t="shared" si="6"/>
        <v>50190121</v>
      </c>
      <c r="M32" s="21">
        <f t="shared" si="6"/>
        <v>27454145</v>
      </c>
      <c r="N32" s="21">
        <f t="shared" si="6"/>
        <v>105362158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187578160</v>
      </c>
      <c r="X32" s="21">
        <f t="shared" si="6"/>
        <v>198312108</v>
      </c>
      <c r="Y32" s="21">
        <f t="shared" si="6"/>
        <v>-10733948</v>
      </c>
      <c r="Z32" s="4">
        <f>+IF(X32&lt;&gt;0,+(Y32/X32)*100,0)</f>
        <v>-5.412653875879329</v>
      </c>
      <c r="AA32" s="19">
        <f>SUM(AA33:AA37)</f>
        <v>473704057</v>
      </c>
    </row>
    <row r="33" spans="1:27" ht="12.75">
      <c r="A33" s="5" t="s">
        <v>37</v>
      </c>
      <c r="B33" s="3"/>
      <c r="C33" s="22">
        <v>142698249</v>
      </c>
      <c r="D33" s="22"/>
      <c r="E33" s="23">
        <v>47749255</v>
      </c>
      <c r="F33" s="24">
        <v>47749255</v>
      </c>
      <c r="G33" s="24">
        <v>3071586</v>
      </c>
      <c r="H33" s="24">
        <v>3123715</v>
      </c>
      <c r="I33" s="24">
        <v>3091783</v>
      </c>
      <c r="J33" s="24">
        <v>9287084</v>
      </c>
      <c r="K33" s="24">
        <v>3158124</v>
      </c>
      <c r="L33" s="24">
        <v>3983030</v>
      </c>
      <c r="M33" s="24">
        <v>2904067</v>
      </c>
      <c r="N33" s="24">
        <v>10045221</v>
      </c>
      <c r="O33" s="24"/>
      <c r="P33" s="24"/>
      <c r="Q33" s="24"/>
      <c r="R33" s="24"/>
      <c r="S33" s="24"/>
      <c r="T33" s="24"/>
      <c r="U33" s="24"/>
      <c r="V33" s="24"/>
      <c r="W33" s="24">
        <v>19332305</v>
      </c>
      <c r="X33" s="24">
        <v>22691760</v>
      </c>
      <c r="Y33" s="24">
        <v>-3359455</v>
      </c>
      <c r="Z33" s="6">
        <v>-14.8</v>
      </c>
      <c r="AA33" s="22">
        <v>47749255</v>
      </c>
    </row>
    <row r="34" spans="1:27" ht="12.75">
      <c r="A34" s="5" t="s">
        <v>38</v>
      </c>
      <c r="B34" s="3"/>
      <c r="C34" s="22">
        <v>52228271</v>
      </c>
      <c r="D34" s="22"/>
      <c r="E34" s="23">
        <v>234904967</v>
      </c>
      <c r="F34" s="24">
        <v>234904967</v>
      </c>
      <c r="G34" s="24">
        <v>9897537</v>
      </c>
      <c r="H34" s="24">
        <v>10944560</v>
      </c>
      <c r="I34" s="24">
        <v>10938799</v>
      </c>
      <c r="J34" s="24">
        <v>31780896</v>
      </c>
      <c r="K34" s="24">
        <v>10942740</v>
      </c>
      <c r="L34" s="24">
        <v>31086418</v>
      </c>
      <c r="M34" s="24">
        <v>10327424</v>
      </c>
      <c r="N34" s="24">
        <v>52356582</v>
      </c>
      <c r="O34" s="24"/>
      <c r="P34" s="24"/>
      <c r="Q34" s="24"/>
      <c r="R34" s="24"/>
      <c r="S34" s="24"/>
      <c r="T34" s="24"/>
      <c r="U34" s="24"/>
      <c r="V34" s="24"/>
      <c r="W34" s="24">
        <v>84137478</v>
      </c>
      <c r="X34" s="24">
        <v>81690030</v>
      </c>
      <c r="Y34" s="24">
        <v>2447448</v>
      </c>
      <c r="Z34" s="6">
        <v>3</v>
      </c>
      <c r="AA34" s="22">
        <v>234904967</v>
      </c>
    </row>
    <row r="35" spans="1:27" ht="12.75">
      <c r="A35" s="5" t="s">
        <v>39</v>
      </c>
      <c r="B35" s="3"/>
      <c r="C35" s="22">
        <v>315959235</v>
      </c>
      <c r="D35" s="22"/>
      <c r="E35" s="23">
        <v>93541998</v>
      </c>
      <c r="F35" s="24">
        <v>93541998</v>
      </c>
      <c r="G35" s="24">
        <v>7076703</v>
      </c>
      <c r="H35" s="24">
        <v>7115319</v>
      </c>
      <c r="I35" s="24">
        <v>7209369</v>
      </c>
      <c r="J35" s="24">
        <v>21401391</v>
      </c>
      <c r="K35" s="24">
        <v>6419637</v>
      </c>
      <c r="L35" s="24">
        <v>8406952</v>
      </c>
      <c r="M35" s="24">
        <v>6811084</v>
      </c>
      <c r="N35" s="24">
        <v>21637673</v>
      </c>
      <c r="O35" s="24"/>
      <c r="P35" s="24"/>
      <c r="Q35" s="24"/>
      <c r="R35" s="24"/>
      <c r="S35" s="24"/>
      <c r="T35" s="24"/>
      <c r="U35" s="24"/>
      <c r="V35" s="24"/>
      <c r="W35" s="24">
        <v>43039064</v>
      </c>
      <c r="X35" s="24">
        <v>45176400</v>
      </c>
      <c r="Y35" s="24">
        <v>-2137336</v>
      </c>
      <c r="Z35" s="6">
        <v>-4.73</v>
      </c>
      <c r="AA35" s="22">
        <v>93541998</v>
      </c>
    </row>
    <row r="36" spans="1:27" ht="12.75">
      <c r="A36" s="5" t="s">
        <v>40</v>
      </c>
      <c r="B36" s="3"/>
      <c r="C36" s="22">
        <v>122559681</v>
      </c>
      <c r="D36" s="22"/>
      <c r="E36" s="23">
        <v>82415609</v>
      </c>
      <c r="F36" s="24">
        <v>82415609</v>
      </c>
      <c r="G36" s="24">
        <v>5521255</v>
      </c>
      <c r="H36" s="24">
        <v>5715946</v>
      </c>
      <c r="I36" s="24">
        <v>5766828</v>
      </c>
      <c r="J36" s="24">
        <v>17004029</v>
      </c>
      <c r="K36" s="24">
        <v>6122111</v>
      </c>
      <c r="L36" s="24">
        <v>5772404</v>
      </c>
      <c r="M36" s="24">
        <v>6264285</v>
      </c>
      <c r="N36" s="24">
        <v>18158800</v>
      </c>
      <c r="O36" s="24"/>
      <c r="P36" s="24"/>
      <c r="Q36" s="24"/>
      <c r="R36" s="24"/>
      <c r="S36" s="24"/>
      <c r="T36" s="24"/>
      <c r="U36" s="24"/>
      <c r="V36" s="24"/>
      <c r="W36" s="24">
        <v>35162829</v>
      </c>
      <c r="X36" s="24">
        <v>41207802</v>
      </c>
      <c r="Y36" s="24">
        <v>-6044973</v>
      </c>
      <c r="Z36" s="6">
        <v>-14.67</v>
      </c>
      <c r="AA36" s="22">
        <v>82415609</v>
      </c>
    </row>
    <row r="37" spans="1:27" ht="12.75">
      <c r="A37" s="5" t="s">
        <v>41</v>
      </c>
      <c r="B37" s="3"/>
      <c r="C37" s="25">
        <v>14331938</v>
      </c>
      <c r="D37" s="25"/>
      <c r="E37" s="26">
        <v>15092228</v>
      </c>
      <c r="F37" s="27">
        <v>15092228</v>
      </c>
      <c r="G37" s="27">
        <v>910445</v>
      </c>
      <c r="H37" s="27">
        <v>913813</v>
      </c>
      <c r="I37" s="27">
        <v>918344</v>
      </c>
      <c r="J37" s="27">
        <v>2742602</v>
      </c>
      <c r="K37" s="27">
        <v>1075280</v>
      </c>
      <c r="L37" s="27">
        <v>941317</v>
      </c>
      <c r="M37" s="27">
        <v>1147285</v>
      </c>
      <c r="N37" s="27">
        <v>3163882</v>
      </c>
      <c r="O37" s="27"/>
      <c r="P37" s="27"/>
      <c r="Q37" s="27"/>
      <c r="R37" s="27"/>
      <c r="S37" s="27"/>
      <c r="T37" s="27"/>
      <c r="U37" s="27"/>
      <c r="V37" s="27"/>
      <c r="W37" s="27">
        <v>5906484</v>
      </c>
      <c r="X37" s="27">
        <v>7546116</v>
      </c>
      <c r="Y37" s="27">
        <v>-1639632</v>
      </c>
      <c r="Z37" s="7">
        <v>-21.73</v>
      </c>
      <c r="AA37" s="25">
        <v>15092228</v>
      </c>
    </row>
    <row r="38" spans="1:27" ht="12.75">
      <c r="A38" s="2" t="s">
        <v>42</v>
      </c>
      <c r="B38" s="8"/>
      <c r="C38" s="19">
        <f aca="true" t="shared" si="7" ref="C38:Y38">SUM(C39:C41)</f>
        <v>675856036</v>
      </c>
      <c r="D38" s="19">
        <f>SUM(D39:D41)</f>
        <v>0</v>
      </c>
      <c r="E38" s="20">
        <f t="shared" si="7"/>
        <v>697365006</v>
      </c>
      <c r="F38" s="21">
        <f t="shared" si="7"/>
        <v>697365006</v>
      </c>
      <c r="G38" s="21">
        <f t="shared" si="7"/>
        <v>24690219</v>
      </c>
      <c r="H38" s="21">
        <f t="shared" si="7"/>
        <v>26180284</v>
      </c>
      <c r="I38" s="21">
        <f t="shared" si="7"/>
        <v>48203141</v>
      </c>
      <c r="J38" s="21">
        <f t="shared" si="7"/>
        <v>99073644</v>
      </c>
      <c r="K38" s="21">
        <f t="shared" si="7"/>
        <v>38023649</v>
      </c>
      <c r="L38" s="21">
        <f t="shared" si="7"/>
        <v>98388680</v>
      </c>
      <c r="M38" s="21">
        <f t="shared" si="7"/>
        <v>42289324</v>
      </c>
      <c r="N38" s="21">
        <f t="shared" si="7"/>
        <v>178701653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277775297</v>
      </c>
      <c r="X38" s="21">
        <f t="shared" si="7"/>
        <v>272702796</v>
      </c>
      <c r="Y38" s="21">
        <f t="shared" si="7"/>
        <v>5072501</v>
      </c>
      <c r="Z38" s="4">
        <f>+IF(X38&lt;&gt;0,+(Y38/X38)*100,0)</f>
        <v>1.8600839721496658</v>
      </c>
      <c r="AA38" s="19">
        <f>SUM(AA39:AA41)</f>
        <v>697365006</v>
      </c>
    </row>
    <row r="39" spans="1:27" ht="12.75">
      <c r="A39" s="5" t="s">
        <v>43</v>
      </c>
      <c r="B39" s="3"/>
      <c r="C39" s="22">
        <v>81374105</v>
      </c>
      <c r="D39" s="22"/>
      <c r="E39" s="23">
        <v>50606850</v>
      </c>
      <c r="F39" s="24">
        <v>50606850</v>
      </c>
      <c r="G39" s="24">
        <v>3386286</v>
      </c>
      <c r="H39" s="24">
        <v>3399415</v>
      </c>
      <c r="I39" s="24">
        <v>3400853</v>
      </c>
      <c r="J39" s="24">
        <v>10186554</v>
      </c>
      <c r="K39" s="24">
        <v>2900510</v>
      </c>
      <c r="L39" s="24">
        <v>3333722</v>
      </c>
      <c r="M39" s="24">
        <v>3103323</v>
      </c>
      <c r="N39" s="24">
        <v>9337555</v>
      </c>
      <c r="O39" s="24"/>
      <c r="P39" s="24"/>
      <c r="Q39" s="24"/>
      <c r="R39" s="24"/>
      <c r="S39" s="24"/>
      <c r="T39" s="24"/>
      <c r="U39" s="24"/>
      <c r="V39" s="24"/>
      <c r="W39" s="24">
        <v>19524109</v>
      </c>
      <c r="X39" s="24">
        <v>25303428</v>
      </c>
      <c r="Y39" s="24">
        <v>-5779319</v>
      </c>
      <c r="Z39" s="6">
        <v>-22.84</v>
      </c>
      <c r="AA39" s="22">
        <v>50606850</v>
      </c>
    </row>
    <row r="40" spans="1:27" ht="12.75">
      <c r="A40" s="5" t="s">
        <v>44</v>
      </c>
      <c r="B40" s="3"/>
      <c r="C40" s="22">
        <v>570157553</v>
      </c>
      <c r="D40" s="22"/>
      <c r="E40" s="23">
        <v>620953670</v>
      </c>
      <c r="F40" s="24">
        <v>620953670</v>
      </c>
      <c r="G40" s="24">
        <v>19407305</v>
      </c>
      <c r="H40" s="24">
        <v>20884241</v>
      </c>
      <c r="I40" s="24">
        <v>42903927</v>
      </c>
      <c r="J40" s="24">
        <v>83195473</v>
      </c>
      <c r="K40" s="24">
        <v>32508795</v>
      </c>
      <c r="L40" s="24">
        <v>93053558</v>
      </c>
      <c r="M40" s="24">
        <v>37113451</v>
      </c>
      <c r="N40" s="24">
        <v>162675804</v>
      </c>
      <c r="O40" s="24"/>
      <c r="P40" s="24"/>
      <c r="Q40" s="24"/>
      <c r="R40" s="24"/>
      <c r="S40" s="24"/>
      <c r="T40" s="24"/>
      <c r="U40" s="24"/>
      <c r="V40" s="24"/>
      <c r="W40" s="24">
        <v>245871277</v>
      </c>
      <c r="X40" s="24">
        <v>234497124</v>
      </c>
      <c r="Y40" s="24">
        <v>11374153</v>
      </c>
      <c r="Z40" s="6">
        <v>4.85</v>
      </c>
      <c r="AA40" s="22">
        <v>620953670</v>
      </c>
    </row>
    <row r="41" spans="1:27" ht="12.75">
      <c r="A41" s="5" t="s">
        <v>45</v>
      </c>
      <c r="B41" s="3"/>
      <c r="C41" s="22">
        <v>24324378</v>
      </c>
      <c r="D41" s="22"/>
      <c r="E41" s="23">
        <v>25804486</v>
      </c>
      <c r="F41" s="24">
        <v>25804486</v>
      </c>
      <c r="G41" s="24">
        <v>1896628</v>
      </c>
      <c r="H41" s="24">
        <v>1896628</v>
      </c>
      <c r="I41" s="24">
        <v>1898361</v>
      </c>
      <c r="J41" s="24">
        <v>5691617</v>
      </c>
      <c r="K41" s="24">
        <v>2614344</v>
      </c>
      <c r="L41" s="24">
        <v>2001400</v>
      </c>
      <c r="M41" s="24">
        <v>2072550</v>
      </c>
      <c r="N41" s="24">
        <v>6688294</v>
      </c>
      <c r="O41" s="24"/>
      <c r="P41" s="24"/>
      <c r="Q41" s="24"/>
      <c r="R41" s="24"/>
      <c r="S41" s="24"/>
      <c r="T41" s="24"/>
      <c r="U41" s="24"/>
      <c r="V41" s="24"/>
      <c r="W41" s="24">
        <v>12379911</v>
      </c>
      <c r="X41" s="24">
        <v>12902244</v>
      </c>
      <c r="Y41" s="24">
        <v>-522333</v>
      </c>
      <c r="Z41" s="6">
        <v>-4.05</v>
      </c>
      <c r="AA41" s="22">
        <v>25804486</v>
      </c>
    </row>
    <row r="42" spans="1:27" ht="12.75">
      <c r="A42" s="2" t="s">
        <v>46</v>
      </c>
      <c r="B42" s="8"/>
      <c r="C42" s="19">
        <f aca="true" t="shared" si="8" ref="C42:Y42">SUM(C43:C46)</f>
        <v>4313984475</v>
      </c>
      <c r="D42" s="19">
        <f>SUM(D43:D46)</f>
        <v>0</v>
      </c>
      <c r="E42" s="20">
        <f t="shared" si="8"/>
        <v>3891865947</v>
      </c>
      <c r="F42" s="21">
        <f t="shared" si="8"/>
        <v>3891865947</v>
      </c>
      <c r="G42" s="21">
        <f t="shared" si="8"/>
        <v>308276279</v>
      </c>
      <c r="H42" s="21">
        <f t="shared" si="8"/>
        <v>392151614</v>
      </c>
      <c r="I42" s="21">
        <f t="shared" si="8"/>
        <v>227969252</v>
      </c>
      <c r="J42" s="21">
        <f t="shared" si="8"/>
        <v>928397145</v>
      </c>
      <c r="K42" s="21">
        <f t="shared" si="8"/>
        <v>332561098</v>
      </c>
      <c r="L42" s="21">
        <f t="shared" si="8"/>
        <v>341868427</v>
      </c>
      <c r="M42" s="21">
        <f t="shared" si="8"/>
        <v>388860013</v>
      </c>
      <c r="N42" s="21">
        <f t="shared" si="8"/>
        <v>1063289538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1991686683</v>
      </c>
      <c r="X42" s="21">
        <f t="shared" si="8"/>
        <v>1869739956</v>
      </c>
      <c r="Y42" s="21">
        <f t="shared" si="8"/>
        <v>121946727</v>
      </c>
      <c r="Z42" s="4">
        <f>+IF(X42&lt;&gt;0,+(Y42/X42)*100,0)</f>
        <v>6.52212232020141</v>
      </c>
      <c r="AA42" s="19">
        <f>SUM(AA43:AA46)</f>
        <v>3891865947</v>
      </c>
    </row>
    <row r="43" spans="1:27" ht="12.75">
      <c r="A43" s="5" t="s">
        <v>47</v>
      </c>
      <c r="B43" s="3"/>
      <c r="C43" s="22">
        <v>2193925533</v>
      </c>
      <c r="D43" s="22"/>
      <c r="E43" s="23">
        <v>2307574539</v>
      </c>
      <c r="F43" s="24">
        <v>2307574539</v>
      </c>
      <c r="G43" s="24">
        <v>254088181</v>
      </c>
      <c r="H43" s="24">
        <v>253781924</v>
      </c>
      <c r="I43" s="24">
        <v>165954522</v>
      </c>
      <c r="J43" s="24">
        <v>673824627</v>
      </c>
      <c r="K43" s="24">
        <v>204094192</v>
      </c>
      <c r="L43" s="24">
        <v>199777813</v>
      </c>
      <c r="M43" s="24">
        <v>201703476</v>
      </c>
      <c r="N43" s="24">
        <v>605575481</v>
      </c>
      <c r="O43" s="24"/>
      <c r="P43" s="24"/>
      <c r="Q43" s="24"/>
      <c r="R43" s="24"/>
      <c r="S43" s="24"/>
      <c r="T43" s="24"/>
      <c r="U43" s="24"/>
      <c r="V43" s="24"/>
      <c r="W43" s="24">
        <v>1279400108</v>
      </c>
      <c r="X43" s="24">
        <v>1119166140</v>
      </c>
      <c r="Y43" s="24">
        <v>160233968</v>
      </c>
      <c r="Z43" s="6">
        <v>14.32</v>
      </c>
      <c r="AA43" s="22">
        <v>2307574539</v>
      </c>
    </row>
    <row r="44" spans="1:27" ht="12.75">
      <c r="A44" s="5" t="s">
        <v>48</v>
      </c>
      <c r="B44" s="3"/>
      <c r="C44" s="22">
        <v>1424374478</v>
      </c>
      <c r="D44" s="22"/>
      <c r="E44" s="23">
        <v>967824163</v>
      </c>
      <c r="F44" s="24">
        <v>967824163</v>
      </c>
      <c r="G44" s="24">
        <v>24935291</v>
      </c>
      <c r="H44" s="24">
        <v>108246722</v>
      </c>
      <c r="I44" s="24">
        <v>28858638</v>
      </c>
      <c r="J44" s="24">
        <v>162040651</v>
      </c>
      <c r="K44" s="24">
        <v>78395127</v>
      </c>
      <c r="L44" s="24">
        <v>90398343</v>
      </c>
      <c r="M44" s="24">
        <v>128207161</v>
      </c>
      <c r="N44" s="24">
        <v>297000631</v>
      </c>
      <c r="O44" s="24"/>
      <c r="P44" s="24"/>
      <c r="Q44" s="24"/>
      <c r="R44" s="24"/>
      <c r="S44" s="24"/>
      <c r="T44" s="24"/>
      <c r="U44" s="24"/>
      <c r="V44" s="24"/>
      <c r="W44" s="24">
        <v>459041282</v>
      </c>
      <c r="X44" s="24">
        <v>458864238</v>
      </c>
      <c r="Y44" s="24">
        <v>177044</v>
      </c>
      <c r="Z44" s="6">
        <v>0.04</v>
      </c>
      <c r="AA44" s="22">
        <v>967824163</v>
      </c>
    </row>
    <row r="45" spans="1:27" ht="12.75">
      <c r="A45" s="5" t="s">
        <v>49</v>
      </c>
      <c r="B45" s="3"/>
      <c r="C45" s="25">
        <v>458456506</v>
      </c>
      <c r="D45" s="25"/>
      <c r="E45" s="26">
        <v>350086351</v>
      </c>
      <c r="F45" s="27">
        <v>350086351</v>
      </c>
      <c r="G45" s="27">
        <v>11877366</v>
      </c>
      <c r="H45" s="27">
        <v>11830979</v>
      </c>
      <c r="I45" s="27">
        <v>14580531</v>
      </c>
      <c r="J45" s="27">
        <v>38288876</v>
      </c>
      <c r="K45" s="27">
        <v>15187088</v>
      </c>
      <c r="L45" s="27">
        <v>26260968</v>
      </c>
      <c r="M45" s="27">
        <v>38242133</v>
      </c>
      <c r="N45" s="27">
        <v>79690189</v>
      </c>
      <c r="O45" s="27"/>
      <c r="P45" s="27"/>
      <c r="Q45" s="27"/>
      <c r="R45" s="27"/>
      <c r="S45" s="27"/>
      <c r="T45" s="27"/>
      <c r="U45" s="27"/>
      <c r="V45" s="27"/>
      <c r="W45" s="27">
        <v>117979065</v>
      </c>
      <c r="X45" s="27">
        <v>158519130</v>
      </c>
      <c r="Y45" s="27">
        <v>-40540065</v>
      </c>
      <c r="Z45" s="7">
        <v>-25.57</v>
      </c>
      <c r="AA45" s="25">
        <v>350086351</v>
      </c>
    </row>
    <row r="46" spans="1:27" ht="12.75">
      <c r="A46" s="5" t="s">
        <v>50</v>
      </c>
      <c r="B46" s="3"/>
      <c r="C46" s="22">
        <v>237227958</v>
      </c>
      <c r="D46" s="22"/>
      <c r="E46" s="23">
        <v>266380894</v>
      </c>
      <c r="F46" s="24">
        <v>266380894</v>
      </c>
      <c r="G46" s="24">
        <v>17375441</v>
      </c>
      <c r="H46" s="24">
        <v>18291989</v>
      </c>
      <c r="I46" s="24">
        <v>18575561</v>
      </c>
      <c r="J46" s="24">
        <v>54242991</v>
      </c>
      <c r="K46" s="24">
        <v>34884691</v>
      </c>
      <c r="L46" s="24">
        <v>25431303</v>
      </c>
      <c r="M46" s="24">
        <v>20707243</v>
      </c>
      <c r="N46" s="24">
        <v>81023237</v>
      </c>
      <c r="O46" s="24"/>
      <c r="P46" s="24"/>
      <c r="Q46" s="24"/>
      <c r="R46" s="24"/>
      <c r="S46" s="24"/>
      <c r="T46" s="24"/>
      <c r="U46" s="24"/>
      <c r="V46" s="24"/>
      <c r="W46" s="24">
        <v>135266228</v>
      </c>
      <c r="X46" s="24">
        <v>133190448</v>
      </c>
      <c r="Y46" s="24">
        <v>2075780</v>
      </c>
      <c r="Z46" s="6">
        <v>1.56</v>
      </c>
      <c r="AA46" s="22">
        <v>266380894</v>
      </c>
    </row>
    <row r="47" spans="1:27" ht="12.75">
      <c r="A47" s="2" t="s">
        <v>51</v>
      </c>
      <c r="B47" s="8" t="s">
        <v>52</v>
      </c>
      <c r="C47" s="19">
        <v>17420518</v>
      </c>
      <c r="D47" s="19"/>
      <c r="E47" s="20">
        <v>7982830</v>
      </c>
      <c r="F47" s="21">
        <v>7982830</v>
      </c>
      <c r="G47" s="21">
        <v>422663</v>
      </c>
      <c r="H47" s="21">
        <v>422663</v>
      </c>
      <c r="I47" s="21">
        <v>422663</v>
      </c>
      <c r="J47" s="21">
        <v>1267989</v>
      </c>
      <c r="K47" s="21">
        <v>74411</v>
      </c>
      <c r="L47" s="21">
        <v>328894</v>
      </c>
      <c r="M47" s="21">
        <v>403213</v>
      </c>
      <c r="N47" s="21">
        <v>806518</v>
      </c>
      <c r="O47" s="21"/>
      <c r="P47" s="21"/>
      <c r="Q47" s="21"/>
      <c r="R47" s="21"/>
      <c r="S47" s="21"/>
      <c r="T47" s="21"/>
      <c r="U47" s="21"/>
      <c r="V47" s="21"/>
      <c r="W47" s="21">
        <v>2074507</v>
      </c>
      <c r="X47" s="21">
        <v>3991416</v>
      </c>
      <c r="Y47" s="21">
        <v>-1916909</v>
      </c>
      <c r="Z47" s="4">
        <v>-48.03</v>
      </c>
      <c r="AA47" s="19">
        <v>7982830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6881267459</v>
      </c>
      <c r="D48" s="44">
        <f>+D28+D32+D38+D42+D47</f>
        <v>0</v>
      </c>
      <c r="E48" s="45">
        <f t="shared" si="9"/>
        <v>6303843557</v>
      </c>
      <c r="F48" s="46">
        <f t="shared" si="9"/>
        <v>6303843557</v>
      </c>
      <c r="G48" s="46">
        <f t="shared" si="9"/>
        <v>431052911</v>
      </c>
      <c r="H48" s="46">
        <f t="shared" si="9"/>
        <v>564806709</v>
      </c>
      <c r="I48" s="46">
        <f t="shared" si="9"/>
        <v>395531742</v>
      </c>
      <c r="J48" s="46">
        <f t="shared" si="9"/>
        <v>1391391362</v>
      </c>
      <c r="K48" s="46">
        <f t="shared" si="9"/>
        <v>485464263</v>
      </c>
      <c r="L48" s="46">
        <f t="shared" si="9"/>
        <v>586260568</v>
      </c>
      <c r="M48" s="46">
        <f t="shared" si="9"/>
        <v>544870897</v>
      </c>
      <c r="N48" s="46">
        <f t="shared" si="9"/>
        <v>1616595728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3007987090</v>
      </c>
      <c r="X48" s="46">
        <f t="shared" si="9"/>
        <v>2957049444</v>
      </c>
      <c r="Y48" s="46">
        <f t="shared" si="9"/>
        <v>50937646</v>
      </c>
      <c r="Z48" s="47">
        <f>+IF(X48&lt;&gt;0,+(Y48/X48)*100,0)</f>
        <v>1.7225835064528598</v>
      </c>
      <c r="AA48" s="44">
        <f>+AA28+AA32+AA38+AA42+AA47</f>
        <v>6303843557</v>
      </c>
    </row>
    <row r="49" spans="1:27" ht="12.75">
      <c r="A49" s="14" t="s">
        <v>58</v>
      </c>
      <c r="B49" s="15"/>
      <c r="C49" s="48">
        <f aca="true" t="shared" si="10" ref="C49:Y49">+C25-C48</f>
        <v>71303888</v>
      </c>
      <c r="D49" s="48">
        <f>+D25-D48</f>
        <v>0</v>
      </c>
      <c r="E49" s="49">
        <f t="shared" si="10"/>
        <v>1034046324</v>
      </c>
      <c r="F49" s="50">
        <f t="shared" si="10"/>
        <v>1034046324</v>
      </c>
      <c r="G49" s="50">
        <f t="shared" si="10"/>
        <v>356024428</v>
      </c>
      <c r="H49" s="50">
        <f t="shared" si="10"/>
        <v>43712778</v>
      </c>
      <c r="I49" s="50">
        <f t="shared" si="10"/>
        <v>107332111</v>
      </c>
      <c r="J49" s="50">
        <f t="shared" si="10"/>
        <v>507069317</v>
      </c>
      <c r="K49" s="50">
        <f t="shared" si="10"/>
        <v>-66682507</v>
      </c>
      <c r="L49" s="50">
        <f t="shared" si="10"/>
        <v>151250989</v>
      </c>
      <c r="M49" s="50">
        <f t="shared" si="10"/>
        <v>-6273575</v>
      </c>
      <c r="N49" s="50">
        <f t="shared" si="10"/>
        <v>78294907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585364224</v>
      </c>
      <c r="X49" s="50">
        <f>IF(F25=F48,0,X25-X48)</f>
        <v>571669332</v>
      </c>
      <c r="Y49" s="50">
        <f t="shared" si="10"/>
        <v>13694892</v>
      </c>
      <c r="Z49" s="51">
        <f>+IF(X49&lt;&gt;0,+(Y49/X49)*100,0)</f>
        <v>2.3955967608211663</v>
      </c>
      <c r="AA49" s="48">
        <f>+AA25-AA48</f>
        <v>1034046324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160520964</v>
      </c>
      <c r="D5" s="19">
        <f>SUM(D6:D8)</f>
        <v>0</v>
      </c>
      <c r="E5" s="20">
        <f t="shared" si="0"/>
        <v>164646000</v>
      </c>
      <c r="F5" s="21">
        <f t="shared" si="0"/>
        <v>164646000</v>
      </c>
      <c r="G5" s="21">
        <f t="shared" si="0"/>
        <v>51691400</v>
      </c>
      <c r="H5" s="21">
        <f t="shared" si="0"/>
        <v>5533108</v>
      </c>
      <c r="I5" s="21">
        <f t="shared" si="0"/>
        <v>5420310</v>
      </c>
      <c r="J5" s="21">
        <f t="shared" si="0"/>
        <v>62644818</v>
      </c>
      <c r="K5" s="21">
        <f t="shared" si="0"/>
        <v>4232843</v>
      </c>
      <c r="L5" s="21">
        <f t="shared" si="0"/>
        <v>2111680</v>
      </c>
      <c r="M5" s="21">
        <f t="shared" si="0"/>
        <v>4311342</v>
      </c>
      <c r="N5" s="21">
        <f t="shared" si="0"/>
        <v>10655865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73300683</v>
      </c>
      <c r="X5" s="21">
        <f t="shared" si="0"/>
        <v>85986000</v>
      </c>
      <c r="Y5" s="21">
        <f t="shared" si="0"/>
        <v>-12685317</v>
      </c>
      <c r="Z5" s="4">
        <f>+IF(X5&lt;&gt;0,+(Y5/X5)*100,0)</f>
        <v>-14.75277021840765</v>
      </c>
      <c r="AA5" s="19">
        <f>SUM(AA6:AA8)</f>
        <v>164646000</v>
      </c>
    </row>
    <row r="6" spans="1:27" ht="12.75">
      <c r="A6" s="5" t="s">
        <v>33</v>
      </c>
      <c r="B6" s="3"/>
      <c r="C6" s="22">
        <v>15240</v>
      </c>
      <c r="D6" s="22"/>
      <c r="E6" s="23"/>
      <c r="F6" s="24"/>
      <c r="G6" s="24">
        <v>14544</v>
      </c>
      <c r="H6" s="24">
        <v>1304</v>
      </c>
      <c r="I6" s="24">
        <v>87</v>
      </c>
      <c r="J6" s="24">
        <v>15935</v>
      </c>
      <c r="K6" s="24">
        <v>-39</v>
      </c>
      <c r="L6" s="24">
        <v>14609</v>
      </c>
      <c r="M6" s="24"/>
      <c r="N6" s="24">
        <v>14570</v>
      </c>
      <c r="O6" s="24"/>
      <c r="P6" s="24"/>
      <c r="Q6" s="24"/>
      <c r="R6" s="24"/>
      <c r="S6" s="24"/>
      <c r="T6" s="24"/>
      <c r="U6" s="24"/>
      <c r="V6" s="24"/>
      <c r="W6" s="24">
        <v>30505</v>
      </c>
      <c r="X6" s="24"/>
      <c r="Y6" s="24">
        <v>30505</v>
      </c>
      <c r="Z6" s="6">
        <v>0</v>
      </c>
      <c r="AA6" s="22"/>
    </row>
    <row r="7" spans="1:27" ht="12.75">
      <c r="A7" s="5" t="s">
        <v>34</v>
      </c>
      <c r="B7" s="3"/>
      <c r="C7" s="25">
        <v>154915619</v>
      </c>
      <c r="D7" s="25"/>
      <c r="E7" s="26">
        <v>164646000</v>
      </c>
      <c r="F7" s="27">
        <v>164646000</v>
      </c>
      <c r="G7" s="27">
        <v>51548168</v>
      </c>
      <c r="H7" s="27">
        <v>5379053</v>
      </c>
      <c r="I7" s="27">
        <v>5293595</v>
      </c>
      <c r="J7" s="27">
        <v>62220816</v>
      </c>
      <c r="K7" s="27">
        <v>4072376</v>
      </c>
      <c r="L7" s="27">
        <v>1907339</v>
      </c>
      <c r="M7" s="27">
        <v>4218000</v>
      </c>
      <c r="N7" s="27">
        <v>10197715</v>
      </c>
      <c r="O7" s="27"/>
      <c r="P7" s="27"/>
      <c r="Q7" s="27"/>
      <c r="R7" s="27"/>
      <c r="S7" s="27"/>
      <c r="T7" s="27"/>
      <c r="U7" s="27"/>
      <c r="V7" s="27"/>
      <c r="W7" s="27">
        <v>72418531</v>
      </c>
      <c r="X7" s="27">
        <v>85986000</v>
      </c>
      <c r="Y7" s="27">
        <v>-13567469</v>
      </c>
      <c r="Z7" s="7">
        <v>-15.78</v>
      </c>
      <c r="AA7" s="25">
        <v>164646000</v>
      </c>
    </row>
    <row r="8" spans="1:27" ht="12.75">
      <c r="A8" s="5" t="s">
        <v>35</v>
      </c>
      <c r="B8" s="3"/>
      <c r="C8" s="22">
        <v>5590105</v>
      </c>
      <c r="D8" s="22"/>
      <c r="E8" s="23"/>
      <c r="F8" s="24"/>
      <c r="G8" s="24">
        <v>128688</v>
      </c>
      <c r="H8" s="24">
        <v>152751</v>
      </c>
      <c r="I8" s="24">
        <v>126628</v>
      </c>
      <c r="J8" s="24">
        <v>408067</v>
      </c>
      <c r="K8" s="24">
        <v>160506</v>
      </c>
      <c r="L8" s="24">
        <v>189732</v>
      </c>
      <c r="M8" s="24">
        <v>93342</v>
      </c>
      <c r="N8" s="24">
        <v>443580</v>
      </c>
      <c r="O8" s="24"/>
      <c r="P8" s="24"/>
      <c r="Q8" s="24"/>
      <c r="R8" s="24"/>
      <c r="S8" s="24"/>
      <c r="T8" s="24"/>
      <c r="U8" s="24"/>
      <c r="V8" s="24"/>
      <c r="W8" s="24">
        <v>851647</v>
      </c>
      <c r="X8" s="24"/>
      <c r="Y8" s="24">
        <v>851647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1588458</v>
      </c>
      <c r="D9" s="19">
        <f>SUM(D10:D14)</f>
        <v>0</v>
      </c>
      <c r="E9" s="20">
        <f t="shared" si="1"/>
        <v>4358000</v>
      </c>
      <c r="F9" s="21">
        <f t="shared" si="1"/>
        <v>4358000</v>
      </c>
      <c r="G9" s="21">
        <f t="shared" si="1"/>
        <v>119929</v>
      </c>
      <c r="H9" s="21">
        <f t="shared" si="1"/>
        <v>75979</v>
      </c>
      <c r="I9" s="21">
        <f t="shared" si="1"/>
        <v>601084</v>
      </c>
      <c r="J9" s="21">
        <f t="shared" si="1"/>
        <v>796992</v>
      </c>
      <c r="K9" s="21">
        <f t="shared" si="1"/>
        <v>65109</v>
      </c>
      <c r="L9" s="21">
        <f t="shared" si="1"/>
        <v>174130</v>
      </c>
      <c r="M9" s="21">
        <f t="shared" si="1"/>
        <v>386913</v>
      </c>
      <c r="N9" s="21">
        <f t="shared" si="1"/>
        <v>626152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1423144</v>
      </c>
      <c r="X9" s="21">
        <f t="shared" si="1"/>
        <v>304000</v>
      </c>
      <c r="Y9" s="21">
        <f t="shared" si="1"/>
        <v>1119144</v>
      </c>
      <c r="Z9" s="4">
        <f>+IF(X9&lt;&gt;0,+(Y9/X9)*100,0)</f>
        <v>368.13947368421054</v>
      </c>
      <c r="AA9" s="19">
        <f>SUM(AA10:AA14)</f>
        <v>4358000</v>
      </c>
    </row>
    <row r="10" spans="1:27" ht="12.75">
      <c r="A10" s="5" t="s">
        <v>37</v>
      </c>
      <c r="B10" s="3"/>
      <c r="C10" s="22">
        <v>1588458</v>
      </c>
      <c r="D10" s="22"/>
      <c r="E10" s="23">
        <v>2921000</v>
      </c>
      <c r="F10" s="24">
        <v>2921000</v>
      </c>
      <c r="G10" s="24">
        <v>88283</v>
      </c>
      <c r="H10" s="24">
        <v>47768</v>
      </c>
      <c r="I10" s="24">
        <v>62453</v>
      </c>
      <c r="J10" s="24">
        <v>198504</v>
      </c>
      <c r="K10" s="24">
        <v>63407</v>
      </c>
      <c r="L10" s="24">
        <v>90704</v>
      </c>
      <c r="M10" s="24">
        <v>35746</v>
      </c>
      <c r="N10" s="24">
        <v>189857</v>
      </c>
      <c r="O10" s="24"/>
      <c r="P10" s="24"/>
      <c r="Q10" s="24"/>
      <c r="R10" s="24"/>
      <c r="S10" s="24"/>
      <c r="T10" s="24"/>
      <c r="U10" s="24"/>
      <c r="V10" s="24"/>
      <c r="W10" s="24">
        <v>388361</v>
      </c>
      <c r="X10" s="24">
        <v>304000</v>
      </c>
      <c r="Y10" s="24">
        <v>84361</v>
      </c>
      <c r="Z10" s="6">
        <v>27.75</v>
      </c>
      <c r="AA10" s="22">
        <v>2921000</v>
      </c>
    </row>
    <row r="11" spans="1:27" ht="12.75">
      <c r="A11" s="5" t="s">
        <v>38</v>
      </c>
      <c r="B11" s="3"/>
      <c r="C11" s="22"/>
      <c r="D11" s="22"/>
      <c r="E11" s="23">
        <v>1431000</v>
      </c>
      <c r="F11" s="24">
        <v>1431000</v>
      </c>
      <c r="G11" s="24">
        <v>10687</v>
      </c>
      <c r="H11" s="24">
        <v>8836</v>
      </c>
      <c r="I11" s="24">
        <v>519145</v>
      </c>
      <c r="J11" s="24">
        <v>538668</v>
      </c>
      <c r="K11" s="24"/>
      <c r="L11" s="24">
        <v>38803</v>
      </c>
      <c r="M11" s="24">
        <v>316011</v>
      </c>
      <c r="N11" s="24">
        <v>354814</v>
      </c>
      <c r="O11" s="24"/>
      <c r="P11" s="24"/>
      <c r="Q11" s="24"/>
      <c r="R11" s="24"/>
      <c r="S11" s="24"/>
      <c r="T11" s="24"/>
      <c r="U11" s="24"/>
      <c r="V11" s="24"/>
      <c r="W11" s="24">
        <v>893482</v>
      </c>
      <c r="X11" s="24"/>
      <c r="Y11" s="24">
        <v>893482</v>
      </c>
      <c r="Z11" s="6">
        <v>0</v>
      </c>
      <c r="AA11" s="22">
        <v>1431000</v>
      </c>
    </row>
    <row r="12" spans="1:27" ht="12.75">
      <c r="A12" s="5" t="s">
        <v>39</v>
      </c>
      <c r="B12" s="3"/>
      <c r="C12" s="22"/>
      <c r="D12" s="22"/>
      <c r="E12" s="23">
        <v>6000</v>
      </c>
      <c r="F12" s="24">
        <v>6000</v>
      </c>
      <c r="G12" s="24">
        <v>15741</v>
      </c>
      <c r="H12" s="24">
        <v>16356</v>
      </c>
      <c r="I12" s="24">
        <v>15716</v>
      </c>
      <c r="J12" s="24">
        <v>47813</v>
      </c>
      <c r="K12" s="24">
        <v>1050</v>
      </c>
      <c r="L12" s="24">
        <v>41445</v>
      </c>
      <c r="M12" s="24">
        <v>33217</v>
      </c>
      <c r="N12" s="24">
        <v>75712</v>
      </c>
      <c r="O12" s="24"/>
      <c r="P12" s="24"/>
      <c r="Q12" s="24"/>
      <c r="R12" s="24"/>
      <c r="S12" s="24"/>
      <c r="T12" s="24"/>
      <c r="U12" s="24"/>
      <c r="V12" s="24"/>
      <c r="W12" s="24">
        <v>123525</v>
      </c>
      <c r="X12" s="24"/>
      <c r="Y12" s="24">
        <v>123525</v>
      </c>
      <c r="Z12" s="6">
        <v>0</v>
      </c>
      <c r="AA12" s="22">
        <v>6000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>
        <v>1452</v>
      </c>
      <c r="H13" s="24">
        <v>426</v>
      </c>
      <c r="I13" s="24">
        <v>809</v>
      </c>
      <c r="J13" s="24">
        <v>2687</v>
      </c>
      <c r="K13" s="24">
        <v>652</v>
      </c>
      <c r="L13" s="24">
        <v>400</v>
      </c>
      <c r="M13" s="24">
        <v>26</v>
      </c>
      <c r="N13" s="24">
        <v>1078</v>
      </c>
      <c r="O13" s="24"/>
      <c r="P13" s="24"/>
      <c r="Q13" s="24"/>
      <c r="R13" s="24"/>
      <c r="S13" s="24"/>
      <c r="T13" s="24"/>
      <c r="U13" s="24"/>
      <c r="V13" s="24"/>
      <c r="W13" s="24">
        <v>3765</v>
      </c>
      <c r="X13" s="24"/>
      <c r="Y13" s="24">
        <v>3765</v>
      </c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>
        <v>3766</v>
      </c>
      <c r="H14" s="27">
        <v>2593</v>
      </c>
      <c r="I14" s="27">
        <v>2961</v>
      </c>
      <c r="J14" s="27">
        <v>9320</v>
      </c>
      <c r="K14" s="27"/>
      <c r="L14" s="27">
        <v>2778</v>
      </c>
      <c r="M14" s="27">
        <v>1913</v>
      </c>
      <c r="N14" s="27">
        <v>4691</v>
      </c>
      <c r="O14" s="27"/>
      <c r="P14" s="27"/>
      <c r="Q14" s="27"/>
      <c r="R14" s="27"/>
      <c r="S14" s="27"/>
      <c r="T14" s="27"/>
      <c r="U14" s="27"/>
      <c r="V14" s="27"/>
      <c r="W14" s="27">
        <v>14011</v>
      </c>
      <c r="X14" s="27"/>
      <c r="Y14" s="27">
        <v>14011</v>
      </c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38646066</v>
      </c>
      <c r="D15" s="19">
        <f>SUM(D16:D18)</f>
        <v>0</v>
      </c>
      <c r="E15" s="20">
        <f t="shared" si="2"/>
        <v>24480000</v>
      </c>
      <c r="F15" s="21">
        <f t="shared" si="2"/>
        <v>24480000</v>
      </c>
      <c r="G15" s="21">
        <f t="shared" si="2"/>
        <v>10077</v>
      </c>
      <c r="H15" s="21">
        <f t="shared" si="2"/>
        <v>263107</v>
      </c>
      <c r="I15" s="21">
        <f t="shared" si="2"/>
        <v>7286423</v>
      </c>
      <c r="J15" s="21">
        <f t="shared" si="2"/>
        <v>7559607</v>
      </c>
      <c r="K15" s="21">
        <f t="shared" si="2"/>
        <v>3561</v>
      </c>
      <c r="L15" s="21">
        <f t="shared" si="2"/>
        <v>8955</v>
      </c>
      <c r="M15" s="21">
        <f t="shared" si="2"/>
        <v>834381</v>
      </c>
      <c r="N15" s="21">
        <f t="shared" si="2"/>
        <v>846897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8406504</v>
      </c>
      <c r="X15" s="21">
        <f t="shared" si="2"/>
        <v>0</v>
      </c>
      <c r="Y15" s="21">
        <f t="shared" si="2"/>
        <v>8406504</v>
      </c>
      <c r="Z15" s="4">
        <f>+IF(X15&lt;&gt;0,+(Y15/X15)*100,0)</f>
        <v>0</v>
      </c>
      <c r="AA15" s="19">
        <f>SUM(AA16:AA18)</f>
        <v>24480000</v>
      </c>
    </row>
    <row r="16" spans="1:27" ht="12.75">
      <c r="A16" s="5" t="s">
        <v>43</v>
      </c>
      <c r="B16" s="3"/>
      <c r="C16" s="22">
        <v>10489563</v>
      </c>
      <c r="D16" s="22"/>
      <c r="E16" s="23">
        <v>2505000</v>
      </c>
      <c r="F16" s="24">
        <v>2505000</v>
      </c>
      <c r="G16" s="24">
        <v>2697</v>
      </c>
      <c r="H16" s="24">
        <v>5391</v>
      </c>
      <c r="I16" s="24">
        <v>333856</v>
      </c>
      <c r="J16" s="24">
        <v>341944</v>
      </c>
      <c r="K16" s="24"/>
      <c r="L16" s="24"/>
      <c r="M16" s="24">
        <v>168232</v>
      </c>
      <c r="N16" s="24">
        <v>168232</v>
      </c>
      <c r="O16" s="24"/>
      <c r="P16" s="24"/>
      <c r="Q16" s="24"/>
      <c r="R16" s="24"/>
      <c r="S16" s="24"/>
      <c r="T16" s="24"/>
      <c r="U16" s="24"/>
      <c r="V16" s="24"/>
      <c r="W16" s="24">
        <v>510176</v>
      </c>
      <c r="X16" s="24"/>
      <c r="Y16" s="24">
        <v>510176</v>
      </c>
      <c r="Z16" s="6">
        <v>0</v>
      </c>
      <c r="AA16" s="22">
        <v>2505000</v>
      </c>
    </row>
    <row r="17" spans="1:27" ht="12.75">
      <c r="A17" s="5" t="s">
        <v>44</v>
      </c>
      <c r="B17" s="3"/>
      <c r="C17" s="22">
        <v>28156503</v>
      </c>
      <c r="D17" s="22"/>
      <c r="E17" s="23">
        <v>21975000</v>
      </c>
      <c r="F17" s="24">
        <v>21975000</v>
      </c>
      <c r="G17" s="24">
        <v>7380</v>
      </c>
      <c r="H17" s="24">
        <v>257716</v>
      </c>
      <c r="I17" s="24">
        <v>6952567</v>
      </c>
      <c r="J17" s="24">
        <v>7217663</v>
      </c>
      <c r="K17" s="24">
        <v>3561</v>
      </c>
      <c r="L17" s="24">
        <v>8955</v>
      </c>
      <c r="M17" s="24">
        <v>666149</v>
      </c>
      <c r="N17" s="24">
        <v>678665</v>
      </c>
      <c r="O17" s="24"/>
      <c r="P17" s="24"/>
      <c r="Q17" s="24"/>
      <c r="R17" s="24"/>
      <c r="S17" s="24"/>
      <c r="T17" s="24"/>
      <c r="U17" s="24"/>
      <c r="V17" s="24"/>
      <c r="W17" s="24">
        <v>7896328</v>
      </c>
      <c r="X17" s="24"/>
      <c r="Y17" s="24">
        <v>7896328</v>
      </c>
      <c r="Z17" s="6">
        <v>0</v>
      </c>
      <c r="AA17" s="22">
        <v>21975000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170355926</v>
      </c>
      <c r="D19" s="19">
        <f>SUM(D20:D23)</f>
        <v>0</v>
      </c>
      <c r="E19" s="20">
        <f t="shared" si="3"/>
        <v>183942788</v>
      </c>
      <c r="F19" s="21">
        <f t="shared" si="3"/>
        <v>183942788</v>
      </c>
      <c r="G19" s="21">
        <f t="shared" si="3"/>
        <v>18359647</v>
      </c>
      <c r="H19" s="21">
        <f t="shared" si="3"/>
        <v>9837400</v>
      </c>
      <c r="I19" s="21">
        <f t="shared" si="3"/>
        <v>24154514</v>
      </c>
      <c r="J19" s="21">
        <f t="shared" si="3"/>
        <v>52351561</v>
      </c>
      <c r="K19" s="21">
        <f t="shared" si="3"/>
        <v>18862389</v>
      </c>
      <c r="L19" s="21">
        <f t="shared" si="3"/>
        <v>21768782</v>
      </c>
      <c r="M19" s="21">
        <f t="shared" si="3"/>
        <v>20215568</v>
      </c>
      <c r="N19" s="21">
        <f t="shared" si="3"/>
        <v>60846739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113198300</v>
      </c>
      <c r="X19" s="21">
        <f t="shared" si="3"/>
        <v>91901000</v>
      </c>
      <c r="Y19" s="21">
        <f t="shared" si="3"/>
        <v>21297300</v>
      </c>
      <c r="Z19" s="4">
        <f>+IF(X19&lt;&gt;0,+(Y19/X19)*100,0)</f>
        <v>23.174176559558656</v>
      </c>
      <c r="AA19" s="19">
        <f>SUM(AA20:AA23)</f>
        <v>183942788</v>
      </c>
    </row>
    <row r="20" spans="1:27" ht="12.75">
      <c r="A20" s="5" t="s">
        <v>47</v>
      </c>
      <c r="B20" s="3"/>
      <c r="C20" s="22">
        <v>82671503</v>
      </c>
      <c r="D20" s="22"/>
      <c r="E20" s="23">
        <v>95679000</v>
      </c>
      <c r="F20" s="24">
        <v>95679000</v>
      </c>
      <c r="G20" s="24">
        <v>10335299</v>
      </c>
      <c r="H20" s="24">
        <v>5111195</v>
      </c>
      <c r="I20" s="24">
        <v>15679629</v>
      </c>
      <c r="J20" s="24">
        <v>31126123</v>
      </c>
      <c r="K20" s="24">
        <v>9223827</v>
      </c>
      <c r="L20" s="24">
        <v>10450186</v>
      </c>
      <c r="M20" s="24">
        <v>9819675</v>
      </c>
      <c r="N20" s="24">
        <v>29493688</v>
      </c>
      <c r="O20" s="24"/>
      <c r="P20" s="24"/>
      <c r="Q20" s="24"/>
      <c r="R20" s="24"/>
      <c r="S20" s="24"/>
      <c r="T20" s="24"/>
      <c r="U20" s="24"/>
      <c r="V20" s="24"/>
      <c r="W20" s="24">
        <v>60619811</v>
      </c>
      <c r="X20" s="24">
        <v>48899000</v>
      </c>
      <c r="Y20" s="24">
        <v>11720811</v>
      </c>
      <c r="Z20" s="6">
        <v>23.97</v>
      </c>
      <c r="AA20" s="22">
        <v>95679000</v>
      </c>
    </row>
    <row r="21" spans="1:27" ht="12.75">
      <c r="A21" s="5" t="s">
        <v>48</v>
      </c>
      <c r="B21" s="3"/>
      <c r="C21" s="22">
        <v>50394989</v>
      </c>
      <c r="D21" s="22"/>
      <c r="E21" s="23">
        <v>46180327</v>
      </c>
      <c r="F21" s="24">
        <v>46180327</v>
      </c>
      <c r="G21" s="24">
        <v>3519913</v>
      </c>
      <c r="H21" s="24">
        <v>238921</v>
      </c>
      <c r="I21" s="24">
        <v>3974436</v>
      </c>
      <c r="J21" s="24">
        <v>7733270</v>
      </c>
      <c r="K21" s="24">
        <v>5148028</v>
      </c>
      <c r="L21" s="24">
        <v>5226070</v>
      </c>
      <c r="M21" s="24">
        <v>5094395</v>
      </c>
      <c r="N21" s="24">
        <v>15468493</v>
      </c>
      <c r="O21" s="24"/>
      <c r="P21" s="24"/>
      <c r="Q21" s="24"/>
      <c r="R21" s="24"/>
      <c r="S21" s="24"/>
      <c r="T21" s="24"/>
      <c r="U21" s="24"/>
      <c r="V21" s="24"/>
      <c r="W21" s="24">
        <v>23201763</v>
      </c>
      <c r="X21" s="24">
        <v>25278000</v>
      </c>
      <c r="Y21" s="24">
        <v>-2076237</v>
      </c>
      <c r="Z21" s="6">
        <v>-8.21</v>
      </c>
      <c r="AA21" s="22">
        <v>46180327</v>
      </c>
    </row>
    <row r="22" spans="1:27" ht="12.75">
      <c r="A22" s="5" t="s">
        <v>49</v>
      </c>
      <c r="B22" s="3"/>
      <c r="C22" s="25">
        <v>18530144</v>
      </c>
      <c r="D22" s="25"/>
      <c r="E22" s="26">
        <v>20492461</v>
      </c>
      <c r="F22" s="27">
        <v>20492461</v>
      </c>
      <c r="G22" s="27">
        <v>2718386</v>
      </c>
      <c r="H22" s="27">
        <v>2719442</v>
      </c>
      <c r="I22" s="27">
        <v>2716369</v>
      </c>
      <c r="J22" s="27">
        <v>8154197</v>
      </c>
      <c r="K22" s="27">
        <v>2717843</v>
      </c>
      <c r="L22" s="27">
        <v>4308710</v>
      </c>
      <c r="M22" s="27">
        <v>3526118</v>
      </c>
      <c r="N22" s="27">
        <v>10552671</v>
      </c>
      <c r="O22" s="27"/>
      <c r="P22" s="27"/>
      <c r="Q22" s="27"/>
      <c r="R22" s="27"/>
      <c r="S22" s="27"/>
      <c r="T22" s="27"/>
      <c r="U22" s="27"/>
      <c r="V22" s="27"/>
      <c r="W22" s="27">
        <v>18706868</v>
      </c>
      <c r="X22" s="27">
        <v>10044000</v>
      </c>
      <c r="Y22" s="27">
        <v>8662868</v>
      </c>
      <c r="Z22" s="7">
        <v>86.25</v>
      </c>
      <c r="AA22" s="25">
        <v>20492461</v>
      </c>
    </row>
    <row r="23" spans="1:27" ht="12.75">
      <c r="A23" s="5" t="s">
        <v>50</v>
      </c>
      <c r="B23" s="3"/>
      <c r="C23" s="22">
        <v>18759290</v>
      </c>
      <c r="D23" s="22"/>
      <c r="E23" s="23">
        <v>21591000</v>
      </c>
      <c r="F23" s="24">
        <v>21591000</v>
      </c>
      <c r="G23" s="24">
        <v>1786049</v>
      </c>
      <c r="H23" s="24">
        <v>1767842</v>
      </c>
      <c r="I23" s="24">
        <v>1784080</v>
      </c>
      <c r="J23" s="24">
        <v>5337971</v>
      </c>
      <c r="K23" s="24">
        <v>1772691</v>
      </c>
      <c r="L23" s="24">
        <v>1783816</v>
      </c>
      <c r="M23" s="24">
        <v>1775380</v>
      </c>
      <c r="N23" s="24">
        <v>5331887</v>
      </c>
      <c r="O23" s="24"/>
      <c r="P23" s="24"/>
      <c r="Q23" s="24"/>
      <c r="R23" s="24"/>
      <c r="S23" s="24"/>
      <c r="T23" s="24"/>
      <c r="U23" s="24"/>
      <c r="V23" s="24"/>
      <c r="W23" s="24">
        <v>10669858</v>
      </c>
      <c r="X23" s="24">
        <v>7680000</v>
      </c>
      <c r="Y23" s="24">
        <v>2989858</v>
      </c>
      <c r="Z23" s="6">
        <v>38.93</v>
      </c>
      <c r="AA23" s="22">
        <v>21591000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371111414</v>
      </c>
      <c r="D25" s="44">
        <f>+D5+D9+D15+D19+D24</f>
        <v>0</v>
      </c>
      <c r="E25" s="45">
        <f t="shared" si="4"/>
        <v>377426788</v>
      </c>
      <c r="F25" s="46">
        <f t="shared" si="4"/>
        <v>377426788</v>
      </c>
      <c r="G25" s="46">
        <f t="shared" si="4"/>
        <v>70181053</v>
      </c>
      <c r="H25" s="46">
        <f t="shared" si="4"/>
        <v>15709594</v>
      </c>
      <c r="I25" s="46">
        <f t="shared" si="4"/>
        <v>37462331</v>
      </c>
      <c r="J25" s="46">
        <f t="shared" si="4"/>
        <v>123352978</v>
      </c>
      <c r="K25" s="46">
        <f t="shared" si="4"/>
        <v>23163902</v>
      </c>
      <c r="L25" s="46">
        <f t="shared" si="4"/>
        <v>24063547</v>
      </c>
      <c r="M25" s="46">
        <f t="shared" si="4"/>
        <v>25748204</v>
      </c>
      <c r="N25" s="46">
        <f t="shared" si="4"/>
        <v>72975653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196328631</v>
      </c>
      <c r="X25" s="46">
        <f t="shared" si="4"/>
        <v>178191000</v>
      </c>
      <c r="Y25" s="46">
        <f t="shared" si="4"/>
        <v>18137631</v>
      </c>
      <c r="Z25" s="47">
        <f>+IF(X25&lt;&gt;0,+(Y25/X25)*100,0)</f>
        <v>10.178758186440392</v>
      </c>
      <c r="AA25" s="44">
        <f>+AA5+AA9+AA15+AA19+AA24</f>
        <v>377426788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293346470</v>
      </c>
      <c r="D28" s="19">
        <f>SUM(D29:D31)</f>
        <v>0</v>
      </c>
      <c r="E28" s="20">
        <f t="shared" si="5"/>
        <v>366261686</v>
      </c>
      <c r="F28" s="21">
        <f t="shared" si="5"/>
        <v>366261686</v>
      </c>
      <c r="G28" s="21">
        <f t="shared" si="5"/>
        <v>4810858</v>
      </c>
      <c r="H28" s="21">
        <f t="shared" si="5"/>
        <v>6133509</v>
      </c>
      <c r="I28" s="21">
        <f t="shared" si="5"/>
        <v>6466321</v>
      </c>
      <c r="J28" s="21">
        <f t="shared" si="5"/>
        <v>17410688</v>
      </c>
      <c r="K28" s="21">
        <f t="shared" si="5"/>
        <v>9103928</v>
      </c>
      <c r="L28" s="21">
        <f t="shared" si="5"/>
        <v>6345049</v>
      </c>
      <c r="M28" s="21">
        <f t="shared" si="5"/>
        <v>7192729</v>
      </c>
      <c r="N28" s="21">
        <f t="shared" si="5"/>
        <v>22641706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40052394</v>
      </c>
      <c r="X28" s="21">
        <f t="shared" si="5"/>
        <v>189206000</v>
      </c>
      <c r="Y28" s="21">
        <f t="shared" si="5"/>
        <v>-149153606</v>
      </c>
      <c r="Z28" s="4">
        <f>+IF(X28&lt;&gt;0,+(Y28/X28)*100,0)</f>
        <v>-78.83132987325983</v>
      </c>
      <c r="AA28" s="19">
        <f>SUM(AA29:AA31)</f>
        <v>366261686</v>
      </c>
    </row>
    <row r="29" spans="1:27" ht="12.75">
      <c r="A29" s="5" t="s">
        <v>33</v>
      </c>
      <c r="B29" s="3"/>
      <c r="C29" s="22">
        <v>12596625</v>
      </c>
      <c r="D29" s="22"/>
      <c r="E29" s="23">
        <v>24535086</v>
      </c>
      <c r="F29" s="24">
        <v>24535086</v>
      </c>
      <c r="G29" s="24">
        <v>967436</v>
      </c>
      <c r="H29" s="24">
        <v>1792881</v>
      </c>
      <c r="I29" s="24">
        <v>1827727</v>
      </c>
      <c r="J29" s="24">
        <v>4588044</v>
      </c>
      <c r="K29" s="24">
        <v>1798753</v>
      </c>
      <c r="L29" s="24">
        <v>1976724</v>
      </c>
      <c r="M29" s="24">
        <v>1840463</v>
      </c>
      <c r="N29" s="24">
        <v>5615940</v>
      </c>
      <c r="O29" s="24"/>
      <c r="P29" s="24"/>
      <c r="Q29" s="24"/>
      <c r="R29" s="24"/>
      <c r="S29" s="24"/>
      <c r="T29" s="24"/>
      <c r="U29" s="24"/>
      <c r="V29" s="24"/>
      <c r="W29" s="24">
        <v>10203984</v>
      </c>
      <c r="X29" s="24">
        <v>12246000</v>
      </c>
      <c r="Y29" s="24">
        <v>-2042016</v>
      </c>
      <c r="Z29" s="6">
        <v>-16.67</v>
      </c>
      <c r="AA29" s="22">
        <v>24535086</v>
      </c>
    </row>
    <row r="30" spans="1:27" ht="12.75">
      <c r="A30" s="5" t="s">
        <v>34</v>
      </c>
      <c r="B30" s="3"/>
      <c r="C30" s="25">
        <v>150426801</v>
      </c>
      <c r="D30" s="25"/>
      <c r="E30" s="26">
        <v>341726600</v>
      </c>
      <c r="F30" s="27">
        <v>341726600</v>
      </c>
      <c r="G30" s="27">
        <v>2489674</v>
      </c>
      <c r="H30" s="27">
        <v>2868792</v>
      </c>
      <c r="I30" s="27">
        <v>3191731</v>
      </c>
      <c r="J30" s="27">
        <v>8550197</v>
      </c>
      <c r="K30" s="27">
        <v>5688177</v>
      </c>
      <c r="L30" s="27">
        <v>2651099</v>
      </c>
      <c r="M30" s="27">
        <v>3932744</v>
      </c>
      <c r="N30" s="27">
        <v>12272020</v>
      </c>
      <c r="O30" s="27"/>
      <c r="P30" s="27"/>
      <c r="Q30" s="27"/>
      <c r="R30" s="27"/>
      <c r="S30" s="27"/>
      <c r="T30" s="27"/>
      <c r="U30" s="27"/>
      <c r="V30" s="27"/>
      <c r="W30" s="27">
        <v>20822217</v>
      </c>
      <c r="X30" s="27">
        <v>176960000</v>
      </c>
      <c r="Y30" s="27">
        <v>-156137783</v>
      </c>
      <c r="Z30" s="7">
        <v>-88.23</v>
      </c>
      <c r="AA30" s="25">
        <v>341726600</v>
      </c>
    </row>
    <row r="31" spans="1:27" ht="12.75">
      <c r="A31" s="5" t="s">
        <v>35</v>
      </c>
      <c r="B31" s="3"/>
      <c r="C31" s="22">
        <v>130323044</v>
      </c>
      <c r="D31" s="22"/>
      <c r="E31" s="23"/>
      <c r="F31" s="24"/>
      <c r="G31" s="24">
        <v>1353748</v>
      </c>
      <c r="H31" s="24">
        <v>1471836</v>
      </c>
      <c r="I31" s="24">
        <v>1446863</v>
      </c>
      <c r="J31" s="24">
        <v>4272447</v>
      </c>
      <c r="K31" s="24">
        <v>1616998</v>
      </c>
      <c r="L31" s="24">
        <v>1717226</v>
      </c>
      <c r="M31" s="24">
        <v>1419522</v>
      </c>
      <c r="N31" s="24">
        <v>4753746</v>
      </c>
      <c r="O31" s="24"/>
      <c r="P31" s="24"/>
      <c r="Q31" s="24"/>
      <c r="R31" s="24"/>
      <c r="S31" s="24"/>
      <c r="T31" s="24"/>
      <c r="U31" s="24"/>
      <c r="V31" s="24"/>
      <c r="W31" s="24">
        <v>9026193</v>
      </c>
      <c r="X31" s="24"/>
      <c r="Y31" s="24">
        <v>9026193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37997552</v>
      </c>
      <c r="F32" s="21">
        <f t="shared" si="6"/>
        <v>37997552</v>
      </c>
      <c r="G32" s="21">
        <f t="shared" si="6"/>
        <v>2695483</v>
      </c>
      <c r="H32" s="21">
        <f t="shared" si="6"/>
        <v>2810607</v>
      </c>
      <c r="I32" s="21">
        <f t="shared" si="6"/>
        <v>2767111</v>
      </c>
      <c r="J32" s="21">
        <f t="shared" si="6"/>
        <v>8273201</v>
      </c>
      <c r="K32" s="21">
        <f t="shared" si="6"/>
        <v>3190503</v>
      </c>
      <c r="L32" s="21">
        <f t="shared" si="6"/>
        <v>2612736</v>
      </c>
      <c r="M32" s="21">
        <f t="shared" si="6"/>
        <v>2886252</v>
      </c>
      <c r="N32" s="21">
        <f t="shared" si="6"/>
        <v>8689491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16962692</v>
      </c>
      <c r="X32" s="21">
        <f t="shared" si="6"/>
        <v>19002000</v>
      </c>
      <c r="Y32" s="21">
        <f t="shared" si="6"/>
        <v>-2039308</v>
      </c>
      <c r="Z32" s="4">
        <f>+IF(X32&lt;&gt;0,+(Y32/X32)*100,0)</f>
        <v>-10.73207030838859</v>
      </c>
      <c r="AA32" s="19">
        <f>SUM(AA33:AA37)</f>
        <v>37997552</v>
      </c>
    </row>
    <row r="33" spans="1:27" ht="12.75">
      <c r="A33" s="5" t="s">
        <v>37</v>
      </c>
      <c r="B33" s="3"/>
      <c r="C33" s="22"/>
      <c r="D33" s="22"/>
      <c r="E33" s="23">
        <v>4052000</v>
      </c>
      <c r="F33" s="24">
        <v>4052000</v>
      </c>
      <c r="G33" s="24">
        <v>192385</v>
      </c>
      <c r="H33" s="24">
        <v>193395</v>
      </c>
      <c r="I33" s="24">
        <v>204471</v>
      </c>
      <c r="J33" s="24">
        <v>590251</v>
      </c>
      <c r="K33" s="24">
        <v>210018</v>
      </c>
      <c r="L33" s="24">
        <v>172265</v>
      </c>
      <c r="M33" s="24">
        <v>172316</v>
      </c>
      <c r="N33" s="24">
        <v>554599</v>
      </c>
      <c r="O33" s="24"/>
      <c r="P33" s="24"/>
      <c r="Q33" s="24"/>
      <c r="R33" s="24"/>
      <c r="S33" s="24"/>
      <c r="T33" s="24"/>
      <c r="U33" s="24"/>
      <c r="V33" s="24"/>
      <c r="W33" s="24">
        <v>1144850</v>
      </c>
      <c r="X33" s="24">
        <v>2028000</v>
      </c>
      <c r="Y33" s="24">
        <v>-883150</v>
      </c>
      <c r="Z33" s="6">
        <v>-43.55</v>
      </c>
      <c r="AA33" s="22">
        <v>4052000</v>
      </c>
    </row>
    <row r="34" spans="1:27" ht="12.75">
      <c r="A34" s="5" t="s">
        <v>38</v>
      </c>
      <c r="B34" s="3"/>
      <c r="C34" s="22"/>
      <c r="D34" s="22"/>
      <c r="E34" s="23">
        <v>13569847</v>
      </c>
      <c r="F34" s="24">
        <v>13569847</v>
      </c>
      <c r="G34" s="24">
        <v>474013</v>
      </c>
      <c r="H34" s="24">
        <v>462565</v>
      </c>
      <c r="I34" s="24">
        <v>426991</v>
      </c>
      <c r="J34" s="24">
        <v>1363569</v>
      </c>
      <c r="K34" s="24">
        <v>435564</v>
      </c>
      <c r="L34" s="24">
        <v>392869</v>
      </c>
      <c r="M34" s="24">
        <v>465213</v>
      </c>
      <c r="N34" s="24">
        <v>1293646</v>
      </c>
      <c r="O34" s="24"/>
      <c r="P34" s="24"/>
      <c r="Q34" s="24"/>
      <c r="R34" s="24"/>
      <c r="S34" s="24"/>
      <c r="T34" s="24"/>
      <c r="U34" s="24"/>
      <c r="V34" s="24"/>
      <c r="W34" s="24">
        <v>2657215</v>
      </c>
      <c r="X34" s="24">
        <v>6786000</v>
      </c>
      <c r="Y34" s="24">
        <v>-4128785</v>
      </c>
      <c r="Z34" s="6">
        <v>-60.84</v>
      </c>
      <c r="AA34" s="22">
        <v>13569847</v>
      </c>
    </row>
    <row r="35" spans="1:27" ht="12.75">
      <c r="A35" s="5" t="s">
        <v>39</v>
      </c>
      <c r="B35" s="3"/>
      <c r="C35" s="22"/>
      <c r="D35" s="22"/>
      <c r="E35" s="23">
        <v>16550155</v>
      </c>
      <c r="F35" s="24">
        <v>16550155</v>
      </c>
      <c r="G35" s="24">
        <v>1778735</v>
      </c>
      <c r="H35" s="24">
        <v>1889072</v>
      </c>
      <c r="I35" s="24">
        <v>1909901</v>
      </c>
      <c r="J35" s="24">
        <v>5577708</v>
      </c>
      <c r="K35" s="24">
        <v>2250023</v>
      </c>
      <c r="L35" s="24">
        <v>1823237</v>
      </c>
      <c r="M35" s="24">
        <v>2021978</v>
      </c>
      <c r="N35" s="24">
        <v>6095238</v>
      </c>
      <c r="O35" s="24"/>
      <c r="P35" s="24"/>
      <c r="Q35" s="24"/>
      <c r="R35" s="24"/>
      <c r="S35" s="24"/>
      <c r="T35" s="24"/>
      <c r="U35" s="24"/>
      <c r="V35" s="24"/>
      <c r="W35" s="24">
        <v>11672946</v>
      </c>
      <c r="X35" s="24">
        <v>8274000</v>
      </c>
      <c r="Y35" s="24">
        <v>3398946</v>
      </c>
      <c r="Z35" s="6">
        <v>41.08</v>
      </c>
      <c r="AA35" s="22">
        <v>16550155</v>
      </c>
    </row>
    <row r="36" spans="1:27" ht="12.75">
      <c r="A36" s="5" t="s">
        <v>40</v>
      </c>
      <c r="B36" s="3"/>
      <c r="C36" s="22"/>
      <c r="D36" s="22"/>
      <c r="E36" s="23">
        <v>3825550</v>
      </c>
      <c r="F36" s="24">
        <v>3825550</v>
      </c>
      <c r="G36" s="24">
        <v>250350</v>
      </c>
      <c r="H36" s="24">
        <v>265575</v>
      </c>
      <c r="I36" s="24">
        <v>225748</v>
      </c>
      <c r="J36" s="24">
        <v>741673</v>
      </c>
      <c r="K36" s="24">
        <v>294898</v>
      </c>
      <c r="L36" s="24">
        <v>224365</v>
      </c>
      <c r="M36" s="24">
        <v>226745</v>
      </c>
      <c r="N36" s="24">
        <v>746008</v>
      </c>
      <c r="O36" s="24"/>
      <c r="P36" s="24"/>
      <c r="Q36" s="24"/>
      <c r="R36" s="24"/>
      <c r="S36" s="24"/>
      <c r="T36" s="24"/>
      <c r="U36" s="24"/>
      <c r="V36" s="24"/>
      <c r="W36" s="24">
        <v>1487681</v>
      </c>
      <c r="X36" s="24">
        <v>1914000</v>
      </c>
      <c r="Y36" s="24">
        <v>-426319</v>
      </c>
      <c r="Z36" s="6">
        <v>-22.27</v>
      </c>
      <c r="AA36" s="22">
        <v>3825550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42318100</v>
      </c>
      <c r="F38" s="21">
        <f t="shared" si="7"/>
        <v>42318100</v>
      </c>
      <c r="G38" s="21">
        <f t="shared" si="7"/>
        <v>976674</v>
      </c>
      <c r="H38" s="21">
        <f t="shared" si="7"/>
        <v>1172097</v>
      </c>
      <c r="I38" s="21">
        <f t="shared" si="7"/>
        <v>1024737</v>
      </c>
      <c r="J38" s="21">
        <f t="shared" si="7"/>
        <v>3173508</v>
      </c>
      <c r="K38" s="21">
        <f t="shared" si="7"/>
        <v>1150982</v>
      </c>
      <c r="L38" s="21">
        <f t="shared" si="7"/>
        <v>910547</v>
      </c>
      <c r="M38" s="21">
        <f t="shared" si="7"/>
        <v>1411231</v>
      </c>
      <c r="N38" s="21">
        <f t="shared" si="7"/>
        <v>3472760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6646268</v>
      </c>
      <c r="X38" s="21">
        <f t="shared" si="7"/>
        <v>2094000</v>
      </c>
      <c r="Y38" s="21">
        <f t="shared" si="7"/>
        <v>4552268</v>
      </c>
      <c r="Z38" s="4">
        <f>+IF(X38&lt;&gt;0,+(Y38/X38)*100,0)</f>
        <v>217.3957975167144</v>
      </c>
      <c r="AA38" s="19">
        <f>SUM(AA39:AA41)</f>
        <v>42318100</v>
      </c>
    </row>
    <row r="39" spans="1:27" ht="12.75">
      <c r="A39" s="5" t="s">
        <v>43</v>
      </c>
      <c r="B39" s="3"/>
      <c r="C39" s="22"/>
      <c r="D39" s="22"/>
      <c r="E39" s="23">
        <v>2760500</v>
      </c>
      <c r="F39" s="24">
        <v>2760500</v>
      </c>
      <c r="G39" s="24">
        <v>405677</v>
      </c>
      <c r="H39" s="24">
        <v>415221</v>
      </c>
      <c r="I39" s="24">
        <v>351509</v>
      </c>
      <c r="J39" s="24">
        <v>1172407</v>
      </c>
      <c r="K39" s="24">
        <v>347250</v>
      </c>
      <c r="L39" s="24">
        <v>346845</v>
      </c>
      <c r="M39" s="24">
        <v>451927</v>
      </c>
      <c r="N39" s="24">
        <v>1146022</v>
      </c>
      <c r="O39" s="24"/>
      <c r="P39" s="24"/>
      <c r="Q39" s="24"/>
      <c r="R39" s="24"/>
      <c r="S39" s="24"/>
      <c r="T39" s="24"/>
      <c r="U39" s="24"/>
      <c r="V39" s="24"/>
      <c r="W39" s="24">
        <v>2318429</v>
      </c>
      <c r="X39" s="24"/>
      <c r="Y39" s="24">
        <v>2318429</v>
      </c>
      <c r="Z39" s="6">
        <v>0</v>
      </c>
      <c r="AA39" s="22">
        <v>2760500</v>
      </c>
    </row>
    <row r="40" spans="1:27" ht="12.75">
      <c r="A40" s="5" t="s">
        <v>44</v>
      </c>
      <c r="B40" s="3"/>
      <c r="C40" s="22"/>
      <c r="D40" s="22"/>
      <c r="E40" s="23">
        <v>39557600</v>
      </c>
      <c r="F40" s="24">
        <v>39557600</v>
      </c>
      <c r="G40" s="24">
        <v>570997</v>
      </c>
      <c r="H40" s="24">
        <v>756876</v>
      </c>
      <c r="I40" s="24">
        <v>673228</v>
      </c>
      <c r="J40" s="24">
        <v>2001101</v>
      </c>
      <c r="K40" s="24">
        <v>803732</v>
      </c>
      <c r="L40" s="24">
        <v>563702</v>
      </c>
      <c r="M40" s="24">
        <v>959304</v>
      </c>
      <c r="N40" s="24">
        <v>2326738</v>
      </c>
      <c r="O40" s="24"/>
      <c r="P40" s="24"/>
      <c r="Q40" s="24"/>
      <c r="R40" s="24"/>
      <c r="S40" s="24"/>
      <c r="T40" s="24"/>
      <c r="U40" s="24"/>
      <c r="V40" s="24"/>
      <c r="W40" s="24">
        <v>4327839</v>
      </c>
      <c r="X40" s="24">
        <v>2094000</v>
      </c>
      <c r="Y40" s="24">
        <v>2233839</v>
      </c>
      <c r="Z40" s="6">
        <v>106.68</v>
      </c>
      <c r="AA40" s="22">
        <v>39557600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114248893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18097074</v>
      </c>
      <c r="H42" s="21">
        <f t="shared" si="8"/>
        <v>8541178</v>
      </c>
      <c r="I42" s="21">
        <f t="shared" si="8"/>
        <v>13884761</v>
      </c>
      <c r="J42" s="21">
        <f t="shared" si="8"/>
        <v>40523013</v>
      </c>
      <c r="K42" s="21">
        <f t="shared" si="8"/>
        <v>13835355</v>
      </c>
      <c r="L42" s="21">
        <f t="shared" si="8"/>
        <v>14159780</v>
      </c>
      <c r="M42" s="21">
        <f t="shared" si="8"/>
        <v>9127224</v>
      </c>
      <c r="N42" s="21">
        <f t="shared" si="8"/>
        <v>37122359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77645372</v>
      </c>
      <c r="X42" s="21">
        <f t="shared" si="8"/>
        <v>0</v>
      </c>
      <c r="Y42" s="21">
        <f t="shared" si="8"/>
        <v>77645372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>
        <v>69045541</v>
      </c>
      <c r="D43" s="22"/>
      <c r="E43" s="23"/>
      <c r="F43" s="24"/>
      <c r="G43" s="24">
        <v>11085818</v>
      </c>
      <c r="H43" s="24">
        <v>1119979</v>
      </c>
      <c r="I43" s="24">
        <v>10408155</v>
      </c>
      <c r="J43" s="24">
        <v>22613952</v>
      </c>
      <c r="K43" s="24">
        <v>6390061</v>
      </c>
      <c r="L43" s="24">
        <v>6411965</v>
      </c>
      <c r="M43" s="24">
        <v>1159630</v>
      </c>
      <c r="N43" s="24">
        <v>13961656</v>
      </c>
      <c r="O43" s="24"/>
      <c r="P43" s="24"/>
      <c r="Q43" s="24"/>
      <c r="R43" s="24"/>
      <c r="S43" s="24"/>
      <c r="T43" s="24"/>
      <c r="U43" s="24"/>
      <c r="V43" s="24"/>
      <c r="W43" s="24">
        <v>36575608</v>
      </c>
      <c r="X43" s="24"/>
      <c r="Y43" s="24">
        <v>36575608</v>
      </c>
      <c r="Z43" s="6">
        <v>0</v>
      </c>
      <c r="AA43" s="22"/>
    </row>
    <row r="44" spans="1:27" ht="12.75">
      <c r="A44" s="5" t="s">
        <v>48</v>
      </c>
      <c r="B44" s="3"/>
      <c r="C44" s="22">
        <v>45203352</v>
      </c>
      <c r="D44" s="22"/>
      <c r="E44" s="23"/>
      <c r="F44" s="24"/>
      <c r="G44" s="24">
        <v>4649874</v>
      </c>
      <c r="H44" s="24">
        <v>4926296</v>
      </c>
      <c r="I44" s="24">
        <v>1022830</v>
      </c>
      <c r="J44" s="24">
        <v>10599000</v>
      </c>
      <c r="K44" s="24">
        <v>4826698</v>
      </c>
      <c r="L44" s="24">
        <v>5338529</v>
      </c>
      <c r="M44" s="24">
        <v>4730614</v>
      </c>
      <c r="N44" s="24">
        <v>14895841</v>
      </c>
      <c r="O44" s="24"/>
      <c r="P44" s="24"/>
      <c r="Q44" s="24"/>
      <c r="R44" s="24"/>
      <c r="S44" s="24"/>
      <c r="T44" s="24"/>
      <c r="U44" s="24"/>
      <c r="V44" s="24"/>
      <c r="W44" s="24">
        <v>25494841</v>
      </c>
      <c r="X44" s="24"/>
      <c r="Y44" s="24">
        <v>25494841</v>
      </c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>
        <v>1232971</v>
      </c>
      <c r="H45" s="27">
        <v>1307030</v>
      </c>
      <c r="I45" s="27">
        <v>1284694</v>
      </c>
      <c r="J45" s="27">
        <v>3824695</v>
      </c>
      <c r="K45" s="27">
        <v>1310996</v>
      </c>
      <c r="L45" s="27">
        <v>1285523</v>
      </c>
      <c r="M45" s="27">
        <v>1973026</v>
      </c>
      <c r="N45" s="27">
        <v>4569545</v>
      </c>
      <c r="O45" s="27"/>
      <c r="P45" s="27"/>
      <c r="Q45" s="27"/>
      <c r="R45" s="27"/>
      <c r="S45" s="27"/>
      <c r="T45" s="27"/>
      <c r="U45" s="27"/>
      <c r="V45" s="27"/>
      <c r="W45" s="27">
        <v>8394240</v>
      </c>
      <c r="X45" s="27"/>
      <c r="Y45" s="27">
        <v>8394240</v>
      </c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>
        <v>1128411</v>
      </c>
      <c r="H46" s="24">
        <v>1187873</v>
      </c>
      <c r="I46" s="24">
        <v>1169082</v>
      </c>
      <c r="J46" s="24">
        <v>3485366</v>
      </c>
      <c r="K46" s="24">
        <v>1307600</v>
      </c>
      <c r="L46" s="24">
        <v>1123763</v>
      </c>
      <c r="M46" s="24">
        <v>1263954</v>
      </c>
      <c r="N46" s="24">
        <v>3695317</v>
      </c>
      <c r="O46" s="24"/>
      <c r="P46" s="24"/>
      <c r="Q46" s="24"/>
      <c r="R46" s="24"/>
      <c r="S46" s="24"/>
      <c r="T46" s="24"/>
      <c r="U46" s="24"/>
      <c r="V46" s="24"/>
      <c r="W46" s="24">
        <v>7180683</v>
      </c>
      <c r="X46" s="24"/>
      <c r="Y46" s="24">
        <v>7180683</v>
      </c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407595363</v>
      </c>
      <c r="D48" s="44">
        <f>+D28+D32+D38+D42+D47</f>
        <v>0</v>
      </c>
      <c r="E48" s="45">
        <f t="shared" si="9"/>
        <v>446577338</v>
      </c>
      <c r="F48" s="46">
        <f t="shared" si="9"/>
        <v>446577338</v>
      </c>
      <c r="G48" s="46">
        <f t="shared" si="9"/>
        <v>26580089</v>
      </c>
      <c r="H48" s="46">
        <f t="shared" si="9"/>
        <v>18657391</v>
      </c>
      <c r="I48" s="46">
        <f t="shared" si="9"/>
        <v>24142930</v>
      </c>
      <c r="J48" s="46">
        <f t="shared" si="9"/>
        <v>69380410</v>
      </c>
      <c r="K48" s="46">
        <f t="shared" si="9"/>
        <v>27280768</v>
      </c>
      <c r="L48" s="46">
        <f t="shared" si="9"/>
        <v>24028112</v>
      </c>
      <c r="M48" s="46">
        <f t="shared" si="9"/>
        <v>20617436</v>
      </c>
      <c r="N48" s="46">
        <f t="shared" si="9"/>
        <v>71926316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141306726</v>
      </c>
      <c r="X48" s="46">
        <f t="shared" si="9"/>
        <v>210302000</v>
      </c>
      <c r="Y48" s="46">
        <f t="shared" si="9"/>
        <v>-68995274</v>
      </c>
      <c r="Z48" s="47">
        <f>+IF(X48&lt;&gt;0,+(Y48/X48)*100,0)</f>
        <v>-32.80771176688762</v>
      </c>
      <c r="AA48" s="44">
        <f>+AA28+AA32+AA38+AA42+AA47</f>
        <v>446577338</v>
      </c>
    </row>
    <row r="49" spans="1:27" ht="12.75">
      <c r="A49" s="14" t="s">
        <v>58</v>
      </c>
      <c r="B49" s="15"/>
      <c r="C49" s="48">
        <f aca="true" t="shared" si="10" ref="C49:Y49">+C25-C48</f>
        <v>-36483949</v>
      </c>
      <c r="D49" s="48">
        <f>+D25-D48</f>
        <v>0</v>
      </c>
      <c r="E49" s="49">
        <f t="shared" si="10"/>
        <v>-69150550</v>
      </c>
      <c r="F49" s="50">
        <f t="shared" si="10"/>
        <v>-69150550</v>
      </c>
      <c r="G49" s="50">
        <f t="shared" si="10"/>
        <v>43600964</v>
      </c>
      <c r="H49" s="50">
        <f t="shared" si="10"/>
        <v>-2947797</v>
      </c>
      <c r="I49" s="50">
        <f t="shared" si="10"/>
        <v>13319401</v>
      </c>
      <c r="J49" s="50">
        <f t="shared" si="10"/>
        <v>53972568</v>
      </c>
      <c r="K49" s="50">
        <f t="shared" si="10"/>
        <v>-4116866</v>
      </c>
      <c r="L49" s="50">
        <f t="shared" si="10"/>
        <v>35435</v>
      </c>
      <c r="M49" s="50">
        <f t="shared" si="10"/>
        <v>5130768</v>
      </c>
      <c r="N49" s="50">
        <f t="shared" si="10"/>
        <v>1049337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55021905</v>
      </c>
      <c r="X49" s="50">
        <f>IF(F25=F48,0,X25-X48)</f>
        <v>-32111000</v>
      </c>
      <c r="Y49" s="50">
        <f t="shared" si="10"/>
        <v>87132905</v>
      </c>
      <c r="Z49" s="51">
        <f>+IF(X49&lt;&gt;0,+(Y49/X49)*100,0)</f>
        <v>-271.3490859829965</v>
      </c>
      <c r="AA49" s="48">
        <f>+AA25-AA48</f>
        <v>-69150550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128709000</v>
      </c>
      <c r="F5" s="21">
        <f t="shared" si="0"/>
        <v>128709000</v>
      </c>
      <c r="G5" s="21">
        <f t="shared" si="0"/>
        <v>50578599</v>
      </c>
      <c r="H5" s="21">
        <f t="shared" si="0"/>
        <v>2988491</v>
      </c>
      <c r="I5" s="21">
        <f t="shared" si="0"/>
        <v>943204</v>
      </c>
      <c r="J5" s="21">
        <f t="shared" si="0"/>
        <v>54510294</v>
      </c>
      <c r="K5" s="21">
        <f t="shared" si="0"/>
        <v>995487</v>
      </c>
      <c r="L5" s="21">
        <f t="shared" si="0"/>
        <v>1783919</v>
      </c>
      <c r="M5" s="21">
        <f t="shared" si="0"/>
        <v>41098891</v>
      </c>
      <c r="N5" s="21">
        <f t="shared" si="0"/>
        <v>43878297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98388591</v>
      </c>
      <c r="X5" s="21">
        <f t="shared" si="0"/>
        <v>85689000</v>
      </c>
      <c r="Y5" s="21">
        <f t="shared" si="0"/>
        <v>12699591</v>
      </c>
      <c r="Z5" s="4">
        <f>+IF(X5&lt;&gt;0,+(Y5/X5)*100,0)</f>
        <v>14.820561565661869</v>
      </c>
      <c r="AA5" s="19">
        <f>SUM(AA6:AA8)</f>
        <v>128709000</v>
      </c>
    </row>
    <row r="6" spans="1:27" ht="12.75">
      <c r="A6" s="5" t="s">
        <v>33</v>
      </c>
      <c r="B6" s="3"/>
      <c r="C6" s="22"/>
      <c r="D6" s="22"/>
      <c r="E6" s="23">
        <v>124445000</v>
      </c>
      <c r="F6" s="24">
        <v>124445000</v>
      </c>
      <c r="G6" s="24">
        <v>50485000</v>
      </c>
      <c r="H6" s="24">
        <v>1847000</v>
      </c>
      <c r="I6" s="24"/>
      <c r="J6" s="24">
        <v>52332000</v>
      </c>
      <c r="K6" s="24"/>
      <c r="L6" s="24"/>
      <c r="M6" s="24">
        <v>40838000</v>
      </c>
      <c r="N6" s="24">
        <v>40838000</v>
      </c>
      <c r="O6" s="24"/>
      <c r="P6" s="24"/>
      <c r="Q6" s="24"/>
      <c r="R6" s="24"/>
      <c r="S6" s="24"/>
      <c r="T6" s="24"/>
      <c r="U6" s="24"/>
      <c r="V6" s="24"/>
      <c r="W6" s="24">
        <v>93170000</v>
      </c>
      <c r="X6" s="24">
        <v>84000000</v>
      </c>
      <c r="Y6" s="24">
        <v>9170000</v>
      </c>
      <c r="Z6" s="6">
        <v>10.92</v>
      </c>
      <c r="AA6" s="22">
        <v>124445000</v>
      </c>
    </row>
    <row r="7" spans="1:27" ht="12.75">
      <c r="A7" s="5" t="s">
        <v>34</v>
      </c>
      <c r="B7" s="3"/>
      <c r="C7" s="25"/>
      <c r="D7" s="25"/>
      <c r="E7" s="26">
        <v>4264000</v>
      </c>
      <c r="F7" s="27">
        <v>4264000</v>
      </c>
      <c r="G7" s="27">
        <v>93599</v>
      </c>
      <c r="H7" s="27">
        <v>1141491</v>
      </c>
      <c r="I7" s="27">
        <v>943204</v>
      </c>
      <c r="J7" s="27">
        <v>2178294</v>
      </c>
      <c r="K7" s="27">
        <v>995487</v>
      </c>
      <c r="L7" s="27">
        <v>1783919</v>
      </c>
      <c r="M7" s="27">
        <v>260891</v>
      </c>
      <c r="N7" s="27">
        <v>3040297</v>
      </c>
      <c r="O7" s="27"/>
      <c r="P7" s="27"/>
      <c r="Q7" s="27"/>
      <c r="R7" s="27"/>
      <c r="S7" s="27"/>
      <c r="T7" s="27"/>
      <c r="U7" s="27"/>
      <c r="V7" s="27"/>
      <c r="W7" s="27">
        <v>5218591</v>
      </c>
      <c r="X7" s="27">
        <v>1689000</v>
      </c>
      <c r="Y7" s="27">
        <v>3529591</v>
      </c>
      <c r="Z7" s="7">
        <v>208.98</v>
      </c>
      <c r="AA7" s="25">
        <v>4264000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128709000</v>
      </c>
      <c r="F25" s="46">
        <f t="shared" si="4"/>
        <v>128709000</v>
      </c>
      <c r="G25" s="46">
        <f t="shared" si="4"/>
        <v>50578599</v>
      </c>
      <c r="H25" s="46">
        <f t="shared" si="4"/>
        <v>2988491</v>
      </c>
      <c r="I25" s="46">
        <f t="shared" si="4"/>
        <v>943204</v>
      </c>
      <c r="J25" s="46">
        <f t="shared" si="4"/>
        <v>54510294</v>
      </c>
      <c r="K25" s="46">
        <f t="shared" si="4"/>
        <v>995487</v>
      </c>
      <c r="L25" s="46">
        <f t="shared" si="4"/>
        <v>1783919</v>
      </c>
      <c r="M25" s="46">
        <f t="shared" si="4"/>
        <v>41098891</v>
      </c>
      <c r="N25" s="46">
        <f t="shared" si="4"/>
        <v>43878297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98388591</v>
      </c>
      <c r="X25" s="46">
        <f t="shared" si="4"/>
        <v>85689000</v>
      </c>
      <c r="Y25" s="46">
        <f t="shared" si="4"/>
        <v>12699591</v>
      </c>
      <c r="Z25" s="47">
        <f>+IF(X25&lt;&gt;0,+(Y25/X25)*100,0)</f>
        <v>14.820561565661869</v>
      </c>
      <c r="AA25" s="44">
        <f>+AA5+AA9+AA15+AA19+AA24</f>
        <v>128709000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101064841</v>
      </c>
      <c r="F28" s="21">
        <f t="shared" si="5"/>
        <v>101064841</v>
      </c>
      <c r="G28" s="21">
        <f t="shared" si="5"/>
        <v>11561913</v>
      </c>
      <c r="H28" s="21">
        <f t="shared" si="5"/>
        <v>5828756</v>
      </c>
      <c r="I28" s="21">
        <f t="shared" si="5"/>
        <v>5828756</v>
      </c>
      <c r="J28" s="21">
        <f t="shared" si="5"/>
        <v>23219425</v>
      </c>
      <c r="K28" s="21">
        <f t="shared" si="5"/>
        <v>7073692</v>
      </c>
      <c r="L28" s="21">
        <f t="shared" si="5"/>
        <v>6562823</v>
      </c>
      <c r="M28" s="21">
        <f t="shared" si="5"/>
        <v>7082818</v>
      </c>
      <c r="N28" s="21">
        <f t="shared" si="5"/>
        <v>20719333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43938758</v>
      </c>
      <c r="X28" s="21">
        <f t="shared" si="5"/>
        <v>39358000</v>
      </c>
      <c r="Y28" s="21">
        <f t="shared" si="5"/>
        <v>4580758</v>
      </c>
      <c r="Z28" s="4">
        <f>+IF(X28&lt;&gt;0,+(Y28/X28)*100,0)</f>
        <v>11.638696071954875</v>
      </c>
      <c r="AA28" s="19">
        <f>SUM(AA29:AA31)</f>
        <v>101064841</v>
      </c>
    </row>
    <row r="29" spans="1:27" ht="12.75">
      <c r="A29" s="5" t="s">
        <v>33</v>
      </c>
      <c r="B29" s="3"/>
      <c r="C29" s="22"/>
      <c r="D29" s="22"/>
      <c r="E29" s="23">
        <v>56294841</v>
      </c>
      <c r="F29" s="24">
        <v>56294841</v>
      </c>
      <c r="G29" s="24">
        <v>9187040</v>
      </c>
      <c r="H29" s="24">
        <v>2966458</v>
      </c>
      <c r="I29" s="24">
        <v>2966458</v>
      </c>
      <c r="J29" s="24">
        <v>15119956</v>
      </c>
      <c r="K29" s="24">
        <v>3496891</v>
      </c>
      <c r="L29" s="24">
        <v>3314047</v>
      </c>
      <c r="M29" s="24">
        <v>3505293</v>
      </c>
      <c r="N29" s="24">
        <v>10316231</v>
      </c>
      <c r="O29" s="24"/>
      <c r="P29" s="24"/>
      <c r="Q29" s="24"/>
      <c r="R29" s="24"/>
      <c r="S29" s="24"/>
      <c r="T29" s="24"/>
      <c r="U29" s="24"/>
      <c r="V29" s="24"/>
      <c r="W29" s="24">
        <v>25436187</v>
      </c>
      <c r="X29" s="24">
        <v>21093000</v>
      </c>
      <c r="Y29" s="24">
        <v>4343187</v>
      </c>
      <c r="Z29" s="6">
        <v>20.59</v>
      </c>
      <c r="AA29" s="22">
        <v>56294841</v>
      </c>
    </row>
    <row r="30" spans="1:27" ht="12.75">
      <c r="A30" s="5" t="s">
        <v>34</v>
      </c>
      <c r="B30" s="3"/>
      <c r="C30" s="25"/>
      <c r="D30" s="25"/>
      <c r="E30" s="26">
        <v>44770000</v>
      </c>
      <c r="F30" s="27">
        <v>44770000</v>
      </c>
      <c r="G30" s="27">
        <v>1048911</v>
      </c>
      <c r="H30" s="27">
        <v>1007288</v>
      </c>
      <c r="I30" s="27">
        <v>1007288</v>
      </c>
      <c r="J30" s="27">
        <v>3063487</v>
      </c>
      <c r="K30" s="27">
        <v>1717802</v>
      </c>
      <c r="L30" s="27">
        <v>1530576</v>
      </c>
      <c r="M30" s="27">
        <v>1962928</v>
      </c>
      <c r="N30" s="27">
        <v>5211306</v>
      </c>
      <c r="O30" s="27"/>
      <c r="P30" s="27"/>
      <c r="Q30" s="27"/>
      <c r="R30" s="27"/>
      <c r="S30" s="27"/>
      <c r="T30" s="27"/>
      <c r="U30" s="27"/>
      <c r="V30" s="27"/>
      <c r="W30" s="27">
        <v>8274793</v>
      </c>
      <c r="X30" s="27">
        <v>18265000</v>
      </c>
      <c r="Y30" s="27">
        <v>-9990207</v>
      </c>
      <c r="Z30" s="7">
        <v>-54.7</v>
      </c>
      <c r="AA30" s="25">
        <v>44770000</v>
      </c>
    </row>
    <row r="31" spans="1:27" ht="12.75">
      <c r="A31" s="5" t="s">
        <v>35</v>
      </c>
      <c r="B31" s="3"/>
      <c r="C31" s="22"/>
      <c r="D31" s="22"/>
      <c r="E31" s="23"/>
      <c r="F31" s="24"/>
      <c r="G31" s="24">
        <v>1325962</v>
      </c>
      <c r="H31" s="24">
        <v>1855010</v>
      </c>
      <c r="I31" s="24">
        <v>1855010</v>
      </c>
      <c r="J31" s="24">
        <v>5035982</v>
      </c>
      <c r="K31" s="24">
        <v>1858999</v>
      </c>
      <c r="L31" s="24">
        <v>1718200</v>
      </c>
      <c r="M31" s="24">
        <v>1614597</v>
      </c>
      <c r="N31" s="24">
        <v>5191796</v>
      </c>
      <c r="O31" s="24"/>
      <c r="P31" s="24"/>
      <c r="Q31" s="24"/>
      <c r="R31" s="24"/>
      <c r="S31" s="24"/>
      <c r="T31" s="24"/>
      <c r="U31" s="24"/>
      <c r="V31" s="24"/>
      <c r="W31" s="24">
        <v>10227778</v>
      </c>
      <c r="X31" s="24"/>
      <c r="Y31" s="24">
        <v>10227778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25554000</v>
      </c>
      <c r="F32" s="21">
        <f t="shared" si="6"/>
        <v>25554000</v>
      </c>
      <c r="G32" s="21">
        <f t="shared" si="6"/>
        <v>649445</v>
      </c>
      <c r="H32" s="21">
        <f t="shared" si="6"/>
        <v>796820</v>
      </c>
      <c r="I32" s="21">
        <f t="shared" si="6"/>
        <v>796820</v>
      </c>
      <c r="J32" s="21">
        <f t="shared" si="6"/>
        <v>2243085</v>
      </c>
      <c r="K32" s="21">
        <f t="shared" si="6"/>
        <v>796364</v>
      </c>
      <c r="L32" s="21">
        <f t="shared" si="6"/>
        <v>774365</v>
      </c>
      <c r="M32" s="21">
        <f t="shared" si="6"/>
        <v>731230</v>
      </c>
      <c r="N32" s="21">
        <f t="shared" si="6"/>
        <v>2301959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4545044</v>
      </c>
      <c r="X32" s="21">
        <f t="shared" si="6"/>
        <v>7184000</v>
      </c>
      <c r="Y32" s="21">
        <f t="shared" si="6"/>
        <v>-2638956</v>
      </c>
      <c r="Z32" s="4">
        <f>+IF(X32&lt;&gt;0,+(Y32/X32)*100,0)</f>
        <v>-36.73379732739421</v>
      </c>
      <c r="AA32" s="19">
        <f>SUM(AA33:AA37)</f>
        <v>25554000</v>
      </c>
    </row>
    <row r="33" spans="1:27" ht="12.75">
      <c r="A33" s="5" t="s">
        <v>37</v>
      </c>
      <c r="B33" s="3"/>
      <c r="C33" s="22"/>
      <c r="D33" s="22"/>
      <c r="E33" s="23">
        <v>12001000</v>
      </c>
      <c r="F33" s="24">
        <v>12001000</v>
      </c>
      <c r="G33" s="24">
        <v>649445</v>
      </c>
      <c r="H33" s="24">
        <v>796820</v>
      </c>
      <c r="I33" s="24">
        <v>796820</v>
      </c>
      <c r="J33" s="24">
        <v>2243085</v>
      </c>
      <c r="K33" s="24">
        <v>796364</v>
      </c>
      <c r="L33" s="24">
        <v>774365</v>
      </c>
      <c r="M33" s="24">
        <v>731230</v>
      </c>
      <c r="N33" s="24">
        <v>2301959</v>
      </c>
      <c r="O33" s="24"/>
      <c r="P33" s="24"/>
      <c r="Q33" s="24"/>
      <c r="R33" s="24"/>
      <c r="S33" s="24"/>
      <c r="T33" s="24"/>
      <c r="U33" s="24"/>
      <c r="V33" s="24"/>
      <c r="W33" s="24">
        <v>4545044</v>
      </c>
      <c r="X33" s="24">
        <v>4463000</v>
      </c>
      <c r="Y33" s="24">
        <v>82044</v>
      </c>
      <c r="Z33" s="6">
        <v>1.84</v>
      </c>
      <c r="AA33" s="22">
        <v>12001000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>
        <v>13553000</v>
      </c>
      <c r="F37" s="27">
        <v>13553000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2721000</v>
      </c>
      <c r="Y37" s="27">
        <v>-2721000</v>
      </c>
      <c r="Z37" s="7">
        <v>-100</v>
      </c>
      <c r="AA37" s="25">
        <v>13553000</v>
      </c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9193000</v>
      </c>
      <c r="F38" s="21">
        <f t="shared" si="7"/>
        <v>9193000</v>
      </c>
      <c r="G38" s="21">
        <f t="shared" si="7"/>
        <v>1412908</v>
      </c>
      <c r="H38" s="21">
        <f t="shared" si="7"/>
        <v>1645003</v>
      </c>
      <c r="I38" s="21">
        <f t="shared" si="7"/>
        <v>1645003</v>
      </c>
      <c r="J38" s="21">
        <f t="shared" si="7"/>
        <v>4702914</v>
      </c>
      <c r="K38" s="21">
        <f t="shared" si="7"/>
        <v>1649005</v>
      </c>
      <c r="L38" s="21">
        <f t="shared" si="7"/>
        <v>1584439</v>
      </c>
      <c r="M38" s="21">
        <f t="shared" si="7"/>
        <v>1633707</v>
      </c>
      <c r="N38" s="21">
        <f t="shared" si="7"/>
        <v>4867151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9570065</v>
      </c>
      <c r="X38" s="21">
        <f t="shared" si="7"/>
        <v>2988400</v>
      </c>
      <c r="Y38" s="21">
        <f t="shared" si="7"/>
        <v>6581665</v>
      </c>
      <c r="Z38" s="4">
        <f>+IF(X38&lt;&gt;0,+(Y38/X38)*100,0)</f>
        <v>220.24042966135724</v>
      </c>
      <c r="AA38" s="19">
        <f>SUM(AA39:AA41)</f>
        <v>9193000</v>
      </c>
    </row>
    <row r="39" spans="1:27" ht="12.75">
      <c r="A39" s="5" t="s">
        <v>43</v>
      </c>
      <c r="B39" s="3"/>
      <c r="C39" s="22"/>
      <c r="D39" s="22"/>
      <c r="E39" s="23">
        <v>9193000</v>
      </c>
      <c r="F39" s="24">
        <v>9193000</v>
      </c>
      <c r="G39" s="24">
        <v>551273</v>
      </c>
      <c r="H39" s="24">
        <v>678674</v>
      </c>
      <c r="I39" s="24">
        <v>678674</v>
      </c>
      <c r="J39" s="24">
        <v>1908621</v>
      </c>
      <c r="K39" s="24">
        <v>685151</v>
      </c>
      <c r="L39" s="24">
        <v>630816</v>
      </c>
      <c r="M39" s="24">
        <v>644897</v>
      </c>
      <c r="N39" s="24">
        <v>1960864</v>
      </c>
      <c r="O39" s="24"/>
      <c r="P39" s="24"/>
      <c r="Q39" s="24"/>
      <c r="R39" s="24"/>
      <c r="S39" s="24"/>
      <c r="T39" s="24"/>
      <c r="U39" s="24"/>
      <c r="V39" s="24"/>
      <c r="W39" s="24">
        <v>3869485</v>
      </c>
      <c r="X39" s="24">
        <v>2988400</v>
      </c>
      <c r="Y39" s="24">
        <v>881085</v>
      </c>
      <c r="Z39" s="6">
        <v>29.48</v>
      </c>
      <c r="AA39" s="22">
        <v>9193000</v>
      </c>
    </row>
    <row r="40" spans="1:27" ht="12.7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2.75">
      <c r="A41" s="5" t="s">
        <v>45</v>
      </c>
      <c r="B41" s="3"/>
      <c r="C41" s="22"/>
      <c r="D41" s="22"/>
      <c r="E41" s="23"/>
      <c r="F41" s="24"/>
      <c r="G41" s="24">
        <v>861635</v>
      </c>
      <c r="H41" s="24">
        <v>966329</v>
      </c>
      <c r="I41" s="24">
        <v>966329</v>
      </c>
      <c r="J41" s="24">
        <v>2794293</v>
      </c>
      <c r="K41" s="24">
        <v>963854</v>
      </c>
      <c r="L41" s="24">
        <v>953623</v>
      </c>
      <c r="M41" s="24">
        <v>988810</v>
      </c>
      <c r="N41" s="24">
        <v>2906287</v>
      </c>
      <c r="O41" s="24"/>
      <c r="P41" s="24"/>
      <c r="Q41" s="24"/>
      <c r="R41" s="24"/>
      <c r="S41" s="24"/>
      <c r="T41" s="24"/>
      <c r="U41" s="24"/>
      <c r="V41" s="24"/>
      <c r="W41" s="24">
        <v>5700580</v>
      </c>
      <c r="X41" s="24"/>
      <c r="Y41" s="24">
        <v>5700580</v>
      </c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>
        <v>801000</v>
      </c>
      <c r="F47" s="21">
        <v>801000</v>
      </c>
      <c r="G47" s="21">
        <v>4250</v>
      </c>
      <c r="H47" s="21"/>
      <c r="I47" s="21"/>
      <c r="J47" s="21">
        <v>4250</v>
      </c>
      <c r="K47" s="21"/>
      <c r="L47" s="21">
        <v>41095</v>
      </c>
      <c r="M47" s="21">
        <v>37704</v>
      </c>
      <c r="N47" s="21">
        <v>78799</v>
      </c>
      <c r="O47" s="21"/>
      <c r="P47" s="21"/>
      <c r="Q47" s="21"/>
      <c r="R47" s="21"/>
      <c r="S47" s="21"/>
      <c r="T47" s="21"/>
      <c r="U47" s="21"/>
      <c r="V47" s="21"/>
      <c r="W47" s="21">
        <v>83049</v>
      </c>
      <c r="X47" s="21">
        <v>801000</v>
      </c>
      <c r="Y47" s="21">
        <v>-717951</v>
      </c>
      <c r="Z47" s="4">
        <v>-89.63</v>
      </c>
      <c r="AA47" s="19">
        <v>801000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136612841</v>
      </c>
      <c r="F48" s="46">
        <f t="shared" si="9"/>
        <v>136612841</v>
      </c>
      <c r="G48" s="46">
        <f t="shared" si="9"/>
        <v>13628516</v>
      </c>
      <c r="H48" s="46">
        <f t="shared" si="9"/>
        <v>8270579</v>
      </c>
      <c r="I48" s="46">
        <f t="shared" si="9"/>
        <v>8270579</v>
      </c>
      <c r="J48" s="46">
        <f t="shared" si="9"/>
        <v>30169674</v>
      </c>
      <c r="K48" s="46">
        <f t="shared" si="9"/>
        <v>9519061</v>
      </c>
      <c r="L48" s="46">
        <f t="shared" si="9"/>
        <v>8962722</v>
      </c>
      <c r="M48" s="46">
        <f t="shared" si="9"/>
        <v>9485459</v>
      </c>
      <c r="N48" s="46">
        <f t="shared" si="9"/>
        <v>27967242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58136916</v>
      </c>
      <c r="X48" s="46">
        <f t="shared" si="9"/>
        <v>50331400</v>
      </c>
      <c r="Y48" s="46">
        <f t="shared" si="9"/>
        <v>7805516</v>
      </c>
      <c r="Z48" s="47">
        <f>+IF(X48&lt;&gt;0,+(Y48/X48)*100,0)</f>
        <v>15.5082433629901</v>
      </c>
      <c r="AA48" s="44">
        <f>+AA28+AA32+AA38+AA42+AA47</f>
        <v>136612841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-7903841</v>
      </c>
      <c r="F49" s="50">
        <f t="shared" si="10"/>
        <v>-7903841</v>
      </c>
      <c r="G49" s="50">
        <f t="shared" si="10"/>
        <v>36950083</v>
      </c>
      <c r="H49" s="50">
        <f t="shared" si="10"/>
        <v>-5282088</v>
      </c>
      <c r="I49" s="50">
        <f t="shared" si="10"/>
        <v>-7327375</v>
      </c>
      <c r="J49" s="50">
        <f t="shared" si="10"/>
        <v>24340620</v>
      </c>
      <c r="K49" s="50">
        <f t="shared" si="10"/>
        <v>-8523574</v>
      </c>
      <c r="L49" s="50">
        <f t="shared" si="10"/>
        <v>-7178803</v>
      </c>
      <c r="M49" s="50">
        <f t="shared" si="10"/>
        <v>31613432</v>
      </c>
      <c r="N49" s="50">
        <f t="shared" si="10"/>
        <v>15911055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40251675</v>
      </c>
      <c r="X49" s="50">
        <f>IF(F25=F48,0,X25-X48)</f>
        <v>35357600</v>
      </c>
      <c r="Y49" s="50">
        <f t="shared" si="10"/>
        <v>4894075</v>
      </c>
      <c r="Z49" s="51">
        <f>+IF(X49&lt;&gt;0,+(Y49/X49)*100,0)</f>
        <v>13.8416493200896</v>
      </c>
      <c r="AA49" s="48">
        <f>+AA25-AA48</f>
        <v>-7903841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141645014</v>
      </c>
      <c r="D5" s="19">
        <f>SUM(D6:D8)</f>
        <v>0</v>
      </c>
      <c r="E5" s="20">
        <f t="shared" si="0"/>
        <v>137412111</v>
      </c>
      <c r="F5" s="21">
        <f t="shared" si="0"/>
        <v>137412111</v>
      </c>
      <c r="G5" s="21">
        <f t="shared" si="0"/>
        <v>29705550</v>
      </c>
      <c r="H5" s="21">
        <f t="shared" si="0"/>
        <v>7774691</v>
      </c>
      <c r="I5" s="21">
        <f t="shared" si="0"/>
        <v>8485399</v>
      </c>
      <c r="J5" s="21">
        <f t="shared" si="0"/>
        <v>45965640</v>
      </c>
      <c r="K5" s="21">
        <f t="shared" si="0"/>
        <v>8309344</v>
      </c>
      <c r="L5" s="21">
        <f t="shared" si="0"/>
        <v>8617500</v>
      </c>
      <c r="M5" s="21">
        <f t="shared" si="0"/>
        <v>24804070</v>
      </c>
      <c r="N5" s="21">
        <f t="shared" si="0"/>
        <v>41730914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87696554</v>
      </c>
      <c r="X5" s="21">
        <f t="shared" si="0"/>
        <v>68706054</v>
      </c>
      <c r="Y5" s="21">
        <f t="shared" si="0"/>
        <v>18990500</v>
      </c>
      <c r="Z5" s="4">
        <f>+IF(X5&lt;&gt;0,+(Y5/X5)*100,0)</f>
        <v>27.640213481042004</v>
      </c>
      <c r="AA5" s="19">
        <f>SUM(AA6:AA8)</f>
        <v>137412111</v>
      </c>
    </row>
    <row r="6" spans="1:27" ht="12.75">
      <c r="A6" s="5" t="s">
        <v>33</v>
      </c>
      <c r="B6" s="3"/>
      <c r="C6" s="22">
        <v>45597726</v>
      </c>
      <c r="D6" s="22"/>
      <c r="E6" s="23">
        <v>49136427</v>
      </c>
      <c r="F6" s="24">
        <v>49136427</v>
      </c>
      <c r="G6" s="24">
        <v>20350333</v>
      </c>
      <c r="H6" s="24">
        <v>1806</v>
      </c>
      <c r="I6" s="24">
        <v>22783</v>
      </c>
      <c r="J6" s="24">
        <v>20374922</v>
      </c>
      <c r="K6" s="24">
        <v>161415</v>
      </c>
      <c r="L6" s="24">
        <v>22315</v>
      </c>
      <c r="M6" s="24">
        <v>16279508</v>
      </c>
      <c r="N6" s="24">
        <v>16463238</v>
      </c>
      <c r="O6" s="24"/>
      <c r="P6" s="24"/>
      <c r="Q6" s="24"/>
      <c r="R6" s="24"/>
      <c r="S6" s="24"/>
      <c r="T6" s="24"/>
      <c r="U6" s="24"/>
      <c r="V6" s="24"/>
      <c r="W6" s="24">
        <v>36838160</v>
      </c>
      <c r="X6" s="24">
        <v>24568218</v>
      </c>
      <c r="Y6" s="24">
        <v>12269942</v>
      </c>
      <c r="Z6" s="6">
        <v>49.94</v>
      </c>
      <c r="AA6" s="22">
        <v>49136427</v>
      </c>
    </row>
    <row r="7" spans="1:27" ht="12.75">
      <c r="A7" s="5" t="s">
        <v>34</v>
      </c>
      <c r="B7" s="3"/>
      <c r="C7" s="25">
        <v>93394707</v>
      </c>
      <c r="D7" s="25"/>
      <c r="E7" s="26">
        <v>88275684</v>
      </c>
      <c r="F7" s="27">
        <v>88275684</v>
      </c>
      <c r="G7" s="27">
        <v>9199322</v>
      </c>
      <c r="H7" s="27">
        <v>7703354</v>
      </c>
      <c r="I7" s="27">
        <v>8273344</v>
      </c>
      <c r="J7" s="27">
        <v>25176020</v>
      </c>
      <c r="K7" s="27">
        <v>8087040</v>
      </c>
      <c r="L7" s="27">
        <v>8316017</v>
      </c>
      <c r="M7" s="27">
        <v>8425964</v>
      </c>
      <c r="N7" s="27">
        <v>24829021</v>
      </c>
      <c r="O7" s="27"/>
      <c r="P7" s="27"/>
      <c r="Q7" s="27"/>
      <c r="R7" s="27"/>
      <c r="S7" s="27"/>
      <c r="T7" s="27"/>
      <c r="U7" s="27"/>
      <c r="V7" s="27"/>
      <c r="W7" s="27">
        <v>50005041</v>
      </c>
      <c r="X7" s="27">
        <v>44137836</v>
      </c>
      <c r="Y7" s="27">
        <v>5867205</v>
      </c>
      <c r="Z7" s="7">
        <v>13.29</v>
      </c>
      <c r="AA7" s="25">
        <v>88275684</v>
      </c>
    </row>
    <row r="8" spans="1:27" ht="12.75">
      <c r="A8" s="5" t="s">
        <v>35</v>
      </c>
      <c r="B8" s="3"/>
      <c r="C8" s="22">
        <v>2652581</v>
      </c>
      <c r="D8" s="22"/>
      <c r="E8" s="23"/>
      <c r="F8" s="24"/>
      <c r="G8" s="24">
        <v>155895</v>
      </c>
      <c r="H8" s="24">
        <v>69531</v>
      </c>
      <c r="I8" s="24">
        <v>189272</v>
      </c>
      <c r="J8" s="24">
        <v>414698</v>
      </c>
      <c r="K8" s="24">
        <v>60889</v>
      </c>
      <c r="L8" s="24">
        <v>279168</v>
      </c>
      <c r="M8" s="24">
        <v>98598</v>
      </c>
      <c r="N8" s="24">
        <v>438655</v>
      </c>
      <c r="O8" s="24"/>
      <c r="P8" s="24"/>
      <c r="Q8" s="24"/>
      <c r="R8" s="24"/>
      <c r="S8" s="24"/>
      <c r="T8" s="24"/>
      <c r="U8" s="24"/>
      <c r="V8" s="24"/>
      <c r="W8" s="24">
        <v>853353</v>
      </c>
      <c r="X8" s="24"/>
      <c r="Y8" s="24">
        <v>853353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826175</v>
      </c>
      <c r="D9" s="19">
        <f>SUM(D10:D14)</f>
        <v>0</v>
      </c>
      <c r="E9" s="20">
        <f t="shared" si="1"/>
        <v>1152500</v>
      </c>
      <c r="F9" s="21">
        <f t="shared" si="1"/>
        <v>1152500</v>
      </c>
      <c r="G9" s="21">
        <f t="shared" si="1"/>
        <v>145290</v>
      </c>
      <c r="H9" s="21">
        <f t="shared" si="1"/>
        <v>81277</v>
      </c>
      <c r="I9" s="21">
        <f t="shared" si="1"/>
        <v>65199</v>
      </c>
      <c r="J9" s="21">
        <f t="shared" si="1"/>
        <v>291766</v>
      </c>
      <c r="K9" s="21">
        <f t="shared" si="1"/>
        <v>82626</v>
      </c>
      <c r="L9" s="21">
        <f t="shared" si="1"/>
        <v>110244</v>
      </c>
      <c r="M9" s="21">
        <f t="shared" si="1"/>
        <v>73954</v>
      </c>
      <c r="N9" s="21">
        <f t="shared" si="1"/>
        <v>266824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558590</v>
      </c>
      <c r="X9" s="21">
        <f t="shared" si="1"/>
        <v>576252</v>
      </c>
      <c r="Y9" s="21">
        <f t="shared" si="1"/>
        <v>-17662</v>
      </c>
      <c r="Z9" s="4">
        <f>+IF(X9&lt;&gt;0,+(Y9/X9)*100,0)</f>
        <v>-3.064978516343544</v>
      </c>
      <c r="AA9" s="19">
        <f>SUM(AA10:AA14)</f>
        <v>1152500</v>
      </c>
    </row>
    <row r="10" spans="1:27" ht="12.75">
      <c r="A10" s="5" t="s">
        <v>37</v>
      </c>
      <c r="B10" s="3"/>
      <c r="C10" s="22">
        <v>785817</v>
      </c>
      <c r="D10" s="22"/>
      <c r="E10" s="23">
        <v>500000</v>
      </c>
      <c r="F10" s="24">
        <v>500000</v>
      </c>
      <c r="G10" s="24">
        <v>141820</v>
      </c>
      <c r="H10" s="24">
        <v>73603</v>
      </c>
      <c r="I10" s="24">
        <v>63418</v>
      </c>
      <c r="J10" s="24">
        <v>278841</v>
      </c>
      <c r="K10" s="24">
        <v>81627</v>
      </c>
      <c r="L10" s="24">
        <v>93387</v>
      </c>
      <c r="M10" s="24">
        <v>68946</v>
      </c>
      <c r="N10" s="24">
        <v>243960</v>
      </c>
      <c r="O10" s="24"/>
      <c r="P10" s="24"/>
      <c r="Q10" s="24"/>
      <c r="R10" s="24"/>
      <c r="S10" s="24"/>
      <c r="T10" s="24"/>
      <c r="U10" s="24"/>
      <c r="V10" s="24"/>
      <c r="W10" s="24">
        <v>522801</v>
      </c>
      <c r="X10" s="24">
        <v>250002</v>
      </c>
      <c r="Y10" s="24">
        <v>272799</v>
      </c>
      <c r="Z10" s="6">
        <v>109.12</v>
      </c>
      <c r="AA10" s="22">
        <v>500000</v>
      </c>
    </row>
    <row r="11" spans="1:27" ht="12.75">
      <c r="A11" s="5" t="s">
        <v>38</v>
      </c>
      <c r="B11" s="3"/>
      <c r="C11" s="22">
        <v>16044</v>
      </c>
      <c r="D11" s="22"/>
      <c r="E11" s="23">
        <v>47500</v>
      </c>
      <c r="F11" s="24">
        <v>47500</v>
      </c>
      <c r="G11" s="24">
        <v>599</v>
      </c>
      <c r="H11" s="24">
        <v>2297</v>
      </c>
      <c r="I11" s="24">
        <v>1701</v>
      </c>
      <c r="J11" s="24">
        <v>4597</v>
      </c>
      <c r="K11" s="24"/>
      <c r="L11" s="24">
        <v>9873</v>
      </c>
      <c r="M11" s="24">
        <v>3132</v>
      </c>
      <c r="N11" s="24">
        <v>13005</v>
      </c>
      <c r="O11" s="24"/>
      <c r="P11" s="24"/>
      <c r="Q11" s="24"/>
      <c r="R11" s="24"/>
      <c r="S11" s="24"/>
      <c r="T11" s="24"/>
      <c r="U11" s="24"/>
      <c r="V11" s="24"/>
      <c r="W11" s="24">
        <v>17602</v>
      </c>
      <c r="X11" s="24">
        <v>23748</v>
      </c>
      <c r="Y11" s="24">
        <v>-6146</v>
      </c>
      <c r="Z11" s="6">
        <v>-25.88</v>
      </c>
      <c r="AA11" s="22">
        <v>47500</v>
      </c>
    </row>
    <row r="12" spans="1:27" ht="12.75">
      <c r="A12" s="5" t="s">
        <v>39</v>
      </c>
      <c r="B12" s="3"/>
      <c r="C12" s="22">
        <v>6500</v>
      </c>
      <c r="D12" s="22"/>
      <c r="E12" s="23"/>
      <c r="F12" s="24"/>
      <c r="G12" s="24">
        <v>1796</v>
      </c>
      <c r="H12" s="24"/>
      <c r="I12" s="24"/>
      <c r="J12" s="24">
        <v>1796</v>
      </c>
      <c r="K12" s="24">
        <v>599</v>
      </c>
      <c r="L12" s="24">
        <v>6584</v>
      </c>
      <c r="M12" s="24">
        <v>1796</v>
      </c>
      <c r="N12" s="24">
        <v>8979</v>
      </c>
      <c r="O12" s="24"/>
      <c r="P12" s="24"/>
      <c r="Q12" s="24"/>
      <c r="R12" s="24"/>
      <c r="S12" s="24"/>
      <c r="T12" s="24"/>
      <c r="U12" s="24"/>
      <c r="V12" s="24"/>
      <c r="W12" s="24">
        <v>10775</v>
      </c>
      <c r="X12" s="24"/>
      <c r="Y12" s="24">
        <v>10775</v>
      </c>
      <c r="Z12" s="6">
        <v>0</v>
      </c>
      <c r="AA12" s="22"/>
    </row>
    <row r="13" spans="1:27" ht="12.75">
      <c r="A13" s="5" t="s">
        <v>40</v>
      </c>
      <c r="B13" s="3"/>
      <c r="C13" s="22">
        <v>17814</v>
      </c>
      <c r="D13" s="22"/>
      <c r="E13" s="23">
        <v>605000</v>
      </c>
      <c r="F13" s="24">
        <v>605000</v>
      </c>
      <c r="G13" s="24">
        <v>1075</v>
      </c>
      <c r="H13" s="24">
        <v>5377</v>
      </c>
      <c r="I13" s="24">
        <v>80</v>
      </c>
      <c r="J13" s="24">
        <v>6532</v>
      </c>
      <c r="K13" s="24">
        <v>400</v>
      </c>
      <c r="L13" s="24">
        <v>400</v>
      </c>
      <c r="M13" s="24">
        <v>80</v>
      </c>
      <c r="N13" s="24">
        <v>880</v>
      </c>
      <c r="O13" s="24"/>
      <c r="P13" s="24"/>
      <c r="Q13" s="24"/>
      <c r="R13" s="24"/>
      <c r="S13" s="24"/>
      <c r="T13" s="24"/>
      <c r="U13" s="24"/>
      <c r="V13" s="24"/>
      <c r="W13" s="24">
        <v>7412</v>
      </c>
      <c r="X13" s="24">
        <v>302502</v>
      </c>
      <c r="Y13" s="24">
        <v>-295090</v>
      </c>
      <c r="Z13" s="6">
        <v>-97.55</v>
      </c>
      <c r="AA13" s="22">
        <v>605000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28462850</v>
      </c>
      <c r="D15" s="19">
        <f>SUM(D16:D18)</f>
        <v>0</v>
      </c>
      <c r="E15" s="20">
        <f t="shared" si="2"/>
        <v>41116140</v>
      </c>
      <c r="F15" s="21">
        <f t="shared" si="2"/>
        <v>41116140</v>
      </c>
      <c r="G15" s="21">
        <f t="shared" si="2"/>
        <v>11847036</v>
      </c>
      <c r="H15" s="21">
        <f t="shared" si="2"/>
        <v>18515598</v>
      </c>
      <c r="I15" s="21">
        <f t="shared" si="2"/>
        <v>21398</v>
      </c>
      <c r="J15" s="21">
        <f t="shared" si="2"/>
        <v>30384032</v>
      </c>
      <c r="K15" s="21">
        <f t="shared" si="2"/>
        <v>6335440</v>
      </c>
      <c r="L15" s="21">
        <f t="shared" si="2"/>
        <v>15712372</v>
      </c>
      <c r="M15" s="21">
        <f t="shared" si="2"/>
        <v>9186233</v>
      </c>
      <c r="N15" s="21">
        <f t="shared" si="2"/>
        <v>31234045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61618077</v>
      </c>
      <c r="X15" s="21">
        <f t="shared" si="2"/>
        <v>20558070</v>
      </c>
      <c r="Y15" s="21">
        <f t="shared" si="2"/>
        <v>41060007</v>
      </c>
      <c r="Z15" s="4">
        <f>+IF(X15&lt;&gt;0,+(Y15/X15)*100,0)</f>
        <v>199.72695394071525</v>
      </c>
      <c r="AA15" s="19">
        <f>SUM(AA16:AA18)</f>
        <v>41116140</v>
      </c>
    </row>
    <row r="16" spans="1:27" ht="12.75">
      <c r="A16" s="5" t="s">
        <v>43</v>
      </c>
      <c r="B16" s="3"/>
      <c r="C16" s="22">
        <v>189626</v>
      </c>
      <c r="D16" s="22"/>
      <c r="E16" s="23">
        <v>11535000</v>
      </c>
      <c r="F16" s="24">
        <v>11535000</v>
      </c>
      <c r="G16" s="24"/>
      <c r="H16" s="24">
        <v>18500478</v>
      </c>
      <c r="I16" s="24"/>
      <c r="J16" s="24">
        <v>18500478</v>
      </c>
      <c r="K16" s="24">
        <v>6300300</v>
      </c>
      <c r="L16" s="24">
        <v>15007509</v>
      </c>
      <c r="M16" s="24">
        <v>4870</v>
      </c>
      <c r="N16" s="24">
        <v>21312679</v>
      </c>
      <c r="O16" s="24"/>
      <c r="P16" s="24"/>
      <c r="Q16" s="24"/>
      <c r="R16" s="24"/>
      <c r="S16" s="24"/>
      <c r="T16" s="24"/>
      <c r="U16" s="24"/>
      <c r="V16" s="24"/>
      <c r="W16" s="24">
        <v>39813157</v>
      </c>
      <c r="X16" s="24">
        <v>5767500</v>
      </c>
      <c r="Y16" s="24">
        <v>34045657</v>
      </c>
      <c r="Z16" s="6">
        <v>590.3</v>
      </c>
      <c r="AA16" s="22">
        <v>11535000</v>
      </c>
    </row>
    <row r="17" spans="1:27" ht="12.75">
      <c r="A17" s="5" t="s">
        <v>44</v>
      </c>
      <c r="B17" s="3"/>
      <c r="C17" s="22">
        <v>28273224</v>
      </c>
      <c r="D17" s="22"/>
      <c r="E17" s="23">
        <v>29581140</v>
      </c>
      <c r="F17" s="24">
        <v>29581140</v>
      </c>
      <c r="G17" s="24">
        <v>11847036</v>
      </c>
      <c r="H17" s="24">
        <v>15120</v>
      </c>
      <c r="I17" s="24">
        <v>21398</v>
      </c>
      <c r="J17" s="24">
        <v>11883554</v>
      </c>
      <c r="K17" s="24">
        <v>35140</v>
      </c>
      <c r="L17" s="24">
        <v>704863</v>
      </c>
      <c r="M17" s="24">
        <v>9181363</v>
      </c>
      <c r="N17" s="24">
        <v>9921366</v>
      </c>
      <c r="O17" s="24"/>
      <c r="P17" s="24"/>
      <c r="Q17" s="24"/>
      <c r="R17" s="24"/>
      <c r="S17" s="24"/>
      <c r="T17" s="24"/>
      <c r="U17" s="24"/>
      <c r="V17" s="24"/>
      <c r="W17" s="24">
        <v>21804920</v>
      </c>
      <c r="X17" s="24">
        <v>14790570</v>
      </c>
      <c r="Y17" s="24">
        <v>7014350</v>
      </c>
      <c r="Z17" s="6">
        <v>47.42</v>
      </c>
      <c r="AA17" s="22">
        <v>29581140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364295123</v>
      </c>
      <c r="D19" s="19">
        <f>SUM(D20:D23)</f>
        <v>0</v>
      </c>
      <c r="E19" s="20">
        <f t="shared" si="3"/>
        <v>371868852</v>
      </c>
      <c r="F19" s="21">
        <f t="shared" si="3"/>
        <v>371868852</v>
      </c>
      <c r="G19" s="21">
        <f t="shared" si="3"/>
        <v>86588520</v>
      </c>
      <c r="H19" s="21">
        <f t="shared" si="3"/>
        <v>19188825</v>
      </c>
      <c r="I19" s="21">
        <f t="shared" si="3"/>
        <v>16422314</v>
      </c>
      <c r="J19" s="21">
        <f t="shared" si="3"/>
        <v>122199659</v>
      </c>
      <c r="K19" s="21">
        <f t="shared" si="3"/>
        <v>16547367</v>
      </c>
      <c r="L19" s="21">
        <f t="shared" si="3"/>
        <v>16684351</v>
      </c>
      <c r="M19" s="21">
        <f t="shared" si="3"/>
        <v>49165739</v>
      </c>
      <c r="N19" s="21">
        <f t="shared" si="3"/>
        <v>82397457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204597116</v>
      </c>
      <c r="X19" s="21">
        <f t="shared" si="3"/>
        <v>185934432</v>
      </c>
      <c r="Y19" s="21">
        <f t="shared" si="3"/>
        <v>18662684</v>
      </c>
      <c r="Z19" s="4">
        <f>+IF(X19&lt;&gt;0,+(Y19/X19)*100,0)</f>
        <v>10.037239364035596</v>
      </c>
      <c r="AA19" s="19">
        <f>SUM(AA20:AA23)</f>
        <v>371868852</v>
      </c>
    </row>
    <row r="20" spans="1:27" ht="12.75">
      <c r="A20" s="5" t="s">
        <v>47</v>
      </c>
      <c r="B20" s="3"/>
      <c r="C20" s="22">
        <v>93624906</v>
      </c>
      <c r="D20" s="22"/>
      <c r="E20" s="23">
        <v>96953918</v>
      </c>
      <c r="F20" s="24">
        <v>96953918</v>
      </c>
      <c r="G20" s="24">
        <v>17666629</v>
      </c>
      <c r="H20" s="24">
        <v>6789140</v>
      </c>
      <c r="I20" s="24">
        <v>5405975</v>
      </c>
      <c r="J20" s="24">
        <v>29861744</v>
      </c>
      <c r="K20" s="24">
        <v>5498101</v>
      </c>
      <c r="L20" s="24">
        <v>5454895</v>
      </c>
      <c r="M20" s="24">
        <v>12454482</v>
      </c>
      <c r="N20" s="24">
        <v>23407478</v>
      </c>
      <c r="O20" s="24"/>
      <c r="P20" s="24"/>
      <c r="Q20" s="24"/>
      <c r="R20" s="24"/>
      <c r="S20" s="24"/>
      <c r="T20" s="24"/>
      <c r="U20" s="24"/>
      <c r="V20" s="24"/>
      <c r="W20" s="24">
        <v>53269222</v>
      </c>
      <c r="X20" s="24">
        <v>48476964</v>
      </c>
      <c r="Y20" s="24">
        <v>4792258</v>
      </c>
      <c r="Z20" s="6">
        <v>9.89</v>
      </c>
      <c r="AA20" s="22">
        <v>96953918</v>
      </c>
    </row>
    <row r="21" spans="1:27" ht="12.75">
      <c r="A21" s="5" t="s">
        <v>48</v>
      </c>
      <c r="B21" s="3"/>
      <c r="C21" s="22">
        <v>157840701</v>
      </c>
      <c r="D21" s="22"/>
      <c r="E21" s="23">
        <v>170199220</v>
      </c>
      <c r="F21" s="24">
        <v>170199220</v>
      </c>
      <c r="G21" s="24">
        <v>42260141</v>
      </c>
      <c r="H21" s="24">
        <v>5247287</v>
      </c>
      <c r="I21" s="24">
        <v>5051838</v>
      </c>
      <c r="J21" s="24">
        <v>52559266</v>
      </c>
      <c r="K21" s="24">
        <v>5076381</v>
      </c>
      <c r="L21" s="24">
        <v>5260537</v>
      </c>
      <c r="M21" s="24">
        <v>14173043</v>
      </c>
      <c r="N21" s="24">
        <v>24509961</v>
      </c>
      <c r="O21" s="24"/>
      <c r="P21" s="24"/>
      <c r="Q21" s="24"/>
      <c r="R21" s="24"/>
      <c r="S21" s="24"/>
      <c r="T21" s="24"/>
      <c r="U21" s="24"/>
      <c r="V21" s="24"/>
      <c r="W21" s="24">
        <v>77069227</v>
      </c>
      <c r="X21" s="24">
        <v>85099608</v>
      </c>
      <c r="Y21" s="24">
        <v>-8030381</v>
      </c>
      <c r="Z21" s="6">
        <v>-9.44</v>
      </c>
      <c r="AA21" s="22">
        <v>170199220</v>
      </c>
    </row>
    <row r="22" spans="1:27" ht="12.75">
      <c r="A22" s="5" t="s">
        <v>49</v>
      </c>
      <c r="B22" s="3"/>
      <c r="C22" s="25">
        <v>54618530</v>
      </c>
      <c r="D22" s="25"/>
      <c r="E22" s="26">
        <v>54152796</v>
      </c>
      <c r="F22" s="27">
        <v>54152796</v>
      </c>
      <c r="G22" s="27">
        <v>14754708</v>
      </c>
      <c r="H22" s="27">
        <v>3817342</v>
      </c>
      <c r="I22" s="27">
        <v>2621428</v>
      </c>
      <c r="J22" s="27">
        <v>21193478</v>
      </c>
      <c r="K22" s="27">
        <v>2624964</v>
      </c>
      <c r="L22" s="27">
        <v>2622411</v>
      </c>
      <c r="M22" s="27">
        <v>12336216</v>
      </c>
      <c r="N22" s="27">
        <v>17583591</v>
      </c>
      <c r="O22" s="27"/>
      <c r="P22" s="27"/>
      <c r="Q22" s="27"/>
      <c r="R22" s="27"/>
      <c r="S22" s="27"/>
      <c r="T22" s="27"/>
      <c r="U22" s="27"/>
      <c r="V22" s="27"/>
      <c r="W22" s="27">
        <v>38777069</v>
      </c>
      <c r="X22" s="27">
        <v>27076398</v>
      </c>
      <c r="Y22" s="27">
        <v>11700671</v>
      </c>
      <c r="Z22" s="7">
        <v>43.21</v>
      </c>
      <c r="AA22" s="25">
        <v>54152796</v>
      </c>
    </row>
    <row r="23" spans="1:27" ht="12.75">
      <c r="A23" s="5" t="s">
        <v>50</v>
      </c>
      <c r="B23" s="3"/>
      <c r="C23" s="22">
        <v>58210986</v>
      </c>
      <c r="D23" s="22"/>
      <c r="E23" s="23">
        <v>50562918</v>
      </c>
      <c r="F23" s="24">
        <v>50562918</v>
      </c>
      <c r="G23" s="24">
        <v>11907042</v>
      </c>
      <c r="H23" s="24">
        <v>3335056</v>
      </c>
      <c r="I23" s="24">
        <v>3343073</v>
      </c>
      <c r="J23" s="24">
        <v>18585171</v>
      </c>
      <c r="K23" s="24">
        <v>3347921</v>
      </c>
      <c r="L23" s="24">
        <v>3346508</v>
      </c>
      <c r="M23" s="24">
        <v>10201998</v>
      </c>
      <c r="N23" s="24">
        <v>16896427</v>
      </c>
      <c r="O23" s="24"/>
      <c r="P23" s="24"/>
      <c r="Q23" s="24"/>
      <c r="R23" s="24"/>
      <c r="S23" s="24"/>
      <c r="T23" s="24"/>
      <c r="U23" s="24"/>
      <c r="V23" s="24"/>
      <c r="W23" s="24">
        <v>35481598</v>
      </c>
      <c r="X23" s="24">
        <v>25281462</v>
      </c>
      <c r="Y23" s="24">
        <v>10200136</v>
      </c>
      <c r="Z23" s="6">
        <v>40.35</v>
      </c>
      <c r="AA23" s="22">
        <v>50562918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535229162</v>
      </c>
      <c r="D25" s="44">
        <f>+D5+D9+D15+D19+D24</f>
        <v>0</v>
      </c>
      <c r="E25" s="45">
        <f t="shared" si="4"/>
        <v>551549603</v>
      </c>
      <c r="F25" s="46">
        <f t="shared" si="4"/>
        <v>551549603</v>
      </c>
      <c r="G25" s="46">
        <f t="shared" si="4"/>
        <v>128286396</v>
      </c>
      <c r="H25" s="46">
        <f t="shared" si="4"/>
        <v>45560391</v>
      </c>
      <c r="I25" s="46">
        <f t="shared" si="4"/>
        <v>24994310</v>
      </c>
      <c r="J25" s="46">
        <f t="shared" si="4"/>
        <v>198841097</v>
      </c>
      <c r="K25" s="46">
        <f t="shared" si="4"/>
        <v>31274777</v>
      </c>
      <c r="L25" s="46">
        <f t="shared" si="4"/>
        <v>41124467</v>
      </c>
      <c r="M25" s="46">
        <f t="shared" si="4"/>
        <v>83229996</v>
      </c>
      <c r="N25" s="46">
        <f t="shared" si="4"/>
        <v>155629240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354470337</v>
      </c>
      <c r="X25" s="46">
        <f t="shared" si="4"/>
        <v>275774808</v>
      </c>
      <c r="Y25" s="46">
        <f t="shared" si="4"/>
        <v>78695529</v>
      </c>
      <c r="Z25" s="47">
        <f>+IF(X25&lt;&gt;0,+(Y25/X25)*100,0)</f>
        <v>28.53615584785395</v>
      </c>
      <c r="AA25" s="44">
        <f>+AA5+AA9+AA15+AA19+AA24</f>
        <v>551549603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171435391</v>
      </c>
      <c r="D28" s="19">
        <f>SUM(D29:D31)</f>
        <v>0</v>
      </c>
      <c r="E28" s="20">
        <f t="shared" si="5"/>
        <v>130146054</v>
      </c>
      <c r="F28" s="21">
        <f t="shared" si="5"/>
        <v>130146054</v>
      </c>
      <c r="G28" s="21">
        <f t="shared" si="5"/>
        <v>7636695</v>
      </c>
      <c r="H28" s="21">
        <f t="shared" si="5"/>
        <v>13363874</v>
      </c>
      <c r="I28" s="21">
        <f t="shared" si="5"/>
        <v>10188612</v>
      </c>
      <c r="J28" s="21">
        <f t="shared" si="5"/>
        <v>31189181</v>
      </c>
      <c r="K28" s="21">
        <f t="shared" si="5"/>
        <v>9648464</v>
      </c>
      <c r="L28" s="21">
        <f t="shared" si="5"/>
        <v>11154357</v>
      </c>
      <c r="M28" s="21">
        <f t="shared" si="5"/>
        <v>13094958</v>
      </c>
      <c r="N28" s="21">
        <f t="shared" si="5"/>
        <v>33897779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65086960</v>
      </c>
      <c r="X28" s="21">
        <f t="shared" si="5"/>
        <v>65073042</v>
      </c>
      <c r="Y28" s="21">
        <f t="shared" si="5"/>
        <v>13918</v>
      </c>
      <c r="Z28" s="4">
        <f>+IF(X28&lt;&gt;0,+(Y28/X28)*100,0)</f>
        <v>0.021388273196141654</v>
      </c>
      <c r="AA28" s="19">
        <f>SUM(AA29:AA31)</f>
        <v>130146054</v>
      </c>
    </row>
    <row r="29" spans="1:27" ht="12.75">
      <c r="A29" s="5" t="s">
        <v>33</v>
      </c>
      <c r="B29" s="3"/>
      <c r="C29" s="22">
        <v>57704767</v>
      </c>
      <c r="D29" s="22"/>
      <c r="E29" s="23">
        <v>33926298</v>
      </c>
      <c r="F29" s="24">
        <v>33926298</v>
      </c>
      <c r="G29" s="24">
        <v>2941867</v>
      </c>
      <c r="H29" s="24">
        <v>5976682</v>
      </c>
      <c r="I29" s="24">
        <v>4445126</v>
      </c>
      <c r="J29" s="24">
        <v>13363675</v>
      </c>
      <c r="K29" s="24">
        <v>4232737</v>
      </c>
      <c r="L29" s="24">
        <v>5407885</v>
      </c>
      <c r="M29" s="24">
        <v>5771635</v>
      </c>
      <c r="N29" s="24">
        <v>15412257</v>
      </c>
      <c r="O29" s="24"/>
      <c r="P29" s="24"/>
      <c r="Q29" s="24"/>
      <c r="R29" s="24"/>
      <c r="S29" s="24"/>
      <c r="T29" s="24"/>
      <c r="U29" s="24"/>
      <c r="V29" s="24"/>
      <c r="W29" s="24">
        <v>28775932</v>
      </c>
      <c r="X29" s="24">
        <v>16963176</v>
      </c>
      <c r="Y29" s="24">
        <v>11812756</v>
      </c>
      <c r="Z29" s="6">
        <v>69.64</v>
      </c>
      <c r="AA29" s="22">
        <v>33926298</v>
      </c>
    </row>
    <row r="30" spans="1:27" ht="12.75">
      <c r="A30" s="5" t="s">
        <v>34</v>
      </c>
      <c r="B30" s="3"/>
      <c r="C30" s="25">
        <v>62933359</v>
      </c>
      <c r="D30" s="25"/>
      <c r="E30" s="26">
        <v>85949776</v>
      </c>
      <c r="F30" s="27">
        <v>85949776</v>
      </c>
      <c r="G30" s="27">
        <v>2974265</v>
      </c>
      <c r="H30" s="27">
        <v>5336976</v>
      </c>
      <c r="I30" s="27">
        <v>3988737</v>
      </c>
      <c r="J30" s="27">
        <v>12299978</v>
      </c>
      <c r="K30" s="27">
        <v>4135780</v>
      </c>
      <c r="L30" s="27">
        <v>4224967</v>
      </c>
      <c r="M30" s="27">
        <v>6000142</v>
      </c>
      <c r="N30" s="27">
        <v>14360889</v>
      </c>
      <c r="O30" s="27"/>
      <c r="P30" s="27"/>
      <c r="Q30" s="27"/>
      <c r="R30" s="27"/>
      <c r="S30" s="27"/>
      <c r="T30" s="27"/>
      <c r="U30" s="27"/>
      <c r="V30" s="27"/>
      <c r="W30" s="27">
        <v>26660867</v>
      </c>
      <c r="X30" s="27">
        <v>42974862</v>
      </c>
      <c r="Y30" s="27">
        <v>-16313995</v>
      </c>
      <c r="Z30" s="7">
        <v>-37.96</v>
      </c>
      <c r="AA30" s="25">
        <v>85949776</v>
      </c>
    </row>
    <row r="31" spans="1:27" ht="12.75">
      <c r="A31" s="5" t="s">
        <v>35</v>
      </c>
      <c r="B31" s="3"/>
      <c r="C31" s="22">
        <v>50797265</v>
      </c>
      <c r="D31" s="22"/>
      <c r="E31" s="23">
        <v>10269980</v>
      </c>
      <c r="F31" s="24">
        <v>10269980</v>
      </c>
      <c r="G31" s="24">
        <v>1720563</v>
      </c>
      <c r="H31" s="24">
        <v>2050216</v>
      </c>
      <c r="I31" s="24">
        <v>1754749</v>
      </c>
      <c r="J31" s="24">
        <v>5525528</v>
      </c>
      <c r="K31" s="24">
        <v>1279947</v>
      </c>
      <c r="L31" s="24">
        <v>1521505</v>
      </c>
      <c r="M31" s="24">
        <v>1323181</v>
      </c>
      <c r="N31" s="24">
        <v>4124633</v>
      </c>
      <c r="O31" s="24"/>
      <c r="P31" s="24"/>
      <c r="Q31" s="24"/>
      <c r="R31" s="24"/>
      <c r="S31" s="24"/>
      <c r="T31" s="24"/>
      <c r="U31" s="24"/>
      <c r="V31" s="24"/>
      <c r="W31" s="24">
        <v>9650161</v>
      </c>
      <c r="X31" s="24">
        <v>5135004</v>
      </c>
      <c r="Y31" s="24">
        <v>4515157</v>
      </c>
      <c r="Z31" s="6">
        <v>87.93</v>
      </c>
      <c r="AA31" s="22">
        <v>10269980</v>
      </c>
    </row>
    <row r="32" spans="1:27" ht="12.75">
      <c r="A32" s="2" t="s">
        <v>36</v>
      </c>
      <c r="B32" s="3"/>
      <c r="C32" s="19">
        <f aca="true" t="shared" si="6" ref="C32:Y32">SUM(C33:C37)</f>
        <v>27566423</v>
      </c>
      <c r="D32" s="19">
        <f>SUM(D33:D37)</f>
        <v>0</v>
      </c>
      <c r="E32" s="20">
        <f t="shared" si="6"/>
        <v>37297150</v>
      </c>
      <c r="F32" s="21">
        <f t="shared" si="6"/>
        <v>37297150</v>
      </c>
      <c r="G32" s="21">
        <f t="shared" si="6"/>
        <v>3071961</v>
      </c>
      <c r="H32" s="21">
        <f t="shared" si="6"/>
        <v>3531388</v>
      </c>
      <c r="I32" s="21">
        <f t="shared" si="6"/>
        <v>1748261</v>
      </c>
      <c r="J32" s="21">
        <f t="shared" si="6"/>
        <v>8351610</v>
      </c>
      <c r="K32" s="21">
        <f t="shared" si="6"/>
        <v>1833629</v>
      </c>
      <c r="L32" s="21">
        <f t="shared" si="6"/>
        <v>1727775</v>
      </c>
      <c r="M32" s="21">
        <f t="shared" si="6"/>
        <v>770150</v>
      </c>
      <c r="N32" s="21">
        <f t="shared" si="6"/>
        <v>4331554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12683164</v>
      </c>
      <c r="X32" s="21">
        <f t="shared" si="6"/>
        <v>18648582</v>
      </c>
      <c r="Y32" s="21">
        <f t="shared" si="6"/>
        <v>-5965418</v>
      </c>
      <c r="Z32" s="4">
        <f>+IF(X32&lt;&gt;0,+(Y32/X32)*100,0)</f>
        <v>-31.988587657764008</v>
      </c>
      <c r="AA32" s="19">
        <f>SUM(AA33:AA37)</f>
        <v>37297150</v>
      </c>
    </row>
    <row r="33" spans="1:27" ht="12.75">
      <c r="A33" s="5" t="s">
        <v>37</v>
      </c>
      <c r="B33" s="3"/>
      <c r="C33" s="22">
        <v>6194275</v>
      </c>
      <c r="D33" s="22"/>
      <c r="E33" s="23">
        <v>7252646</v>
      </c>
      <c r="F33" s="24">
        <v>7252646</v>
      </c>
      <c r="G33" s="24">
        <v>438376</v>
      </c>
      <c r="H33" s="24">
        <v>510677</v>
      </c>
      <c r="I33" s="24">
        <v>357823</v>
      </c>
      <c r="J33" s="24">
        <v>1306876</v>
      </c>
      <c r="K33" s="24">
        <v>407759</v>
      </c>
      <c r="L33" s="24">
        <v>409549</v>
      </c>
      <c r="M33" s="24">
        <v>436759</v>
      </c>
      <c r="N33" s="24">
        <v>1254067</v>
      </c>
      <c r="O33" s="24"/>
      <c r="P33" s="24"/>
      <c r="Q33" s="24"/>
      <c r="R33" s="24"/>
      <c r="S33" s="24"/>
      <c r="T33" s="24"/>
      <c r="U33" s="24"/>
      <c r="V33" s="24"/>
      <c r="W33" s="24">
        <v>2560943</v>
      </c>
      <c r="X33" s="24">
        <v>3626322</v>
      </c>
      <c r="Y33" s="24">
        <v>-1065379</v>
      </c>
      <c r="Z33" s="6">
        <v>-29.38</v>
      </c>
      <c r="AA33" s="22">
        <v>7252646</v>
      </c>
    </row>
    <row r="34" spans="1:27" ht="12.75">
      <c r="A34" s="5" t="s">
        <v>38</v>
      </c>
      <c r="B34" s="3"/>
      <c r="C34" s="22">
        <v>9798789</v>
      </c>
      <c r="D34" s="22"/>
      <c r="E34" s="23">
        <v>11022863</v>
      </c>
      <c r="F34" s="24">
        <v>11022863</v>
      </c>
      <c r="G34" s="24">
        <v>556651</v>
      </c>
      <c r="H34" s="24">
        <v>752137</v>
      </c>
      <c r="I34" s="24">
        <v>618147</v>
      </c>
      <c r="J34" s="24">
        <v>1926935</v>
      </c>
      <c r="K34" s="24">
        <v>667511</v>
      </c>
      <c r="L34" s="24">
        <v>643982</v>
      </c>
      <c r="M34" s="24">
        <v>672681</v>
      </c>
      <c r="N34" s="24">
        <v>1984174</v>
      </c>
      <c r="O34" s="24"/>
      <c r="P34" s="24"/>
      <c r="Q34" s="24"/>
      <c r="R34" s="24"/>
      <c r="S34" s="24"/>
      <c r="T34" s="24"/>
      <c r="U34" s="24"/>
      <c r="V34" s="24"/>
      <c r="W34" s="24">
        <v>3911109</v>
      </c>
      <c r="X34" s="24">
        <v>5511438</v>
      </c>
      <c r="Y34" s="24">
        <v>-1600329</v>
      </c>
      <c r="Z34" s="6">
        <v>-29.04</v>
      </c>
      <c r="AA34" s="22">
        <v>11022863</v>
      </c>
    </row>
    <row r="35" spans="1:27" ht="12.75">
      <c r="A35" s="5" t="s">
        <v>39</v>
      </c>
      <c r="B35" s="3"/>
      <c r="C35" s="22">
        <v>590005</v>
      </c>
      <c r="D35" s="22"/>
      <c r="E35" s="23">
        <v>983519</v>
      </c>
      <c r="F35" s="24">
        <v>983519</v>
      </c>
      <c r="G35" s="24">
        <v>1382950</v>
      </c>
      <c r="H35" s="24">
        <v>1638466</v>
      </c>
      <c r="I35" s="24">
        <v>78388</v>
      </c>
      <c r="J35" s="24">
        <v>3099804</v>
      </c>
      <c r="K35" s="24">
        <v>59343</v>
      </c>
      <c r="L35" s="24">
        <v>47395</v>
      </c>
      <c r="M35" s="24">
        <v>65097</v>
      </c>
      <c r="N35" s="24">
        <v>171835</v>
      </c>
      <c r="O35" s="24"/>
      <c r="P35" s="24"/>
      <c r="Q35" s="24"/>
      <c r="R35" s="24"/>
      <c r="S35" s="24"/>
      <c r="T35" s="24"/>
      <c r="U35" s="24"/>
      <c r="V35" s="24"/>
      <c r="W35" s="24">
        <v>3271639</v>
      </c>
      <c r="X35" s="24">
        <v>491760</v>
      </c>
      <c r="Y35" s="24">
        <v>2779879</v>
      </c>
      <c r="Z35" s="6">
        <v>565.29</v>
      </c>
      <c r="AA35" s="22">
        <v>983519</v>
      </c>
    </row>
    <row r="36" spans="1:27" ht="12.75">
      <c r="A36" s="5" t="s">
        <v>40</v>
      </c>
      <c r="B36" s="3"/>
      <c r="C36" s="22">
        <v>9043653</v>
      </c>
      <c r="D36" s="22"/>
      <c r="E36" s="23">
        <v>17452030</v>
      </c>
      <c r="F36" s="24">
        <v>17452030</v>
      </c>
      <c r="G36" s="24">
        <v>693984</v>
      </c>
      <c r="H36" s="24">
        <v>630108</v>
      </c>
      <c r="I36" s="24">
        <v>693903</v>
      </c>
      <c r="J36" s="24">
        <v>2017995</v>
      </c>
      <c r="K36" s="24">
        <v>699016</v>
      </c>
      <c r="L36" s="24">
        <v>626849</v>
      </c>
      <c r="M36" s="24">
        <v>-404387</v>
      </c>
      <c r="N36" s="24">
        <v>921478</v>
      </c>
      <c r="O36" s="24"/>
      <c r="P36" s="24"/>
      <c r="Q36" s="24"/>
      <c r="R36" s="24"/>
      <c r="S36" s="24"/>
      <c r="T36" s="24"/>
      <c r="U36" s="24"/>
      <c r="V36" s="24"/>
      <c r="W36" s="24">
        <v>2939473</v>
      </c>
      <c r="X36" s="24">
        <v>8726016</v>
      </c>
      <c r="Y36" s="24">
        <v>-5786543</v>
      </c>
      <c r="Z36" s="6">
        <v>-66.31</v>
      </c>
      <c r="AA36" s="22">
        <v>17452030</v>
      </c>
    </row>
    <row r="37" spans="1:27" ht="12.75">
      <c r="A37" s="5" t="s">
        <v>41</v>
      </c>
      <c r="B37" s="3"/>
      <c r="C37" s="25">
        <v>1939701</v>
      </c>
      <c r="D37" s="25"/>
      <c r="E37" s="26">
        <v>586092</v>
      </c>
      <c r="F37" s="27">
        <v>586092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293046</v>
      </c>
      <c r="Y37" s="27">
        <v>-293046</v>
      </c>
      <c r="Z37" s="7">
        <v>-100</v>
      </c>
      <c r="AA37" s="25">
        <v>586092</v>
      </c>
    </row>
    <row r="38" spans="1:27" ht="12.75">
      <c r="A38" s="2" t="s">
        <v>42</v>
      </c>
      <c r="B38" s="8"/>
      <c r="C38" s="19">
        <f aca="true" t="shared" si="7" ref="C38:Y38">SUM(C39:C41)</f>
        <v>199736144</v>
      </c>
      <c r="D38" s="19">
        <f>SUM(D39:D41)</f>
        <v>0</v>
      </c>
      <c r="E38" s="20">
        <f t="shared" si="7"/>
        <v>286716381</v>
      </c>
      <c r="F38" s="21">
        <f t="shared" si="7"/>
        <v>286716381</v>
      </c>
      <c r="G38" s="21">
        <f t="shared" si="7"/>
        <v>2242067</v>
      </c>
      <c r="H38" s="21">
        <f t="shared" si="7"/>
        <v>2745559</v>
      </c>
      <c r="I38" s="21">
        <f t="shared" si="7"/>
        <v>3829903</v>
      </c>
      <c r="J38" s="21">
        <f t="shared" si="7"/>
        <v>8817529</v>
      </c>
      <c r="K38" s="21">
        <f t="shared" si="7"/>
        <v>3993032</v>
      </c>
      <c r="L38" s="21">
        <f t="shared" si="7"/>
        <v>3560988</v>
      </c>
      <c r="M38" s="21">
        <f t="shared" si="7"/>
        <v>3803150</v>
      </c>
      <c r="N38" s="21">
        <f t="shared" si="7"/>
        <v>11357170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20174699</v>
      </c>
      <c r="X38" s="21">
        <f t="shared" si="7"/>
        <v>143358132</v>
      </c>
      <c r="Y38" s="21">
        <f t="shared" si="7"/>
        <v>-123183433</v>
      </c>
      <c r="Z38" s="4">
        <f>+IF(X38&lt;&gt;0,+(Y38/X38)*100,0)</f>
        <v>-85.92706341904622</v>
      </c>
      <c r="AA38" s="19">
        <f>SUM(AA39:AA41)</f>
        <v>286716381</v>
      </c>
    </row>
    <row r="39" spans="1:27" ht="12.75">
      <c r="A39" s="5" t="s">
        <v>43</v>
      </c>
      <c r="B39" s="3"/>
      <c r="C39" s="22">
        <v>5078806</v>
      </c>
      <c r="D39" s="22"/>
      <c r="E39" s="23">
        <v>10051310</v>
      </c>
      <c r="F39" s="24">
        <v>10051310</v>
      </c>
      <c r="G39" s="24">
        <v>94756</v>
      </c>
      <c r="H39" s="24">
        <v>224907</v>
      </c>
      <c r="I39" s="24">
        <v>672380</v>
      </c>
      <c r="J39" s="24">
        <v>992043</v>
      </c>
      <c r="K39" s="24">
        <v>397283</v>
      </c>
      <c r="L39" s="24">
        <v>454271</v>
      </c>
      <c r="M39" s="24">
        <v>448463</v>
      </c>
      <c r="N39" s="24">
        <v>1300017</v>
      </c>
      <c r="O39" s="24"/>
      <c r="P39" s="24"/>
      <c r="Q39" s="24"/>
      <c r="R39" s="24"/>
      <c r="S39" s="24"/>
      <c r="T39" s="24"/>
      <c r="U39" s="24"/>
      <c r="V39" s="24"/>
      <c r="W39" s="24">
        <v>2292060</v>
      </c>
      <c r="X39" s="24">
        <v>5025612</v>
      </c>
      <c r="Y39" s="24">
        <v>-2733552</v>
      </c>
      <c r="Z39" s="6">
        <v>-54.39</v>
      </c>
      <c r="AA39" s="22">
        <v>10051310</v>
      </c>
    </row>
    <row r="40" spans="1:27" ht="12.75">
      <c r="A40" s="5" t="s">
        <v>44</v>
      </c>
      <c r="B40" s="3"/>
      <c r="C40" s="22">
        <v>194657338</v>
      </c>
      <c r="D40" s="22"/>
      <c r="E40" s="23">
        <v>276665071</v>
      </c>
      <c r="F40" s="24">
        <v>276665071</v>
      </c>
      <c r="G40" s="24">
        <v>2147311</v>
      </c>
      <c r="H40" s="24">
        <v>2520652</v>
      </c>
      <c r="I40" s="24">
        <v>3157523</v>
      </c>
      <c r="J40" s="24">
        <v>7825486</v>
      </c>
      <c r="K40" s="24">
        <v>3595749</v>
      </c>
      <c r="L40" s="24">
        <v>3106717</v>
      </c>
      <c r="M40" s="24">
        <v>3354687</v>
      </c>
      <c r="N40" s="24">
        <v>10057153</v>
      </c>
      <c r="O40" s="24"/>
      <c r="P40" s="24"/>
      <c r="Q40" s="24"/>
      <c r="R40" s="24"/>
      <c r="S40" s="24"/>
      <c r="T40" s="24"/>
      <c r="U40" s="24"/>
      <c r="V40" s="24"/>
      <c r="W40" s="24">
        <v>17882639</v>
      </c>
      <c r="X40" s="24">
        <v>138332520</v>
      </c>
      <c r="Y40" s="24">
        <v>-120449881</v>
      </c>
      <c r="Z40" s="6">
        <v>-87.07</v>
      </c>
      <c r="AA40" s="22">
        <v>276665071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218021544</v>
      </c>
      <c r="D42" s="19">
        <f>SUM(D43:D46)</f>
        <v>0</v>
      </c>
      <c r="E42" s="20">
        <f t="shared" si="8"/>
        <v>203947243</v>
      </c>
      <c r="F42" s="21">
        <f t="shared" si="8"/>
        <v>203947243</v>
      </c>
      <c r="G42" s="21">
        <f t="shared" si="8"/>
        <v>13920115</v>
      </c>
      <c r="H42" s="21">
        <f t="shared" si="8"/>
        <v>26071543</v>
      </c>
      <c r="I42" s="21">
        <f t="shared" si="8"/>
        <v>10417181</v>
      </c>
      <c r="J42" s="21">
        <f t="shared" si="8"/>
        <v>50408839</v>
      </c>
      <c r="K42" s="21">
        <f t="shared" si="8"/>
        <v>896482</v>
      </c>
      <c r="L42" s="21">
        <f t="shared" si="8"/>
        <v>14031228</v>
      </c>
      <c r="M42" s="21">
        <f t="shared" si="8"/>
        <v>13613874</v>
      </c>
      <c r="N42" s="21">
        <f t="shared" si="8"/>
        <v>28541584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78950423</v>
      </c>
      <c r="X42" s="21">
        <f t="shared" si="8"/>
        <v>101973816</v>
      </c>
      <c r="Y42" s="21">
        <f t="shared" si="8"/>
        <v>-23023393</v>
      </c>
      <c r="Z42" s="4">
        <f>+IF(X42&lt;&gt;0,+(Y42/X42)*100,0)</f>
        <v>-22.577749762743014</v>
      </c>
      <c r="AA42" s="19">
        <f>SUM(AA43:AA46)</f>
        <v>203947243</v>
      </c>
    </row>
    <row r="43" spans="1:27" ht="12.75">
      <c r="A43" s="5" t="s">
        <v>47</v>
      </c>
      <c r="B43" s="3"/>
      <c r="C43" s="22">
        <v>68990725</v>
      </c>
      <c r="D43" s="22"/>
      <c r="E43" s="23">
        <v>92393356</v>
      </c>
      <c r="F43" s="24">
        <v>92393356</v>
      </c>
      <c r="G43" s="24">
        <v>9033507</v>
      </c>
      <c r="H43" s="24">
        <v>16898823</v>
      </c>
      <c r="I43" s="24">
        <v>1439284</v>
      </c>
      <c r="J43" s="24">
        <v>27371614</v>
      </c>
      <c r="K43" s="24">
        <v>5616501</v>
      </c>
      <c r="L43" s="24">
        <v>5878528</v>
      </c>
      <c r="M43" s="24">
        <v>6565730</v>
      </c>
      <c r="N43" s="24">
        <v>18060759</v>
      </c>
      <c r="O43" s="24"/>
      <c r="P43" s="24"/>
      <c r="Q43" s="24"/>
      <c r="R43" s="24"/>
      <c r="S43" s="24"/>
      <c r="T43" s="24"/>
      <c r="U43" s="24"/>
      <c r="V43" s="24"/>
      <c r="W43" s="24">
        <v>45432373</v>
      </c>
      <c r="X43" s="24">
        <v>46196652</v>
      </c>
      <c r="Y43" s="24">
        <v>-764279</v>
      </c>
      <c r="Z43" s="6">
        <v>-1.65</v>
      </c>
      <c r="AA43" s="22">
        <v>92393356</v>
      </c>
    </row>
    <row r="44" spans="1:27" ht="12.75">
      <c r="A44" s="5" t="s">
        <v>48</v>
      </c>
      <c r="B44" s="3"/>
      <c r="C44" s="22">
        <v>65134765</v>
      </c>
      <c r="D44" s="22"/>
      <c r="E44" s="23">
        <v>54604960</v>
      </c>
      <c r="F44" s="24">
        <v>54604960</v>
      </c>
      <c r="G44" s="24">
        <v>2143814</v>
      </c>
      <c r="H44" s="24">
        <v>4157046</v>
      </c>
      <c r="I44" s="24">
        <v>4006654</v>
      </c>
      <c r="J44" s="24">
        <v>10307514</v>
      </c>
      <c r="K44" s="24">
        <v>-9797674</v>
      </c>
      <c r="L44" s="24">
        <v>3820512</v>
      </c>
      <c r="M44" s="24">
        <v>3023084</v>
      </c>
      <c r="N44" s="24">
        <v>-2954078</v>
      </c>
      <c r="O44" s="24"/>
      <c r="P44" s="24"/>
      <c r="Q44" s="24"/>
      <c r="R44" s="24"/>
      <c r="S44" s="24"/>
      <c r="T44" s="24"/>
      <c r="U44" s="24"/>
      <c r="V44" s="24"/>
      <c r="W44" s="24">
        <v>7353436</v>
      </c>
      <c r="X44" s="24">
        <v>27302508</v>
      </c>
      <c r="Y44" s="24">
        <v>-19949072</v>
      </c>
      <c r="Z44" s="6">
        <v>-73.07</v>
      </c>
      <c r="AA44" s="22">
        <v>54604960</v>
      </c>
    </row>
    <row r="45" spans="1:27" ht="12.75">
      <c r="A45" s="5" t="s">
        <v>49</v>
      </c>
      <c r="B45" s="3"/>
      <c r="C45" s="25">
        <v>33253550</v>
      </c>
      <c r="D45" s="25"/>
      <c r="E45" s="26">
        <v>19699793</v>
      </c>
      <c r="F45" s="27">
        <v>19699793</v>
      </c>
      <c r="G45" s="27">
        <v>1276896</v>
      </c>
      <c r="H45" s="27">
        <v>2211338</v>
      </c>
      <c r="I45" s="27">
        <v>2302595</v>
      </c>
      <c r="J45" s="27">
        <v>5790829</v>
      </c>
      <c r="K45" s="27">
        <v>2251548</v>
      </c>
      <c r="L45" s="27">
        <v>1925365</v>
      </c>
      <c r="M45" s="27">
        <v>1825677</v>
      </c>
      <c r="N45" s="27">
        <v>6002590</v>
      </c>
      <c r="O45" s="27"/>
      <c r="P45" s="27"/>
      <c r="Q45" s="27"/>
      <c r="R45" s="27"/>
      <c r="S45" s="27"/>
      <c r="T45" s="27"/>
      <c r="U45" s="27"/>
      <c r="V45" s="27"/>
      <c r="W45" s="27">
        <v>11793419</v>
      </c>
      <c r="X45" s="27">
        <v>9850092</v>
      </c>
      <c r="Y45" s="27">
        <v>1943327</v>
      </c>
      <c r="Z45" s="7">
        <v>19.73</v>
      </c>
      <c r="AA45" s="25">
        <v>19699793</v>
      </c>
    </row>
    <row r="46" spans="1:27" ht="12.75">
      <c r="A46" s="5" t="s">
        <v>50</v>
      </c>
      <c r="B46" s="3"/>
      <c r="C46" s="22">
        <v>50642504</v>
      </c>
      <c r="D46" s="22"/>
      <c r="E46" s="23">
        <v>37249134</v>
      </c>
      <c r="F46" s="24">
        <v>37249134</v>
      </c>
      <c r="G46" s="24">
        <v>1465898</v>
      </c>
      <c r="H46" s="24">
        <v>2804336</v>
      </c>
      <c r="I46" s="24">
        <v>2668648</v>
      </c>
      <c r="J46" s="24">
        <v>6938882</v>
      </c>
      <c r="K46" s="24">
        <v>2826107</v>
      </c>
      <c r="L46" s="24">
        <v>2406823</v>
      </c>
      <c r="M46" s="24">
        <v>2199383</v>
      </c>
      <c r="N46" s="24">
        <v>7432313</v>
      </c>
      <c r="O46" s="24"/>
      <c r="P46" s="24"/>
      <c r="Q46" s="24"/>
      <c r="R46" s="24"/>
      <c r="S46" s="24"/>
      <c r="T46" s="24"/>
      <c r="U46" s="24"/>
      <c r="V46" s="24"/>
      <c r="W46" s="24">
        <v>14371195</v>
      </c>
      <c r="X46" s="24">
        <v>18624564</v>
      </c>
      <c r="Y46" s="24">
        <v>-4253369</v>
      </c>
      <c r="Z46" s="6">
        <v>-22.84</v>
      </c>
      <c r="AA46" s="22">
        <v>37249134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616759502</v>
      </c>
      <c r="D48" s="44">
        <f>+D28+D32+D38+D42+D47</f>
        <v>0</v>
      </c>
      <c r="E48" s="45">
        <f t="shared" si="9"/>
        <v>658106828</v>
      </c>
      <c r="F48" s="46">
        <f t="shared" si="9"/>
        <v>658106828</v>
      </c>
      <c r="G48" s="46">
        <f t="shared" si="9"/>
        <v>26870838</v>
      </c>
      <c r="H48" s="46">
        <f t="shared" si="9"/>
        <v>45712364</v>
      </c>
      <c r="I48" s="46">
        <f t="shared" si="9"/>
        <v>26183957</v>
      </c>
      <c r="J48" s="46">
        <f t="shared" si="9"/>
        <v>98767159</v>
      </c>
      <c r="K48" s="46">
        <f t="shared" si="9"/>
        <v>16371607</v>
      </c>
      <c r="L48" s="46">
        <f t="shared" si="9"/>
        <v>30474348</v>
      </c>
      <c r="M48" s="46">
        <f t="shared" si="9"/>
        <v>31282132</v>
      </c>
      <c r="N48" s="46">
        <f t="shared" si="9"/>
        <v>78128087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176895246</v>
      </c>
      <c r="X48" s="46">
        <f t="shared" si="9"/>
        <v>329053572</v>
      </c>
      <c r="Y48" s="46">
        <f t="shared" si="9"/>
        <v>-152158326</v>
      </c>
      <c r="Z48" s="47">
        <f>+IF(X48&lt;&gt;0,+(Y48/X48)*100,0)</f>
        <v>-46.241201721402376</v>
      </c>
      <c r="AA48" s="44">
        <f>+AA28+AA32+AA38+AA42+AA47</f>
        <v>658106828</v>
      </c>
    </row>
    <row r="49" spans="1:27" ht="12.75">
      <c r="A49" s="14" t="s">
        <v>58</v>
      </c>
      <c r="B49" s="15"/>
      <c r="C49" s="48">
        <f aca="true" t="shared" si="10" ref="C49:Y49">+C25-C48</f>
        <v>-81530340</v>
      </c>
      <c r="D49" s="48">
        <f>+D25-D48</f>
        <v>0</v>
      </c>
      <c r="E49" s="49">
        <f t="shared" si="10"/>
        <v>-106557225</v>
      </c>
      <c r="F49" s="50">
        <f t="shared" si="10"/>
        <v>-106557225</v>
      </c>
      <c r="G49" s="50">
        <f t="shared" si="10"/>
        <v>101415558</v>
      </c>
      <c r="H49" s="50">
        <f t="shared" si="10"/>
        <v>-151973</v>
      </c>
      <c r="I49" s="50">
        <f t="shared" si="10"/>
        <v>-1189647</v>
      </c>
      <c r="J49" s="50">
        <f t="shared" si="10"/>
        <v>100073938</v>
      </c>
      <c r="K49" s="50">
        <f t="shared" si="10"/>
        <v>14903170</v>
      </c>
      <c r="L49" s="50">
        <f t="shared" si="10"/>
        <v>10650119</v>
      </c>
      <c r="M49" s="50">
        <f t="shared" si="10"/>
        <v>51947864</v>
      </c>
      <c r="N49" s="50">
        <f t="shared" si="10"/>
        <v>77501153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177575091</v>
      </c>
      <c r="X49" s="50">
        <f>IF(F25=F48,0,X25-X48)</f>
        <v>-53278764</v>
      </c>
      <c r="Y49" s="50">
        <f t="shared" si="10"/>
        <v>230853855</v>
      </c>
      <c r="Z49" s="51">
        <f>+IF(X49&lt;&gt;0,+(Y49/X49)*100,0)</f>
        <v>-433.2943140347625</v>
      </c>
      <c r="AA49" s="48">
        <f>+AA25-AA48</f>
        <v>-106557225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726378945</v>
      </c>
      <c r="D5" s="19">
        <f>SUM(D6:D8)</f>
        <v>0</v>
      </c>
      <c r="E5" s="20">
        <f t="shared" si="0"/>
        <v>476453695</v>
      </c>
      <c r="F5" s="21">
        <f t="shared" si="0"/>
        <v>476453695</v>
      </c>
      <c r="G5" s="21">
        <f t="shared" si="0"/>
        <v>108786700</v>
      </c>
      <c r="H5" s="21">
        <f t="shared" si="0"/>
        <v>13792401</v>
      </c>
      <c r="I5" s="21">
        <f t="shared" si="0"/>
        <v>10923280</v>
      </c>
      <c r="J5" s="21">
        <f t="shared" si="0"/>
        <v>133502381</v>
      </c>
      <c r="K5" s="21">
        <f t="shared" si="0"/>
        <v>11276117</v>
      </c>
      <c r="L5" s="21">
        <f t="shared" si="0"/>
        <v>11273147</v>
      </c>
      <c r="M5" s="21">
        <f t="shared" si="0"/>
        <v>60026315</v>
      </c>
      <c r="N5" s="21">
        <f t="shared" si="0"/>
        <v>82575579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216077960</v>
      </c>
      <c r="X5" s="21">
        <f t="shared" si="0"/>
        <v>244514311</v>
      </c>
      <c r="Y5" s="21">
        <f t="shared" si="0"/>
        <v>-28436351</v>
      </c>
      <c r="Z5" s="4">
        <f>+IF(X5&lt;&gt;0,+(Y5/X5)*100,0)</f>
        <v>-11.629728699192581</v>
      </c>
      <c r="AA5" s="19">
        <f>SUM(AA6:AA8)</f>
        <v>476453695</v>
      </c>
    </row>
    <row r="6" spans="1:27" ht="12.75">
      <c r="A6" s="5" t="s">
        <v>33</v>
      </c>
      <c r="B6" s="3"/>
      <c r="C6" s="22"/>
      <c r="D6" s="22"/>
      <c r="E6" s="23">
        <v>180015508</v>
      </c>
      <c r="F6" s="24">
        <v>180015508</v>
      </c>
      <c r="G6" s="24">
        <v>61609000</v>
      </c>
      <c r="H6" s="24"/>
      <c r="I6" s="24"/>
      <c r="J6" s="24">
        <v>61609000</v>
      </c>
      <c r="K6" s="24"/>
      <c r="L6" s="24"/>
      <c r="M6" s="24">
        <v>49287000</v>
      </c>
      <c r="N6" s="24">
        <v>49287000</v>
      </c>
      <c r="O6" s="24"/>
      <c r="P6" s="24"/>
      <c r="Q6" s="24"/>
      <c r="R6" s="24"/>
      <c r="S6" s="24"/>
      <c r="T6" s="24"/>
      <c r="U6" s="24"/>
      <c r="V6" s="24"/>
      <c r="W6" s="24">
        <v>110896000</v>
      </c>
      <c r="X6" s="24">
        <v>92246665</v>
      </c>
      <c r="Y6" s="24">
        <v>18649335</v>
      </c>
      <c r="Z6" s="6">
        <v>20.22</v>
      </c>
      <c r="AA6" s="22">
        <v>180015508</v>
      </c>
    </row>
    <row r="7" spans="1:27" ht="12.75">
      <c r="A7" s="5" t="s">
        <v>34</v>
      </c>
      <c r="B7" s="3"/>
      <c r="C7" s="25">
        <v>726378945</v>
      </c>
      <c r="D7" s="25"/>
      <c r="E7" s="26">
        <v>296438187</v>
      </c>
      <c r="F7" s="27">
        <v>296438187</v>
      </c>
      <c r="G7" s="27">
        <v>46662208</v>
      </c>
      <c r="H7" s="27">
        <v>13243927</v>
      </c>
      <c r="I7" s="27">
        <v>10443064</v>
      </c>
      <c r="J7" s="27">
        <v>70349199</v>
      </c>
      <c r="K7" s="27">
        <v>10707356</v>
      </c>
      <c r="L7" s="27">
        <v>10514143</v>
      </c>
      <c r="M7" s="27">
        <v>10128181</v>
      </c>
      <c r="N7" s="27">
        <v>31349680</v>
      </c>
      <c r="O7" s="27"/>
      <c r="P7" s="27"/>
      <c r="Q7" s="27"/>
      <c r="R7" s="27"/>
      <c r="S7" s="27"/>
      <c r="T7" s="27"/>
      <c r="U7" s="27"/>
      <c r="V7" s="27"/>
      <c r="W7" s="27">
        <v>101698879</v>
      </c>
      <c r="X7" s="27">
        <v>152267646</v>
      </c>
      <c r="Y7" s="27">
        <v>-50568767</v>
      </c>
      <c r="Z7" s="7">
        <v>-33.21</v>
      </c>
      <c r="AA7" s="25">
        <v>296438187</v>
      </c>
    </row>
    <row r="8" spans="1:27" ht="12.75">
      <c r="A8" s="5" t="s">
        <v>35</v>
      </c>
      <c r="B8" s="3"/>
      <c r="C8" s="22"/>
      <c r="D8" s="22"/>
      <c r="E8" s="23"/>
      <c r="F8" s="24"/>
      <c r="G8" s="24">
        <v>515492</v>
      </c>
      <c r="H8" s="24">
        <v>548474</v>
      </c>
      <c r="I8" s="24">
        <v>480216</v>
      </c>
      <c r="J8" s="24">
        <v>1544182</v>
      </c>
      <c r="K8" s="24">
        <v>568761</v>
      </c>
      <c r="L8" s="24">
        <v>759004</v>
      </c>
      <c r="M8" s="24">
        <v>611134</v>
      </c>
      <c r="N8" s="24">
        <v>1938899</v>
      </c>
      <c r="O8" s="24"/>
      <c r="P8" s="24"/>
      <c r="Q8" s="24"/>
      <c r="R8" s="24"/>
      <c r="S8" s="24"/>
      <c r="T8" s="24"/>
      <c r="U8" s="24"/>
      <c r="V8" s="24"/>
      <c r="W8" s="24">
        <v>3483081</v>
      </c>
      <c r="X8" s="24"/>
      <c r="Y8" s="24">
        <v>3483081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6768072</v>
      </c>
      <c r="F9" s="21">
        <f t="shared" si="1"/>
        <v>6768072</v>
      </c>
      <c r="G9" s="21">
        <f t="shared" si="1"/>
        <v>86287</v>
      </c>
      <c r="H9" s="21">
        <f t="shared" si="1"/>
        <v>24628</v>
      </c>
      <c r="I9" s="21">
        <f t="shared" si="1"/>
        <v>75509</v>
      </c>
      <c r="J9" s="21">
        <f t="shared" si="1"/>
        <v>186424</v>
      </c>
      <c r="K9" s="21">
        <f t="shared" si="1"/>
        <v>99094</v>
      </c>
      <c r="L9" s="21">
        <f t="shared" si="1"/>
        <v>104695</v>
      </c>
      <c r="M9" s="21">
        <f t="shared" si="1"/>
        <v>1419917</v>
      </c>
      <c r="N9" s="21">
        <f t="shared" si="1"/>
        <v>1623706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1810130</v>
      </c>
      <c r="X9" s="21">
        <f t="shared" si="1"/>
        <v>3468215</v>
      </c>
      <c r="Y9" s="21">
        <f t="shared" si="1"/>
        <v>-1658085</v>
      </c>
      <c r="Z9" s="4">
        <f>+IF(X9&lt;&gt;0,+(Y9/X9)*100,0)</f>
        <v>-47.80802228235562</v>
      </c>
      <c r="AA9" s="19">
        <f>SUM(AA10:AA14)</f>
        <v>6768072</v>
      </c>
    </row>
    <row r="10" spans="1:27" ht="12.75">
      <c r="A10" s="5" t="s">
        <v>37</v>
      </c>
      <c r="B10" s="3"/>
      <c r="C10" s="22"/>
      <c r="D10" s="22"/>
      <c r="E10" s="23">
        <v>3751112</v>
      </c>
      <c r="F10" s="24">
        <v>3751112</v>
      </c>
      <c r="G10" s="24">
        <v>77878</v>
      </c>
      <c r="H10" s="24">
        <v>63671</v>
      </c>
      <c r="I10" s="24">
        <v>51722</v>
      </c>
      <c r="J10" s="24">
        <v>193271</v>
      </c>
      <c r="K10" s="24">
        <v>73890</v>
      </c>
      <c r="L10" s="24">
        <v>57820</v>
      </c>
      <c r="M10" s="24">
        <v>1414015</v>
      </c>
      <c r="N10" s="24">
        <v>1545725</v>
      </c>
      <c r="O10" s="24"/>
      <c r="P10" s="24"/>
      <c r="Q10" s="24"/>
      <c r="R10" s="24"/>
      <c r="S10" s="24"/>
      <c r="T10" s="24"/>
      <c r="U10" s="24"/>
      <c r="V10" s="24"/>
      <c r="W10" s="24">
        <v>1738996</v>
      </c>
      <c r="X10" s="24">
        <v>1922210</v>
      </c>
      <c r="Y10" s="24">
        <v>-183214</v>
      </c>
      <c r="Z10" s="6">
        <v>-9.53</v>
      </c>
      <c r="AA10" s="22">
        <v>3751112</v>
      </c>
    </row>
    <row r="11" spans="1:27" ht="12.75">
      <c r="A11" s="5" t="s">
        <v>38</v>
      </c>
      <c r="B11" s="3"/>
      <c r="C11" s="22"/>
      <c r="D11" s="22"/>
      <c r="E11" s="23">
        <v>402390</v>
      </c>
      <c r="F11" s="24">
        <v>402390</v>
      </c>
      <c r="G11" s="24">
        <v>510</v>
      </c>
      <c r="H11" s="24">
        <v>957</v>
      </c>
      <c r="I11" s="24">
        <v>500</v>
      </c>
      <c r="J11" s="24">
        <v>1967</v>
      </c>
      <c r="K11" s="24">
        <v>1378</v>
      </c>
      <c r="L11" s="24">
        <v>2135</v>
      </c>
      <c r="M11" s="24">
        <v>35775</v>
      </c>
      <c r="N11" s="24">
        <v>39288</v>
      </c>
      <c r="O11" s="24"/>
      <c r="P11" s="24"/>
      <c r="Q11" s="24"/>
      <c r="R11" s="24"/>
      <c r="S11" s="24"/>
      <c r="T11" s="24"/>
      <c r="U11" s="24"/>
      <c r="V11" s="24"/>
      <c r="W11" s="24">
        <v>41255</v>
      </c>
      <c r="X11" s="24">
        <v>206201</v>
      </c>
      <c r="Y11" s="24">
        <v>-164946</v>
      </c>
      <c r="Z11" s="6">
        <v>-79.99</v>
      </c>
      <c r="AA11" s="22">
        <v>402390</v>
      </c>
    </row>
    <row r="12" spans="1:27" ht="12.75">
      <c r="A12" s="5" t="s">
        <v>39</v>
      </c>
      <c r="B12" s="3"/>
      <c r="C12" s="22"/>
      <c r="D12" s="22"/>
      <c r="E12" s="23">
        <v>2614570</v>
      </c>
      <c r="F12" s="24">
        <v>2614570</v>
      </c>
      <c r="G12" s="24">
        <v>10628</v>
      </c>
      <c r="H12" s="24">
        <v>15355</v>
      </c>
      <c r="I12" s="24">
        <v>31208</v>
      </c>
      <c r="J12" s="24">
        <v>57191</v>
      </c>
      <c r="K12" s="24">
        <v>24506</v>
      </c>
      <c r="L12" s="24">
        <v>48364</v>
      </c>
      <c r="M12" s="24">
        <v>487</v>
      </c>
      <c r="N12" s="24">
        <v>73357</v>
      </c>
      <c r="O12" s="24"/>
      <c r="P12" s="24"/>
      <c r="Q12" s="24"/>
      <c r="R12" s="24"/>
      <c r="S12" s="24"/>
      <c r="T12" s="24"/>
      <c r="U12" s="24"/>
      <c r="V12" s="24"/>
      <c r="W12" s="24">
        <v>130548</v>
      </c>
      <c r="X12" s="24">
        <v>1339804</v>
      </c>
      <c r="Y12" s="24">
        <v>-1209256</v>
      </c>
      <c r="Z12" s="6">
        <v>-90.26</v>
      </c>
      <c r="AA12" s="22">
        <v>2614570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>
        <v>-2729</v>
      </c>
      <c r="H13" s="24">
        <v>-55355</v>
      </c>
      <c r="I13" s="24">
        <v>-7921</v>
      </c>
      <c r="J13" s="24">
        <v>-66005</v>
      </c>
      <c r="K13" s="24">
        <v>-680</v>
      </c>
      <c r="L13" s="24">
        <v>-3624</v>
      </c>
      <c r="M13" s="24">
        <v>-30360</v>
      </c>
      <c r="N13" s="24">
        <v>-34664</v>
      </c>
      <c r="O13" s="24"/>
      <c r="P13" s="24"/>
      <c r="Q13" s="24"/>
      <c r="R13" s="24"/>
      <c r="S13" s="24"/>
      <c r="T13" s="24"/>
      <c r="U13" s="24"/>
      <c r="V13" s="24"/>
      <c r="W13" s="24">
        <v>-100669</v>
      </c>
      <c r="X13" s="24"/>
      <c r="Y13" s="24">
        <v>-100669</v>
      </c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74439384</v>
      </c>
      <c r="F15" s="21">
        <f t="shared" si="2"/>
        <v>74439384</v>
      </c>
      <c r="G15" s="21">
        <f t="shared" si="2"/>
        <v>27275622</v>
      </c>
      <c r="H15" s="21">
        <f t="shared" si="2"/>
        <v>648083</v>
      </c>
      <c r="I15" s="21">
        <f t="shared" si="2"/>
        <v>2541933</v>
      </c>
      <c r="J15" s="21">
        <f t="shared" si="2"/>
        <v>30465638</v>
      </c>
      <c r="K15" s="21">
        <f t="shared" si="2"/>
        <v>79381</v>
      </c>
      <c r="L15" s="21">
        <f t="shared" si="2"/>
        <v>96323</v>
      </c>
      <c r="M15" s="21">
        <f t="shared" si="2"/>
        <v>78556</v>
      </c>
      <c r="N15" s="21">
        <f t="shared" si="2"/>
        <v>254260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30719898</v>
      </c>
      <c r="X15" s="21">
        <f t="shared" si="2"/>
        <v>38145518</v>
      </c>
      <c r="Y15" s="21">
        <f t="shared" si="2"/>
        <v>-7425620</v>
      </c>
      <c r="Z15" s="4">
        <f>+IF(X15&lt;&gt;0,+(Y15/X15)*100,0)</f>
        <v>-19.466559609965188</v>
      </c>
      <c r="AA15" s="19">
        <f>SUM(AA16:AA18)</f>
        <v>74439384</v>
      </c>
    </row>
    <row r="16" spans="1:27" ht="12.75">
      <c r="A16" s="5" t="s">
        <v>43</v>
      </c>
      <c r="B16" s="3"/>
      <c r="C16" s="22"/>
      <c r="D16" s="22"/>
      <c r="E16" s="23">
        <v>1318882</v>
      </c>
      <c r="F16" s="24">
        <v>1318882</v>
      </c>
      <c r="G16" s="24">
        <v>27024000</v>
      </c>
      <c r="H16" s="24">
        <v>222654</v>
      </c>
      <c r="I16" s="24">
        <v>2443765</v>
      </c>
      <c r="J16" s="24">
        <v>29690419</v>
      </c>
      <c r="K16" s="24">
        <v>1193</v>
      </c>
      <c r="L16" s="24">
        <v>503</v>
      </c>
      <c r="M16" s="24">
        <v>2280</v>
      </c>
      <c r="N16" s="24">
        <v>3976</v>
      </c>
      <c r="O16" s="24"/>
      <c r="P16" s="24"/>
      <c r="Q16" s="24"/>
      <c r="R16" s="24"/>
      <c r="S16" s="24"/>
      <c r="T16" s="24"/>
      <c r="U16" s="24"/>
      <c r="V16" s="24"/>
      <c r="W16" s="24">
        <v>29694395</v>
      </c>
      <c r="X16" s="24">
        <v>675844</v>
      </c>
      <c r="Y16" s="24">
        <v>29018551</v>
      </c>
      <c r="Z16" s="6">
        <v>4293.68</v>
      </c>
      <c r="AA16" s="22">
        <v>1318882</v>
      </c>
    </row>
    <row r="17" spans="1:27" ht="12.75">
      <c r="A17" s="5" t="s">
        <v>44</v>
      </c>
      <c r="B17" s="3"/>
      <c r="C17" s="22"/>
      <c r="D17" s="22"/>
      <c r="E17" s="23">
        <v>72914000</v>
      </c>
      <c r="F17" s="24">
        <v>72914000</v>
      </c>
      <c r="G17" s="24">
        <v>10569</v>
      </c>
      <c r="H17" s="24">
        <v>274834</v>
      </c>
      <c r="I17" s="24">
        <v>34093</v>
      </c>
      <c r="J17" s="24">
        <v>319496</v>
      </c>
      <c r="K17" s="24">
        <v>21913</v>
      </c>
      <c r="L17" s="24">
        <v>31087</v>
      </c>
      <c r="M17" s="24">
        <v>11543</v>
      </c>
      <c r="N17" s="24">
        <v>64543</v>
      </c>
      <c r="O17" s="24"/>
      <c r="P17" s="24"/>
      <c r="Q17" s="24"/>
      <c r="R17" s="24"/>
      <c r="S17" s="24"/>
      <c r="T17" s="24"/>
      <c r="U17" s="24"/>
      <c r="V17" s="24"/>
      <c r="W17" s="24">
        <v>384039</v>
      </c>
      <c r="X17" s="24">
        <v>37363854</v>
      </c>
      <c r="Y17" s="24">
        <v>-36979815</v>
      </c>
      <c r="Z17" s="6">
        <v>-98.97</v>
      </c>
      <c r="AA17" s="22">
        <v>72914000</v>
      </c>
    </row>
    <row r="18" spans="1:27" ht="12.75">
      <c r="A18" s="5" t="s">
        <v>45</v>
      </c>
      <c r="B18" s="3"/>
      <c r="C18" s="22"/>
      <c r="D18" s="22"/>
      <c r="E18" s="23">
        <v>206502</v>
      </c>
      <c r="F18" s="24">
        <v>206502</v>
      </c>
      <c r="G18" s="24">
        <v>241053</v>
      </c>
      <c r="H18" s="24">
        <v>150595</v>
      </c>
      <c r="I18" s="24">
        <v>64075</v>
      </c>
      <c r="J18" s="24">
        <v>455723</v>
      </c>
      <c r="K18" s="24">
        <v>56275</v>
      </c>
      <c r="L18" s="24">
        <v>64733</v>
      </c>
      <c r="M18" s="24">
        <v>64733</v>
      </c>
      <c r="N18" s="24">
        <v>185741</v>
      </c>
      <c r="O18" s="24"/>
      <c r="P18" s="24"/>
      <c r="Q18" s="24"/>
      <c r="R18" s="24"/>
      <c r="S18" s="24"/>
      <c r="T18" s="24"/>
      <c r="U18" s="24"/>
      <c r="V18" s="24"/>
      <c r="W18" s="24">
        <v>641464</v>
      </c>
      <c r="X18" s="24">
        <v>105820</v>
      </c>
      <c r="Y18" s="24">
        <v>535644</v>
      </c>
      <c r="Z18" s="6">
        <v>506.18</v>
      </c>
      <c r="AA18" s="22">
        <v>206502</v>
      </c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404058491</v>
      </c>
      <c r="F19" s="21">
        <f t="shared" si="3"/>
        <v>404058491</v>
      </c>
      <c r="G19" s="21">
        <f t="shared" si="3"/>
        <v>41854865</v>
      </c>
      <c r="H19" s="21">
        <f t="shared" si="3"/>
        <v>40956259</v>
      </c>
      <c r="I19" s="21">
        <f t="shared" si="3"/>
        <v>36860405</v>
      </c>
      <c r="J19" s="21">
        <f t="shared" si="3"/>
        <v>119671529</v>
      </c>
      <c r="K19" s="21">
        <f t="shared" si="3"/>
        <v>34192555</v>
      </c>
      <c r="L19" s="21">
        <f t="shared" si="3"/>
        <v>33996233</v>
      </c>
      <c r="M19" s="21">
        <f t="shared" si="3"/>
        <v>38006250</v>
      </c>
      <c r="N19" s="21">
        <f t="shared" si="3"/>
        <v>106195038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225866567</v>
      </c>
      <c r="X19" s="21">
        <f t="shared" si="3"/>
        <v>206692993</v>
      </c>
      <c r="Y19" s="21">
        <f t="shared" si="3"/>
        <v>19173574</v>
      </c>
      <c r="Z19" s="4">
        <f>+IF(X19&lt;&gt;0,+(Y19/X19)*100,0)</f>
        <v>9.276354133591747</v>
      </c>
      <c r="AA19" s="19">
        <f>SUM(AA20:AA23)</f>
        <v>404058491</v>
      </c>
    </row>
    <row r="20" spans="1:27" ht="12.75">
      <c r="A20" s="5" t="s">
        <v>47</v>
      </c>
      <c r="B20" s="3"/>
      <c r="C20" s="22"/>
      <c r="D20" s="22"/>
      <c r="E20" s="23">
        <v>224906580</v>
      </c>
      <c r="F20" s="24">
        <v>224906580</v>
      </c>
      <c r="G20" s="24">
        <v>24974907</v>
      </c>
      <c r="H20" s="24">
        <v>23021802</v>
      </c>
      <c r="I20" s="24">
        <v>18240126</v>
      </c>
      <c r="J20" s="24">
        <v>66236835</v>
      </c>
      <c r="K20" s="24">
        <v>16601440</v>
      </c>
      <c r="L20" s="24">
        <v>15834118</v>
      </c>
      <c r="M20" s="24">
        <v>19057382</v>
      </c>
      <c r="N20" s="24">
        <v>51492940</v>
      </c>
      <c r="O20" s="24"/>
      <c r="P20" s="24"/>
      <c r="Q20" s="24"/>
      <c r="R20" s="24"/>
      <c r="S20" s="24"/>
      <c r="T20" s="24"/>
      <c r="U20" s="24"/>
      <c r="V20" s="24"/>
      <c r="W20" s="24">
        <v>117729775</v>
      </c>
      <c r="X20" s="24">
        <v>114888868</v>
      </c>
      <c r="Y20" s="24">
        <v>2840907</v>
      </c>
      <c r="Z20" s="6">
        <v>2.47</v>
      </c>
      <c r="AA20" s="22">
        <v>224906580</v>
      </c>
    </row>
    <row r="21" spans="1:27" ht="12.75">
      <c r="A21" s="5" t="s">
        <v>48</v>
      </c>
      <c r="B21" s="3"/>
      <c r="C21" s="22"/>
      <c r="D21" s="22"/>
      <c r="E21" s="23">
        <v>73753376</v>
      </c>
      <c r="F21" s="24">
        <v>73753376</v>
      </c>
      <c r="G21" s="24">
        <v>6333567</v>
      </c>
      <c r="H21" s="24">
        <v>7094399</v>
      </c>
      <c r="I21" s="24">
        <v>7947609</v>
      </c>
      <c r="J21" s="24">
        <v>21375575</v>
      </c>
      <c r="K21" s="24">
        <v>7066973</v>
      </c>
      <c r="L21" s="24">
        <v>7791955</v>
      </c>
      <c r="M21" s="24">
        <v>8411174</v>
      </c>
      <c r="N21" s="24">
        <v>23270102</v>
      </c>
      <c r="O21" s="24"/>
      <c r="P21" s="24"/>
      <c r="Q21" s="24"/>
      <c r="R21" s="24"/>
      <c r="S21" s="24"/>
      <c r="T21" s="24"/>
      <c r="U21" s="24"/>
      <c r="V21" s="24"/>
      <c r="W21" s="24">
        <v>44645677</v>
      </c>
      <c r="X21" s="24">
        <v>37793982</v>
      </c>
      <c r="Y21" s="24">
        <v>6851695</v>
      </c>
      <c r="Z21" s="6">
        <v>18.13</v>
      </c>
      <c r="AA21" s="22">
        <v>73753376</v>
      </c>
    </row>
    <row r="22" spans="1:27" ht="12.75">
      <c r="A22" s="5" t="s">
        <v>49</v>
      </c>
      <c r="B22" s="3"/>
      <c r="C22" s="25"/>
      <c r="D22" s="25"/>
      <c r="E22" s="26">
        <v>54251516</v>
      </c>
      <c r="F22" s="27">
        <v>54251516</v>
      </c>
      <c r="G22" s="27">
        <v>5133359</v>
      </c>
      <c r="H22" s="27">
        <v>5635306</v>
      </c>
      <c r="I22" s="27">
        <v>5567450</v>
      </c>
      <c r="J22" s="27">
        <v>16336115</v>
      </c>
      <c r="K22" s="27">
        <v>5523874</v>
      </c>
      <c r="L22" s="27">
        <v>5374498</v>
      </c>
      <c r="M22" s="27">
        <v>5507019</v>
      </c>
      <c r="N22" s="27">
        <v>16405391</v>
      </c>
      <c r="O22" s="27"/>
      <c r="P22" s="27"/>
      <c r="Q22" s="27"/>
      <c r="R22" s="27"/>
      <c r="S22" s="27"/>
      <c r="T22" s="27"/>
      <c r="U22" s="27"/>
      <c r="V22" s="27"/>
      <c r="W22" s="27">
        <v>32741506</v>
      </c>
      <c r="X22" s="27">
        <v>27800502</v>
      </c>
      <c r="Y22" s="27">
        <v>4941004</v>
      </c>
      <c r="Z22" s="7">
        <v>17.77</v>
      </c>
      <c r="AA22" s="25">
        <v>54251516</v>
      </c>
    </row>
    <row r="23" spans="1:27" ht="12.75">
      <c r="A23" s="5" t="s">
        <v>50</v>
      </c>
      <c r="B23" s="3"/>
      <c r="C23" s="22"/>
      <c r="D23" s="22"/>
      <c r="E23" s="23">
        <v>51147019</v>
      </c>
      <c r="F23" s="24">
        <v>51147019</v>
      </c>
      <c r="G23" s="24">
        <v>5413032</v>
      </c>
      <c r="H23" s="24">
        <v>5204752</v>
      </c>
      <c r="I23" s="24">
        <v>5105220</v>
      </c>
      <c r="J23" s="24">
        <v>15723004</v>
      </c>
      <c r="K23" s="24">
        <v>5000268</v>
      </c>
      <c r="L23" s="24">
        <v>4995662</v>
      </c>
      <c r="M23" s="24">
        <v>5030675</v>
      </c>
      <c r="N23" s="24">
        <v>15026605</v>
      </c>
      <c r="O23" s="24"/>
      <c r="P23" s="24"/>
      <c r="Q23" s="24"/>
      <c r="R23" s="24"/>
      <c r="S23" s="24"/>
      <c r="T23" s="24"/>
      <c r="U23" s="24"/>
      <c r="V23" s="24"/>
      <c r="W23" s="24">
        <v>30749609</v>
      </c>
      <c r="X23" s="24">
        <v>26209641</v>
      </c>
      <c r="Y23" s="24">
        <v>4539968</v>
      </c>
      <c r="Z23" s="6">
        <v>17.32</v>
      </c>
      <c r="AA23" s="22">
        <v>51147019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>
        <v>53879</v>
      </c>
      <c r="H24" s="21">
        <v>53879</v>
      </c>
      <c r="I24" s="21">
        <v>53879</v>
      </c>
      <c r="J24" s="21">
        <v>161637</v>
      </c>
      <c r="K24" s="21">
        <v>53879</v>
      </c>
      <c r="L24" s="21">
        <v>53879</v>
      </c>
      <c r="M24" s="21">
        <v>53879</v>
      </c>
      <c r="N24" s="21">
        <v>161637</v>
      </c>
      <c r="O24" s="21"/>
      <c r="P24" s="21"/>
      <c r="Q24" s="21"/>
      <c r="R24" s="21"/>
      <c r="S24" s="21"/>
      <c r="T24" s="21"/>
      <c r="U24" s="21"/>
      <c r="V24" s="21"/>
      <c r="W24" s="21">
        <v>323274</v>
      </c>
      <c r="X24" s="21"/>
      <c r="Y24" s="21">
        <v>323274</v>
      </c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726378945</v>
      </c>
      <c r="D25" s="44">
        <f>+D5+D9+D15+D19+D24</f>
        <v>0</v>
      </c>
      <c r="E25" s="45">
        <f t="shared" si="4"/>
        <v>961719642</v>
      </c>
      <c r="F25" s="46">
        <f t="shared" si="4"/>
        <v>961719642</v>
      </c>
      <c r="G25" s="46">
        <f t="shared" si="4"/>
        <v>178057353</v>
      </c>
      <c r="H25" s="46">
        <f t="shared" si="4"/>
        <v>55475250</v>
      </c>
      <c r="I25" s="46">
        <f t="shared" si="4"/>
        <v>50455006</v>
      </c>
      <c r="J25" s="46">
        <f t="shared" si="4"/>
        <v>283987609</v>
      </c>
      <c r="K25" s="46">
        <f t="shared" si="4"/>
        <v>45701026</v>
      </c>
      <c r="L25" s="46">
        <f t="shared" si="4"/>
        <v>45524277</v>
      </c>
      <c r="M25" s="46">
        <f t="shared" si="4"/>
        <v>99584917</v>
      </c>
      <c r="N25" s="46">
        <f t="shared" si="4"/>
        <v>190810220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474797829</v>
      </c>
      <c r="X25" s="46">
        <f t="shared" si="4"/>
        <v>492821037</v>
      </c>
      <c r="Y25" s="46">
        <f t="shared" si="4"/>
        <v>-18023208</v>
      </c>
      <c r="Z25" s="47">
        <f>+IF(X25&lt;&gt;0,+(Y25/X25)*100,0)</f>
        <v>-3.65715069910865</v>
      </c>
      <c r="AA25" s="44">
        <f>+AA5+AA9+AA15+AA19+AA24</f>
        <v>961719642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851045408</v>
      </c>
      <c r="D28" s="19">
        <f>SUM(D29:D31)</f>
        <v>0</v>
      </c>
      <c r="E28" s="20">
        <f t="shared" si="5"/>
        <v>397434060</v>
      </c>
      <c r="F28" s="21">
        <f t="shared" si="5"/>
        <v>397434060</v>
      </c>
      <c r="G28" s="21">
        <f t="shared" si="5"/>
        <v>18856725</v>
      </c>
      <c r="H28" s="21">
        <f t="shared" si="5"/>
        <v>18172465</v>
      </c>
      <c r="I28" s="21">
        <f t="shared" si="5"/>
        <v>18357123</v>
      </c>
      <c r="J28" s="21">
        <f t="shared" si="5"/>
        <v>55386313</v>
      </c>
      <c r="K28" s="21">
        <f t="shared" si="5"/>
        <v>30696968</v>
      </c>
      <c r="L28" s="21">
        <f t="shared" si="5"/>
        <v>25001246</v>
      </c>
      <c r="M28" s="21">
        <f t="shared" si="5"/>
        <v>32475039</v>
      </c>
      <c r="N28" s="21">
        <f t="shared" si="5"/>
        <v>88173253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143559566</v>
      </c>
      <c r="X28" s="21">
        <f t="shared" si="5"/>
        <v>203660044</v>
      </c>
      <c r="Y28" s="21">
        <f t="shared" si="5"/>
        <v>-60100478</v>
      </c>
      <c r="Z28" s="4">
        <f>+IF(X28&lt;&gt;0,+(Y28/X28)*100,0)</f>
        <v>-29.51019592237739</v>
      </c>
      <c r="AA28" s="19">
        <f>SUM(AA29:AA31)</f>
        <v>397434060</v>
      </c>
    </row>
    <row r="29" spans="1:27" ht="12.75">
      <c r="A29" s="5" t="s">
        <v>33</v>
      </c>
      <c r="B29" s="3"/>
      <c r="C29" s="22"/>
      <c r="D29" s="22"/>
      <c r="E29" s="23">
        <v>204210043</v>
      </c>
      <c r="F29" s="24">
        <v>204210043</v>
      </c>
      <c r="G29" s="24">
        <v>4553309</v>
      </c>
      <c r="H29" s="24">
        <v>3628815</v>
      </c>
      <c r="I29" s="24">
        <v>5965727</v>
      </c>
      <c r="J29" s="24">
        <v>14147851</v>
      </c>
      <c r="K29" s="24">
        <v>10532990</v>
      </c>
      <c r="L29" s="24">
        <v>7760859</v>
      </c>
      <c r="M29" s="24">
        <v>10508407</v>
      </c>
      <c r="N29" s="24">
        <v>28802256</v>
      </c>
      <c r="O29" s="24"/>
      <c r="P29" s="24"/>
      <c r="Q29" s="24"/>
      <c r="R29" s="24"/>
      <c r="S29" s="24"/>
      <c r="T29" s="24"/>
      <c r="U29" s="24"/>
      <c r="V29" s="24"/>
      <c r="W29" s="24">
        <v>42950107</v>
      </c>
      <c r="X29" s="24">
        <v>104644847</v>
      </c>
      <c r="Y29" s="24">
        <v>-61694740</v>
      </c>
      <c r="Z29" s="6">
        <v>-58.96</v>
      </c>
      <c r="AA29" s="22">
        <v>204210043</v>
      </c>
    </row>
    <row r="30" spans="1:27" ht="12.75">
      <c r="A30" s="5" t="s">
        <v>34</v>
      </c>
      <c r="B30" s="3"/>
      <c r="C30" s="25">
        <v>851045408</v>
      </c>
      <c r="D30" s="25"/>
      <c r="E30" s="26">
        <v>193224017</v>
      </c>
      <c r="F30" s="27">
        <v>193224017</v>
      </c>
      <c r="G30" s="27">
        <v>3977587</v>
      </c>
      <c r="H30" s="27">
        <v>2649261</v>
      </c>
      <c r="I30" s="27">
        <v>3348361</v>
      </c>
      <c r="J30" s="27">
        <v>9975209</v>
      </c>
      <c r="K30" s="27">
        <v>5174035</v>
      </c>
      <c r="L30" s="27">
        <v>4647714</v>
      </c>
      <c r="M30" s="27">
        <v>9598696</v>
      </c>
      <c r="N30" s="27">
        <v>19420445</v>
      </c>
      <c r="O30" s="27"/>
      <c r="P30" s="27"/>
      <c r="Q30" s="27"/>
      <c r="R30" s="27"/>
      <c r="S30" s="27"/>
      <c r="T30" s="27"/>
      <c r="U30" s="27"/>
      <c r="V30" s="27"/>
      <c r="W30" s="27">
        <v>29395654</v>
      </c>
      <c r="X30" s="27">
        <v>99015197</v>
      </c>
      <c r="Y30" s="27">
        <v>-69619543</v>
      </c>
      <c r="Z30" s="7">
        <v>-70.31</v>
      </c>
      <c r="AA30" s="25">
        <v>193224017</v>
      </c>
    </row>
    <row r="31" spans="1:27" ht="12.75">
      <c r="A31" s="5" t="s">
        <v>35</v>
      </c>
      <c r="B31" s="3"/>
      <c r="C31" s="22"/>
      <c r="D31" s="22"/>
      <c r="E31" s="23"/>
      <c r="F31" s="24"/>
      <c r="G31" s="24">
        <v>10325829</v>
      </c>
      <c r="H31" s="24">
        <v>11894389</v>
      </c>
      <c r="I31" s="24">
        <v>9043035</v>
      </c>
      <c r="J31" s="24">
        <v>31263253</v>
      </c>
      <c r="K31" s="24">
        <v>14989943</v>
      </c>
      <c r="L31" s="24">
        <v>12592673</v>
      </c>
      <c r="M31" s="24">
        <v>12367936</v>
      </c>
      <c r="N31" s="24">
        <v>39950552</v>
      </c>
      <c r="O31" s="24"/>
      <c r="P31" s="24"/>
      <c r="Q31" s="24"/>
      <c r="R31" s="24"/>
      <c r="S31" s="24"/>
      <c r="T31" s="24"/>
      <c r="U31" s="24"/>
      <c r="V31" s="24"/>
      <c r="W31" s="24">
        <v>71213805</v>
      </c>
      <c r="X31" s="24"/>
      <c r="Y31" s="24">
        <v>71213805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48047828</v>
      </c>
      <c r="F32" s="21">
        <f t="shared" si="6"/>
        <v>48047828</v>
      </c>
      <c r="G32" s="21">
        <f t="shared" si="6"/>
        <v>3045251</v>
      </c>
      <c r="H32" s="21">
        <f t="shared" si="6"/>
        <v>3496933</v>
      </c>
      <c r="I32" s="21">
        <f t="shared" si="6"/>
        <v>3638807</v>
      </c>
      <c r="J32" s="21">
        <f t="shared" si="6"/>
        <v>10180991</v>
      </c>
      <c r="K32" s="21">
        <f t="shared" si="6"/>
        <v>3965255</v>
      </c>
      <c r="L32" s="21">
        <f t="shared" si="6"/>
        <v>3662255</v>
      </c>
      <c r="M32" s="21">
        <f t="shared" si="6"/>
        <v>4078718</v>
      </c>
      <c r="N32" s="21">
        <f t="shared" si="6"/>
        <v>11706228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21887219</v>
      </c>
      <c r="X32" s="21">
        <f t="shared" si="6"/>
        <v>24621501</v>
      </c>
      <c r="Y32" s="21">
        <f t="shared" si="6"/>
        <v>-2734282</v>
      </c>
      <c r="Z32" s="4">
        <f>+IF(X32&lt;&gt;0,+(Y32/X32)*100,0)</f>
        <v>-11.105261210516776</v>
      </c>
      <c r="AA32" s="19">
        <f>SUM(AA33:AA37)</f>
        <v>48047828</v>
      </c>
    </row>
    <row r="33" spans="1:27" ht="12.75">
      <c r="A33" s="5" t="s">
        <v>37</v>
      </c>
      <c r="B33" s="3"/>
      <c r="C33" s="22"/>
      <c r="D33" s="22"/>
      <c r="E33" s="23">
        <v>5319673</v>
      </c>
      <c r="F33" s="24">
        <v>5319673</v>
      </c>
      <c r="G33" s="24">
        <v>582630</v>
      </c>
      <c r="H33" s="24">
        <v>621675</v>
      </c>
      <c r="I33" s="24">
        <v>607565</v>
      </c>
      <c r="J33" s="24">
        <v>1811870</v>
      </c>
      <c r="K33" s="24">
        <v>601272</v>
      </c>
      <c r="L33" s="24">
        <v>567424</v>
      </c>
      <c r="M33" s="24">
        <v>732651</v>
      </c>
      <c r="N33" s="24">
        <v>1901347</v>
      </c>
      <c r="O33" s="24"/>
      <c r="P33" s="24"/>
      <c r="Q33" s="24"/>
      <c r="R33" s="24"/>
      <c r="S33" s="24"/>
      <c r="T33" s="24"/>
      <c r="U33" s="24"/>
      <c r="V33" s="24"/>
      <c r="W33" s="24">
        <v>3713217</v>
      </c>
      <c r="X33" s="24">
        <v>2726000</v>
      </c>
      <c r="Y33" s="24">
        <v>987217</v>
      </c>
      <c r="Z33" s="6">
        <v>36.21</v>
      </c>
      <c r="AA33" s="22">
        <v>5319673</v>
      </c>
    </row>
    <row r="34" spans="1:27" ht="12.75">
      <c r="A34" s="5" t="s">
        <v>38</v>
      </c>
      <c r="B34" s="3"/>
      <c r="C34" s="22"/>
      <c r="D34" s="22"/>
      <c r="E34" s="23">
        <v>12440559</v>
      </c>
      <c r="F34" s="24">
        <v>12440559</v>
      </c>
      <c r="G34" s="24">
        <v>1262010</v>
      </c>
      <c r="H34" s="24">
        <v>1532693</v>
      </c>
      <c r="I34" s="24">
        <v>1689538</v>
      </c>
      <c r="J34" s="24">
        <v>4484241</v>
      </c>
      <c r="K34" s="24">
        <v>2055837</v>
      </c>
      <c r="L34" s="24">
        <v>1715759</v>
      </c>
      <c r="M34" s="24">
        <v>1990201</v>
      </c>
      <c r="N34" s="24">
        <v>5761797</v>
      </c>
      <c r="O34" s="24"/>
      <c r="P34" s="24"/>
      <c r="Q34" s="24"/>
      <c r="R34" s="24"/>
      <c r="S34" s="24"/>
      <c r="T34" s="24"/>
      <c r="U34" s="24"/>
      <c r="V34" s="24"/>
      <c r="W34" s="24">
        <v>10246038</v>
      </c>
      <c r="X34" s="24">
        <v>6375007</v>
      </c>
      <c r="Y34" s="24">
        <v>3871031</v>
      </c>
      <c r="Z34" s="6">
        <v>60.72</v>
      </c>
      <c r="AA34" s="22">
        <v>12440559</v>
      </c>
    </row>
    <row r="35" spans="1:27" ht="12.75">
      <c r="A35" s="5" t="s">
        <v>39</v>
      </c>
      <c r="B35" s="3"/>
      <c r="C35" s="22"/>
      <c r="D35" s="22"/>
      <c r="E35" s="23">
        <v>13204138</v>
      </c>
      <c r="F35" s="24">
        <v>13204138</v>
      </c>
      <c r="G35" s="24">
        <v>870499</v>
      </c>
      <c r="H35" s="24">
        <v>946769</v>
      </c>
      <c r="I35" s="24">
        <v>977003</v>
      </c>
      <c r="J35" s="24">
        <v>2794271</v>
      </c>
      <c r="K35" s="24">
        <v>956084</v>
      </c>
      <c r="L35" s="24">
        <v>962408</v>
      </c>
      <c r="M35" s="24">
        <v>960949</v>
      </c>
      <c r="N35" s="24">
        <v>2879441</v>
      </c>
      <c r="O35" s="24"/>
      <c r="P35" s="24"/>
      <c r="Q35" s="24"/>
      <c r="R35" s="24"/>
      <c r="S35" s="24"/>
      <c r="T35" s="24"/>
      <c r="U35" s="24"/>
      <c r="V35" s="24"/>
      <c r="W35" s="24">
        <v>5673712</v>
      </c>
      <c r="X35" s="24">
        <v>6766293</v>
      </c>
      <c r="Y35" s="24">
        <v>-1092581</v>
      </c>
      <c r="Z35" s="6">
        <v>-16.15</v>
      </c>
      <c r="AA35" s="22">
        <v>13204138</v>
      </c>
    </row>
    <row r="36" spans="1:27" ht="12.75">
      <c r="A36" s="5" t="s">
        <v>40</v>
      </c>
      <c r="B36" s="3"/>
      <c r="C36" s="22"/>
      <c r="D36" s="22"/>
      <c r="E36" s="23">
        <v>17083458</v>
      </c>
      <c r="F36" s="24">
        <v>17083458</v>
      </c>
      <c r="G36" s="24">
        <v>330112</v>
      </c>
      <c r="H36" s="24">
        <v>395796</v>
      </c>
      <c r="I36" s="24">
        <v>364701</v>
      </c>
      <c r="J36" s="24">
        <v>1090609</v>
      </c>
      <c r="K36" s="24">
        <v>352062</v>
      </c>
      <c r="L36" s="24">
        <v>416664</v>
      </c>
      <c r="M36" s="24">
        <v>394917</v>
      </c>
      <c r="N36" s="24">
        <v>1163643</v>
      </c>
      <c r="O36" s="24"/>
      <c r="P36" s="24"/>
      <c r="Q36" s="24"/>
      <c r="R36" s="24"/>
      <c r="S36" s="24"/>
      <c r="T36" s="24"/>
      <c r="U36" s="24"/>
      <c r="V36" s="24"/>
      <c r="W36" s="24">
        <v>2254252</v>
      </c>
      <c r="X36" s="24">
        <v>8754201</v>
      </c>
      <c r="Y36" s="24">
        <v>-6499949</v>
      </c>
      <c r="Z36" s="6">
        <v>-74.25</v>
      </c>
      <c r="AA36" s="22">
        <v>17083458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140567246</v>
      </c>
      <c r="F38" s="21">
        <f t="shared" si="7"/>
        <v>140567246</v>
      </c>
      <c r="G38" s="21">
        <f t="shared" si="7"/>
        <v>2803533</v>
      </c>
      <c r="H38" s="21">
        <f t="shared" si="7"/>
        <v>5082086</v>
      </c>
      <c r="I38" s="21">
        <f t="shared" si="7"/>
        <v>3029009</v>
      </c>
      <c r="J38" s="21">
        <f t="shared" si="7"/>
        <v>10914628</v>
      </c>
      <c r="K38" s="21">
        <f t="shared" si="7"/>
        <v>3446439</v>
      </c>
      <c r="L38" s="21">
        <f t="shared" si="7"/>
        <v>3009478</v>
      </c>
      <c r="M38" s="21">
        <f t="shared" si="7"/>
        <v>5294039</v>
      </c>
      <c r="N38" s="21">
        <f t="shared" si="7"/>
        <v>11749956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22664584</v>
      </c>
      <c r="X38" s="21">
        <f t="shared" si="7"/>
        <v>72031902</v>
      </c>
      <c r="Y38" s="21">
        <f t="shared" si="7"/>
        <v>-49367318</v>
      </c>
      <c r="Z38" s="4">
        <f>+IF(X38&lt;&gt;0,+(Y38/X38)*100,0)</f>
        <v>-68.53535257197568</v>
      </c>
      <c r="AA38" s="19">
        <f>SUM(AA39:AA41)</f>
        <v>140567246</v>
      </c>
    </row>
    <row r="39" spans="1:27" ht="12.75">
      <c r="A39" s="5" t="s">
        <v>43</v>
      </c>
      <c r="B39" s="3"/>
      <c r="C39" s="22"/>
      <c r="D39" s="22"/>
      <c r="E39" s="23">
        <v>40814810</v>
      </c>
      <c r="F39" s="24">
        <v>40814810</v>
      </c>
      <c r="G39" s="24">
        <v>913990</v>
      </c>
      <c r="H39" s="24">
        <v>2666869</v>
      </c>
      <c r="I39" s="24">
        <v>1160331</v>
      </c>
      <c r="J39" s="24">
        <v>4741190</v>
      </c>
      <c r="K39" s="24">
        <v>756422</v>
      </c>
      <c r="L39" s="24">
        <v>815653</v>
      </c>
      <c r="M39" s="24">
        <v>809979</v>
      </c>
      <c r="N39" s="24">
        <v>2382054</v>
      </c>
      <c r="O39" s="24"/>
      <c r="P39" s="24"/>
      <c r="Q39" s="24"/>
      <c r="R39" s="24"/>
      <c r="S39" s="24"/>
      <c r="T39" s="24"/>
      <c r="U39" s="24"/>
      <c r="V39" s="24"/>
      <c r="W39" s="24">
        <v>7123244</v>
      </c>
      <c r="X39" s="24">
        <v>20915032</v>
      </c>
      <c r="Y39" s="24">
        <v>-13791788</v>
      </c>
      <c r="Z39" s="6">
        <v>-65.94</v>
      </c>
      <c r="AA39" s="22">
        <v>40814810</v>
      </c>
    </row>
    <row r="40" spans="1:27" ht="12.75">
      <c r="A40" s="5" t="s">
        <v>44</v>
      </c>
      <c r="B40" s="3"/>
      <c r="C40" s="22"/>
      <c r="D40" s="22"/>
      <c r="E40" s="23">
        <v>97639051</v>
      </c>
      <c r="F40" s="24">
        <v>97639051</v>
      </c>
      <c r="G40" s="24">
        <v>1706613</v>
      </c>
      <c r="H40" s="24">
        <v>2217548</v>
      </c>
      <c r="I40" s="24">
        <v>1678936</v>
      </c>
      <c r="J40" s="24">
        <v>5603097</v>
      </c>
      <c r="K40" s="24">
        <v>2510991</v>
      </c>
      <c r="L40" s="24">
        <v>2017230</v>
      </c>
      <c r="M40" s="24">
        <v>4292990</v>
      </c>
      <c r="N40" s="24">
        <v>8821211</v>
      </c>
      <c r="O40" s="24"/>
      <c r="P40" s="24"/>
      <c r="Q40" s="24"/>
      <c r="R40" s="24"/>
      <c r="S40" s="24"/>
      <c r="T40" s="24"/>
      <c r="U40" s="24"/>
      <c r="V40" s="24"/>
      <c r="W40" s="24">
        <v>14424308</v>
      </c>
      <c r="X40" s="24">
        <v>50033893</v>
      </c>
      <c r="Y40" s="24">
        <v>-35609585</v>
      </c>
      <c r="Z40" s="6">
        <v>-71.17</v>
      </c>
      <c r="AA40" s="22">
        <v>97639051</v>
      </c>
    </row>
    <row r="41" spans="1:27" ht="12.75">
      <c r="A41" s="5" t="s">
        <v>45</v>
      </c>
      <c r="B41" s="3"/>
      <c r="C41" s="22"/>
      <c r="D41" s="22"/>
      <c r="E41" s="23">
        <v>2113385</v>
      </c>
      <c r="F41" s="24">
        <v>2113385</v>
      </c>
      <c r="G41" s="24">
        <v>182930</v>
      </c>
      <c r="H41" s="24">
        <v>197669</v>
      </c>
      <c r="I41" s="24">
        <v>189742</v>
      </c>
      <c r="J41" s="24">
        <v>570341</v>
      </c>
      <c r="K41" s="24">
        <v>179026</v>
      </c>
      <c r="L41" s="24">
        <v>176595</v>
      </c>
      <c r="M41" s="24">
        <v>191070</v>
      </c>
      <c r="N41" s="24">
        <v>546691</v>
      </c>
      <c r="O41" s="24"/>
      <c r="P41" s="24"/>
      <c r="Q41" s="24"/>
      <c r="R41" s="24"/>
      <c r="S41" s="24"/>
      <c r="T41" s="24"/>
      <c r="U41" s="24"/>
      <c r="V41" s="24"/>
      <c r="W41" s="24">
        <v>1117032</v>
      </c>
      <c r="X41" s="24">
        <v>1082977</v>
      </c>
      <c r="Y41" s="24">
        <v>34055</v>
      </c>
      <c r="Z41" s="6">
        <v>3.14</v>
      </c>
      <c r="AA41" s="22">
        <v>2113385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293276300</v>
      </c>
      <c r="F42" s="21">
        <f t="shared" si="8"/>
        <v>293276300</v>
      </c>
      <c r="G42" s="21">
        <f t="shared" si="8"/>
        <v>26210900</v>
      </c>
      <c r="H42" s="21">
        <f t="shared" si="8"/>
        <v>20143075</v>
      </c>
      <c r="I42" s="21">
        <f t="shared" si="8"/>
        <v>12142750</v>
      </c>
      <c r="J42" s="21">
        <f t="shared" si="8"/>
        <v>58496725</v>
      </c>
      <c r="K42" s="21">
        <f t="shared" si="8"/>
        <v>9087291</v>
      </c>
      <c r="L42" s="21">
        <f t="shared" si="8"/>
        <v>24163979</v>
      </c>
      <c r="M42" s="21">
        <f t="shared" si="8"/>
        <v>70052178</v>
      </c>
      <c r="N42" s="21">
        <f t="shared" si="8"/>
        <v>103303448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161800173</v>
      </c>
      <c r="X42" s="21">
        <f t="shared" si="8"/>
        <v>150285721</v>
      </c>
      <c r="Y42" s="21">
        <f t="shared" si="8"/>
        <v>11514452</v>
      </c>
      <c r="Z42" s="4">
        <f>+IF(X42&lt;&gt;0,+(Y42/X42)*100,0)</f>
        <v>7.661707262262128</v>
      </c>
      <c r="AA42" s="19">
        <f>SUM(AA43:AA46)</f>
        <v>293276300</v>
      </c>
    </row>
    <row r="43" spans="1:27" ht="12.75">
      <c r="A43" s="5" t="s">
        <v>47</v>
      </c>
      <c r="B43" s="3"/>
      <c r="C43" s="22"/>
      <c r="D43" s="22"/>
      <c r="E43" s="23">
        <v>199353673</v>
      </c>
      <c r="F43" s="24">
        <v>199353673</v>
      </c>
      <c r="G43" s="24">
        <v>-470223</v>
      </c>
      <c r="H43" s="24">
        <v>15128360</v>
      </c>
      <c r="I43" s="24">
        <v>7610811</v>
      </c>
      <c r="J43" s="24">
        <v>22268948</v>
      </c>
      <c r="K43" s="24">
        <v>3959840</v>
      </c>
      <c r="L43" s="24">
        <v>19044460</v>
      </c>
      <c r="M43" s="24">
        <v>64271658</v>
      </c>
      <c r="N43" s="24">
        <v>87275958</v>
      </c>
      <c r="O43" s="24"/>
      <c r="P43" s="24"/>
      <c r="Q43" s="24"/>
      <c r="R43" s="24"/>
      <c r="S43" s="24"/>
      <c r="T43" s="24"/>
      <c r="U43" s="24"/>
      <c r="V43" s="24"/>
      <c r="W43" s="24">
        <v>109544906</v>
      </c>
      <c r="X43" s="24">
        <v>102156262</v>
      </c>
      <c r="Y43" s="24">
        <v>7388644</v>
      </c>
      <c r="Z43" s="6">
        <v>7.23</v>
      </c>
      <c r="AA43" s="22">
        <v>199353673</v>
      </c>
    </row>
    <row r="44" spans="1:27" ht="12.75">
      <c r="A44" s="5" t="s">
        <v>48</v>
      </c>
      <c r="B44" s="3"/>
      <c r="C44" s="22"/>
      <c r="D44" s="22"/>
      <c r="E44" s="23">
        <v>41329527</v>
      </c>
      <c r="F44" s="24">
        <v>41329527</v>
      </c>
      <c r="G44" s="24">
        <v>3007106</v>
      </c>
      <c r="H44" s="24">
        <v>1561286</v>
      </c>
      <c r="I44" s="24">
        <v>1548626</v>
      </c>
      <c r="J44" s="24">
        <v>6117018</v>
      </c>
      <c r="K44" s="24">
        <v>1743905</v>
      </c>
      <c r="L44" s="24">
        <v>2030905</v>
      </c>
      <c r="M44" s="24">
        <v>2390360</v>
      </c>
      <c r="N44" s="24">
        <v>6165170</v>
      </c>
      <c r="O44" s="24"/>
      <c r="P44" s="24"/>
      <c r="Q44" s="24"/>
      <c r="R44" s="24"/>
      <c r="S44" s="24"/>
      <c r="T44" s="24"/>
      <c r="U44" s="24"/>
      <c r="V44" s="24"/>
      <c r="W44" s="24">
        <v>12282188</v>
      </c>
      <c r="X44" s="24">
        <v>21178791</v>
      </c>
      <c r="Y44" s="24">
        <v>-8896603</v>
      </c>
      <c r="Z44" s="6">
        <v>-42.01</v>
      </c>
      <c r="AA44" s="22">
        <v>41329527</v>
      </c>
    </row>
    <row r="45" spans="1:27" ht="12.75">
      <c r="A45" s="5" t="s">
        <v>49</v>
      </c>
      <c r="B45" s="3"/>
      <c r="C45" s="25"/>
      <c r="D45" s="25"/>
      <c r="E45" s="26">
        <v>22164776</v>
      </c>
      <c r="F45" s="27">
        <v>22164776</v>
      </c>
      <c r="G45" s="27">
        <v>1454547</v>
      </c>
      <c r="H45" s="27">
        <v>1256987</v>
      </c>
      <c r="I45" s="27">
        <v>1072496</v>
      </c>
      <c r="J45" s="27">
        <v>3784030</v>
      </c>
      <c r="K45" s="27">
        <v>1144415</v>
      </c>
      <c r="L45" s="27">
        <v>1079613</v>
      </c>
      <c r="M45" s="27">
        <v>1337319</v>
      </c>
      <c r="N45" s="27">
        <v>3561347</v>
      </c>
      <c r="O45" s="27"/>
      <c r="P45" s="27"/>
      <c r="Q45" s="27"/>
      <c r="R45" s="27"/>
      <c r="S45" s="27"/>
      <c r="T45" s="27"/>
      <c r="U45" s="27"/>
      <c r="V45" s="27"/>
      <c r="W45" s="27">
        <v>7345377</v>
      </c>
      <c r="X45" s="27">
        <v>11358059</v>
      </c>
      <c r="Y45" s="27">
        <v>-4012682</v>
      </c>
      <c r="Z45" s="7">
        <v>-35.33</v>
      </c>
      <c r="AA45" s="25">
        <v>22164776</v>
      </c>
    </row>
    <row r="46" spans="1:27" ht="12.75">
      <c r="A46" s="5" t="s">
        <v>50</v>
      </c>
      <c r="B46" s="3"/>
      <c r="C46" s="22"/>
      <c r="D46" s="22"/>
      <c r="E46" s="23">
        <v>30428324</v>
      </c>
      <c r="F46" s="24">
        <v>30428324</v>
      </c>
      <c r="G46" s="24">
        <v>22219470</v>
      </c>
      <c r="H46" s="24">
        <v>2196442</v>
      </c>
      <c r="I46" s="24">
        <v>1910817</v>
      </c>
      <c r="J46" s="24">
        <v>26326729</v>
      </c>
      <c r="K46" s="24">
        <v>2239131</v>
      </c>
      <c r="L46" s="24">
        <v>2009001</v>
      </c>
      <c r="M46" s="24">
        <v>2052841</v>
      </c>
      <c r="N46" s="24">
        <v>6300973</v>
      </c>
      <c r="O46" s="24"/>
      <c r="P46" s="24"/>
      <c r="Q46" s="24"/>
      <c r="R46" s="24"/>
      <c r="S46" s="24"/>
      <c r="T46" s="24"/>
      <c r="U46" s="24"/>
      <c r="V46" s="24"/>
      <c r="W46" s="24">
        <v>32627702</v>
      </c>
      <c r="X46" s="24">
        <v>15592609</v>
      </c>
      <c r="Y46" s="24">
        <v>17035093</v>
      </c>
      <c r="Z46" s="6">
        <v>109.25</v>
      </c>
      <c r="AA46" s="22">
        <v>30428324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>
        <v>575973</v>
      </c>
      <c r="H47" s="21">
        <v>620002</v>
      </c>
      <c r="I47" s="21">
        <v>570993</v>
      </c>
      <c r="J47" s="21">
        <v>1766968</v>
      </c>
      <c r="K47" s="21">
        <v>649388</v>
      </c>
      <c r="L47" s="21">
        <v>618439</v>
      </c>
      <c r="M47" s="21">
        <v>584336</v>
      </c>
      <c r="N47" s="21">
        <v>1852163</v>
      </c>
      <c r="O47" s="21"/>
      <c r="P47" s="21"/>
      <c r="Q47" s="21"/>
      <c r="R47" s="21"/>
      <c r="S47" s="21"/>
      <c r="T47" s="21"/>
      <c r="U47" s="21"/>
      <c r="V47" s="21"/>
      <c r="W47" s="21">
        <v>3619131</v>
      </c>
      <c r="X47" s="21"/>
      <c r="Y47" s="21">
        <v>3619131</v>
      </c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851045408</v>
      </c>
      <c r="D48" s="44">
        <f>+D28+D32+D38+D42+D47</f>
        <v>0</v>
      </c>
      <c r="E48" s="45">
        <f t="shared" si="9"/>
        <v>879325434</v>
      </c>
      <c r="F48" s="46">
        <f t="shared" si="9"/>
        <v>879325434</v>
      </c>
      <c r="G48" s="46">
        <f t="shared" si="9"/>
        <v>51492382</v>
      </c>
      <c r="H48" s="46">
        <f t="shared" si="9"/>
        <v>47514561</v>
      </c>
      <c r="I48" s="46">
        <f t="shared" si="9"/>
        <v>37738682</v>
      </c>
      <c r="J48" s="46">
        <f t="shared" si="9"/>
        <v>136745625</v>
      </c>
      <c r="K48" s="46">
        <f t="shared" si="9"/>
        <v>47845341</v>
      </c>
      <c r="L48" s="46">
        <f t="shared" si="9"/>
        <v>56455397</v>
      </c>
      <c r="M48" s="46">
        <f t="shared" si="9"/>
        <v>112484310</v>
      </c>
      <c r="N48" s="46">
        <f t="shared" si="9"/>
        <v>216785048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353530673</v>
      </c>
      <c r="X48" s="46">
        <f t="shared" si="9"/>
        <v>450599168</v>
      </c>
      <c r="Y48" s="46">
        <f t="shared" si="9"/>
        <v>-97068495</v>
      </c>
      <c r="Z48" s="47">
        <f>+IF(X48&lt;&gt;0,+(Y48/X48)*100,0)</f>
        <v>-21.542093703999026</v>
      </c>
      <c r="AA48" s="44">
        <f>+AA28+AA32+AA38+AA42+AA47</f>
        <v>879325434</v>
      </c>
    </row>
    <row r="49" spans="1:27" ht="12.75">
      <c r="A49" s="14" t="s">
        <v>58</v>
      </c>
      <c r="B49" s="15"/>
      <c r="C49" s="48">
        <f aca="true" t="shared" si="10" ref="C49:Y49">+C25-C48</f>
        <v>-124666463</v>
      </c>
      <c r="D49" s="48">
        <f>+D25-D48</f>
        <v>0</v>
      </c>
      <c r="E49" s="49">
        <f t="shared" si="10"/>
        <v>82394208</v>
      </c>
      <c r="F49" s="50">
        <f t="shared" si="10"/>
        <v>82394208</v>
      </c>
      <c r="G49" s="50">
        <f t="shared" si="10"/>
        <v>126564971</v>
      </c>
      <c r="H49" s="50">
        <f t="shared" si="10"/>
        <v>7960689</v>
      </c>
      <c r="I49" s="50">
        <f t="shared" si="10"/>
        <v>12716324</v>
      </c>
      <c r="J49" s="50">
        <f t="shared" si="10"/>
        <v>147241984</v>
      </c>
      <c r="K49" s="50">
        <f t="shared" si="10"/>
        <v>-2144315</v>
      </c>
      <c r="L49" s="50">
        <f t="shared" si="10"/>
        <v>-10931120</v>
      </c>
      <c r="M49" s="50">
        <f t="shared" si="10"/>
        <v>-12899393</v>
      </c>
      <c r="N49" s="50">
        <f t="shared" si="10"/>
        <v>-25974828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121267156</v>
      </c>
      <c r="X49" s="50">
        <f>IF(F25=F48,0,X25-X48)</f>
        <v>42221869</v>
      </c>
      <c r="Y49" s="50">
        <f t="shared" si="10"/>
        <v>79045287</v>
      </c>
      <c r="Z49" s="51">
        <f>+IF(X49&lt;&gt;0,+(Y49/X49)*100,0)</f>
        <v>187.21408803575227</v>
      </c>
      <c r="AA49" s="48">
        <f>+AA25-AA48</f>
        <v>82394208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182005755</v>
      </c>
      <c r="D5" s="19">
        <f>SUM(D6:D8)</f>
        <v>0</v>
      </c>
      <c r="E5" s="20">
        <f t="shared" si="0"/>
        <v>94944157</v>
      </c>
      <c r="F5" s="21">
        <f t="shared" si="0"/>
        <v>94944157</v>
      </c>
      <c r="G5" s="21">
        <f t="shared" si="0"/>
        <v>42873579</v>
      </c>
      <c r="H5" s="21">
        <f t="shared" si="0"/>
        <v>11029380</v>
      </c>
      <c r="I5" s="21">
        <f t="shared" si="0"/>
        <v>9322154</v>
      </c>
      <c r="J5" s="21">
        <f t="shared" si="0"/>
        <v>63225113</v>
      </c>
      <c r="K5" s="21">
        <f t="shared" si="0"/>
        <v>5950287</v>
      </c>
      <c r="L5" s="21">
        <f t="shared" si="0"/>
        <v>5681697</v>
      </c>
      <c r="M5" s="21">
        <f t="shared" si="0"/>
        <v>21351842</v>
      </c>
      <c r="N5" s="21">
        <f t="shared" si="0"/>
        <v>32983826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96208939</v>
      </c>
      <c r="X5" s="21">
        <f t="shared" si="0"/>
        <v>44966107</v>
      </c>
      <c r="Y5" s="21">
        <f t="shared" si="0"/>
        <v>51242832</v>
      </c>
      <c r="Z5" s="4">
        <f>+IF(X5&lt;&gt;0,+(Y5/X5)*100,0)</f>
        <v>113.9587912291362</v>
      </c>
      <c r="AA5" s="19">
        <f>SUM(AA6:AA8)</f>
        <v>94944157</v>
      </c>
    </row>
    <row r="6" spans="1:27" ht="12.75">
      <c r="A6" s="5" t="s">
        <v>33</v>
      </c>
      <c r="B6" s="3"/>
      <c r="C6" s="22"/>
      <c r="D6" s="22"/>
      <c r="E6" s="23">
        <v>8616342</v>
      </c>
      <c r="F6" s="24">
        <v>8616342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4477887</v>
      </c>
      <c r="Y6" s="24">
        <v>-4477887</v>
      </c>
      <c r="Z6" s="6">
        <v>-100</v>
      </c>
      <c r="AA6" s="22">
        <v>8616342</v>
      </c>
    </row>
    <row r="7" spans="1:27" ht="12.75">
      <c r="A7" s="5" t="s">
        <v>34</v>
      </c>
      <c r="B7" s="3"/>
      <c r="C7" s="25">
        <v>181636987</v>
      </c>
      <c r="D7" s="25"/>
      <c r="E7" s="26">
        <v>86327815</v>
      </c>
      <c r="F7" s="27">
        <v>86327815</v>
      </c>
      <c r="G7" s="27">
        <v>42817749</v>
      </c>
      <c r="H7" s="27">
        <v>11023390</v>
      </c>
      <c r="I7" s="27">
        <v>9257410</v>
      </c>
      <c r="J7" s="27">
        <v>63098549</v>
      </c>
      <c r="K7" s="27">
        <v>5924362</v>
      </c>
      <c r="L7" s="27">
        <v>5656102</v>
      </c>
      <c r="M7" s="27">
        <v>21286770</v>
      </c>
      <c r="N7" s="27">
        <v>32867234</v>
      </c>
      <c r="O7" s="27"/>
      <c r="P7" s="27"/>
      <c r="Q7" s="27"/>
      <c r="R7" s="27"/>
      <c r="S7" s="27"/>
      <c r="T7" s="27"/>
      <c r="U7" s="27"/>
      <c r="V7" s="27"/>
      <c r="W7" s="27">
        <v>95965783</v>
      </c>
      <c r="X7" s="27">
        <v>40488220</v>
      </c>
      <c r="Y7" s="27">
        <v>55477563</v>
      </c>
      <c r="Z7" s="7">
        <v>137.02</v>
      </c>
      <c r="AA7" s="25">
        <v>86327815</v>
      </c>
    </row>
    <row r="8" spans="1:27" ht="12.75">
      <c r="A8" s="5" t="s">
        <v>35</v>
      </c>
      <c r="B8" s="3"/>
      <c r="C8" s="22">
        <v>368768</v>
      </c>
      <c r="D8" s="22"/>
      <c r="E8" s="23"/>
      <c r="F8" s="24"/>
      <c r="G8" s="24">
        <v>55830</v>
      </c>
      <c r="H8" s="24">
        <v>5990</v>
      </c>
      <c r="I8" s="24">
        <v>64744</v>
      </c>
      <c r="J8" s="24">
        <v>126564</v>
      </c>
      <c r="K8" s="24">
        <v>25925</v>
      </c>
      <c r="L8" s="24">
        <v>25595</v>
      </c>
      <c r="M8" s="24">
        <v>65072</v>
      </c>
      <c r="N8" s="24">
        <v>116592</v>
      </c>
      <c r="O8" s="24"/>
      <c r="P8" s="24"/>
      <c r="Q8" s="24"/>
      <c r="R8" s="24"/>
      <c r="S8" s="24"/>
      <c r="T8" s="24"/>
      <c r="U8" s="24"/>
      <c r="V8" s="24"/>
      <c r="W8" s="24">
        <v>243156</v>
      </c>
      <c r="X8" s="24"/>
      <c r="Y8" s="24">
        <v>243156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182239</v>
      </c>
      <c r="D9" s="19">
        <f>SUM(D10:D14)</f>
        <v>0</v>
      </c>
      <c r="E9" s="20">
        <f t="shared" si="1"/>
        <v>12798570</v>
      </c>
      <c r="F9" s="21">
        <f t="shared" si="1"/>
        <v>12798570</v>
      </c>
      <c r="G9" s="21">
        <f t="shared" si="1"/>
        <v>34269</v>
      </c>
      <c r="H9" s="21">
        <f t="shared" si="1"/>
        <v>46933</v>
      </c>
      <c r="I9" s="21">
        <f t="shared" si="1"/>
        <v>46364</v>
      </c>
      <c r="J9" s="21">
        <f t="shared" si="1"/>
        <v>127566</v>
      </c>
      <c r="K9" s="21">
        <f t="shared" si="1"/>
        <v>77324</v>
      </c>
      <c r="L9" s="21">
        <f t="shared" si="1"/>
        <v>46508</v>
      </c>
      <c r="M9" s="21">
        <f t="shared" si="1"/>
        <v>73098</v>
      </c>
      <c r="N9" s="21">
        <f t="shared" si="1"/>
        <v>196930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324496</v>
      </c>
      <c r="X9" s="21">
        <f t="shared" si="1"/>
        <v>4378748</v>
      </c>
      <c r="Y9" s="21">
        <f t="shared" si="1"/>
        <v>-4054252</v>
      </c>
      <c r="Z9" s="4">
        <f>+IF(X9&lt;&gt;0,+(Y9/X9)*100,0)</f>
        <v>-92.58929721463761</v>
      </c>
      <c r="AA9" s="19">
        <f>SUM(AA10:AA14)</f>
        <v>12798570</v>
      </c>
    </row>
    <row r="10" spans="1:27" ht="12.75">
      <c r="A10" s="5" t="s">
        <v>37</v>
      </c>
      <c r="B10" s="3"/>
      <c r="C10" s="22">
        <v>145910</v>
      </c>
      <c r="D10" s="22"/>
      <c r="E10" s="23">
        <v>8534913</v>
      </c>
      <c r="F10" s="24">
        <v>8534913</v>
      </c>
      <c r="G10" s="24">
        <v>32924</v>
      </c>
      <c r="H10" s="24">
        <v>43517</v>
      </c>
      <c r="I10" s="24">
        <v>45646</v>
      </c>
      <c r="J10" s="24">
        <v>122087</v>
      </c>
      <c r="K10" s="24">
        <v>58478</v>
      </c>
      <c r="L10" s="24">
        <v>32232</v>
      </c>
      <c r="M10" s="24">
        <v>49350</v>
      </c>
      <c r="N10" s="24">
        <v>140060</v>
      </c>
      <c r="O10" s="24"/>
      <c r="P10" s="24"/>
      <c r="Q10" s="24"/>
      <c r="R10" s="24"/>
      <c r="S10" s="24"/>
      <c r="T10" s="24"/>
      <c r="U10" s="24"/>
      <c r="V10" s="24"/>
      <c r="W10" s="24">
        <v>262147</v>
      </c>
      <c r="X10" s="24">
        <v>3257186</v>
      </c>
      <c r="Y10" s="24">
        <v>-2995039</v>
      </c>
      <c r="Z10" s="6">
        <v>-91.95</v>
      </c>
      <c r="AA10" s="22">
        <v>8534913</v>
      </c>
    </row>
    <row r="11" spans="1:27" ht="12.75">
      <c r="A11" s="5" t="s">
        <v>38</v>
      </c>
      <c r="B11" s="3"/>
      <c r="C11" s="22"/>
      <c r="D11" s="22"/>
      <c r="E11" s="23">
        <v>3563657</v>
      </c>
      <c r="F11" s="24">
        <v>3563657</v>
      </c>
      <c r="G11" s="24">
        <v>345</v>
      </c>
      <c r="H11" s="24">
        <v>1416</v>
      </c>
      <c r="I11" s="24">
        <v>518</v>
      </c>
      <c r="J11" s="24">
        <v>2279</v>
      </c>
      <c r="K11" s="24">
        <v>246</v>
      </c>
      <c r="L11" s="24">
        <v>2544</v>
      </c>
      <c r="M11" s="24">
        <v>259</v>
      </c>
      <c r="N11" s="24">
        <v>3049</v>
      </c>
      <c r="O11" s="24"/>
      <c r="P11" s="24"/>
      <c r="Q11" s="24"/>
      <c r="R11" s="24"/>
      <c r="S11" s="24"/>
      <c r="T11" s="24"/>
      <c r="U11" s="24"/>
      <c r="V11" s="24"/>
      <c r="W11" s="24">
        <v>5328</v>
      </c>
      <c r="X11" s="24">
        <v>1021560</v>
      </c>
      <c r="Y11" s="24">
        <v>-1016232</v>
      </c>
      <c r="Z11" s="6">
        <v>-99.48</v>
      </c>
      <c r="AA11" s="22">
        <v>3563657</v>
      </c>
    </row>
    <row r="12" spans="1:27" ht="12.75">
      <c r="A12" s="5" t="s">
        <v>39</v>
      </c>
      <c r="B12" s="3"/>
      <c r="C12" s="22">
        <v>36329</v>
      </c>
      <c r="D12" s="22"/>
      <c r="E12" s="23">
        <v>700000</v>
      </c>
      <c r="F12" s="24">
        <v>700000</v>
      </c>
      <c r="G12" s="24">
        <v>1000</v>
      </c>
      <c r="H12" s="24">
        <v>2000</v>
      </c>
      <c r="I12" s="24">
        <v>200</v>
      </c>
      <c r="J12" s="24">
        <v>3200</v>
      </c>
      <c r="K12" s="24">
        <v>18600</v>
      </c>
      <c r="L12" s="24">
        <v>11732</v>
      </c>
      <c r="M12" s="24">
        <v>23489</v>
      </c>
      <c r="N12" s="24">
        <v>53821</v>
      </c>
      <c r="O12" s="24"/>
      <c r="P12" s="24"/>
      <c r="Q12" s="24"/>
      <c r="R12" s="24"/>
      <c r="S12" s="24"/>
      <c r="T12" s="24"/>
      <c r="U12" s="24"/>
      <c r="V12" s="24"/>
      <c r="W12" s="24">
        <v>57021</v>
      </c>
      <c r="X12" s="24">
        <v>100002</v>
      </c>
      <c r="Y12" s="24">
        <v>-42981</v>
      </c>
      <c r="Z12" s="6">
        <v>-42.98</v>
      </c>
      <c r="AA12" s="22">
        <v>700000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21225384</v>
      </c>
      <c r="F15" s="21">
        <f t="shared" si="2"/>
        <v>21225384</v>
      </c>
      <c r="G15" s="21">
        <f t="shared" si="2"/>
        <v>0</v>
      </c>
      <c r="H15" s="21">
        <f t="shared" si="2"/>
        <v>2163</v>
      </c>
      <c r="I15" s="21">
        <f t="shared" si="2"/>
        <v>4928</v>
      </c>
      <c r="J15" s="21">
        <f t="shared" si="2"/>
        <v>7091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7091</v>
      </c>
      <c r="X15" s="21">
        <f t="shared" si="2"/>
        <v>8963105</v>
      </c>
      <c r="Y15" s="21">
        <f t="shared" si="2"/>
        <v>-8956014</v>
      </c>
      <c r="Z15" s="4">
        <f>+IF(X15&lt;&gt;0,+(Y15/X15)*100,0)</f>
        <v>-99.9208867909056</v>
      </c>
      <c r="AA15" s="19">
        <f>SUM(AA16:AA18)</f>
        <v>21225384</v>
      </c>
    </row>
    <row r="16" spans="1:27" ht="12.75">
      <c r="A16" s="5" t="s">
        <v>43</v>
      </c>
      <c r="B16" s="3"/>
      <c r="C16" s="22"/>
      <c r="D16" s="22"/>
      <c r="E16" s="23">
        <v>4664343</v>
      </c>
      <c r="F16" s="24">
        <v>4664343</v>
      </c>
      <c r="G16" s="24"/>
      <c r="H16" s="24">
        <v>2163</v>
      </c>
      <c r="I16" s="24">
        <v>4928</v>
      </c>
      <c r="J16" s="24">
        <v>7091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7091</v>
      </c>
      <c r="X16" s="24">
        <v>1801441</v>
      </c>
      <c r="Y16" s="24">
        <v>-1794350</v>
      </c>
      <c r="Z16" s="6">
        <v>-99.61</v>
      </c>
      <c r="AA16" s="22">
        <v>4664343</v>
      </c>
    </row>
    <row r="17" spans="1:27" ht="12.75">
      <c r="A17" s="5" t="s">
        <v>44</v>
      </c>
      <c r="B17" s="3"/>
      <c r="C17" s="22"/>
      <c r="D17" s="22"/>
      <c r="E17" s="23">
        <v>16561041</v>
      </c>
      <c r="F17" s="24">
        <v>16561041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7161664</v>
      </c>
      <c r="Y17" s="24">
        <v>-7161664</v>
      </c>
      <c r="Z17" s="6">
        <v>-100</v>
      </c>
      <c r="AA17" s="22">
        <v>16561041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139413332</v>
      </c>
      <c r="D19" s="19">
        <f>SUM(D20:D23)</f>
        <v>0</v>
      </c>
      <c r="E19" s="20">
        <f t="shared" si="3"/>
        <v>266352847</v>
      </c>
      <c r="F19" s="21">
        <f t="shared" si="3"/>
        <v>266352847</v>
      </c>
      <c r="G19" s="21">
        <f t="shared" si="3"/>
        <v>13771188</v>
      </c>
      <c r="H19" s="21">
        <f t="shared" si="3"/>
        <v>19318938</v>
      </c>
      <c r="I19" s="21">
        <f t="shared" si="3"/>
        <v>16165015</v>
      </c>
      <c r="J19" s="21">
        <f t="shared" si="3"/>
        <v>49255141</v>
      </c>
      <c r="K19" s="21">
        <f t="shared" si="3"/>
        <v>14427780</v>
      </c>
      <c r="L19" s="21">
        <f t="shared" si="3"/>
        <v>16958131</v>
      </c>
      <c r="M19" s="21">
        <f t="shared" si="3"/>
        <v>13547432</v>
      </c>
      <c r="N19" s="21">
        <f t="shared" si="3"/>
        <v>44933343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94188484</v>
      </c>
      <c r="X19" s="21">
        <f t="shared" si="3"/>
        <v>84537625</v>
      </c>
      <c r="Y19" s="21">
        <f t="shared" si="3"/>
        <v>9650859</v>
      </c>
      <c r="Z19" s="4">
        <f>+IF(X19&lt;&gt;0,+(Y19/X19)*100,0)</f>
        <v>11.416051728446359</v>
      </c>
      <c r="AA19" s="19">
        <f>SUM(AA20:AA23)</f>
        <v>266352847</v>
      </c>
    </row>
    <row r="20" spans="1:27" ht="12.75">
      <c r="A20" s="5" t="s">
        <v>47</v>
      </c>
      <c r="B20" s="3"/>
      <c r="C20" s="22">
        <v>50169287</v>
      </c>
      <c r="D20" s="22"/>
      <c r="E20" s="23">
        <v>58620604</v>
      </c>
      <c r="F20" s="24">
        <v>58620604</v>
      </c>
      <c r="G20" s="24">
        <v>3060894</v>
      </c>
      <c r="H20" s="24">
        <v>6153722</v>
      </c>
      <c r="I20" s="24">
        <v>4633246</v>
      </c>
      <c r="J20" s="24">
        <v>13847862</v>
      </c>
      <c r="K20" s="24">
        <v>2426050</v>
      </c>
      <c r="L20" s="24">
        <v>4622337</v>
      </c>
      <c r="M20" s="24">
        <v>2670989</v>
      </c>
      <c r="N20" s="24">
        <v>9719376</v>
      </c>
      <c r="O20" s="24"/>
      <c r="P20" s="24"/>
      <c r="Q20" s="24"/>
      <c r="R20" s="24"/>
      <c r="S20" s="24"/>
      <c r="T20" s="24"/>
      <c r="U20" s="24"/>
      <c r="V20" s="24"/>
      <c r="W20" s="24">
        <v>23567238</v>
      </c>
      <c r="X20" s="24">
        <v>26840892</v>
      </c>
      <c r="Y20" s="24">
        <v>-3273654</v>
      </c>
      <c r="Z20" s="6">
        <v>-12.2</v>
      </c>
      <c r="AA20" s="22">
        <v>58620604</v>
      </c>
    </row>
    <row r="21" spans="1:27" ht="12.75">
      <c r="A21" s="5" t="s">
        <v>48</v>
      </c>
      <c r="B21" s="3"/>
      <c r="C21" s="22">
        <v>49429239</v>
      </c>
      <c r="D21" s="22"/>
      <c r="E21" s="23">
        <v>115284011</v>
      </c>
      <c r="F21" s="24">
        <v>115284011</v>
      </c>
      <c r="G21" s="24">
        <v>5953941</v>
      </c>
      <c r="H21" s="24">
        <v>7618322</v>
      </c>
      <c r="I21" s="24">
        <v>6472028</v>
      </c>
      <c r="J21" s="24">
        <v>20044291</v>
      </c>
      <c r="K21" s="24">
        <v>6969725</v>
      </c>
      <c r="L21" s="24">
        <v>6867718</v>
      </c>
      <c r="M21" s="24">
        <v>6115364</v>
      </c>
      <c r="N21" s="24">
        <v>19952807</v>
      </c>
      <c r="O21" s="24"/>
      <c r="P21" s="24"/>
      <c r="Q21" s="24"/>
      <c r="R21" s="24"/>
      <c r="S21" s="24"/>
      <c r="T21" s="24"/>
      <c r="U21" s="24"/>
      <c r="V21" s="24"/>
      <c r="W21" s="24">
        <v>39997098</v>
      </c>
      <c r="X21" s="24">
        <v>32118963</v>
      </c>
      <c r="Y21" s="24">
        <v>7878135</v>
      </c>
      <c r="Z21" s="6">
        <v>24.53</v>
      </c>
      <c r="AA21" s="22">
        <v>115284011</v>
      </c>
    </row>
    <row r="22" spans="1:27" ht="12.75">
      <c r="A22" s="5" t="s">
        <v>49</v>
      </c>
      <c r="B22" s="3"/>
      <c r="C22" s="25">
        <v>20637802</v>
      </c>
      <c r="D22" s="25"/>
      <c r="E22" s="26">
        <v>58816705</v>
      </c>
      <c r="F22" s="27">
        <v>58816705</v>
      </c>
      <c r="G22" s="27">
        <v>2231582</v>
      </c>
      <c r="H22" s="27">
        <v>2791152</v>
      </c>
      <c r="I22" s="27">
        <v>2529749</v>
      </c>
      <c r="J22" s="27">
        <v>7552483</v>
      </c>
      <c r="K22" s="27">
        <v>2510680</v>
      </c>
      <c r="L22" s="27">
        <v>2525424</v>
      </c>
      <c r="M22" s="27">
        <v>2230079</v>
      </c>
      <c r="N22" s="27">
        <v>7266183</v>
      </c>
      <c r="O22" s="27"/>
      <c r="P22" s="27"/>
      <c r="Q22" s="27"/>
      <c r="R22" s="27"/>
      <c r="S22" s="27"/>
      <c r="T22" s="27"/>
      <c r="U22" s="27"/>
      <c r="V22" s="27"/>
      <c r="W22" s="27">
        <v>14818666</v>
      </c>
      <c r="X22" s="27">
        <v>12679107</v>
      </c>
      <c r="Y22" s="27">
        <v>2139559</v>
      </c>
      <c r="Z22" s="7">
        <v>16.87</v>
      </c>
      <c r="AA22" s="25">
        <v>58816705</v>
      </c>
    </row>
    <row r="23" spans="1:27" ht="12.75">
      <c r="A23" s="5" t="s">
        <v>50</v>
      </c>
      <c r="B23" s="3"/>
      <c r="C23" s="22">
        <v>19177004</v>
      </c>
      <c r="D23" s="22"/>
      <c r="E23" s="23">
        <v>33631527</v>
      </c>
      <c r="F23" s="24">
        <v>33631527</v>
      </c>
      <c r="G23" s="24">
        <v>2524771</v>
      </c>
      <c r="H23" s="24">
        <v>2755742</v>
      </c>
      <c r="I23" s="24">
        <v>2529992</v>
      </c>
      <c r="J23" s="24">
        <v>7810505</v>
      </c>
      <c r="K23" s="24">
        <v>2521325</v>
      </c>
      <c r="L23" s="24">
        <v>2942652</v>
      </c>
      <c r="M23" s="24">
        <v>2531000</v>
      </c>
      <c r="N23" s="24">
        <v>7994977</v>
      </c>
      <c r="O23" s="24"/>
      <c r="P23" s="24"/>
      <c r="Q23" s="24"/>
      <c r="R23" s="24"/>
      <c r="S23" s="24"/>
      <c r="T23" s="24"/>
      <c r="U23" s="24"/>
      <c r="V23" s="24"/>
      <c r="W23" s="24">
        <v>15805482</v>
      </c>
      <c r="X23" s="24">
        <v>12898663</v>
      </c>
      <c r="Y23" s="24">
        <v>2906819</v>
      </c>
      <c r="Z23" s="6">
        <v>22.54</v>
      </c>
      <c r="AA23" s="22">
        <v>33631527</v>
      </c>
    </row>
    <row r="24" spans="1:27" ht="12.75">
      <c r="A24" s="2" t="s">
        <v>51</v>
      </c>
      <c r="B24" s="8" t="s">
        <v>52</v>
      </c>
      <c r="C24" s="19"/>
      <c r="D24" s="19"/>
      <c r="E24" s="20">
        <v>1701922</v>
      </c>
      <c r="F24" s="21">
        <v>1701922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825781</v>
      </c>
      <c r="Y24" s="21">
        <v>-825781</v>
      </c>
      <c r="Z24" s="4">
        <v>-100</v>
      </c>
      <c r="AA24" s="19">
        <v>1701922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321601326</v>
      </c>
      <c r="D25" s="44">
        <f>+D5+D9+D15+D19+D24</f>
        <v>0</v>
      </c>
      <c r="E25" s="45">
        <f t="shared" si="4"/>
        <v>397022880</v>
      </c>
      <c r="F25" s="46">
        <f t="shared" si="4"/>
        <v>397022880</v>
      </c>
      <c r="G25" s="46">
        <f t="shared" si="4"/>
        <v>56679036</v>
      </c>
      <c r="H25" s="46">
        <f t="shared" si="4"/>
        <v>30397414</v>
      </c>
      <c r="I25" s="46">
        <f t="shared" si="4"/>
        <v>25538461</v>
      </c>
      <c r="J25" s="46">
        <f t="shared" si="4"/>
        <v>112614911</v>
      </c>
      <c r="K25" s="46">
        <f t="shared" si="4"/>
        <v>20455391</v>
      </c>
      <c r="L25" s="46">
        <f t="shared" si="4"/>
        <v>22686336</v>
      </c>
      <c r="M25" s="46">
        <f t="shared" si="4"/>
        <v>34972372</v>
      </c>
      <c r="N25" s="46">
        <f t="shared" si="4"/>
        <v>78114099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190729010</v>
      </c>
      <c r="X25" s="46">
        <f t="shared" si="4"/>
        <v>143671366</v>
      </c>
      <c r="Y25" s="46">
        <f t="shared" si="4"/>
        <v>47057644</v>
      </c>
      <c r="Z25" s="47">
        <f>+IF(X25&lt;&gt;0,+(Y25/X25)*100,0)</f>
        <v>32.75366923148764</v>
      </c>
      <c r="AA25" s="44">
        <f>+AA5+AA9+AA15+AA19+AA24</f>
        <v>397022880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154519984</v>
      </c>
      <c r="D28" s="19">
        <f>SUM(D29:D31)</f>
        <v>0</v>
      </c>
      <c r="E28" s="20">
        <f t="shared" si="5"/>
        <v>93149491</v>
      </c>
      <c r="F28" s="21">
        <f t="shared" si="5"/>
        <v>93149491</v>
      </c>
      <c r="G28" s="21">
        <f t="shared" si="5"/>
        <v>9317738</v>
      </c>
      <c r="H28" s="21">
        <f t="shared" si="5"/>
        <v>6496589</v>
      </c>
      <c r="I28" s="21">
        <f t="shared" si="5"/>
        <v>6213468</v>
      </c>
      <c r="J28" s="21">
        <f t="shared" si="5"/>
        <v>22027795</v>
      </c>
      <c r="K28" s="21">
        <f t="shared" si="5"/>
        <v>9789137</v>
      </c>
      <c r="L28" s="21">
        <f t="shared" si="5"/>
        <v>6649259</v>
      </c>
      <c r="M28" s="21">
        <f t="shared" si="5"/>
        <v>5227825</v>
      </c>
      <c r="N28" s="21">
        <f t="shared" si="5"/>
        <v>21666221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43694016</v>
      </c>
      <c r="X28" s="21">
        <f t="shared" si="5"/>
        <v>17894990</v>
      </c>
      <c r="Y28" s="21">
        <f t="shared" si="5"/>
        <v>25799026</v>
      </c>
      <c r="Z28" s="4">
        <f>+IF(X28&lt;&gt;0,+(Y28/X28)*100,0)</f>
        <v>144.16898807990393</v>
      </c>
      <c r="AA28" s="19">
        <f>SUM(AA29:AA31)</f>
        <v>93149491</v>
      </c>
    </row>
    <row r="29" spans="1:27" ht="12.75">
      <c r="A29" s="5" t="s">
        <v>33</v>
      </c>
      <c r="B29" s="3"/>
      <c r="C29" s="22">
        <v>22585843</v>
      </c>
      <c r="D29" s="22"/>
      <c r="E29" s="23">
        <v>29513638</v>
      </c>
      <c r="F29" s="24">
        <v>29513638</v>
      </c>
      <c r="G29" s="24">
        <v>2316811</v>
      </c>
      <c r="H29" s="24">
        <v>2658241</v>
      </c>
      <c r="I29" s="24">
        <v>1918836</v>
      </c>
      <c r="J29" s="24">
        <v>6893888</v>
      </c>
      <c r="K29" s="24">
        <v>4113771</v>
      </c>
      <c r="L29" s="24">
        <v>2272034</v>
      </c>
      <c r="M29" s="24">
        <v>1743555</v>
      </c>
      <c r="N29" s="24">
        <v>8129360</v>
      </c>
      <c r="O29" s="24"/>
      <c r="P29" s="24"/>
      <c r="Q29" s="24"/>
      <c r="R29" s="24"/>
      <c r="S29" s="24"/>
      <c r="T29" s="24"/>
      <c r="U29" s="24"/>
      <c r="V29" s="24"/>
      <c r="W29" s="24">
        <v>15023248</v>
      </c>
      <c r="X29" s="24">
        <v>10524105</v>
      </c>
      <c r="Y29" s="24">
        <v>4499143</v>
      </c>
      <c r="Z29" s="6">
        <v>42.75</v>
      </c>
      <c r="AA29" s="22">
        <v>29513638</v>
      </c>
    </row>
    <row r="30" spans="1:27" ht="12.75">
      <c r="A30" s="5" t="s">
        <v>34</v>
      </c>
      <c r="B30" s="3"/>
      <c r="C30" s="25">
        <v>43506286</v>
      </c>
      <c r="D30" s="25"/>
      <c r="E30" s="26">
        <v>63635853</v>
      </c>
      <c r="F30" s="27">
        <v>63635853</v>
      </c>
      <c r="G30" s="27">
        <v>4241026</v>
      </c>
      <c r="H30" s="27">
        <v>2161650</v>
      </c>
      <c r="I30" s="27">
        <v>2663034</v>
      </c>
      <c r="J30" s="27">
        <v>9065710</v>
      </c>
      <c r="K30" s="27">
        <v>4082627</v>
      </c>
      <c r="L30" s="27">
        <v>2069029</v>
      </c>
      <c r="M30" s="27">
        <v>1936066</v>
      </c>
      <c r="N30" s="27">
        <v>8087722</v>
      </c>
      <c r="O30" s="27"/>
      <c r="P30" s="27"/>
      <c r="Q30" s="27"/>
      <c r="R30" s="27"/>
      <c r="S30" s="27"/>
      <c r="T30" s="27"/>
      <c r="U30" s="27"/>
      <c r="V30" s="27"/>
      <c r="W30" s="27">
        <v>17153432</v>
      </c>
      <c r="X30" s="27">
        <v>7370885</v>
      </c>
      <c r="Y30" s="27">
        <v>9782547</v>
      </c>
      <c r="Z30" s="7">
        <v>132.72</v>
      </c>
      <c r="AA30" s="25">
        <v>63635853</v>
      </c>
    </row>
    <row r="31" spans="1:27" ht="12.75">
      <c r="A31" s="5" t="s">
        <v>35</v>
      </c>
      <c r="B31" s="3"/>
      <c r="C31" s="22">
        <v>88427855</v>
      </c>
      <c r="D31" s="22"/>
      <c r="E31" s="23"/>
      <c r="F31" s="24"/>
      <c r="G31" s="24">
        <v>2759901</v>
      </c>
      <c r="H31" s="24">
        <v>1676698</v>
      </c>
      <c r="I31" s="24">
        <v>1631598</v>
      </c>
      <c r="J31" s="24">
        <v>6068197</v>
      </c>
      <c r="K31" s="24">
        <v>1592739</v>
      </c>
      <c r="L31" s="24">
        <v>2308196</v>
      </c>
      <c r="M31" s="24">
        <v>1548204</v>
      </c>
      <c r="N31" s="24">
        <v>5449139</v>
      </c>
      <c r="O31" s="24"/>
      <c r="P31" s="24"/>
      <c r="Q31" s="24"/>
      <c r="R31" s="24"/>
      <c r="S31" s="24"/>
      <c r="T31" s="24"/>
      <c r="U31" s="24"/>
      <c r="V31" s="24"/>
      <c r="W31" s="24">
        <v>11517336</v>
      </c>
      <c r="X31" s="24"/>
      <c r="Y31" s="24">
        <v>11517336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32328344</v>
      </c>
      <c r="D32" s="19">
        <f>SUM(D33:D37)</f>
        <v>0</v>
      </c>
      <c r="E32" s="20">
        <f t="shared" si="6"/>
        <v>29739717</v>
      </c>
      <c r="F32" s="21">
        <f t="shared" si="6"/>
        <v>29739717</v>
      </c>
      <c r="G32" s="21">
        <f t="shared" si="6"/>
        <v>3050019</v>
      </c>
      <c r="H32" s="21">
        <f t="shared" si="6"/>
        <v>3542841</v>
      </c>
      <c r="I32" s="21">
        <f t="shared" si="6"/>
        <v>3309384</v>
      </c>
      <c r="J32" s="21">
        <f t="shared" si="6"/>
        <v>9902244</v>
      </c>
      <c r="K32" s="21">
        <f t="shared" si="6"/>
        <v>3252064</v>
      </c>
      <c r="L32" s="21">
        <f t="shared" si="6"/>
        <v>3478243</v>
      </c>
      <c r="M32" s="21">
        <f t="shared" si="6"/>
        <v>3179940</v>
      </c>
      <c r="N32" s="21">
        <f t="shared" si="6"/>
        <v>9910247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19812491</v>
      </c>
      <c r="X32" s="21">
        <f t="shared" si="6"/>
        <v>7789055</v>
      </c>
      <c r="Y32" s="21">
        <f t="shared" si="6"/>
        <v>12023436</v>
      </c>
      <c r="Z32" s="4">
        <f>+IF(X32&lt;&gt;0,+(Y32/X32)*100,0)</f>
        <v>154.36321864462377</v>
      </c>
      <c r="AA32" s="19">
        <f>SUM(AA33:AA37)</f>
        <v>29739717</v>
      </c>
    </row>
    <row r="33" spans="1:27" ht="12.75">
      <c r="A33" s="5" t="s">
        <v>37</v>
      </c>
      <c r="B33" s="3"/>
      <c r="C33" s="22">
        <v>23683056</v>
      </c>
      <c r="D33" s="22"/>
      <c r="E33" s="23">
        <v>22127593</v>
      </c>
      <c r="F33" s="24">
        <v>22127593</v>
      </c>
      <c r="G33" s="24">
        <v>1711027</v>
      </c>
      <c r="H33" s="24">
        <v>2127239</v>
      </c>
      <c r="I33" s="24">
        <v>1904801</v>
      </c>
      <c r="J33" s="24">
        <v>5743067</v>
      </c>
      <c r="K33" s="24">
        <v>1838113</v>
      </c>
      <c r="L33" s="24">
        <v>1900537</v>
      </c>
      <c r="M33" s="24">
        <v>1828065</v>
      </c>
      <c r="N33" s="24">
        <v>5566715</v>
      </c>
      <c r="O33" s="24"/>
      <c r="P33" s="24"/>
      <c r="Q33" s="24"/>
      <c r="R33" s="24"/>
      <c r="S33" s="24"/>
      <c r="T33" s="24"/>
      <c r="U33" s="24"/>
      <c r="V33" s="24"/>
      <c r="W33" s="24">
        <v>11309782</v>
      </c>
      <c r="X33" s="24">
        <v>5985219</v>
      </c>
      <c r="Y33" s="24">
        <v>5324563</v>
      </c>
      <c r="Z33" s="6">
        <v>88.96</v>
      </c>
      <c r="AA33" s="22">
        <v>22127593</v>
      </c>
    </row>
    <row r="34" spans="1:27" ht="12.75">
      <c r="A34" s="5" t="s">
        <v>38</v>
      </c>
      <c r="B34" s="3"/>
      <c r="C34" s="22">
        <v>30000</v>
      </c>
      <c r="D34" s="22"/>
      <c r="E34" s="23">
        <v>561624</v>
      </c>
      <c r="F34" s="24">
        <v>561624</v>
      </c>
      <c r="G34" s="24">
        <v>553723</v>
      </c>
      <c r="H34" s="24">
        <v>563615</v>
      </c>
      <c r="I34" s="24">
        <v>565866</v>
      </c>
      <c r="J34" s="24">
        <v>1683204</v>
      </c>
      <c r="K34" s="24">
        <v>577573</v>
      </c>
      <c r="L34" s="24">
        <v>566989</v>
      </c>
      <c r="M34" s="24">
        <v>557487</v>
      </c>
      <c r="N34" s="24">
        <v>1702049</v>
      </c>
      <c r="O34" s="24"/>
      <c r="P34" s="24"/>
      <c r="Q34" s="24"/>
      <c r="R34" s="24"/>
      <c r="S34" s="24"/>
      <c r="T34" s="24"/>
      <c r="U34" s="24"/>
      <c r="V34" s="24"/>
      <c r="W34" s="24">
        <v>3385253</v>
      </c>
      <c r="X34" s="24">
        <v>172619</v>
      </c>
      <c r="Y34" s="24">
        <v>3212634</v>
      </c>
      <c r="Z34" s="6">
        <v>1861.11</v>
      </c>
      <c r="AA34" s="22">
        <v>561624</v>
      </c>
    </row>
    <row r="35" spans="1:27" ht="12.75">
      <c r="A35" s="5" t="s">
        <v>39</v>
      </c>
      <c r="B35" s="3"/>
      <c r="C35" s="22">
        <v>8615288</v>
      </c>
      <c r="D35" s="22"/>
      <c r="E35" s="23">
        <v>7050500</v>
      </c>
      <c r="F35" s="24">
        <v>7050500</v>
      </c>
      <c r="G35" s="24">
        <v>785269</v>
      </c>
      <c r="H35" s="24">
        <v>851987</v>
      </c>
      <c r="I35" s="24">
        <v>838717</v>
      </c>
      <c r="J35" s="24">
        <v>2475973</v>
      </c>
      <c r="K35" s="24">
        <v>836378</v>
      </c>
      <c r="L35" s="24">
        <v>1010717</v>
      </c>
      <c r="M35" s="24">
        <v>794388</v>
      </c>
      <c r="N35" s="24">
        <v>2641483</v>
      </c>
      <c r="O35" s="24"/>
      <c r="P35" s="24"/>
      <c r="Q35" s="24"/>
      <c r="R35" s="24"/>
      <c r="S35" s="24"/>
      <c r="T35" s="24"/>
      <c r="U35" s="24"/>
      <c r="V35" s="24"/>
      <c r="W35" s="24">
        <v>5117456</v>
      </c>
      <c r="X35" s="24">
        <v>1631217</v>
      </c>
      <c r="Y35" s="24">
        <v>3486239</v>
      </c>
      <c r="Z35" s="6">
        <v>213.72</v>
      </c>
      <c r="AA35" s="22">
        <v>7050500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13629560</v>
      </c>
      <c r="D38" s="19">
        <f>SUM(D39:D41)</f>
        <v>0</v>
      </c>
      <c r="E38" s="20">
        <f t="shared" si="7"/>
        <v>51248313</v>
      </c>
      <c r="F38" s="21">
        <f t="shared" si="7"/>
        <v>51248313</v>
      </c>
      <c r="G38" s="21">
        <f t="shared" si="7"/>
        <v>2212302</v>
      </c>
      <c r="H38" s="21">
        <f t="shared" si="7"/>
        <v>1646509</v>
      </c>
      <c r="I38" s="21">
        <f t="shared" si="7"/>
        <v>1590474</v>
      </c>
      <c r="J38" s="21">
        <f t="shared" si="7"/>
        <v>5449285</v>
      </c>
      <c r="K38" s="21">
        <f t="shared" si="7"/>
        <v>2097274</v>
      </c>
      <c r="L38" s="21">
        <f t="shared" si="7"/>
        <v>1732671</v>
      </c>
      <c r="M38" s="21">
        <f t="shared" si="7"/>
        <v>1378848</v>
      </c>
      <c r="N38" s="21">
        <f t="shared" si="7"/>
        <v>5208793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10658078</v>
      </c>
      <c r="X38" s="21">
        <f t="shared" si="7"/>
        <v>22290069</v>
      </c>
      <c r="Y38" s="21">
        <f t="shared" si="7"/>
        <v>-11631991</v>
      </c>
      <c r="Z38" s="4">
        <f>+IF(X38&lt;&gt;0,+(Y38/X38)*100,0)</f>
        <v>-52.184634331997806</v>
      </c>
      <c r="AA38" s="19">
        <f>SUM(AA39:AA41)</f>
        <v>51248313</v>
      </c>
    </row>
    <row r="39" spans="1:27" ht="12.75">
      <c r="A39" s="5" t="s">
        <v>43</v>
      </c>
      <c r="B39" s="3"/>
      <c r="C39" s="22">
        <v>2307120</v>
      </c>
      <c r="D39" s="22"/>
      <c r="E39" s="23">
        <v>4007528</v>
      </c>
      <c r="F39" s="24">
        <v>4007528</v>
      </c>
      <c r="G39" s="24">
        <v>102772</v>
      </c>
      <c r="H39" s="24">
        <v>99655</v>
      </c>
      <c r="I39" s="24">
        <v>115684</v>
      </c>
      <c r="J39" s="24">
        <v>318111</v>
      </c>
      <c r="K39" s="24">
        <v>107165</v>
      </c>
      <c r="L39" s="24">
        <v>132764</v>
      </c>
      <c r="M39" s="24">
        <v>105068</v>
      </c>
      <c r="N39" s="24">
        <v>344997</v>
      </c>
      <c r="O39" s="24"/>
      <c r="P39" s="24"/>
      <c r="Q39" s="24"/>
      <c r="R39" s="24"/>
      <c r="S39" s="24"/>
      <c r="T39" s="24"/>
      <c r="U39" s="24"/>
      <c r="V39" s="24"/>
      <c r="W39" s="24">
        <v>663108</v>
      </c>
      <c r="X39" s="24">
        <v>1385216</v>
      </c>
      <c r="Y39" s="24">
        <v>-722108</v>
      </c>
      <c r="Z39" s="6">
        <v>-52.13</v>
      </c>
      <c r="AA39" s="22">
        <v>4007528</v>
      </c>
    </row>
    <row r="40" spans="1:27" ht="12.75">
      <c r="A40" s="5" t="s">
        <v>44</v>
      </c>
      <c r="B40" s="3"/>
      <c r="C40" s="22">
        <v>11322440</v>
      </c>
      <c r="D40" s="22"/>
      <c r="E40" s="23">
        <v>47240785</v>
      </c>
      <c r="F40" s="24">
        <v>47240785</v>
      </c>
      <c r="G40" s="24">
        <v>2109530</v>
      </c>
      <c r="H40" s="24">
        <v>1546854</v>
      </c>
      <c r="I40" s="24">
        <v>1474790</v>
      </c>
      <c r="J40" s="24">
        <v>5131174</v>
      </c>
      <c r="K40" s="24">
        <v>1990109</v>
      </c>
      <c r="L40" s="24">
        <v>1599907</v>
      </c>
      <c r="M40" s="24">
        <v>1273780</v>
      </c>
      <c r="N40" s="24">
        <v>4863796</v>
      </c>
      <c r="O40" s="24"/>
      <c r="P40" s="24"/>
      <c r="Q40" s="24"/>
      <c r="R40" s="24"/>
      <c r="S40" s="24"/>
      <c r="T40" s="24"/>
      <c r="U40" s="24"/>
      <c r="V40" s="24"/>
      <c r="W40" s="24">
        <v>9994970</v>
      </c>
      <c r="X40" s="24">
        <v>20904853</v>
      </c>
      <c r="Y40" s="24">
        <v>-10909883</v>
      </c>
      <c r="Z40" s="6">
        <v>-52.19</v>
      </c>
      <c r="AA40" s="22">
        <v>47240785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206709458</v>
      </c>
      <c r="D42" s="19">
        <f>SUM(D43:D46)</f>
        <v>0</v>
      </c>
      <c r="E42" s="20">
        <f t="shared" si="8"/>
        <v>181580338</v>
      </c>
      <c r="F42" s="21">
        <f t="shared" si="8"/>
        <v>181580338</v>
      </c>
      <c r="G42" s="21">
        <f t="shared" si="8"/>
        <v>9987362</v>
      </c>
      <c r="H42" s="21">
        <f t="shared" si="8"/>
        <v>9218545</v>
      </c>
      <c r="I42" s="21">
        <f t="shared" si="8"/>
        <v>11666530</v>
      </c>
      <c r="J42" s="21">
        <f t="shared" si="8"/>
        <v>30872437</v>
      </c>
      <c r="K42" s="21">
        <f t="shared" si="8"/>
        <v>35106354</v>
      </c>
      <c r="L42" s="21">
        <f t="shared" si="8"/>
        <v>18830957</v>
      </c>
      <c r="M42" s="21">
        <f t="shared" si="8"/>
        <v>11232824</v>
      </c>
      <c r="N42" s="21">
        <f t="shared" si="8"/>
        <v>65170135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96042572</v>
      </c>
      <c r="X42" s="21">
        <f t="shared" si="8"/>
        <v>60063432</v>
      </c>
      <c r="Y42" s="21">
        <f t="shared" si="8"/>
        <v>35979140</v>
      </c>
      <c r="Z42" s="4">
        <f>+IF(X42&lt;&gt;0,+(Y42/X42)*100,0)</f>
        <v>59.901905039325754</v>
      </c>
      <c r="AA42" s="19">
        <f>SUM(AA43:AA46)</f>
        <v>181580338</v>
      </c>
    </row>
    <row r="43" spans="1:27" ht="12.75">
      <c r="A43" s="5" t="s">
        <v>47</v>
      </c>
      <c r="B43" s="3"/>
      <c r="C43" s="22">
        <v>106890015</v>
      </c>
      <c r="D43" s="22"/>
      <c r="E43" s="23">
        <v>75740631</v>
      </c>
      <c r="F43" s="24">
        <v>75740631</v>
      </c>
      <c r="G43" s="24">
        <v>1106704</v>
      </c>
      <c r="H43" s="24">
        <v>1689956</v>
      </c>
      <c r="I43" s="24">
        <v>1467199</v>
      </c>
      <c r="J43" s="24">
        <v>4263859</v>
      </c>
      <c r="K43" s="24">
        <v>26265399</v>
      </c>
      <c r="L43" s="24">
        <v>7857081</v>
      </c>
      <c r="M43" s="24">
        <v>1551430</v>
      </c>
      <c r="N43" s="24">
        <v>35673910</v>
      </c>
      <c r="O43" s="24"/>
      <c r="P43" s="24"/>
      <c r="Q43" s="24"/>
      <c r="R43" s="24"/>
      <c r="S43" s="24"/>
      <c r="T43" s="24"/>
      <c r="U43" s="24"/>
      <c r="V43" s="24"/>
      <c r="W43" s="24">
        <v>39937769</v>
      </c>
      <c r="X43" s="24">
        <v>24185664</v>
      </c>
      <c r="Y43" s="24">
        <v>15752105</v>
      </c>
      <c r="Z43" s="6">
        <v>65.13</v>
      </c>
      <c r="AA43" s="22">
        <v>75740631</v>
      </c>
    </row>
    <row r="44" spans="1:27" ht="12.75">
      <c r="A44" s="5" t="s">
        <v>48</v>
      </c>
      <c r="B44" s="3"/>
      <c r="C44" s="22">
        <v>22193348</v>
      </c>
      <c r="D44" s="22"/>
      <c r="E44" s="23">
        <v>54198277</v>
      </c>
      <c r="F44" s="24">
        <v>54198277</v>
      </c>
      <c r="G44" s="24">
        <v>3918302</v>
      </c>
      <c r="H44" s="24">
        <v>3838990</v>
      </c>
      <c r="I44" s="24">
        <v>5187669</v>
      </c>
      <c r="J44" s="24">
        <v>12944961</v>
      </c>
      <c r="K44" s="24">
        <v>4589599</v>
      </c>
      <c r="L44" s="24">
        <v>4566052</v>
      </c>
      <c r="M44" s="24">
        <v>4961098</v>
      </c>
      <c r="N44" s="24">
        <v>14116749</v>
      </c>
      <c r="O44" s="24"/>
      <c r="P44" s="24"/>
      <c r="Q44" s="24"/>
      <c r="R44" s="24"/>
      <c r="S44" s="24"/>
      <c r="T44" s="24"/>
      <c r="U44" s="24"/>
      <c r="V44" s="24"/>
      <c r="W44" s="24">
        <v>27061710</v>
      </c>
      <c r="X44" s="24">
        <v>16860996</v>
      </c>
      <c r="Y44" s="24">
        <v>10200714</v>
      </c>
      <c r="Z44" s="6">
        <v>60.5</v>
      </c>
      <c r="AA44" s="22">
        <v>54198277</v>
      </c>
    </row>
    <row r="45" spans="1:27" ht="12.75">
      <c r="A45" s="5" t="s">
        <v>49</v>
      </c>
      <c r="B45" s="3"/>
      <c r="C45" s="25">
        <v>61465072</v>
      </c>
      <c r="D45" s="25"/>
      <c r="E45" s="26">
        <v>26910065</v>
      </c>
      <c r="F45" s="27">
        <v>26910065</v>
      </c>
      <c r="G45" s="27">
        <v>2081198</v>
      </c>
      <c r="H45" s="27">
        <v>1772406</v>
      </c>
      <c r="I45" s="27">
        <v>2410883</v>
      </c>
      <c r="J45" s="27">
        <v>6264487</v>
      </c>
      <c r="K45" s="27">
        <v>1953532</v>
      </c>
      <c r="L45" s="27">
        <v>3273720</v>
      </c>
      <c r="M45" s="27">
        <v>2080732</v>
      </c>
      <c r="N45" s="27">
        <v>7307984</v>
      </c>
      <c r="O45" s="27"/>
      <c r="P45" s="27"/>
      <c r="Q45" s="27"/>
      <c r="R45" s="27"/>
      <c r="S45" s="27"/>
      <c r="T45" s="27"/>
      <c r="U45" s="27"/>
      <c r="V45" s="27"/>
      <c r="W45" s="27">
        <v>13572471</v>
      </c>
      <c r="X45" s="27">
        <v>11022331</v>
      </c>
      <c r="Y45" s="27">
        <v>2550140</v>
      </c>
      <c r="Z45" s="7">
        <v>23.14</v>
      </c>
      <c r="AA45" s="25">
        <v>26910065</v>
      </c>
    </row>
    <row r="46" spans="1:27" ht="12.75">
      <c r="A46" s="5" t="s">
        <v>50</v>
      </c>
      <c r="B46" s="3"/>
      <c r="C46" s="22">
        <v>16161023</v>
      </c>
      <c r="D46" s="22"/>
      <c r="E46" s="23">
        <v>24731365</v>
      </c>
      <c r="F46" s="24">
        <v>24731365</v>
      </c>
      <c r="G46" s="24">
        <v>2881158</v>
      </c>
      <c r="H46" s="24">
        <v>1917193</v>
      </c>
      <c r="I46" s="24">
        <v>2600779</v>
      </c>
      <c r="J46" s="24">
        <v>7399130</v>
      </c>
      <c r="K46" s="24">
        <v>2297824</v>
      </c>
      <c r="L46" s="24">
        <v>3134104</v>
      </c>
      <c r="M46" s="24">
        <v>2639564</v>
      </c>
      <c r="N46" s="24">
        <v>8071492</v>
      </c>
      <c r="O46" s="24"/>
      <c r="P46" s="24"/>
      <c r="Q46" s="24"/>
      <c r="R46" s="24"/>
      <c r="S46" s="24"/>
      <c r="T46" s="24"/>
      <c r="U46" s="24"/>
      <c r="V46" s="24"/>
      <c r="W46" s="24">
        <v>15470622</v>
      </c>
      <c r="X46" s="24">
        <v>7994441</v>
      </c>
      <c r="Y46" s="24">
        <v>7476181</v>
      </c>
      <c r="Z46" s="6">
        <v>93.52</v>
      </c>
      <c r="AA46" s="22">
        <v>24731365</v>
      </c>
    </row>
    <row r="47" spans="1:27" ht="12.75">
      <c r="A47" s="2" t="s">
        <v>51</v>
      </c>
      <c r="B47" s="8" t="s">
        <v>52</v>
      </c>
      <c r="C47" s="19">
        <v>1271750</v>
      </c>
      <c r="D47" s="19"/>
      <c r="E47" s="20">
        <v>1272390</v>
      </c>
      <c r="F47" s="21">
        <v>1272390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419148</v>
      </c>
      <c r="Y47" s="21">
        <v>-419148</v>
      </c>
      <c r="Z47" s="4">
        <v>-100</v>
      </c>
      <c r="AA47" s="19">
        <v>1272390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408459096</v>
      </c>
      <c r="D48" s="44">
        <f>+D28+D32+D38+D42+D47</f>
        <v>0</v>
      </c>
      <c r="E48" s="45">
        <f t="shared" si="9"/>
        <v>356990249</v>
      </c>
      <c r="F48" s="46">
        <f t="shared" si="9"/>
        <v>356990249</v>
      </c>
      <c r="G48" s="46">
        <f t="shared" si="9"/>
        <v>24567421</v>
      </c>
      <c r="H48" s="46">
        <f t="shared" si="9"/>
        <v>20904484</v>
      </c>
      <c r="I48" s="46">
        <f t="shared" si="9"/>
        <v>22779856</v>
      </c>
      <c r="J48" s="46">
        <f t="shared" si="9"/>
        <v>68251761</v>
      </c>
      <c r="K48" s="46">
        <f t="shared" si="9"/>
        <v>50244829</v>
      </c>
      <c r="L48" s="46">
        <f t="shared" si="9"/>
        <v>30691130</v>
      </c>
      <c r="M48" s="46">
        <f t="shared" si="9"/>
        <v>21019437</v>
      </c>
      <c r="N48" s="46">
        <f t="shared" si="9"/>
        <v>101955396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170207157</v>
      </c>
      <c r="X48" s="46">
        <f t="shared" si="9"/>
        <v>108456694</v>
      </c>
      <c r="Y48" s="46">
        <f t="shared" si="9"/>
        <v>61750463</v>
      </c>
      <c r="Z48" s="47">
        <f>+IF(X48&lt;&gt;0,+(Y48/X48)*100,0)</f>
        <v>56.93559403534834</v>
      </c>
      <c r="AA48" s="44">
        <f>+AA28+AA32+AA38+AA42+AA47</f>
        <v>356990249</v>
      </c>
    </row>
    <row r="49" spans="1:27" ht="12.75">
      <c r="A49" s="14" t="s">
        <v>58</v>
      </c>
      <c r="B49" s="15"/>
      <c r="C49" s="48">
        <f aca="true" t="shared" si="10" ref="C49:Y49">+C25-C48</f>
        <v>-86857770</v>
      </c>
      <c r="D49" s="48">
        <f>+D25-D48</f>
        <v>0</v>
      </c>
      <c r="E49" s="49">
        <f t="shared" si="10"/>
        <v>40032631</v>
      </c>
      <c r="F49" s="50">
        <f t="shared" si="10"/>
        <v>40032631</v>
      </c>
      <c r="G49" s="50">
        <f t="shared" si="10"/>
        <v>32111615</v>
      </c>
      <c r="H49" s="50">
        <f t="shared" si="10"/>
        <v>9492930</v>
      </c>
      <c r="I49" s="50">
        <f t="shared" si="10"/>
        <v>2758605</v>
      </c>
      <c r="J49" s="50">
        <f t="shared" si="10"/>
        <v>44363150</v>
      </c>
      <c r="K49" s="50">
        <f t="shared" si="10"/>
        <v>-29789438</v>
      </c>
      <c r="L49" s="50">
        <f t="shared" si="10"/>
        <v>-8004794</v>
      </c>
      <c r="M49" s="50">
        <f t="shared" si="10"/>
        <v>13952935</v>
      </c>
      <c r="N49" s="50">
        <f t="shared" si="10"/>
        <v>-23841297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20521853</v>
      </c>
      <c r="X49" s="50">
        <f>IF(F25=F48,0,X25-X48)</f>
        <v>35214672</v>
      </c>
      <c r="Y49" s="50">
        <f t="shared" si="10"/>
        <v>-14692819</v>
      </c>
      <c r="Z49" s="51">
        <f>+IF(X49&lt;&gt;0,+(Y49/X49)*100,0)</f>
        <v>-41.72357192479317</v>
      </c>
      <c r="AA49" s="48">
        <f>+AA25-AA48</f>
        <v>40032631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787089000</v>
      </c>
      <c r="F5" s="21">
        <f t="shared" si="0"/>
        <v>787089000</v>
      </c>
      <c r="G5" s="21">
        <f t="shared" si="0"/>
        <v>267968345</v>
      </c>
      <c r="H5" s="21">
        <f t="shared" si="0"/>
        <v>20823767</v>
      </c>
      <c r="I5" s="21">
        <f t="shared" si="0"/>
        <v>17813493</v>
      </c>
      <c r="J5" s="21">
        <f t="shared" si="0"/>
        <v>306605605</v>
      </c>
      <c r="K5" s="21">
        <f t="shared" si="0"/>
        <v>112572144</v>
      </c>
      <c r="L5" s="21">
        <f t="shared" si="0"/>
        <v>107017621</v>
      </c>
      <c r="M5" s="21">
        <f t="shared" si="0"/>
        <v>180783527</v>
      </c>
      <c r="N5" s="21">
        <f t="shared" si="0"/>
        <v>400373292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706978897</v>
      </c>
      <c r="X5" s="21">
        <f t="shared" si="0"/>
        <v>593663288</v>
      </c>
      <c r="Y5" s="21">
        <f t="shared" si="0"/>
        <v>113315609</v>
      </c>
      <c r="Z5" s="4">
        <f>+IF(X5&lt;&gt;0,+(Y5/X5)*100,0)</f>
        <v>19.087521713149965</v>
      </c>
      <c r="AA5" s="19">
        <f>SUM(AA6:AA8)</f>
        <v>787089000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/>
      <c r="D7" s="25"/>
      <c r="E7" s="26">
        <v>787089000</v>
      </c>
      <c r="F7" s="27">
        <v>787089000</v>
      </c>
      <c r="G7" s="27">
        <v>267968345</v>
      </c>
      <c r="H7" s="27">
        <v>20823767</v>
      </c>
      <c r="I7" s="27">
        <v>17813493</v>
      </c>
      <c r="J7" s="27">
        <v>306605605</v>
      </c>
      <c r="K7" s="27">
        <v>112572144</v>
      </c>
      <c r="L7" s="27">
        <v>107017621</v>
      </c>
      <c r="M7" s="27">
        <v>180783527</v>
      </c>
      <c r="N7" s="27">
        <v>400373292</v>
      </c>
      <c r="O7" s="27"/>
      <c r="P7" s="27"/>
      <c r="Q7" s="27"/>
      <c r="R7" s="27"/>
      <c r="S7" s="27"/>
      <c r="T7" s="27"/>
      <c r="U7" s="27"/>
      <c r="V7" s="27"/>
      <c r="W7" s="27">
        <v>706978897</v>
      </c>
      <c r="X7" s="27">
        <v>593663288</v>
      </c>
      <c r="Y7" s="27">
        <v>113315609</v>
      </c>
      <c r="Z7" s="7">
        <v>19.09</v>
      </c>
      <c r="AA7" s="25">
        <v>787089000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9093182</v>
      </c>
      <c r="F9" s="21">
        <f t="shared" si="1"/>
        <v>9093182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-1877084</v>
      </c>
      <c r="M9" s="21">
        <f t="shared" si="1"/>
        <v>382053</v>
      </c>
      <c r="N9" s="21">
        <f t="shared" si="1"/>
        <v>-1495031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-1495031</v>
      </c>
      <c r="X9" s="21">
        <f t="shared" si="1"/>
        <v>4473848</v>
      </c>
      <c r="Y9" s="21">
        <f t="shared" si="1"/>
        <v>-5968879</v>
      </c>
      <c r="Z9" s="4">
        <f>+IF(X9&lt;&gt;0,+(Y9/X9)*100,0)</f>
        <v>-133.41711654039207</v>
      </c>
      <c r="AA9" s="19">
        <f>SUM(AA10:AA14)</f>
        <v>9093182</v>
      </c>
    </row>
    <row r="10" spans="1:27" ht="12.75">
      <c r="A10" s="5" t="s">
        <v>37</v>
      </c>
      <c r="B10" s="3"/>
      <c r="C10" s="22"/>
      <c r="D10" s="22"/>
      <c r="E10" s="23">
        <v>3535009</v>
      </c>
      <c r="F10" s="24">
        <v>3535009</v>
      </c>
      <c r="G10" s="24"/>
      <c r="H10" s="24"/>
      <c r="I10" s="24"/>
      <c r="J10" s="24"/>
      <c r="K10" s="24"/>
      <c r="L10" s="24">
        <v>-217230</v>
      </c>
      <c r="M10" s="24">
        <v>64379</v>
      </c>
      <c r="N10" s="24">
        <v>-152851</v>
      </c>
      <c r="O10" s="24"/>
      <c r="P10" s="24"/>
      <c r="Q10" s="24"/>
      <c r="R10" s="24"/>
      <c r="S10" s="24"/>
      <c r="T10" s="24"/>
      <c r="U10" s="24"/>
      <c r="V10" s="24"/>
      <c r="W10" s="24">
        <v>-152851</v>
      </c>
      <c r="X10" s="24">
        <v>1739226</v>
      </c>
      <c r="Y10" s="24">
        <v>-1892077</v>
      </c>
      <c r="Z10" s="6">
        <v>-108.79</v>
      </c>
      <c r="AA10" s="22">
        <v>3535009</v>
      </c>
    </row>
    <row r="11" spans="1:27" ht="12.75">
      <c r="A11" s="5" t="s">
        <v>38</v>
      </c>
      <c r="B11" s="3"/>
      <c r="C11" s="22"/>
      <c r="D11" s="22"/>
      <c r="E11" s="23">
        <v>3212923</v>
      </c>
      <c r="F11" s="24">
        <v>3212923</v>
      </c>
      <c r="G11" s="24"/>
      <c r="H11" s="24"/>
      <c r="I11" s="24"/>
      <c r="J11" s="24"/>
      <c r="K11" s="24"/>
      <c r="L11" s="24">
        <v>-187917</v>
      </c>
      <c r="M11" s="24">
        <v>294285</v>
      </c>
      <c r="N11" s="24">
        <v>106368</v>
      </c>
      <c r="O11" s="24"/>
      <c r="P11" s="24"/>
      <c r="Q11" s="24"/>
      <c r="R11" s="24"/>
      <c r="S11" s="24"/>
      <c r="T11" s="24"/>
      <c r="U11" s="24"/>
      <c r="V11" s="24"/>
      <c r="W11" s="24">
        <v>106368</v>
      </c>
      <c r="X11" s="24">
        <v>1580759</v>
      </c>
      <c r="Y11" s="24">
        <v>-1474391</v>
      </c>
      <c r="Z11" s="6">
        <v>-93.27</v>
      </c>
      <c r="AA11" s="22">
        <v>3212923</v>
      </c>
    </row>
    <row r="12" spans="1:27" ht="12.75">
      <c r="A12" s="5" t="s">
        <v>39</v>
      </c>
      <c r="B12" s="3"/>
      <c r="C12" s="22"/>
      <c r="D12" s="22"/>
      <c r="E12" s="23">
        <v>596250</v>
      </c>
      <c r="F12" s="24">
        <v>596250</v>
      </c>
      <c r="G12" s="24"/>
      <c r="H12" s="24"/>
      <c r="I12" s="24"/>
      <c r="J12" s="24"/>
      <c r="K12" s="24"/>
      <c r="L12" s="24">
        <v>-1454546</v>
      </c>
      <c r="M12" s="24">
        <v>8606</v>
      </c>
      <c r="N12" s="24">
        <v>-1445940</v>
      </c>
      <c r="O12" s="24"/>
      <c r="P12" s="24"/>
      <c r="Q12" s="24"/>
      <c r="R12" s="24"/>
      <c r="S12" s="24"/>
      <c r="T12" s="24"/>
      <c r="U12" s="24"/>
      <c r="V12" s="24"/>
      <c r="W12" s="24">
        <v>-1445940</v>
      </c>
      <c r="X12" s="24">
        <v>293355</v>
      </c>
      <c r="Y12" s="24">
        <v>-1739295</v>
      </c>
      <c r="Z12" s="6">
        <v>-592.9</v>
      </c>
      <c r="AA12" s="22">
        <v>596250</v>
      </c>
    </row>
    <row r="13" spans="1:27" ht="12.75">
      <c r="A13" s="5" t="s">
        <v>40</v>
      </c>
      <c r="B13" s="3"/>
      <c r="C13" s="22"/>
      <c r="D13" s="22"/>
      <c r="E13" s="23">
        <v>1749000</v>
      </c>
      <c r="F13" s="24">
        <v>1749000</v>
      </c>
      <c r="G13" s="24"/>
      <c r="H13" s="24"/>
      <c r="I13" s="24"/>
      <c r="J13" s="24"/>
      <c r="K13" s="24"/>
      <c r="L13" s="24">
        <v>-17391</v>
      </c>
      <c r="M13" s="24">
        <v>14783</v>
      </c>
      <c r="N13" s="24">
        <v>-2608</v>
      </c>
      <c r="O13" s="24"/>
      <c r="P13" s="24"/>
      <c r="Q13" s="24"/>
      <c r="R13" s="24"/>
      <c r="S13" s="24"/>
      <c r="T13" s="24"/>
      <c r="U13" s="24"/>
      <c r="V13" s="24"/>
      <c r="W13" s="24">
        <v>-2608</v>
      </c>
      <c r="X13" s="24">
        <v>860508</v>
      </c>
      <c r="Y13" s="24">
        <v>-863116</v>
      </c>
      <c r="Z13" s="6">
        <v>-100.3</v>
      </c>
      <c r="AA13" s="22">
        <v>1749000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241979540</v>
      </c>
      <c r="F15" s="21">
        <f t="shared" si="2"/>
        <v>241979540</v>
      </c>
      <c r="G15" s="21">
        <f t="shared" si="2"/>
        <v>0</v>
      </c>
      <c r="H15" s="21">
        <f t="shared" si="2"/>
        <v>37579000</v>
      </c>
      <c r="I15" s="21">
        <f t="shared" si="2"/>
        <v>29360000</v>
      </c>
      <c r="J15" s="21">
        <f t="shared" si="2"/>
        <v>66939000</v>
      </c>
      <c r="K15" s="21">
        <f t="shared" si="2"/>
        <v>0</v>
      </c>
      <c r="L15" s="21">
        <f t="shared" si="2"/>
        <v>-306661</v>
      </c>
      <c r="M15" s="21">
        <f t="shared" si="2"/>
        <v>197992</v>
      </c>
      <c r="N15" s="21">
        <f t="shared" si="2"/>
        <v>-108669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66830331</v>
      </c>
      <c r="X15" s="21">
        <f t="shared" si="2"/>
        <v>119053936</v>
      </c>
      <c r="Y15" s="21">
        <f t="shared" si="2"/>
        <v>-52223605</v>
      </c>
      <c r="Z15" s="4">
        <f>+IF(X15&lt;&gt;0,+(Y15/X15)*100,0)</f>
        <v>-43.86550059126142</v>
      </c>
      <c r="AA15" s="19">
        <f>SUM(AA16:AA18)</f>
        <v>241979540</v>
      </c>
    </row>
    <row r="16" spans="1:27" ht="12.75">
      <c r="A16" s="5" t="s">
        <v>43</v>
      </c>
      <c r="B16" s="3"/>
      <c r="C16" s="22"/>
      <c r="D16" s="22"/>
      <c r="E16" s="23">
        <v>226709820</v>
      </c>
      <c r="F16" s="24">
        <v>226709820</v>
      </c>
      <c r="G16" s="24"/>
      <c r="H16" s="24"/>
      <c r="I16" s="24"/>
      <c r="J16" s="24"/>
      <c r="K16" s="24"/>
      <c r="L16" s="24">
        <v>-41524</v>
      </c>
      <c r="M16" s="24">
        <v>24249</v>
      </c>
      <c r="N16" s="24">
        <v>-17275</v>
      </c>
      <c r="O16" s="24"/>
      <c r="P16" s="24"/>
      <c r="Q16" s="24"/>
      <c r="R16" s="24"/>
      <c r="S16" s="24"/>
      <c r="T16" s="24"/>
      <c r="U16" s="24"/>
      <c r="V16" s="24"/>
      <c r="W16" s="24">
        <v>-17275</v>
      </c>
      <c r="X16" s="24">
        <v>111541233</v>
      </c>
      <c r="Y16" s="24">
        <v>-111558508</v>
      </c>
      <c r="Z16" s="6">
        <v>-100.02</v>
      </c>
      <c r="AA16" s="22">
        <v>226709820</v>
      </c>
    </row>
    <row r="17" spans="1:27" ht="12.75">
      <c r="A17" s="5" t="s">
        <v>44</v>
      </c>
      <c r="B17" s="3"/>
      <c r="C17" s="22"/>
      <c r="D17" s="22"/>
      <c r="E17" s="23">
        <v>15269720</v>
      </c>
      <c r="F17" s="24">
        <v>15269720</v>
      </c>
      <c r="G17" s="24"/>
      <c r="H17" s="24">
        <v>37579000</v>
      </c>
      <c r="I17" s="24">
        <v>29360000</v>
      </c>
      <c r="J17" s="24">
        <v>66939000</v>
      </c>
      <c r="K17" s="24"/>
      <c r="L17" s="24">
        <v>-265137</v>
      </c>
      <c r="M17" s="24">
        <v>173743</v>
      </c>
      <c r="N17" s="24">
        <v>-91394</v>
      </c>
      <c r="O17" s="24"/>
      <c r="P17" s="24"/>
      <c r="Q17" s="24"/>
      <c r="R17" s="24"/>
      <c r="S17" s="24"/>
      <c r="T17" s="24"/>
      <c r="U17" s="24"/>
      <c r="V17" s="24"/>
      <c r="W17" s="24">
        <v>66847606</v>
      </c>
      <c r="X17" s="24">
        <v>7512703</v>
      </c>
      <c r="Y17" s="24">
        <v>59334903</v>
      </c>
      <c r="Z17" s="6">
        <v>789.79</v>
      </c>
      <c r="AA17" s="22">
        <v>15269720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769990031</v>
      </c>
      <c r="F19" s="21">
        <f t="shared" si="3"/>
        <v>769990031</v>
      </c>
      <c r="G19" s="21">
        <f t="shared" si="3"/>
        <v>35847171</v>
      </c>
      <c r="H19" s="21">
        <f t="shared" si="3"/>
        <v>9347726</v>
      </c>
      <c r="I19" s="21">
        <f t="shared" si="3"/>
        <v>8640817</v>
      </c>
      <c r="J19" s="21">
        <f t="shared" si="3"/>
        <v>53835714</v>
      </c>
      <c r="K19" s="21">
        <f t="shared" si="3"/>
        <v>171729962</v>
      </c>
      <c r="L19" s="21">
        <f t="shared" si="3"/>
        <v>53049083</v>
      </c>
      <c r="M19" s="21">
        <f t="shared" si="3"/>
        <v>21688454</v>
      </c>
      <c r="N19" s="21">
        <f t="shared" si="3"/>
        <v>246467499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300303213</v>
      </c>
      <c r="X19" s="21">
        <f t="shared" si="3"/>
        <v>378835098</v>
      </c>
      <c r="Y19" s="21">
        <f t="shared" si="3"/>
        <v>-78531885</v>
      </c>
      <c r="Z19" s="4">
        <f>+IF(X19&lt;&gt;0,+(Y19/X19)*100,0)</f>
        <v>-20.729833485491884</v>
      </c>
      <c r="AA19" s="19">
        <f>SUM(AA20:AA23)</f>
        <v>769990031</v>
      </c>
    </row>
    <row r="20" spans="1:27" ht="12.75">
      <c r="A20" s="5" t="s">
        <v>47</v>
      </c>
      <c r="B20" s="3"/>
      <c r="C20" s="22"/>
      <c r="D20" s="22"/>
      <c r="E20" s="23">
        <v>380704126</v>
      </c>
      <c r="F20" s="24">
        <v>380704126</v>
      </c>
      <c r="G20" s="24">
        <v>20354036</v>
      </c>
      <c r="H20" s="24">
        <v>9347726</v>
      </c>
      <c r="I20" s="24">
        <v>8640817</v>
      </c>
      <c r="J20" s="24">
        <v>38342579</v>
      </c>
      <c r="K20" s="24">
        <v>92568776</v>
      </c>
      <c r="L20" s="24">
        <v>18564919</v>
      </c>
      <c r="M20" s="24">
        <v>9212195</v>
      </c>
      <c r="N20" s="24">
        <v>120345890</v>
      </c>
      <c r="O20" s="24"/>
      <c r="P20" s="24"/>
      <c r="Q20" s="24"/>
      <c r="R20" s="24"/>
      <c r="S20" s="24"/>
      <c r="T20" s="24"/>
      <c r="U20" s="24"/>
      <c r="V20" s="24"/>
      <c r="W20" s="24">
        <v>158688469</v>
      </c>
      <c r="X20" s="24">
        <v>187306430</v>
      </c>
      <c r="Y20" s="24">
        <v>-28617961</v>
      </c>
      <c r="Z20" s="6">
        <v>-15.28</v>
      </c>
      <c r="AA20" s="22">
        <v>380704126</v>
      </c>
    </row>
    <row r="21" spans="1:27" ht="12.75">
      <c r="A21" s="5" t="s">
        <v>48</v>
      </c>
      <c r="B21" s="3"/>
      <c r="C21" s="22"/>
      <c r="D21" s="22"/>
      <c r="E21" s="23">
        <v>277204827</v>
      </c>
      <c r="F21" s="24">
        <v>277204827</v>
      </c>
      <c r="G21" s="24">
        <v>7806378</v>
      </c>
      <c r="H21" s="24"/>
      <c r="I21" s="24"/>
      <c r="J21" s="24">
        <v>7806378</v>
      </c>
      <c r="K21" s="24">
        <v>40755561</v>
      </c>
      <c r="L21" s="24">
        <v>14320241</v>
      </c>
      <c r="M21" s="24">
        <v>6902868</v>
      </c>
      <c r="N21" s="24">
        <v>61978670</v>
      </c>
      <c r="O21" s="24"/>
      <c r="P21" s="24"/>
      <c r="Q21" s="24"/>
      <c r="R21" s="24"/>
      <c r="S21" s="24"/>
      <c r="T21" s="24"/>
      <c r="U21" s="24"/>
      <c r="V21" s="24"/>
      <c r="W21" s="24">
        <v>69785048</v>
      </c>
      <c r="X21" s="24">
        <v>136384775</v>
      </c>
      <c r="Y21" s="24">
        <v>-66599727</v>
      </c>
      <c r="Z21" s="6">
        <v>-48.83</v>
      </c>
      <c r="AA21" s="22">
        <v>277204827</v>
      </c>
    </row>
    <row r="22" spans="1:27" ht="12.75">
      <c r="A22" s="5" t="s">
        <v>49</v>
      </c>
      <c r="B22" s="3"/>
      <c r="C22" s="25"/>
      <c r="D22" s="25"/>
      <c r="E22" s="26">
        <v>75159582</v>
      </c>
      <c r="F22" s="27">
        <v>75159582</v>
      </c>
      <c r="G22" s="27">
        <v>4044076</v>
      </c>
      <c r="H22" s="27"/>
      <c r="I22" s="27"/>
      <c r="J22" s="27">
        <v>4044076</v>
      </c>
      <c r="K22" s="27">
        <v>20195687</v>
      </c>
      <c r="L22" s="27">
        <v>10095435</v>
      </c>
      <c r="M22" s="27">
        <v>2893570</v>
      </c>
      <c r="N22" s="27">
        <v>33184692</v>
      </c>
      <c r="O22" s="27"/>
      <c r="P22" s="27"/>
      <c r="Q22" s="27"/>
      <c r="R22" s="27"/>
      <c r="S22" s="27"/>
      <c r="T22" s="27"/>
      <c r="U22" s="27"/>
      <c r="V22" s="27"/>
      <c r="W22" s="27">
        <v>37228768</v>
      </c>
      <c r="X22" s="27">
        <v>36978516</v>
      </c>
      <c r="Y22" s="27">
        <v>250252</v>
      </c>
      <c r="Z22" s="7">
        <v>0.68</v>
      </c>
      <c r="AA22" s="25">
        <v>75159582</v>
      </c>
    </row>
    <row r="23" spans="1:27" ht="12.75">
      <c r="A23" s="5" t="s">
        <v>50</v>
      </c>
      <c r="B23" s="3"/>
      <c r="C23" s="22"/>
      <c r="D23" s="22"/>
      <c r="E23" s="23">
        <v>36921496</v>
      </c>
      <c r="F23" s="24">
        <v>36921496</v>
      </c>
      <c r="G23" s="24">
        <v>3642681</v>
      </c>
      <c r="H23" s="24"/>
      <c r="I23" s="24"/>
      <c r="J23" s="24">
        <v>3642681</v>
      </c>
      <c r="K23" s="24">
        <v>18209938</v>
      </c>
      <c r="L23" s="24">
        <v>10068488</v>
      </c>
      <c r="M23" s="24">
        <v>2679821</v>
      </c>
      <c r="N23" s="24">
        <v>30958247</v>
      </c>
      <c r="O23" s="24"/>
      <c r="P23" s="24"/>
      <c r="Q23" s="24"/>
      <c r="R23" s="24"/>
      <c r="S23" s="24"/>
      <c r="T23" s="24"/>
      <c r="U23" s="24"/>
      <c r="V23" s="24"/>
      <c r="W23" s="24">
        <v>34600928</v>
      </c>
      <c r="X23" s="24">
        <v>18165377</v>
      </c>
      <c r="Y23" s="24">
        <v>16435551</v>
      </c>
      <c r="Z23" s="6">
        <v>90.48</v>
      </c>
      <c r="AA23" s="22">
        <v>36921496</v>
      </c>
    </row>
    <row r="24" spans="1:27" ht="12.75">
      <c r="A24" s="2" t="s">
        <v>51</v>
      </c>
      <c r="B24" s="8" t="s">
        <v>52</v>
      </c>
      <c r="C24" s="19"/>
      <c r="D24" s="19"/>
      <c r="E24" s="20">
        <v>4120000</v>
      </c>
      <c r="F24" s="21">
        <v>4120000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2027040</v>
      </c>
      <c r="Y24" s="21">
        <v>-2027040</v>
      </c>
      <c r="Z24" s="4">
        <v>-100</v>
      </c>
      <c r="AA24" s="19">
        <v>4120000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1812271753</v>
      </c>
      <c r="F25" s="46">
        <f t="shared" si="4"/>
        <v>1812271753</v>
      </c>
      <c r="G25" s="46">
        <f t="shared" si="4"/>
        <v>303815516</v>
      </c>
      <c r="H25" s="46">
        <f t="shared" si="4"/>
        <v>67750493</v>
      </c>
      <c r="I25" s="46">
        <f t="shared" si="4"/>
        <v>55814310</v>
      </c>
      <c r="J25" s="46">
        <f t="shared" si="4"/>
        <v>427380319</v>
      </c>
      <c r="K25" s="46">
        <f t="shared" si="4"/>
        <v>284302106</v>
      </c>
      <c r="L25" s="46">
        <f t="shared" si="4"/>
        <v>157882959</v>
      </c>
      <c r="M25" s="46">
        <f t="shared" si="4"/>
        <v>203052026</v>
      </c>
      <c r="N25" s="46">
        <f t="shared" si="4"/>
        <v>645237091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1072617410</v>
      </c>
      <c r="X25" s="46">
        <f t="shared" si="4"/>
        <v>1098053210</v>
      </c>
      <c r="Y25" s="46">
        <f t="shared" si="4"/>
        <v>-25435800</v>
      </c>
      <c r="Z25" s="47">
        <f>+IF(X25&lt;&gt;0,+(Y25/X25)*100,0)</f>
        <v>-2.316445120177737</v>
      </c>
      <c r="AA25" s="44">
        <f>+AA5+AA9+AA15+AA19+AA24</f>
        <v>1812271753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921170704</v>
      </c>
      <c r="F28" s="21">
        <f t="shared" si="5"/>
        <v>921170704</v>
      </c>
      <c r="G28" s="21">
        <f t="shared" si="5"/>
        <v>64793628</v>
      </c>
      <c r="H28" s="21">
        <f t="shared" si="5"/>
        <v>64651769</v>
      </c>
      <c r="I28" s="21">
        <f t="shared" si="5"/>
        <v>159918009</v>
      </c>
      <c r="J28" s="21">
        <f t="shared" si="5"/>
        <v>289363406</v>
      </c>
      <c r="K28" s="21">
        <f t="shared" si="5"/>
        <v>41714142</v>
      </c>
      <c r="L28" s="21">
        <f t="shared" si="5"/>
        <v>250696383</v>
      </c>
      <c r="M28" s="21">
        <f t="shared" si="5"/>
        <v>23102363</v>
      </c>
      <c r="N28" s="21">
        <f t="shared" si="5"/>
        <v>315512888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604876294</v>
      </c>
      <c r="X28" s="21">
        <f t="shared" si="5"/>
        <v>453215984</v>
      </c>
      <c r="Y28" s="21">
        <f t="shared" si="5"/>
        <v>151660310</v>
      </c>
      <c r="Z28" s="4">
        <f>+IF(X28&lt;&gt;0,+(Y28/X28)*100,0)</f>
        <v>33.46314237672606</v>
      </c>
      <c r="AA28" s="19">
        <f>SUM(AA29:AA31)</f>
        <v>921170704</v>
      </c>
    </row>
    <row r="29" spans="1:27" ht="12.75">
      <c r="A29" s="5" t="s">
        <v>33</v>
      </c>
      <c r="B29" s="3"/>
      <c r="C29" s="22"/>
      <c r="D29" s="22"/>
      <c r="E29" s="23">
        <v>57876003</v>
      </c>
      <c r="F29" s="24">
        <v>57876003</v>
      </c>
      <c r="G29" s="24">
        <v>3996039</v>
      </c>
      <c r="H29" s="24">
        <v>5415325</v>
      </c>
      <c r="I29" s="24">
        <v>4302810</v>
      </c>
      <c r="J29" s="24">
        <v>13714174</v>
      </c>
      <c r="K29" s="24">
        <v>4187970</v>
      </c>
      <c r="L29" s="24">
        <v>-11384961</v>
      </c>
      <c r="M29" s="24">
        <v>5601241</v>
      </c>
      <c r="N29" s="24">
        <v>-1595750</v>
      </c>
      <c r="O29" s="24"/>
      <c r="P29" s="24"/>
      <c r="Q29" s="24"/>
      <c r="R29" s="24"/>
      <c r="S29" s="24"/>
      <c r="T29" s="24"/>
      <c r="U29" s="24"/>
      <c r="V29" s="24"/>
      <c r="W29" s="24">
        <v>12118424</v>
      </c>
      <c r="X29" s="24">
        <v>28474992</v>
      </c>
      <c r="Y29" s="24">
        <v>-16356568</v>
      </c>
      <c r="Z29" s="6">
        <v>-57.44</v>
      </c>
      <c r="AA29" s="22">
        <v>57876003</v>
      </c>
    </row>
    <row r="30" spans="1:27" ht="12.75">
      <c r="A30" s="5" t="s">
        <v>34</v>
      </c>
      <c r="B30" s="3"/>
      <c r="C30" s="25"/>
      <c r="D30" s="25"/>
      <c r="E30" s="26">
        <v>858655541</v>
      </c>
      <c r="F30" s="27">
        <v>858655541</v>
      </c>
      <c r="G30" s="27">
        <v>57865506</v>
      </c>
      <c r="H30" s="27">
        <v>56377505</v>
      </c>
      <c r="I30" s="27">
        <v>152146713</v>
      </c>
      <c r="J30" s="27">
        <v>266389724</v>
      </c>
      <c r="K30" s="27">
        <v>34347209</v>
      </c>
      <c r="L30" s="27">
        <v>278774873</v>
      </c>
      <c r="M30" s="27">
        <v>8529152</v>
      </c>
      <c r="N30" s="27">
        <v>321651234</v>
      </c>
      <c r="O30" s="27"/>
      <c r="P30" s="27"/>
      <c r="Q30" s="27"/>
      <c r="R30" s="27"/>
      <c r="S30" s="27"/>
      <c r="T30" s="27"/>
      <c r="U30" s="27"/>
      <c r="V30" s="27"/>
      <c r="W30" s="27">
        <v>588040958</v>
      </c>
      <c r="X30" s="27">
        <v>422458525</v>
      </c>
      <c r="Y30" s="27">
        <v>165582433</v>
      </c>
      <c r="Z30" s="7">
        <v>39.19</v>
      </c>
      <c r="AA30" s="25">
        <v>858655541</v>
      </c>
    </row>
    <row r="31" spans="1:27" ht="12.75">
      <c r="A31" s="5" t="s">
        <v>35</v>
      </c>
      <c r="B31" s="3"/>
      <c r="C31" s="22"/>
      <c r="D31" s="22"/>
      <c r="E31" s="23">
        <v>4639160</v>
      </c>
      <c r="F31" s="24">
        <v>4639160</v>
      </c>
      <c r="G31" s="24">
        <v>2932083</v>
      </c>
      <c r="H31" s="24">
        <v>2858939</v>
      </c>
      <c r="I31" s="24">
        <v>3468486</v>
      </c>
      <c r="J31" s="24">
        <v>9259508</v>
      </c>
      <c r="K31" s="24">
        <v>3178963</v>
      </c>
      <c r="L31" s="24">
        <v>-16693529</v>
      </c>
      <c r="M31" s="24">
        <v>8971970</v>
      </c>
      <c r="N31" s="24">
        <v>-4542596</v>
      </c>
      <c r="O31" s="24"/>
      <c r="P31" s="24"/>
      <c r="Q31" s="24"/>
      <c r="R31" s="24"/>
      <c r="S31" s="24"/>
      <c r="T31" s="24"/>
      <c r="U31" s="24"/>
      <c r="V31" s="24"/>
      <c r="W31" s="24">
        <v>4716912</v>
      </c>
      <c r="X31" s="24">
        <v>2282467</v>
      </c>
      <c r="Y31" s="24">
        <v>2434445</v>
      </c>
      <c r="Z31" s="6">
        <v>106.66</v>
      </c>
      <c r="AA31" s="22">
        <v>4639160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108794854</v>
      </c>
      <c r="F32" s="21">
        <f t="shared" si="6"/>
        <v>108794854</v>
      </c>
      <c r="G32" s="21">
        <f t="shared" si="6"/>
        <v>10995806</v>
      </c>
      <c r="H32" s="21">
        <f t="shared" si="6"/>
        <v>10108094</v>
      </c>
      <c r="I32" s="21">
        <f t="shared" si="6"/>
        <v>12000248</v>
      </c>
      <c r="J32" s="21">
        <f t="shared" si="6"/>
        <v>33104148</v>
      </c>
      <c r="K32" s="21">
        <f t="shared" si="6"/>
        <v>10851561</v>
      </c>
      <c r="L32" s="21">
        <f t="shared" si="6"/>
        <v>-14160634</v>
      </c>
      <c r="M32" s="21">
        <f t="shared" si="6"/>
        <v>8409675</v>
      </c>
      <c r="N32" s="21">
        <f t="shared" si="6"/>
        <v>5100602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38204750</v>
      </c>
      <c r="X32" s="21">
        <f t="shared" si="6"/>
        <v>53527067</v>
      </c>
      <c r="Y32" s="21">
        <f t="shared" si="6"/>
        <v>-15322317</v>
      </c>
      <c r="Z32" s="4">
        <f>+IF(X32&lt;&gt;0,+(Y32/X32)*100,0)</f>
        <v>-28.625362566568423</v>
      </c>
      <c r="AA32" s="19">
        <f>SUM(AA33:AA37)</f>
        <v>108794854</v>
      </c>
    </row>
    <row r="33" spans="1:27" ht="12.75">
      <c r="A33" s="5" t="s">
        <v>37</v>
      </c>
      <c r="B33" s="3"/>
      <c r="C33" s="22"/>
      <c r="D33" s="22"/>
      <c r="E33" s="23">
        <v>20267896</v>
      </c>
      <c r="F33" s="24">
        <v>20267896</v>
      </c>
      <c r="G33" s="24">
        <v>1316213</v>
      </c>
      <c r="H33" s="24">
        <v>1143576</v>
      </c>
      <c r="I33" s="24">
        <v>1373081</v>
      </c>
      <c r="J33" s="24">
        <v>3832870</v>
      </c>
      <c r="K33" s="24">
        <v>1204340</v>
      </c>
      <c r="L33" s="24">
        <v>-2676525</v>
      </c>
      <c r="M33" s="24">
        <v>1294942</v>
      </c>
      <c r="N33" s="24">
        <v>-177243</v>
      </c>
      <c r="O33" s="24"/>
      <c r="P33" s="24"/>
      <c r="Q33" s="24"/>
      <c r="R33" s="24"/>
      <c r="S33" s="24"/>
      <c r="T33" s="24"/>
      <c r="U33" s="24"/>
      <c r="V33" s="24"/>
      <c r="W33" s="24">
        <v>3655627</v>
      </c>
      <c r="X33" s="24">
        <v>9971806</v>
      </c>
      <c r="Y33" s="24">
        <v>-6316179</v>
      </c>
      <c r="Z33" s="6">
        <v>-63.34</v>
      </c>
      <c r="AA33" s="22">
        <v>20267896</v>
      </c>
    </row>
    <row r="34" spans="1:27" ht="12.75">
      <c r="A34" s="5" t="s">
        <v>38</v>
      </c>
      <c r="B34" s="3"/>
      <c r="C34" s="22"/>
      <c r="D34" s="22"/>
      <c r="E34" s="23">
        <v>42286401</v>
      </c>
      <c r="F34" s="24">
        <v>42286401</v>
      </c>
      <c r="G34" s="24">
        <v>3233779</v>
      </c>
      <c r="H34" s="24">
        <v>2917189</v>
      </c>
      <c r="I34" s="24">
        <v>3558403</v>
      </c>
      <c r="J34" s="24">
        <v>9709371</v>
      </c>
      <c r="K34" s="24">
        <v>3136353</v>
      </c>
      <c r="L34" s="24">
        <v>-6672761</v>
      </c>
      <c r="M34" s="24">
        <v>3420988</v>
      </c>
      <c r="N34" s="24">
        <v>-115420</v>
      </c>
      <c r="O34" s="24"/>
      <c r="P34" s="24"/>
      <c r="Q34" s="24"/>
      <c r="R34" s="24"/>
      <c r="S34" s="24"/>
      <c r="T34" s="24"/>
      <c r="U34" s="24"/>
      <c r="V34" s="24"/>
      <c r="W34" s="24">
        <v>9593951</v>
      </c>
      <c r="X34" s="24">
        <v>20804909</v>
      </c>
      <c r="Y34" s="24">
        <v>-11210958</v>
      </c>
      <c r="Z34" s="6">
        <v>-53.89</v>
      </c>
      <c r="AA34" s="22">
        <v>42286401</v>
      </c>
    </row>
    <row r="35" spans="1:27" ht="12.75">
      <c r="A35" s="5" t="s">
        <v>39</v>
      </c>
      <c r="B35" s="3"/>
      <c r="C35" s="22"/>
      <c r="D35" s="22"/>
      <c r="E35" s="23">
        <v>39842856</v>
      </c>
      <c r="F35" s="24">
        <v>39842856</v>
      </c>
      <c r="G35" s="24">
        <v>5946474</v>
      </c>
      <c r="H35" s="24">
        <v>5533361</v>
      </c>
      <c r="I35" s="24">
        <v>6523571</v>
      </c>
      <c r="J35" s="24">
        <v>18003406</v>
      </c>
      <c r="K35" s="24">
        <v>5980857</v>
      </c>
      <c r="L35" s="24">
        <v>-4007002</v>
      </c>
      <c r="M35" s="24">
        <v>3311089</v>
      </c>
      <c r="N35" s="24">
        <v>5284944</v>
      </c>
      <c r="O35" s="24"/>
      <c r="P35" s="24"/>
      <c r="Q35" s="24"/>
      <c r="R35" s="24"/>
      <c r="S35" s="24"/>
      <c r="T35" s="24"/>
      <c r="U35" s="24"/>
      <c r="V35" s="24"/>
      <c r="W35" s="24">
        <v>23288350</v>
      </c>
      <c r="X35" s="24">
        <v>19602683</v>
      </c>
      <c r="Y35" s="24">
        <v>3685667</v>
      </c>
      <c r="Z35" s="6">
        <v>18.8</v>
      </c>
      <c r="AA35" s="22">
        <v>39842856</v>
      </c>
    </row>
    <row r="36" spans="1:27" ht="12.75">
      <c r="A36" s="5" t="s">
        <v>40</v>
      </c>
      <c r="B36" s="3"/>
      <c r="C36" s="22"/>
      <c r="D36" s="22"/>
      <c r="E36" s="23">
        <v>6397701</v>
      </c>
      <c r="F36" s="24">
        <v>6397701</v>
      </c>
      <c r="G36" s="24">
        <v>499340</v>
      </c>
      <c r="H36" s="24">
        <v>513968</v>
      </c>
      <c r="I36" s="24">
        <v>545193</v>
      </c>
      <c r="J36" s="24">
        <v>1558501</v>
      </c>
      <c r="K36" s="24">
        <v>530011</v>
      </c>
      <c r="L36" s="24">
        <v>-804346</v>
      </c>
      <c r="M36" s="24">
        <v>382656</v>
      </c>
      <c r="N36" s="24">
        <v>108321</v>
      </c>
      <c r="O36" s="24"/>
      <c r="P36" s="24"/>
      <c r="Q36" s="24"/>
      <c r="R36" s="24"/>
      <c r="S36" s="24"/>
      <c r="T36" s="24"/>
      <c r="U36" s="24"/>
      <c r="V36" s="24"/>
      <c r="W36" s="24">
        <v>1666822</v>
      </c>
      <c r="X36" s="24">
        <v>3147669</v>
      </c>
      <c r="Y36" s="24">
        <v>-1480847</v>
      </c>
      <c r="Z36" s="6">
        <v>-47.05</v>
      </c>
      <c r="AA36" s="22">
        <v>6397701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106754934</v>
      </c>
      <c r="F38" s="21">
        <f t="shared" si="7"/>
        <v>106754934</v>
      </c>
      <c r="G38" s="21">
        <f t="shared" si="7"/>
        <v>2660986</v>
      </c>
      <c r="H38" s="21">
        <f t="shared" si="7"/>
        <v>2498379</v>
      </c>
      <c r="I38" s="21">
        <f t="shared" si="7"/>
        <v>3106163</v>
      </c>
      <c r="J38" s="21">
        <f t="shared" si="7"/>
        <v>8265528</v>
      </c>
      <c r="K38" s="21">
        <f t="shared" si="7"/>
        <v>2649650</v>
      </c>
      <c r="L38" s="21">
        <f t="shared" si="7"/>
        <v>-10979152</v>
      </c>
      <c r="M38" s="21">
        <f t="shared" si="7"/>
        <v>9212466</v>
      </c>
      <c r="N38" s="21">
        <f t="shared" si="7"/>
        <v>882964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9148492</v>
      </c>
      <c r="X38" s="21">
        <f t="shared" si="7"/>
        <v>52523429</v>
      </c>
      <c r="Y38" s="21">
        <f t="shared" si="7"/>
        <v>-43374937</v>
      </c>
      <c r="Z38" s="4">
        <f>+IF(X38&lt;&gt;0,+(Y38/X38)*100,0)</f>
        <v>-82.58207399216072</v>
      </c>
      <c r="AA38" s="19">
        <f>SUM(AA39:AA41)</f>
        <v>106754934</v>
      </c>
    </row>
    <row r="39" spans="1:27" ht="12.75">
      <c r="A39" s="5" t="s">
        <v>43</v>
      </c>
      <c r="B39" s="3"/>
      <c r="C39" s="22"/>
      <c r="D39" s="22"/>
      <c r="E39" s="23">
        <v>24695789</v>
      </c>
      <c r="F39" s="24">
        <v>24695789</v>
      </c>
      <c r="G39" s="24">
        <v>844113</v>
      </c>
      <c r="H39" s="24">
        <v>858207</v>
      </c>
      <c r="I39" s="24">
        <v>953826</v>
      </c>
      <c r="J39" s="24">
        <v>2656146</v>
      </c>
      <c r="K39" s="24">
        <v>887978</v>
      </c>
      <c r="L39" s="24">
        <v>-2483178</v>
      </c>
      <c r="M39" s="24">
        <v>1253162</v>
      </c>
      <c r="N39" s="24">
        <v>-342038</v>
      </c>
      <c r="O39" s="24"/>
      <c r="P39" s="24"/>
      <c r="Q39" s="24"/>
      <c r="R39" s="24"/>
      <c r="S39" s="24"/>
      <c r="T39" s="24"/>
      <c r="U39" s="24"/>
      <c r="V39" s="24"/>
      <c r="W39" s="24">
        <v>2314108</v>
      </c>
      <c r="X39" s="24">
        <v>12150328</v>
      </c>
      <c r="Y39" s="24">
        <v>-9836220</v>
      </c>
      <c r="Z39" s="6">
        <v>-80.95</v>
      </c>
      <c r="AA39" s="22">
        <v>24695789</v>
      </c>
    </row>
    <row r="40" spans="1:27" ht="12.75">
      <c r="A40" s="5" t="s">
        <v>44</v>
      </c>
      <c r="B40" s="3"/>
      <c r="C40" s="22"/>
      <c r="D40" s="22"/>
      <c r="E40" s="23">
        <v>82059145</v>
      </c>
      <c r="F40" s="24">
        <v>82059145</v>
      </c>
      <c r="G40" s="24">
        <v>1816873</v>
      </c>
      <c r="H40" s="24">
        <v>1640172</v>
      </c>
      <c r="I40" s="24">
        <v>2152337</v>
      </c>
      <c r="J40" s="24">
        <v>5609382</v>
      </c>
      <c r="K40" s="24">
        <v>1761672</v>
      </c>
      <c r="L40" s="24">
        <v>-8495974</v>
      </c>
      <c r="M40" s="24">
        <v>7959304</v>
      </c>
      <c r="N40" s="24">
        <v>1225002</v>
      </c>
      <c r="O40" s="24"/>
      <c r="P40" s="24"/>
      <c r="Q40" s="24"/>
      <c r="R40" s="24"/>
      <c r="S40" s="24"/>
      <c r="T40" s="24"/>
      <c r="U40" s="24"/>
      <c r="V40" s="24"/>
      <c r="W40" s="24">
        <v>6834384</v>
      </c>
      <c r="X40" s="24">
        <v>40373101</v>
      </c>
      <c r="Y40" s="24">
        <v>-33538717</v>
      </c>
      <c r="Z40" s="6">
        <v>-83.07</v>
      </c>
      <c r="AA40" s="22">
        <v>82059145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970434318</v>
      </c>
      <c r="F42" s="21">
        <f t="shared" si="8"/>
        <v>970434318</v>
      </c>
      <c r="G42" s="21">
        <f t="shared" si="8"/>
        <v>84456404</v>
      </c>
      <c r="H42" s="21">
        <f t="shared" si="8"/>
        <v>100285689</v>
      </c>
      <c r="I42" s="21">
        <f t="shared" si="8"/>
        <v>81501834</v>
      </c>
      <c r="J42" s="21">
        <f t="shared" si="8"/>
        <v>266243927</v>
      </c>
      <c r="K42" s="21">
        <f t="shared" si="8"/>
        <v>54271005</v>
      </c>
      <c r="L42" s="21">
        <f t="shared" si="8"/>
        <v>295892228</v>
      </c>
      <c r="M42" s="21">
        <f t="shared" si="8"/>
        <v>20540345</v>
      </c>
      <c r="N42" s="21">
        <f t="shared" si="8"/>
        <v>370703578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636947505</v>
      </c>
      <c r="X42" s="21">
        <f t="shared" si="8"/>
        <v>477453686</v>
      </c>
      <c r="Y42" s="21">
        <f t="shared" si="8"/>
        <v>159493819</v>
      </c>
      <c r="Z42" s="4">
        <f>+IF(X42&lt;&gt;0,+(Y42/X42)*100,0)</f>
        <v>33.405086959575804</v>
      </c>
      <c r="AA42" s="19">
        <f>SUM(AA43:AA46)</f>
        <v>970434318</v>
      </c>
    </row>
    <row r="43" spans="1:27" ht="12.75">
      <c r="A43" s="5" t="s">
        <v>47</v>
      </c>
      <c r="B43" s="3"/>
      <c r="C43" s="22"/>
      <c r="D43" s="22"/>
      <c r="E43" s="23">
        <v>698007774</v>
      </c>
      <c r="F43" s="24">
        <v>698007774</v>
      </c>
      <c r="G43" s="24">
        <v>80305136</v>
      </c>
      <c r="H43" s="24">
        <v>96115848</v>
      </c>
      <c r="I43" s="24">
        <v>76549831</v>
      </c>
      <c r="J43" s="24">
        <v>252970815</v>
      </c>
      <c r="K43" s="24">
        <v>50289423</v>
      </c>
      <c r="L43" s="24">
        <v>318994853</v>
      </c>
      <c r="M43" s="24">
        <v>9384993</v>
      </c>
      <c r="N43" s="24">
        <v>378669269</v>
      </c>
      <c r="O43" s="24"/>
      <c r="P43" s="24"/>
      <c r="Q43" s="24"/>
      <c r="R43" s="24"/>
      <c r="S43" s="24"/>
      <c r="T43" s="24"/>
      <c r="U43" s="24"/>
      <c r="V43" s="24"/>
      <c r="W43" s="24">
        <v>631640084</v>
      </c>
      <c r="X43" s="24">
        <v>343419825</v>
      </c>
      <c r="Y43" s="24">
        <v>288220259</v>
      </c>
      <c r="Z43" s="6">
        <v>83.93</v>
      </c>
      <c r="AA43" s="22">
        <v>698007774</v>
      </c>
    </row>
    <row r="44" spans="1:27" ht="12.75">
      <c r="A44" s="5" t="s">
        <v>48</v>
      </c>
      <c r="B44" s="3"/>
      <c r="C44" s="22"/>
      <c r="D44" s="22"/>
      <c r="E44" s="23">
        <v>225278508</v>
      </c>
      <c r="F44" s="24">
        <v>225278508</v>
      </c>
      <c r="G44" s="24"/>
      <c r="H44" s="24"/>
      <c r="I44" s="24"/>
      <c r="J44" s="24"/>
      <c r="K44" s="24"/>
      <c r="L44" s="24">
        <v>-5922822</v>
      </c>
      <c r="M44" s="24">
        <v>2994892</v>
      </c>
      <c r="N44" s="24">
        <v>-2927930</v>
      </c>
      <c r="O44" s="24"/>
      <c r="P44" s="24"/>
      <c r="Q44" s="24"/>
      <c r="R44" s="24"/>
      <c r="S44" s="24"/>
      <c r="T44" s="24"/>
      <c r="U44" s="24"/>
      <c r="V44" s="24"/>
      <c r="W44" s="24">
        <v>-2927930</v>
      </c>
      <c r="X44" s="24">
        <v>110837027</v>
      </c>
      <c r="Y44" s="24">
        <v>-113764957</v>
      </c>
      <c r="Z44" s="6">
        <v>-102.64</v>
      </c>
      <c r="AA44" s="22">
        <v>225278508</v>
      </c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>
        <v>-7159792</v>
      </c>
      <c r="M45" s="27">
        <v>3517629</v>
      </c>
      <c r="N45" s="27">
        <v>-3642163</v>
      </c>
      <c r="O45" s="27"/>
      <c r="P45" s="27"/>
      <c r="Q45" s="27"/>
      <c r="R45" s="27"/>
      <c r="S45" s="27"/>
      <c r="T45" s="27"/>
      <c r="U45" s="27"/>
      <c r="V45" s="27"/>
      <c r="W45" s="27">
        <v>-3642163</v>
      </c>
      <c r="X45" s="27"/>
      <c r="Y45" s="27">
        <v>-3642163</v>
      </c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>
        <v>47148036</v>
      </c>
      <c r="F46" s="24">
        <v>47148036</v>
      </c>
      <c r="G46" s="24">
        <v>4151268</v>
      </c>
      <c r="H46" s="24">
        <v>4169841</v>
      </c>
      <c r="I46" s="24">
        <v>4952003</v>
      </c>
      <c r="J46" s="24">
        <v>13273112</v>
      </c>
      <c r="K46" s="24">
        <v>3981582</v>
      </c>
      <c r="L46" s="24">
        <v>-10020011</v>
      </c>
      <c r="M46" s="24">
        <v>4642831</v>
      </c>
      <c r="N46" s="24">
        <v>-1395598</v>
      </c>
      <c r="O46" s="24"/>
      <c r="P46" s="24"/>
      <c r="Q46" s="24"/>
      <c r="R46" s="24"/>
      <c r="S46" s="24"/>
      <c r="T46" s="24"/>
      <c r="U46" s="24"/>
      <c r="V46" s="24"/>
      <c r="W46" s="24">
        <v>11877514</v>
      </c>
      <c r="X46" s="24">
        <v>23196834</v>
      </c>
      <c r="Y46" s="24">
        <v>-11319320</v>
      </c>
      <c r="Z46" s="6">
        <v>-48.8</v>
      </c>
      <c r="AA46" s="22">
        <v>47148036</v>
      </c>
    </row>
    <row r="47" spans="1:27" ht="12.75">
      <c r="A47" s="2" t="s">
        <v>51</v>
      </c>
      <c r="B47" s="8" t="s">
        <v>52</v>
      </c>
      <c r="C47" s="19"/>
      <c r="D47" s="19"/>
      <c r="E47" s="20">
        <v>14795948</v>
      </c>
      <c r="F47" s="21">
        <v>14795948</v>
      </c>
      <c r="G47" s="21">
        <v>331989</v>
      </c>
      <c r="H47" s="21">
        <v>367322</v>
      </c>
      <c r="I47" s="21">
        <v>388043</v>
      </c>
      <c r="J47" s="21">
        <v>1087354</v>
      </c>
      <c r="K47" s="21">
        <v>403410</v>
      </c>
      <c r="L47" s="21">
        <v>-614468</v>
      </c>
      <c r="M47" s="21">
        <v>863240</v>
      </c>
      <c r="N47" s="21">
        <v>652182</v>
      </c>
      <c r="O47" s="21"/>
      <c r="P47" s="21"/>
      <c r="Q47" s="21"/>
      <c r="R47" s="21"/>
      <c r="S47" s="21"/>
      <c r="T47" s="21"/>
      <c r="U47" s="21"/>
      <c r="V47" s="21"/>
      <c r="W47" s="21">
        <v>1739536</v>
      </c>
      <c r="X47" s="21">
        <v>7279607</v>
      </c>
      <c r="Y47" s="21">
        <v>-5540071</v>
      </c>
      <c r="Z47" s="4">
        <v>-76.1</v>
      </c>
      <c r="AA47" s="19">
        <v>14795948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2121950758</v>
      </c>
      <c r="F48" s="46">
        <f t="shared" si="9"/>
        <v>2121950758</v>
      </c>
      <c r="G48" s="46">
        <f t="shared" si="9"/>
        <v>163238813</v>
      </c>
      <c r="H48" s="46">
        <f t="shared" si="9"/>
        <v>177911253</v>
      </c>
      <c r="I48" s="46">
        <f t="shared" si="9"/>
        <v>256914297</v>
      </c>
      <c r="J48" s="46">
        <f t="shared" si="9"/>
        <v>598064363</v>
      </c>
      <c r="K48" s="46">
        <f t="shared" si="9"/>
        <v>109889768</v>
      </c>
      <c r="L48" s="46">
        <f t="shared" si="9"/>
        <v>520834357</v>
      </c>
      <c r="M48" s="46">
        <f t="shared" si="9"/>
        <v>62128089</v>
      </c>
      <c r="N48" s="46">
        <f t="shared" si="9"/>
        <v>692852214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1290916577</v>
      </c>
      <c r="X48" s="46">
        <f t="shared" si="9"/>
        <v>1043999773</v>
      </c>
      <c r="Y48" s="46">
        <f t="shared" si="9"/>
        <v>246916804</v>
      </c>
      <c r="Z48" s="47">
        <f>+IF(X48&lt;&gt;0,+(Y48/X48)*100,0)</f>
        <v>23.651040008415787</v>
      </c>
      <c r="AA48" s="44">
        <f>+AA28+AA32+AA38+AA42+AA47</f>
        <v>2121950758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-309679005</v>
      </c>
      <c r="F49" s="50">
        <f t="shared" si="10"/>
        <v>-309679005</v>
      </c>
      <c r="G49" s="50">
        <f t="shared" si="10"/>
        <v>140576703</v>
      </c>
      <c r="H49" s="50">
        <f t="shared" si="10"/>
        <v>-110160760</v>
      </c>
      <c r="I49" s="50">
        <f t="shared" si="10"/>
        <v>-201099987</v>
      </c>
      <c r="J49" s="50">
        <f t="shared" si="10"/>
        <v>-170684044</v>
      </c>
      <c r="K49" s="50">
        <f t="shared" si="10"/>
        <v>174412338</v>
      </c>
      <c r="L49" s="50">
        <f t="shared" si="10"/>
        <v>-362951398</v>
      </c>
      <c r="M49" s="50">
        <f t="shared" si="10"/>
        <v>140923937</v>
      </c>
      <c r="N49" s="50">
        <f t="shared" si="10"/>
        <v>-47615123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-218299167</v>
      </c>
      <c r="X49" s="50">
        <f>IF(F25=F48,0,X25-X48)</f>
        <v>54053437</v>
      </c>
      <c r="Y49" s="50">
        <f t="shared" si="10"/>
        <v>-272352604</v>
      </c>
      <c r="Z49" s="51">
        <f>+IF(X49&lt;&gt;0,+(Y49/X49)*100,0)</f>
        <v>-503.8580691917889</v>
      </c>
      <c r="AA49" s="48">
        <f>+AA25-AA48</f>
        <v>-309679005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190216428</v>
      </c>
      <c r="D5" s="19">
        <f>SUM(D6:D8)</f>
        <v>0</v>
      </c>
      <c r="E5" s="20">
        <f t="shared" si="0"/>
        <v>77998864</v>
      </c>
      <c r="F5" s="21">
        <f t="shared" si="0"/>
        <v>77998864</v>
      </c>
      <c r="G5" s="21">
        <f t="shared" si="0"/>
        <v>11829911</v>
      </c>
      <c r="H5" s="21">
        <f t="shared" si="0"/>
        <v>0</v>
      </c>
      <c r="I5" s="21">
        <f t="shared" si="0"/>
        <v>663763</v>
      </c>
      <c r="J5" s="21">
        <f t="shared" si="0"/>
        <v>12493674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12493674</v>
      </c>
      <c r="X5" s="21">
        <f t="shared" si="0"/>
        <v>38999430</v>
      </c>
      <c r="Y5" s="21">
        <f t="shared" si="0"/>
        <v>-26505756</v>
      </c>
      <c r="Z5" s="4">
        <f>+IF(X5&lt;&gt;0,+(Y5/X5)*100,0)</f>
        <v>-67.9644702499498</v>
      </c>
      <c r="AA5" s="19">
        <f>SUM(AA6:AA8)</f>
        <v>77998864</v>
      </c>
    </row>
    <row r="6" spans="1:27" ht="12.75">
      <c r="A6" s="5" t="s">
        <v>33</v>
      </c>
      <c r="B6" s="3"/>
      <c r="C6" s="22">
        <v>1500000</v>
      </c>
      <c r="D6" s="22"/>
      <c r="E6" s="23">
        <v>3310000</v>
      </c>
      <c r="F6" s="24">
        <v>3310000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1654998</v>
      </c>
      <c r="Y6" s="24">
        <v>-1654998</v>
      </c>
      <c r="Z6" s="6">
        <v>-100</v>
      </c>
      <c r="AA6" s="22">
        <v>3310000</v>
      </c>
    </row>
    <row r="7" spans="1:27" ht="12.75">
      <c r="A7" s="5" t="s">
        <v>34</v>
      </c>
      <c r="B7" s="3"/>
      <c r="C7" s="25">
        <v>187203479</v>
      </c>
      <c r="D7" s="25"/>
      <c r="E7" s="26">
        <v>74688864</v>
      </c>
      <c r="F7" s="27">
        <v>74688864</v>
      </c>
      <c r="G7" s="27">
        <v>11829911</v>
      </c>
      <c r="H7" s="27"/>
      <c r="I7" s="27">
        <v>663763</v>
      </c>
      <c r="J7" s="27">
        <v>12493674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12493674</v>
      </c>
      <c r="X7" s="27">
        <v>37344432</v>
      </c>
      <c r="Y7" s="27">
        <v>-24850758</v>
      </c>
      <c r="Z7" s="7">
        <v>-66.54</v>
      </c>
      <c r="AA7" s="25">
        <v>74688864</v>
      </c>
    </row>
    <row r="8" spans="1:27" ht="12.75">
      <c r="A8" s="5" t="s">
        <v>35</v>
      </c>
      <c r="B8" s="3"/>
      <c r="C8" s="22">
        <v>1512949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161452</v>
      </c>
      <c r="D9" s="19">
        <f>SUM(D10:D14)</f>
        <v>0</v>
      </c>
      <c r="E9" s="20">
        <f t="shared" si="1"/>
        <v>158818</v>
      </c>
      <c r="F9" s="21">
        <f t="shared" si="1"/>
        <v>158818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79410</v>
      </c>
      <c r="Y9" s="21">
        <f t="shared" si="1"/>
        <v>-79410</v>
      </c>
      <c r="Z9" s="4">
        <f>+IF(X9&lt;&gt;0,+(Y9/X9)*100,0)</f>
        <v>-100</v>
      </c>
      <c r="AA9" s="19">
        <f>SUM(AA10:AA14)</f>
        <v>158818</v>
      </c>
    </row>
    <row r="10" spans="1:27" ht="12.75">
      <c r="A10" s="5" t="s">
        <v>37</v>
      </c>
      <c r="B10" s="3"/>
      <c r="C10" s="22">
        <v>112852</v>
      </c>
      <c r="D10" s="22"/>
      <c r="E10" s="23">
        <v>158818</v>
      </c>
      <c r="F10" s="24">
        <v>158818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79410</v>
      </c>
      <c r="Y10" s="24">
        <v>-79410</v>
      </c>
      <c r="Z10" s="6">
        <v>-100</v>
      </c>
      <c r="AA10" s="22">
        <v>158818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48600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34008698</v>
      </c>
      <c r="D15" s="19">
        <f>SUM(D16:D18)</f>
        <v>0</v>
      </c>
      <c r="E15" s="20">
        <f t="shared" si="2"/>
        <v>741526</v>
      </c>
      <c r="F15" s="21">
        <f t="shared" si="2"/>
        <v>741526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370764</v>
      </c>
      <c r="Y15" s="21">
        <f t="shared" si="2"/>
        <v>-370764</v>
      </c>
      <c r="Z15" s="4">
        <f>+IF(X15&lt;&gt;0,+(Y15/X15)*100,0)</f>
        <v>-100</v>
      </c>
      <c r="AA15" s="19">
        <f>SUM(AA16:AA18)</f>
        <v>741526</v>
      </c>
    </row>
    <row r="16" spans="1:27" ht="12.75">
      <c r="A16" s="5" t="s">
        <v>43</v>
      </c>
      <c r="B16" s="3"/>
      <c r="C16" s="22">
        <v>34008698</v>
      </c>
      <c r="D16" s="22"/>
      <c r="E16" s="23">
        <v>684718</v>
      </c>
      <c r="F16" s="24">
        <v>684718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342360</v>
      </c>
      <c r="Y16" s="24">
        <v>-342360</v>
      </c>
      <c r="Z16" s="6">
        <v>-100</v>
      </c>
      <c r="AA16" s="22">
        <v>684718</v>
      </c>
    </row>
    <row r="17" spans="1:27" ht="12.75">
      <c r="A17" s="5" t="s">
        <v>44</v>
      </c>
      <c r="B17" s="3"/>
      <c r="C17" s="22"/>
      <c r="D17" s="22"/>
      <c r="E17" s="23">
        <v>56808</v>
      </c>
      <c r="F17" s="24">
        <v>56808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28404</v>
      </c>
      <c r="Y17" s="24">
        <v>-28404</v>
      </c>
      <c r="Z17" s="6">
        <v>-100</v>
      </c>
      <c r="AA17" s="22">
        <v>56808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42077041</v>
      </c>
      <c r="D19" s="19">
        <f>SUM(D20:D23)</f>
        <v>0</v>
      </c>
      <c r="E19" s="20">
        <f t="shared" si="3"/>
        <v>47492288</v>
      </c>
      <c r="F19" s="21">
        <f t="shared" si="3"/>
        <v>47492288</v>
      </c>
      <c r="G19" s="21">
        <f t="shared" si="3"/>
        <v>0</v>
      </c>
      <c r="H19" s="21">
        <f t="shared" si="3"/>
        <v>0</v>
      </c>
      <c r="I19" s="21">
        <f t="shared" si="3"/>
        <v>3972400</v>
      </c>
      <c r="J19" s="21">
        <f t="shared" si="3"/>
        <v>3972400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3972400</v>
      </c>
      <c r="X19" s="21">
        <f t="shared" si="3"/>
        <v>23746140</v>
      </c>
      <c r="Y19" s="21">
        <f t="shared" si="3"/>
        <v>-19773740</v>
      </c>
      <c r="Z19" s="4">
        <f>+IF(X19&lt;&gt;0,+(Y19/X19)*100,0)</f>
        <v>-83.271386423225</v>
      </c>
      <c r="AA19" s="19">
        <f>SUM(AA20:AA23)</f>
        <v>47492288</v>
      </c>
    </row>
    <row r="20" spans="1:27" ht="12.75">
      <c r="A20" s="5" t="s">
        <v>47</v>
      </c>
      <c r="B20" s="3"/>
      <c r="C20" s="22">
        <v>4311865</v>
      </c>
      <c r="D20" s="22"/>
      <c r="E20" s="23">
        <v>10270129</v>
      </c>
      <c r="F20" s="24">
        <v>10270129</v>
      </c>
      <c r="G20" s="24"/>
      <c r="H20" s="24"/>
      <c r="I20" s="24">
        <v>1259968</v>
      </c>
      <c r="J20" s="24">
        <v>1259968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1259968</v>
      </c>
      <c r="X20" s="24">
        <v>5135064</v>
      </c>
      <c r="Y20" s="24">
        <v>-3875096</v>
      </c>
      <c r="Z20" s="6">
        <v>-75.46</v>
      </c>
      <c r="AA20" s="22">
        <v>10270129</v>
      </c>
    </row>
    <row r="21" spans="1:27" ht="12.75">
      <c r="A21" s="5" t="s">
        <v>48</v>
      </c>
      <c r="B21" s="3"/>
      <c r="C21" s="22">
        <v>11826220</v>
      </c>
      <c r="D21" s="22"/>
      <c r="E21" s="23">
        <v>13257436</v>
      </c>
      <c r="F21" s="24">
        <v>13257436</v>
      </c>
      <c r="G21" s="24"/>
      <c r="H21" s="24"/>
      <c r="I21" s="24">
        <v>974903</v>
      </c>
      <c r="J21" s="24">
        <v>974903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974903</v>
      </c>
      <c r="X21" s="24">
        <v>6628716</v>
      </c>
      <c r="Y21" s="24">
        <v>-5653813</v>
      </c>
      <c r="Z21" s="6">
        <v>-85.29</v>
      </c>
      <c r="AA21" s="22">
        <v>13257436</v>
      </c>
    </row>
    <row r="22" spans="1:27" ht="12.75">
      <c r="A22" s="5" t="s">
        <v>49</v>
      </c>
      <c r="B22" s="3"/>
      <c r="C22" s="25">
        <v>13102973</v>
      </c>
      <c r="D22" s="25"/>
      <c r="E22" s="26">
        <v>10320203</v>
      </c>
      <c r="F22" s="27">
        <v>10320203</v>
      </c>
      <c r="G22" s="27"/>
      <c r="H22" s="27"/>
      <c r="I22" s="27">
        <v>927983</v>
      </c>
      <c r="J22" s="27">
        <v>927983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927983</v>
      </c>
      <c r="X22" s="27">
        <v>5160102</v>
      </c>
      <c r="Y22" s="27">
        <v>-4232119</v>
      </c>
      <c r="Z22" s="7">
        <v>-82.02</v>
      </c>
      <c r="AA22" s="25">
        <v>10320203</v>
      </c>
    </row>
    <row r="23" spans="1:27" ht="12.75">
      <c r="A23" s="5" t="s">
        <v>50</v>
      </c>
      <c r="B23" s="3"/>
      <c r="C23" s="22">
        <v>12835983</v>
      </c>
      <c r="D23" s="22"/>
      <c r="E23" s="23">
        <v>13644520</v>
      </c>
      <c r="F23" s="24">
        <v>13644520</v>
      </c>
      <c r="G23" s="24"/>
      <c r="H23" s="24"/>
      <c r="I23" s="24">
        <v>809546</v>
      </c>
      <c r="J23" s="24">
        <v>809546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809546</v>
      </c>
      <c r="X23" s="24">
        <v>6822258</v>
      </c>
      <c r="Y23" s="24">
        <v>-6012712</v>
      </c>
      <c r="Z23" s="6">
        <v>-88.13</v>
      </c>
      <c r="AA23" s="22">
        <v>13644520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266463619</v>
      </c>
      <c r="D25" s="44">
        <f>+D5+D9+D15+D19+D24</f>
        <v>0</v>
      </c>
      <c r="E25" s="45">
        <f t="shared" si="4"/>
        <v>126391496</v>
      </c>
      <c r="F25" s="46">
        <f t="shared" si="4"/>
        <v>126391496</v>
      </c>
      <c r="G25" s="46">
        <f t="shared" si="4"/>
        <v>11829911</v>
      </c>
      <c r="H25" s="46">
        <f t="shared" si="4"/>
        <v>0</v>
      </c>
      <c r="I25" s="46">
        <f t="shared" si="4"/>
        <v>4636163</v>
      </c>
      <c r="J25" s="46">
        <f t="shared" si="4"/>
        <v>16466074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16466074</v>
      </c>
      <c r="X25" s="46">
        <f t="shared" si="4"/>
        <v>63195744</v>
      </c>
      <c r="Y25" s="46">
        <f t="shared" si="4"/>
        <v>-46729670</v>
      </c>
      <c r="Z25" s="47">
        <f>+IF(X25&lt;&gt;0,+(Y25/X25)*100,0)</f>
        <v>-73.94433080809999</v>
      </c>
      <c r="AA25" s="44">
        <f>+AA5+AA9+AA15+AA19+AA24</f>
        <v>126391496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86547748</v>
      </c>
      <c r="D28" s="19">
        <f>SUM(D29:D31)</f>
        <v>0</v>
      </c>
      <c r="E28" s="20">
        <f t="shared" si="5"/>
        <v>59486774</v>
      </c>
      <c r="F28" s="21">
        <f t="shared" si="5"/>
        <v>59486774</v>
      </c>
      <c r="G28" s="21">
        <f t="shared" si="5"/>
        <v>1052054</v>
      </c>
      <c r="H28" s="21">
        <f t="shared" si="5"/>
        <v>0</v>
      </c>
      <c r="I28" s="21">
        <f t="shared" si="5"/>
        <v>929969</v>
      </c>
      <c r="J28" s="21">
        <f t="shared" si="5"/>
        <v>1982023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1982023</v>
      </c>
      <c r="X28" s="21">
        <f t="shared" si="5"/>
        <v>29743386</v>
      </c>
      <c r="Y28" s="21">
        <f t="shared" si="5"/>
        <v>-27761363</v>
      </c>
      <c r="Z28" s="4">
        <f>+IF(X28&lt;&gt;0,+(Y28/X28)*100,0)</f>
        <v>-93.33625633611452</v>
      </c>
      <c r="AA28" s="19">
        <f>SUM(AA29:AA31)</f>
        <v>59486774</v>
      </c>
    </row>
    <row r="29" spans="1:27" ht="12.75">
      <c r="A29" s="5" t="s">
        <v>33</v>
      </c>
      <c r="B29" s="3"/>
      <c r="C29" s="22">
        <v>20367332</v>
      </c>
      <c r="D29" s="22"/>
      <c r="E29" s="23">
        <v>18093395</v>
      </c>
      <c r="F29" s="24">
        <v>18093395</v>
      </c>
      <c r="G29" s="24">
        <v>786156</v>
      </c>
      <c r="H29" s="24"/>
      <c r="I29" s="24">
        <v>266736</v>
      </c>
      <c r="J29" s="24">
        <v>1052892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1052892</v>
      </c>
      <c r="X29" s="24">
        <v>9046698</v>
      </c>
      <c r="Y29" s="24">
        <v>-7993806</v>
      </c>
      <c r="Z29" s="6">
        <v>-88.36</v>
      </c>
      <c r="AA29" s="22">
        <v>18093395</v>
      </c>
    </row>
    <row r="30" spans="1:27" ht="12.75">
      <c r="A30" s="5" t="s">
        <v>34</v>
      </c>
      <c r="B30" s="3"/>
      <c r="C30" s="25">
        <v>47694754</v>
      </c>
      <c r="D30" s="25"/>
      <c r="E30" s="26">
        <v>40273163</v>
      </c>
      <c r="F30" s="27">
        <v>40273163</v>
      </c>
      <c r="G30" s="27">
        <v>210415</v>
      </c>
      <c r="H30" s="27"/>
      <c r="I30" s="27">
        <v>658811</v>
      </c>
      <c r="J30" s="27">
        <v>869226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869226</v>
      </c>
      <c r="X30" s="27">
        <v>20136582</v>
      </c>
      <c r="Y30" s="27">
        <v>-19267356</v>
      </c>
      <c r="Z30" s="7">
        <v>-95.68</v>
      </c>
      <c r="AA30" s="25">
        <v>40273163</v>
      </c>
    </row>
    <row r="31" spans="1:27" ht="12.75">
      <c r="A31" s="5" t="s">
        <v>35</v>
      </c>
      <c r="B31" s="3"/>
      <c r="C31" s="22">
        <v>18485662</v>
      </c>
      <c r="D31" s="22"/>
      <c r="E31" s="23">
        <v>1120216</v>
      </c>
      <c r="F31" s="24">
        <v>1120216</v>
      </c>
      <c r="G31" s="24">
        <v>55483</v>
      </c>
      <c r="H31" s="24"/>
      <c r="I31" s="24">
        <v>4422</v>
      </c>
      <c r="J31" s="24">
        <v>59905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59905</v>
      </c>
      <c r="X31" s="24">
        <v>560106</v>
      </c>
      <c r="Y31" s="24">
        <v>-500201</v>
      </c>
      <c r="Z31" s="6">
        <v>-89.3</v>
      </c>
      <c r="AA31" s="22">
        <v>1120216</v>
      </c>
    </row>
    <row r="32" spans="1:27" ht="12.75">
      <c r="A32" s="2" t="s">
        <v>36</v>
      </c>
      <c r="B32" s="3"/>
      <c r="C32" s="19">
        <f aca="true" t="shared" si="6" ref="C32:Y32">SUM(C33:C37)</f>
        <v>4353066</v>
      </c>
      <c r="D32" s="19">
        <f>SUM(D33:D37)</f>
        <v>0</v>
      </c>
      <c r="E32" s="20">
        <f t="shared" si="6"/>
        <v>3316634</v>
      </c>
      <c r="F32" s="21">
        <f t="shared" si="6"/>
        <v>3316634</v>
      </c>
      <c r="G32" s="21">
        <f t="shared" si="6"/>
        <v>213180</v>
      </c>
      <c r="H32" s="21">
        <f t="shared" si="6"/>
        <v>0</v>
      </c>
      <c r="I32" s="21">
        <f t="shared" si="6"/>
        <v>400</v>
      </c>
      <c r="J32" s="21">
        <f t="shared" si="6"/>
        <v>213580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213580</v>
      </c>
      <c r="X32" s="21">
        <f t="shared" si="6"/>
        <v>1658316</v>
      </c>
      <c r="Y32" s="21">
        <f t="shared" si="6"/>
        <v>-1444736</v>
      </c>
      <c r="Z32" s="4">
        <f>+IF(X32&lt;&gt;0,+(Y32/X32)*100,0)</f>
        <v>-87.12066940197164</v>
      </c>
      <c r="AA32" s="19">
        <f>SUM(AA33:AA37)</f>
        <v>3316634</v>
      </c>
    </row>
    <row r="33" spans="1:27" ht="12.75">
      <c r="A33" s="5" t="s">
        <v>37</v>
      </c>
      <c r="B33" s="3"/>
      <c r="C33" s="22">
        <v>1515431</v>
      </c>
      <c r="D33" s="22"/>
      <c r="E33" s="23">
        <v>906468</v>
      </c>
      <c r="F33" s="24">
        <v>906468</v>
      </c>
      <c r="G33" s="24">
        <v>23861</v>
      </c>
      <c r="H33" s="24"/>
      <c r="I33" s="24">
        <v>400</v>
      </c>
      <c r="J33" s="24">
        <v>24261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24261</v>
      </c>
      <c r="X33" s="24">
        <v>453234</v>
      </c>
      <c r="Y33" s="24">
        <v>-428973</v>
      </c>
      <c r="Z33" s="6">
        <v>-94.65</v>
      </c>
      <c r="AA33" s="22">
        <v>906468</v>
      </c>
    </row>
    <row r="34" spans="1:27" ht="12.75">
      <c r="A34" s="5" t="s">
        <v>38</v>
      </c>
      <c r="B34" s="3"/>
      <c r="C34" s="22"/>
      <c r="D34" s="22"/>
      <c r="E34" s="23">
        <v>2410166</v>
      </c>
      <c r="F34" s="24">
        <v>2410166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1205082</v>
      </c>
      <c r="Y34" s="24">
        <v>-1205082</v>
      </c>
      <c r="Z34" s="6">
        <v>-100</v>
      </c>
      <c r="AA34" s="22">
        <v>2410166</v>
      </c>
    </row>
    <row r="35" spans="1:27" ht="12.75">
      <c r="A35" s="5" t="s">
        <v>39</v>
      </c>
      <c r="B35" s="3"/>
      <c r="C35" s="22">
        <v>2837635</v>
      </c>
      <c r="D35" s="22"/>
      <c r="E35" s="23"/>
      <c r="F35" s="24"/>
      <c r="G35" s="24">
        <v>189319</v>
      </c>
      <c r="H35" s="24"/>
      <c r="I35" s="24"/>
      <c r="J35" s="24">
        <v>189319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189319</v>
      </c>
      <c r="X35" s="24"/>
      <c r="Y35" s="24">
        <v>189319</v>
      </c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28086583</v>
      </c>
      <c r="D38" s="19">
        <f>SUM(D39:D41)</f>
        <v>0</v>
      </c>
      <c r="E38" s="20">
        <f t="shared" si="7"/>
        <v>17085697</v>
      </c>
      <c r="F38" s="21">
        <f t="shared" si="7"/>
        <v>17085697</v>
      </c>
      <c r="G38" s="21">
        <f t="shared" si="7"/>
        <v>0</v>
      </c>
      <c r="H38" s="21">
        <f t="shared" si="7"/>
        <v>0</v>
      </c>
      <c r="I38" s="21">
        <f t="shared" si="7"/>
        <v>13027</v>
      </c>
      <c r="J38" s="21">
        <f t="shared" si="7"/>
        <v>13027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13027</v>
      </c>
      <c r="X38" s="21">
        <f t="shared" si="7"/>
        <v>8542848</v>
      </c>
      <c r="Y38" s="21">
        <f t="shared" si="7"/>
        <v>-8529821</v>
      </c>
      <c r="Z38" s="4">
        <f>+IF(X38&lt;&gt;0,+(Y38/X38)*100,0)</f>
        <v>-99.84750987024468</v>
      </c>
      <c r="AA38" s="19">
        <f>SUM(AA39:AA41)</f>
        <v>17085697</v>
      </c>
    </row>
    <row r="39" spans="1:27" ht="12.75">
      <c r="A39" s="5" t="s">
        <v>43</v>
      </c>
      <c r="B39" s="3"/>
      <c r="C39" s="22">
        <v>26698765</v>
      </c>
      <c r="D39" s="22"/>
      <c r="E39" s="23">
        <v>12147126</v>
      </c>
      <c r="F39" s="24">
        <v>12147126</v>
      </c>
      <c r="G39" s="24"/>
      <c r="H39" s="24"/>
      <c r="I39" s="24">
        <v>9041</v>
      </c>
      <c r="J39" s="24">
        <v>9041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9041</v>
      </c>
      <c r="X39" s="24">
        <v>6073560</v>
      </c>
      <c r="Y39" s="24">
        <v>-6064519</v>
      </c>
      <c r="Z39" s="6">
        <v>-99.85</v>
      </c>
      <c r="AA39" s="22">
        <v>12147126</v>
      </c>
    </row>
    <row r="40" spans="1:27" ht="12.75">
      <c r="A40" s="5" t="s">
        <v>44</v>
      </c>
      <c r="B40" s="3"/>
      <c r="C40" s="22">
        <v>1387818</v>
      </c>
      <c r="D40" s="22"/>
      <c r="E40" s="23">
        <v>4938571</v>
      </c>
      <c r="F40" s="24">
        <v>4938571</v>
      </c>
      <c r="G40" s="24"/>
      <c r="H40" s="24"/>
      <c r="I40" s="24">
        <v>3986</v>
      </c>
      <c r="J40" s="24">
        <v>3986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3986</v>
      </c>
      <c r="X40" s="24">
        <v>2469288</v>
      </c>
      <c r="Y40" s="24">
        <v>-2465302</v>
      </c>
      <c r="Z40" s="6">
        <v>-99.84</v>
      </c>
      <c r="AA40" s="22">
        <v>4938571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50436455</v>
      </c>
      <c r="D42" s="19">
        <f>SUM(D43:D46)</f>
        <v>0</v>
      </c>
      <c r="E42" s="20">
        <f t="shared" si="8"/>
        <v>46447686</v>
      </c>
      <c r="F42" s="21">
        <f t="shared" si="8"/>
        <v>46447686</v>
      </c>
      <c r="G42" s="21">
        <f t="shared" si="8"/>
        <v>1108553</v>
      </c>
      <c r="H42" s="21">
        <f t="shared" si="8"/>
        <v>0</v>
      </c>
      <c r="I42" s="21">
        <f t="shared" si="8"/>
        <v>608572</v>
      </c>
      <c r="J42" s="21">
        <f t="shared" si="8"/>
        <v>1717125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1717125</v>
      </c>
      <c r="X42" s="21">
        <f t="shared" si="8"/>
        <v>23223846</v>
      </c>
      <c r="Y42" s="21">
        <f t="shared" si="8"/>
        <v>-21506721</v>
      </c>
      <c r="Z42" s="4">
        <f>+IF(X42&lt;&gt;0,+(Y42/X42)*100,0)</f>
        <v>-92.60619881823192</v>
      </c>
      <c r="AA42" s="19">
        <f>SUM(AA43:AA46)</f>
        <v>46447686</v>
      </c>
    </row>
    <row r="43" spans="1:27" ht="12.75">
      <c r="A43" s="5" t="s">
        <v>47</v>
      </c>
      <c r="B43" s="3"/>
      <c r="C43" s="22">
        <v>19282295</v>
      </c>
      <c r="D43" s="22"/>
      <c r="E43" s="23">
        <v>16006325</v>
      </c>
      <c r="F43" s="24">
        <v>16006325</v>
      </c>
      <c r="G43" s="24">
        <v>574530</v>
      </c>
      <c r="H43" s="24"/>
      <c r="I43" s="24">
        <v>215539</v>
      </c>
      <c r="J43" s="24">
        <v>790069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790069</v>
      </c>
      <c r="X43" s="24">
        <v>8003160</v>
      </c>
      <c r="Y43" s="24">
        <v>-7213091</v>
      </c>
      <c r="Z43" s="6">
        <v>-90.13</v>
      </c>
      <c r="AA43" s="22">
        <v>16006325</v>
      </c>
    </row>
    <row r="44" spans="1:27" ht="12.75">
      <c r="A44" s="5" t="s">
        <v>48</v>
      </c>
      <c r="B44" s="3"/>
      <c r="C44" s="22">
        <v>14570264</v>
      </c>
      <c r="D44" s="22"/>
      <c r="E44" s="23">
        <v>13430662</v>
      </c>
      <c r="F44" s="24">
        <v>13430662</v>
      </c>
      <c r="G44" s="24">
        <v>384790</v>
      </c>
      <c r="H44" s="24"/>
      <c r="I44" s="24">
        <v>282933</v>
      </c>
      <c r="J44" s="24">
        <v>667723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667723</v>
      </c>
      <c r="X44" s="24">
        <v>6715332</v>
      </c>
      <c r="Y44" s="24">
        <v>-6047609</v>
      </c>
      <c r="Z44" s="6">
        <v>-90.06</v>
      </c>
      <c r="AA44" s="22">
        <v>13430662</v>
      </c>
    </row>
    <row r="45" spans="1:27" ht="12.75">
      <c r="A45" s="5" t="s">
        <v>49</v>
      </c>
      <c r="B45" s="3"/>
      <c r="C45" s="25">
        <v>8396153</v>
      </c>
      <c r="D45" s="25"/>
      <c r="E45" s="26">
        <v>9190843</v>
      </c>
      <c r="F45" s="27">
        <v>9190843</v>
      </c>
      <c r="G45" s="27">
        <v>149233</v>
      </c>
      <c r="H45" s="27"/>
      <c r="I45" s="27">
        <v>38955</v>
      </c>
      <c r="J45" s="27">
        <v>188188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188188</v>
      </c>
      <c r="X45" s="27">
        <v>4595424</v>
      </c>
      <c r="Y45" s="27">
        <v>-4407236</v>
      </c>
      <c r="Z45" s="7">
        <v>-95.9</v>
      </c>
      <c r="AA45" s="25">
        <v>9190843</v>
      </c>
    </row>
    <row r="46" spans="1:27" ht="12.75">
      <c r="A46" s="5" t="s">
        <v>50</v>
      </c>
      <c r="B46" s="3"/>
      <c r="C46" s="22">
        <v>8187743</v>
      </c>
      <c r="D46" s="22"/>
      <c r="E46" s="23">
        <v>7819856</v>
      </c>
      <c r="F46" s="24">
        <v>7819856</v>
      </c>
      <c r="G46" s="24"/>
      <c r="H46" s="24"/>
      <c r="I46" s="24">
        <v>71145</v>
      </c>
      <c r="J46" s="24">
        <v>71145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71145</v>
      </c>
      <c r="X46" s="24">
        <v>3909930</v>
      </c>
      <c r="Y46" s="24">
        <v>-3838785</v>
      </c>
      <c r="Z46" s="6">
        <v>-98.18</v>
      </c>
      <c r="AA46" s="22">
        <v>7819856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169423852</v>
      </c>
      <c r="D48" s="44">
        <f>+D28+D32+D38+D42+D47</f>
        <v>0</v>
      </c>
      <c r="E48" s="45">
        <f t="shared" si="9"/>
        <v>126336791</v>
      </c>
      <c r="F48" s="46">
        <f t="shared" si="9"/>
        <v>126336791</v>
      </c>
      <c r="G48" s="46">
        <f t="shared" si="9"/>
        <v>2373787</v>
      </c>
      <c r="H48" s="46">
        <f t="shared" si="9"/>
        <v>0</v>
      </c>
      <c r="I48" s="46">
        <f t="shared" si="9"/>
        <v>1551968</v>
      </c>
      <c r="J48" s="46">
        <f t="shared" si="9"/>
        <v>3925755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3925755</v>
      </c>
      <c r="X48" s="46">
        <f t="shared" si="9"/>
        <v>63168396</v>
      </c>
      <c r="Y48" s="46">
        <f t="shared" si="9"/>
        <v>-59242641</v>
      </c>
      <c r="Z48" s="47">
        <f>+IF(X48&lt;&gt;0,+(Y48/X48)*100,0)</f>
        <v>-93.7852545757217</v>
      </c>
      <c r="AA48" s="44">
        <f>+AA28+AA32+AA38+AA42+AA47</f>
        <v>126336791</v>
      </c>
    </row>
    <row r="49" spans="1:27" ht="12.75">
      <c r="A49" s="14" t="s">
        <v>58</v>
      </c>
      <c r="B49" s="15"/>
      <c r="C49" s="48">
        <f aca="true" t="shared" si="10" ref="C49:Y49">+C25-C48</f>
        <v>97039767</v>
      </c>
      <c r="D49" s="48">
        <f>+D25-D48</f>
        <v>0</v>
      </c>
      <c r="E49" s="49">
        <f t="shared" si="10"/>
        <v>54705</v>
      </c>
      <c r="F49" s="50">
        <f t="shared" si="10"/>
        <v>54705</v>
      </c>
      <c r="G49" s="50">
        <f t="shared" si="10"/>
        <v>9456124</v>
      </c>
      <c r="H49" s="50">
        <f t="shared" si="10"/>
        <v>0</v>
      </c>
      <c r="I49" s="50">
        <f t="shared" si="10"/>
        <v>3084195</v>
      </c>
      <c r="J49" s="50">
        <f t="shared" si="10"/>
        <v>12540319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12540319</v>
      </c>
      <c r="X49" s="50">
        <f>IF(F25=F48,0,X25-X48)</f>
        <v>27348</v>
      </c>
      <c r="Y49" s="50">
        <f t="shared" si="10"/>
        <v>12512971</v>
      </c>
      <c r="Z49" s="51">
        <f>+IF(X49&lt;&gt;0,+(Y49/X49)*100,0)</f>
        <v>45754.61094047097</v>
      </c>
      <c r="AA49" s="48">
        <f>+AA25-AA48</f>
        <v>54705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83791433</v>
      </c>
      <c r="D5" s="19">
        <f>SUM(D6:D8)</f>
        <v>0</v>
      </c>
      <c r="E5" s="20">
        <f t="shared" si="0"/>
        <v>88676633</v>
      </c>
      <c r="F5" s="21">
        <f t="shared" si="0"/>
        <v>88676633</v>
      </c>
      <c r="G5" s="21">
        <f t="shared" si="0"/>
        <v>-42006</v>
      </c>
      <c r="H5" s="21">
        <f t="shared" si="0"/>
        <v>22194727</v>
      </c>
      <c r="I5" s="21">
        <f t="shared" si="0"/>
        <v>2770186</v>
      </c>
      <c r="J5" s="21">
        <f t="shared" si="0"/>
        <v>24922907</v>
      </c>
      <c r="K5" s="21">
        <f t="shared" si="0"/>
        <v>13063687</v>
      </c>
      <c r="L5" s="21">
        <f t="shared" si="0"/>
        <v>4801190</v>
      </c>
      <c r="M5" s="21">
        <f t="shared" si="0"/>
        <v>4307805</v>
      </c>
      <c r="N5" s="21">
        <f t="shared" si="0"/>
        <v>22172682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47095589</v>
      </c>
      <c r="X5" s="21">
        <f t="shared" si="0"/>
        <v>51975134</v>
      </c>
      <c r="Y5" s="21">
        <f t="shared" si="0"/>
        <v>-4879545</v>
      </c>
      <c r="Z5" s="4">
        <f>+IF(X5&lt;&gt;0,+(Y5/X5)*100,0)</f>
        <v>-9.388229763871315</v>
      </c>
      <c r="AA5" s="19">
        <f>SUM(AA6:AA8)</f>
        <v>88676633</v>
      </c>
    </row>
    <row r="6" spans="1:27" ht="12.75">
      <c r="A6" s="5" t="s">
        <v>33</v>
      </c>
      <c r="B6" s="3"/>
      <c r="C6" s="22">
        <v>23587960</v>
      </c>
      <c r="D6" s="22"/>
      <c r="E6" s="23">
        <v>24448838</v>
      </c>
      <c r="F6" s="24">
        <v>24448838</v>
      </c>
      <c r="G6" s="24"/>
      <c r="H6" s="24"/>
      <c r="I6" s="24"/>
      <c r="J6" s="24"/>
      <c r="K6" s="24">
        <v>5545471</v>
      </c>
      <c r="L6" s="24">
        <v>18010</v>
      </c>
      <c r="M6" s="24"/>
      <c r="N6" s="24">
        <v>5563481</v>
      </c>
      <c r="O6" s="24"/>
      <c r="P6" s="24"/>
      <c r="Q6" s="24"/>
      <c r="R6" s="24"/>
      <c r="S6" s="24"/>
      <c r="T6" s="24"/>
      <c r="U6" s="24"/>
      <c r="V6" s="24"/>
      <c r="W6" s="24">
        <v>5563481</v>
      </c>
      <c r="X6" s="24">
        <v>12224418</v>
      </c>
      <c r="Y6" s="24">
        <v>-6660937</v>
      </c>
      <c r="Z6" s="6">
        <v>-54.49</v>
      </c>
      <c r="AA6" s="22">
        <v>24448838</v>
      </c>
    </row>
    <row r="7" spans="1:27" ht="12.75">
      <c r="A7" s="5" t="s">
        <v>34</v>
      </c>
      <c r="B7" s="3"/>
      <c r="C7" s="25">
        <v>59940637</v>
      </c>
      <c r="D7" s="25"/>
      <c r="E7" s="26">
        <v>64227795</v>
      </c>
      <c r="F7" s="27">
        <v>64227795</v>
      </c>
      <c r="G7" s="27">
        <v>-45191</v>
      </c>
      <c r="H7" s="27">
        <v>22194727</v>
      </c>
      <c r="I7" s="27">
        <v>2770186</v>
      </c>
      <c r="J7" s="27">
        <v>24919722</v>
      </c>
      <c r="K7" s="27">
        <v>5430212</v>
      </c>
      <c r="L7" s="27">
        <v>4783180</v>
      </c>
      <c r="M7" s="27">
        <v>4307805</v>
      </c>
      <c r="N7" s="27">
        <v>14521197</v>
      </c>
      <c r="O7" s="27"/>
      <c r="P7" s="27"/>
      <c r="Q7" s="27"/>
      <c r="R7" s="27"/>
      <c r="S7" s="27"/>
      <c r="T7" s="27"/>
      <c r="U7" s="27"/>
      <c r="V7" s="27"/>
      <c r="W7" s="27">
        <v>39440919</v>
      </c>
      <c r="X7" s="27">
        <v>39750716</v>
      </c>
      <c r="Y7" s="27">
        <v>-309797</v>
      </c>
      <c r="Z7" s="7">
        <v>-0.78</v>
      </c>
      <c r="AA7" s="25">
        <v>64227795</v>
      </c>
    </row>
    <row r="8" spans="1:27" ht="12.75">
      <c r="A8" s="5" t="s">
        <v>35</v>
      </c>
      <c r="B8" s="3"/>
      <c r="C8" s="22">
        <v>262836</v>
      </c>
      <c r="D8" s="22"/>
      <c r="E8" s="23"/>
      <c r="F8" s="24"/>
      <c r="G8" s="24">
        <v>3185</v>
      </c>
      <c r="H8" s="24"/>
      <c r="I8" s="24"/>
      <c r="J8" s="24">
        <v>3185</v>
      </c>
      <c r="K8" s="24">
        <v>2088004</v>
      </c>
      <c r="L8" s="24"/>
      <c r="M8" s="24"/>
      <c r="N8" s="24">
        <v>2088004</v>
      </c>
      <c r="O8" s="24"/>
      <c r="P8" s="24"/>
      <c r="Q8" s="24"/>
      <c r="R8" s="24"/>
      <c r="S8" s="24"/>
      <c r="T8" s="24"/>
      <c r="U8" s="24"/>
      <c r="V8" s="24"/>
      <c r="W8" s="24">
        <v>2091189</v>
      </c>
      <c r="X8" s="24"/>
      <c r="Y8" s="24">
        <v>2091189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14952370</v>
      </c>
      <c r="D9" s="19">
        <f>SUM(D10:D14)</f>
        <v>0</v>
      </c>
      <c r="E9" s="20">
        <f t="shared" si="1"/>
        <v>26837783</v>
      </c>
      <c r="F9" s="21">
        <f t="shared" si="1"/>
        <v>26837783</v>
      </c>
      <c r="G9" s="21">
        <f t="shared" si="1"/>
        <v>28977</v>
      </c>
      <c r="H9" s="21">
        <f t="shared" si="1"/>
        <v>367220</v>
      </c>
      <c r="I9" s="21">
        <f t="shared" si="1"/>
        <v>180135</v>
      </c>
      <c r="J9" s="21">
        <f t="shared" si="1"/>
        <v>576332</v>
      </c>
      <c r="K9" s="21">
        <f t="shared" si="1"/>
        <v>2369118</v>
      </c>
      <c r="L9" s="21">
        <f t="shared" si="1"/>
        <v>997519</v>
      </c>
      <c r="M9" s="21">
        <f t="shared" si="1"/>
        <v>458697</v>
      </c>
      <c r="N9" s="21">
        <f t="shared" si="1"/>
        <v>3825334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4401666</v>
      </c>
      <c r="X9" s="21">
        <f t="shared" si="1"/>
        <v>17355558</v>
      </c>
      <c r="Y9" s="21">
        <f t="shared" si="1"/>
        <v>-12953892</v>
      </c>
      <c r="Z9" s="4">
        <f>+IF(X9&lt;&gt;0,+(Y9/X9)*100,0)</f>
        <v>-74.6382916642611</v>
      </c>
      <c r="AA9" s="19">
        <f>SUM(AA10:AA14)</f>
        <v>26837783</v>
      </c>
    </row>
    <row r="10" spans="1:27" ht="12.75">
      <c r="A10" s="5" t="s">
        <v>37</v>
      </c>
      <c r="B10" s="3"/>
      <c r="C10" s="22">
        <v>6132325</v>
      </c>
      <c r="D10" s="22"/>
      <c r="E10" s="23">
        <v>15706280</v>
      </c>
      <c r="F10" s="24">
        <v>15706280</v>
      </c>
      <c r="G10" s="24">
        <v>28977</v>
      </c>
      <c r="H10" s="24">
        <v>367220</v>
      </c>
      <c r="I10" s="24">
        <v>177635</v>
      </c>
      <c r="J10" s="24">
        <v>573832</v>
      </c>
      <c r="K10" s="24">
        <v>127119</v>
      </c>
      <c r="L10" s="24">
        <v>997519</v>
      </c>
      <c r="M10" s="24">
        <v>458697</v>
      </c>
      <c r="N10" s="24">
        <v>1583335</v>
      </c>
      <c r="O10" s="24"/>
      <c r="P10" s="24"/>
      <c r="Q10" s="24"/>
      <c r="R10" s="24"/>
      <c r="S10" s="24"/>
      <c r="T10" s="24"/>
      <c r="U10" s="24"/>
      <c r="V10" s="24"/>
      <c r="W10" s="24">
        <v>2157167</v>
      </c>
      <c r="X10" s="24">
        <v>11789808</v>
      </c>
      <c r="Y10" s="24">
        <v>-9632641</v>
      </c>
      <c r="Z10" s="6">
        <v>-81.7</v>
      </c>
      <c r="AA10" s="22">
        <v>15706280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>
        <v>2500</v>
      </c>
      <c r="J11" s="24">
        <v>2500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2500</v>
      </c>
      <c r="X11" s="24"/>
      <c r="Y11" s="24">
        <v>2500</v>
      </c>
      <c r="Z11" s="6">
        <v>0</v>
      </c>
      <c r="AA11" s="22"/>
    </row>
    <row r="12" spans="1:27" ht="12.75">
      <c r="A12" s="5" t="s">
        <v>39</v>
      </c>
      <c r="B12" s="3"/>
      <c r="C12" s="22">
        <v>6211255</v>
      </c>
      <c r="D12" s="22"/>
      <c r="E12" s="23">
        <v>8388845</v>
      </c>
      <c r="F12" s="24">
        <v>8388845</v>
      </c>
      <c r="G12" s="24"/>
      <c r="H12" s="24"/>
      <c r="I12" s="24"/>
      <c r="J12" s="24"/>
      <c r="K12" s="24">
        <v>1656452</v>
      </c>
      <c r="L12" s="24"/>
      <c r="M12" s="24"/>
      <c r="N12" s="24">
        <v>1656452</v>
      </c>
      <c r="O12" s="24"/>
      <c r="P12" s="24"/>
      <c r="Q12" s="24"/>
      <c r="R12" s="24"/>
      <c r="S12" s="24"/>
      <c r="T12" s="24"/>
      <c r="U12" s="24"/>
      <c r="V12" s="24"/>
      <c r="W12" s="24">
        <v>1656452</v>
      </c>
      <c r="X12" s="24">
        <v>4194420</v>
      </c>
      <c r="Y12" s="24">
        <v>-2537968</v>
      </c>
      <c r="Z12" s="6">
        <v>-60.51</v>
      </c>
      <c r="AA12" s="22">
        <v>8388845</v>
      </c>
    </row>
    <row r="13" spans="1:27" ht="12.75">
      <c r="A13" s="5" t="s">
        <v>40</v>
      </c>
      <c r="B13" s="3"/>
      <c r="C13" s="22">
        <v>2608790</v>
      </c>
      <c r="D13" s="22"/>
      <c r="E13" s="23">
        <v>2742658</v>
      </c>
      <c r="F13" s="24">
        <v>2742658</v>
      </c>
      <c r="G13" s="24"/>
      <c r="H13" s="24"/>
      <c r="I13" s="24"/>
      <c r="J13" s="24"/>
      <c r="K13" s="24">
        <v>585547</v>
      </c>
      <c r="L13" s="24"/>
      <c r="M13" s="24"/>
      <c r="N13" s="24">
        <v>585547</v>
      </c>
      <c r="O13" s="24"/>
      <c r="P13" s="24"/>
      <c r="Q13" s="24"/>
      <c r="R13" s="24"/>
      <c r="S13" s="24"/>
      <c r="T13" s="24"/>
      <c r="U13" s="24"/>
      <c r="V13" s="24"/>
      <c r="W13" s="24">
        <v>585547</v>
      </c>
      <c r="X13" s="24">
        <v>1371330</v>
      </c>
      <c r="Y13" s="24">
        <v>-785783</v>
      </c>
      <c r="Z13" s="6">
        <v>-57.3</v>
      </c>
      <c r="AA13" s="22">
        <v>2742658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21819256</v>
      </c>
      <c r="D15" s="19">
        <f>SUM(D16:D18)</f>
        <v>0</v>
      </c>
      <c r="E15" s="20">
        <f t="shared" si="2"/>
        <v>22867006</v>
      </c>
      <c r="F15" s="21">
        <f t="shared" si="2"/>
        <v>22867006</v>
      </c>
      <c r="G15" s="21">
        <f t="shared" si="2"/>
        <v>0</v>
      </c>
      <c r="H15" s="21">
        <f t="shared" si="2"/>
        <v>59630</v>
      </c>
      <c r="I15" s="21">
        <f t="shared" si="2"/>
        <v>322358</v>
      </c>
      <c r="J15" s="21">
        <f t="shared" si="2"/>
        <v>381988</v>
      </c>
      <c r="K15" s="21">
        <f t="shared" si="2"/>
        <v>338791</v>
      </c>
      <c r="L15" s="21">
        <f t="shared" si="2"/>
        <v>2826050</v>
      </c>
      <c r="M15" s="21">
        <f t="shared" si="2"/>
        <v>3950077</v>
      </c>
      <c r="N15" s="21">
        <f t="shared" si="2"/>
        <v>7114918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7496906</v>
      </c>
      <c r="X15" s="21">
        <f t="shared" si="2"/>
        <v>14111352</v>
      </c>
      <c r="Y15" s="21">
        <f t="shared" si="2"/>
        <v>-6614446</v>
      </c>
      <c r="Z15" s="4">
        <f>+IF(X15&lt;&gt;0,+(Y15/X15)*100,0)</f>
        <v>-46.87322660507653</v>
      </c>
      <c r="AA15" s="19">
        <f>SUM(AA16:AA18)</f>
        <v>22867006</v>
      </c>
    </row>
    <row r="16" spans="1:27" ht="12.75">
      <c r="A16" s="5" t="s">
        <v>43</v>
      </c>
      <c r="B16" s="3"/>
      <c r="C16" s="22">
        <v>2888428</v>
      </c>
      <c r="D16" s="22"/>
      <c r="E16" s="23">
        <v>5669936</v>
      </c>
      <c r="F16" s="24">
        <v>5669936</v>
      </c>
      <c r="G16" s="24"/>
      <c r="H16" s="24"/>
      <c r="I16" s="24">
        <v>322358</v>
      </c>
      <c r="J16" s="24">
        <v>322358</v>
      </c>
      <c r="K16" s="24">
        <v>304431</v>
      </c>
      <c r="L16" s="24">
        <v>203253</v>
      </c>
      <c r="M16" s="24">
        <v>180091</v>
      </c>
      <c r="N16" s="24">
        <v>687775</v>
      </c>
      <c r="O16" s="24"/>
      <c r="P16" s="24"/>
      <c r="Q16" s="24"/>
      <c r="R16" s="24"/>
      <c r="S16" s="24"/>
      <c r="T16" s="24"/>
      <c r="U16" s="24"/>
      <c r="V16" s="24"/>
      <c r="W16" s="24">
        <v>1010133</v>
      </c>
      <c r="X16" s="24">
        <v>2834970</v>
      </c>
      <c r="Y16" s="24">
        <v>-1824837</v>
      </c>
      <c r="Z16" s="6">
        <v>-64.37</v>
      </c>
      <c r="AA16" s="22">
        <v>5669936</v>
      </c>
    </row>
    <row r="17" spans="1:27" ht="12.75">
      <c r="A17" s="5" t="s">
        <v>44</v>
      </c>
      <c r="B17" s="3"/>
      <c r="C17" s="22">
        <v>18930828</v>
      </c>
      <c r="D17" s="22"/>
      <c r="E17" s="23">
        <v>17197070</v>
      </c>
      <c r="F17" s="24">
        <v>17197070</v>
      </c>
      <c r="G17" s="24"/>
      <c r="H17" s="24">
        <v>59630</v>
      </c>
      <c r="I17" s="24"/>
      <c r="J17" s="24">
        <v>59630</v>
      </c>
      <c r="K17" s="24">
        <v>34360</v>
      </c>
      <c r="L17" s="24">
        <v>2622797</v>
      </c>
      <c r="M17" s="24">
        <v>3769986</v>
      </c>
      <c r="N17" s="24">
        <v>6427143</v>
      </c>
      <c r="O17" s="24"/>
      <c r="P17" s="24"/>
      <c r="Q17" s="24"/>
      <c r="R17" s="24"/>
      <c r="S17" s="24"/>
      <c r="T17" s="24"/>
      <c r="U17" s="24"/>
      <c r="V17" s="24"/>
      <c r="W17" s="24">
        <v>6486773</v>
      </c>
      <c r="X17" s="24">
        <v>11276382</v>
      </c>
      <c r="Y17" s="24">
        <v>-4789609</v>
      </c>
      <c r="Z17" s="6">
        <v>-42.47</v>
      </c>
      <c r="AA17" s="22">
        <v>17197070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155112931</v>
      </c>
      <c r="D19" s="19">
        <f>SUM(D20:D23)</f>
        <v>0</v>
      </c>
      <c r="E19" s="20">
        <f t="shared" si="3"/>
        <v>155262793</v>
      </c>
      <c r="F19" s="21">
        <f t="shared" si="3"/>
        <v>155262793</v>
      </c>
      <c r="G19" s="21">
        <f t="shared" si="3"/>
        <v>9718902</v>
      </c>
      <c r="H19" s="21">
        <f t="shared" si="3"/>
        <v>4165377</v>
      </c>
      <c r="I19" s="21">
        <f t="shared" si="3"/>
        <v>10844714</v>
      </c>
      <c r="J19" s="21">
        <f t="shared" si="3"/>
        <v>24728993</v>
      </c>
      <c r="K19" s="21">
        <f t="shared" si="3"/>
        <v>9553837</v>
      </c>
      <c r="L19" s="21">
        <f t="shared" si="3"/>
        <v>6874293</v>
      </c>
      <c r="M19" s="21">
        <f t="shared" si="3"/>
        <v>3876399</v>
      </c>
      <c r="N19" s="21">
        <f t="shared" si="3"/>
        <v>20304529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45033522</v>
      </c>
      <c r="X19" s="21">
        <f t="shared" si="3"/>
        <v>82398467</v>
      </c>
      <c r="Y19" s="21">
        <f t="shared" si="3"/>
        <v>-37364945</v>
      </c>
      <c r="Z19" s="4">
        <f>+IF(X19&lt;&gt;0,+(Y19/X19)*100,0)</f>
        <v>-45.34665068465412</v>
      </c>
      <c r="AA19" s="19">
        <f>SUM(AA20:AA23)</f>
        <v>155262793</v>
      </c>
    </row>
    <row r="20" spans="1:27" ht="12.75">
      <c r="A20" s="5" t="s">
        <v>47</v>
      </c>
      <c r="B20" s="3"/>
      <c r="C20" s="22">
        <v>41437608</v>
      </c>
      <c r="D20" s="22"/>
      <c r="E20" s="23">
        <v>42432800</v>
      </c>
      <c r="F20" s="24">
        <v>42432800</v>
      </c>
      <c r="G20" s="24">
        <v>3728157</v>
      </c>
      <c r="H20" s="24">
        <v>-3666673</v>
      </c>
      <c r="I20" s="24">
        <v>594519</v>
      </c>
      <c r="J20" s="24">
        <v>656003</v>
      </c>
      <c r="K20" s="24">
        <v>-999293</v>
      </c>
      <c r="L20" s="24">
        <v>426734</v>
      </c>
      <c r="M20" s="24">
        <v>-299669</v>
      </c>
      <c r="N20" s="24">
        <v>-872228</v>
      </c>
      <c r="O20" s="24"/>
      <c r="P20" s="24"/>
      <c r="Q20" s="24"/>
      <c r="R20" s="24"/>
      <c r="S20" s="24"/>
      <c r="T20" s="24"/>
      <c r="U20" s="24"/>
      <c r="V20" s="24"/>
      <c r="W20" s="24">
        <v>-216225</v>
      </c>
      <c r="X20" s="24">
        <v>20718229</v>
      </c>
      <c r="Y20" s="24">
        <v>-20934454</v>
      </c>
      <c r="Z20" s="6">
        <v>-101.04</v>
      </c>
      <c r="AA20" s="22">
        <v>42432800</v>
      </c>
    </row>
    <row r="21" spans="1:27" ht="12.75">
      <c r="A21" s="5" t="s">
        <v>48</v>
      </c>
      <c r="B21" s="3"/>
      <c r="C21" s="22">
        <v>58259522</v>
      </c>
      <c r="D21" s="22"/>
      <c r="E21" s="23">
        <v>66370257</v>
      </c>
      <c r="F21" s="24">
        <v>66370257</v>
      </c>
      <c r="G21" s="24">
        <v>3386126</v>
      </c>
      <c r="H21" s="24">
        <v>5224561</v>
      </c>
      <c r="I21" s="24">
        <v>6660646</v>
      </c>
      <c r="J21" s="24">
        <v>15271333</v>
      </c>
      <c r="K21" s="24">
        <v>7301143</v>
      </c>
      <c r="L21" s="24">
        <v>4282350</v>
      </c>
      <c r="M21" s="24">
        <v>2032774</v>
      </c>
      <c r="N21" s="24">
        <v>13616267</v>
      </c>
      <c r="O21" s="24"/>
      <c r="P21" s="24"/>
      <c r="Q21" s="24"/>
      <c r="R21" s="24"/>
      <c r="S21" s="24"/>
      <c r="T21" s="24"/>
      <c r="U21" s="24"/>
      <c r="V21" s="24"/>
      <c r="W21" s="24">
        <v>28887600</v>
      </c>
      <c r="X21" s="24">
        <v>38290366</v>
      </c>
      <c r="Y21" s="24">
        <v>-9402766</v>
      </c>
      <c r="Z21" s="6">
        <v>-24.56</v>
      </c>
      <c r="AA21" s="22">
        <v>66370257</v>
      </c>
    </row>
    <row r="22" spans="1:27" ht="12.75">
      <c r="A22" s="5" t="s">
        <v>49</v>
      </c>
      <c r="B22" s="3"/>
      <c r="C22" s="25">
        <v>34045967</v>
      </c>
      <c r="D22" s="25"/>
      <c r="E22" s="26">
        <v>27929688</v>
      </c>
      <c r="F22" s="27">
        <v>27929688</v>
      </c>
      <c r="G22" s="27">
        <v>1525055</v>
      </c>
      <c r="H22" s="27">
        <v>1528844</v>
      </c>
      <c r="I22" s="27">
        <v>2503896</v>
      </c>
      <c r="J22" s="27">
        <v>5557795</v>
      </c>
      <c r="K22" s="27">
        <v>2267350</v>
      </c>
      <c r="L22" s="27">
        <v>1322052</v>
      </c>
      <c r="M22" s="27">
        <v>1304899</v>
      </c>
      <c r="N22" s="27">
        <v>4894301</v>
      </c>
      <c r="O22" s="27"/>
      <c r="P22" s="27"/>
      <c r="Q22" s="27"/>
      <c r="R22" s="27"/>
      <c r="S22" s="27"/>
      <c r="T22" s="27"/>
      <c r="U22" s="27"/>
      <c r="V22" s="27"/>
      <c r="W22" s="27">
        <v>10452096</v>
      </c>
      <c r="X22" s="27">
        <v>14124846</v>
      </c>
      <c r="Y22" s="27">
        <v>-3672750</v>
      </c>
      <c r="Z22" s="7">
        <v>-26</v>
      </c>
      <c r="AA22" s="25">
        <v>27929688</v>
      </c>
    </row>
    <row r="23" spans="1:27" ht="12.75">
      <c r="A23" s="5" t="s">
        <v>50</v>
      </c>
      <c r="B23" s="3"/>
      <c r="C23" s="22">
        <v>21369834</v>
      </c>
      <c r="D23" s="22"/>
      <c r="E23" s="23">
        <v>18530048</v>
      </c>
      <c r="F23" s="24">
        <v>18530048</v>
      </c>
      <c r="G23" s="24">
        <v>1079564</v>
      </c>
      <c r="H23" s="24">
        <v>1078645</v>
      </c>
      <c r="I23" s="24">
        <v>1085653</v>
      </c>
      <c r="J23" s="24">
        <v>3243862</v>
      </c>
      <c r="K23" s="24">
        <v>984637</v>
      </c>
      <c r="L23" s="24">
        <v>843157</v>
      </c>
      <c r="M23" s="24">
        <v>838395</v>
      </c>
      <c r="N23" s="24">
        <v>2666189</v>
      </c>
      <c r="O23" s="24"/>
      <c r="P23" s="24"/>
      <c r="Q23" s="24"/>
      <c r="R23" s="24"/>
      <c r="S23" s="24"/>
      <c r="T23" s="24"/>
      <c r="U23" s="24"/>
      <c r="V23" s="24"/>
      <c r="W23" s="24">
        <v>5910051</v>
      </c>
      <c r="X23" s="24">
        <v>9265026</v>
      </c>
      <c r="Y23" s="24">
        <v>-3354975</v>
      </c>
      <c r="Z23" s="6">
        <v>-36.21</v>
      </c>
      <c r="AA23" s="22">
        <v>18530048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275675990</v>
      </c>
      <c r="D25" s="44">
        <f>+D5+D9+D15+D19+D24</f>
        <v>0</v>
      </c>
      <c r="E25" s="45">
        <f t="shared" si="4"/>
        <v>293644215</v>
      </c>
      <c r="F25" s="46">
        <f t="shared" si="4"/>
        <v>293644215</v>
      </c>
      <c r="G25" s="46">
        <f t="shared" si="4"/>
        <v>9705873</v>
      </c>
      <c r="H25" s="46">
        <f t="shared" si="4"/>
        <v>26786954</v>
      </c>
      <c r="I25" s="46">
        <f t="shared" si="4"/>
        <v>14117393</v>
      </c>
      <c r="J25" s="46">
        <f t="shared" si="4"/>
        <v>50610220</v>
      </c>
      <c r="K25" s="46">
        <f t="shared" si="4"/>
        <v>25325433</v>
      </c>
      <c r="L25" s="46">
        <f t="shared" si="4"/>
        <v>15499052</v>
      </c>
      <c r="M25" s="46">
        <f t="shared" si="4"/>
        <v>12592978</v>
      </c>
      <c r="N25" s="46">
        <f t="shared" si="4"/>
        <v>53417463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104027683</v>
      </c>
      <c r="X25" s="46">
        <f t="shared" si="4"/>
        <v>165840511</v>
      </c>
      <c r="Y25" s="46">
        <f t="shared" si="4"/>
        <v>-61812828</v>
      </c>
      <c r="Z25" s="47">
        <f>+IF(X25&lt;&gt;0,+(Y25/X25)*100,0)</f>
        <v>-37.27245389397045</v>
      </c>
      <c r="AA25" s="44">
        <f>+AA5+AA9+AA15+AA19+AA24</f>
        <v>293644215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279432151</v>
      </c>
      <c r="D28" s="19">
        <f>SUM(D29:D31)</f>
        <v>0</v>
      </c>
      <c r="E28" s="20">
        <f t="shared" si="5"/>
        <v>85484858</v>
      </c>
      <c r="F28" s="21">
        <f t="shared" si="5"/>
        <v>85484858</v>
      </c>
      <c r="G28" s="21">
        <f t="shared" si="5"/>
        <v>5482833</v>
      </c>
      <c r="H28" s="21">
        <f t="shared" si="5"/>
        <v>4240593</v>
      </c>
      <c r="I28" s="21">
        <f t="shared" si="5"/>
        <v>6794958</v>
      </c>
      <c r="J28" s="21">
        <f t="shared" si="5"/>
        <v>16518384</v>
      </c>
      <c r="K28" s="21">
        <f t="shared" si="5"/>
        <v>6895352</v>
      </c>
      <c r="L28" s="21">
        <f t="shared" si="5"/>
        <v>6969265</v>
      </c>
      <c r="M28" s="21">
        <f t="shared" si="5"/>
        <v>6083495</v>
      </c>
      <c r="N28" s="21">
        <f t="shared" si="5"/>
        <v>19948112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36466496</v>
      </c>
      <c r="X28" s="21">
        <f t="shared" si="5"/>
        <v>42742428</v>
      </c>
      <c r="Y28" s="21">
        <f t="shared" si="5"/>
        <v>-6275932</v>
      </c>
      <c r="Z28" s="4">
        <f>+IF(X28&lt;&gt;0,+(Y28/X28)*100,0)</f>
        <v>-14.683143409635036</v>
      </c>
      <c r="AA28" s="19">
        <f>SUM(AA29:AA31)</f>
        <v>85484858</v>
      </c>
    </row>
    <row r="29" spans="1:27" ht="12.75">
      <c r="A29" s="5" t="s">
        <v>33</v>
      </c>
      <c r="B29" s="3"/>
      <c r="C29" s="22">
        <v>17184977</v>
      </c>
      <c r="D29" s="22"/>
      <c r="E29" s="23">
        <v>26507509</v>
      </c>
      <c r="F29" s="24">
        <v>26507509</v>
      </c>
      <c r="G29" s="24">
        <v>1896817</v>
      </c>
      <c r="H29" s="24">
        <v>1611616</v>
      </c>
      <c r="I29" s="24">
        <v>1869777</v>
      </c>
      <c r="J29" s="24">
        <v>5378210</v>
      </c>
      <c r="K29" s="24">
        <v>1651818</v>
      </c>
      <c r="L29" s="24">
        <v>1826820</v>
      </c>
      <c r="M29" s="24">
        <v>1770984</v>
      </c>
      <c r="N29" s="24">
        <v>5249622</v>
      </c>
      <c r="O29" s="24"/>
      <c r="P29" s="24"/>
      <c r="Q29" s="24"/>
      <c r="R29" s="24"/>
      <c r="S29" s="24"/>
      <c r="T29" s="24"/>
      <c r="U29" s="24"/>
      <c r="V29" s="24"/>
      <c r="W29" s="24">
        <v>10627832</v>
      </c>
      <c r="X29" s="24">
        <v>13253754</v>
      </c>
      <c r="Y29" s="24">
        <v>-2625922</v>
      </c>
      <c r="Z29" s="6">
        <v>-19.81</v>
      </c>
      <c r="AA29" s="22">
        <v>26507509</v>
      </c>
    </row>
    <row r="30" spans="1:27" ht="12.75">
      <c r="A30" s="5" t="s">
        <v>34</v>
      </c>
      <c r="B30" s="3"/>
      <c r="C30" s="25">
        <v>172462029</v>
      </c>
      <c r="D30" s="25"/>
      <c r="E30" s="26">
        <v>58977349</v>
      </c>
      <c r="F30" s="27">
        <v>58977349</v>
      </c>
      <c r="G30" s="27">
        <v>2912937</v>
      </c>
      <c r="H30" s="27">
        <v>1917647</v>
      </c>
      <c r="I30" s="27">
        <v>4218401</v>
      </c>
      <c r="J30" s="27">
        <v>9048985</v>
      </c>
      <c r="K30" s="27">
        <v>4223086</v>
      </c>
      <c r="L30" s="27">
        <v>4210889</v>
      </c>
      <c r="M30" s="27">
        <v>3490128</v>
      </c>
      <c r="N30" s="27">
        <v>11924103</v>
      </c>
      <c r="O30" s="27"/>
      <c r="P30" s="27"/>
      <c r="Q30" s="27"/>
      <c r="R30" s="27"/>
      <c r="S30" s="27"/>
      <c r="T30" s="27"/>
      <c r="U30" s="27"/>
      <c r="V30" s="27"/>
      <c r="W30" s="27">
        <v>20973088</v>
      </c>
      <c r="X30" s="27">
        <v>29488674</v>
      </c>
      <c r="Y30" s="27">
        <v>-8515586</v>
      </c>
      <c r="Z30" s="7">
        <v>-28.88</v>
      </c>
      <c r="AA30" s="25">
        <v>58977349</v>
      </c>
    </row>
    <row r="31" spans="1:27" ht="12.75">
      <c r="A31" s="5" t="s">
        <v>35</v>
      </c>
      <c r="B31" s="3"/>
      <c r="C31" s="22">
        <v>89785145</v>
      </c>
      <c r="D31" s="22"/>
      <c r="E31" s="23"/>
      <c r="F31" s="24"/>
      <c r="G31" s="24">
        <v>673079</v>
      </c>
      <c r="H31" s="24">
        <v>711330</v>
      </c>
      <c r="I31" s="24">
        <v>706780</v>
      </c>
      <c r="J31" s="24">
        <v>2091189</v>
      </c>
      <c r="K31" s="24">
        <v>1020448</v>
      </c>
      <c r="L31" s="24">
        <v>931556</v>
      </c>
      <c r="M31" s="24">
        <v>822383</v>
      </c>
      <c r="N31" s="24">
        <v>2774387</v>
      </c>
      <c r="O31" s="24"/>
      <c r="P31" s="24"/>
      <c r="Q31" s="24"/>
      <c r="R31" s="24"/>
      <c r="S31" s="24"/>
      <c r="T31" s="24"/>
      <c r="U31" s="24"/>
      <c r="V31" s="24"/>
      <c r="W31" s="24">
        <v>4865576</v>
      </c>
      <c r="X31" s="24"/>
      <c r="Y31" s="24">
        <v>4865576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4302250</v>
      </c>
      <c r="D32" s="19">
        <f>SUM(D33:D37)</f>
        <v>0</v>
      </c>
      <c r="E32" s="20">
        <f t="shared" si="6"/>
        <v>18455253</v>
      </c>
      <c r="F32" s="21">
        <f t="shared" si="6"/>
        <v>18455253</v>
      </c>
      <c r="G32" s="21">
        <f t="shared" si="6"/>
        <v>1184160</v>
      </c>
      <c r="H32" s="21">
        <f t="shared" si="6"/>
        <v>1257383</v>
      </c>
      <c r="I32" s="21">
        <f t="shared" si="6"/>
        <v>1321857</v>
      </c>
      <c r="J32" s="21">
        <f t="shared" si="6"/>
        <v>3763400</v>
      </c>
      <c r="K32" s="21">
        <f t="shared" si="6"/>
        <v>1809980</v>
      </c>
      <c r="L32" s="21">
        <f t="shared" si="6"/>
        <v>1612928</v>
      </c>
      <c r="M32" s="21">
        <f t="shared" si="6"/>
        <v>1581886</v>
      </c>
      <c r="N32" s="21">
        <f t="shared" si="6"/>
        <v>5004794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8768194</v>
      </c>
      <c r="X32" s="21">
        <f t="shared" si="6"/>
        <v>9227628</v>
      </c>
      <c r="Y32" s="21">
        <f t="shared" si="6"/>
        <v>-459434</v>
      </c>
      <c r="Z32" s="4">
        <f>+IF(X32&lt;&gt;0,+(Y32/X32)*100,0)</f>
        <v>-4.978895984970352</v>
      </c>
      <c r="AA32" s="19">
        <f>SUM(AA33:AA37)</f>
        <v>18455253</v>
      </c>
    </row>
    <row r="33" spans="1:27" ht="12.75">
      <c r="A33" s="5" t="s">
        <v>37</v>
      </c>
      <c r="B33" s="3"/>
      <c r="C33" s="22"/>
      <c r="D33" s="22"/>
      <c r="E33" s="23">
        <v>2699324</v>
      </c>
      <c r="F33" s="24">
        <v>2699324</v>
      </c>
      <c r="G33" s="24">
        <v>113414</v>
      </c>
      <c r="H33" s="24">
        <v>122521</v>
      </c>
      <c r="I33" s="24">
        <v>148834</v>
      </c>
      <c r="J33" s="24">
        <v>384769</v>
      </c>
      <c r="K33" s="24">
        <v>167831</v>
      </c>
      <c r="L33" s="24">
        <v>181205</v>
      </c>
      <c r="M33" s="24">
        <v>130019</v>
      </c>
      <c r="N33" s="24">
        <v>479055</v>
      </c>
      <c r="O33" s="24"/>
      <c r="P33" s="24"/>
      <c r="Q33" s="24"/>
      <c r="R33" s="24"/>
      <c r="S33" s="24"/>
      <c r="T33" s="24"/>
      <c r="U33" s="24"/>
      <c r="V33" s="24"/>
      <c r="W33" s="24">
        <v>863824</v>
      </c>
      <c r="X33" s="24">
        <v>1349664</v>
      </c>
      <c r="Y33" s="24">
        <v>-485840</v>
      </c>
      <c r="Z33" s="6">
        <v>-36</v>
      </c>
      <c r="AA33" s="22">
        <v>2699324</v>
      </c>
    </row>
    <row r="34" spans="1:27" ht="12.75">
      <c r="A34" s="5" t="s">
        <v>38</v>
      </c>
      <c r="B34" s="3"/>
      <c r="C34" s="22"/>
      <c r="D34" s="22"/>
      <c r="E34" s="23">
        <v>4624426</v>
      </c>
      <c r="F34" s="24">
        <v>4624426</v>
      </c>
      <c r="G34" s="24">
        <v>356158</v>
      </c>
      <c r="H34" s="24">
        <v>346495</v>
      </c>
      <c r="I34" s="24">
        <v>274905</v>
      </c>
      <c r="J34" s="24">
        <v>977558</v>
      </c>
      <c r="K34" s="24">
        <v>291695</v>
      </c>
      <c r="L34" s="24">
        <v>325350</v>
      </c>
      <c r="M34" s="24">
        <v>341898</v>
      </c>
      <c r="N34" s="24">
        <v>958943</v>
      </c>
      <c r="O34" s="24"/>
      <c r="P34" s="24"/>
      <c r="Q34" s="24"/>
      <c r="R34" s="24"/>
      <c r="S34" s="24"/>
      <c r="T34" s="24"/>
      <c r="U34" s="24"/>
      <c r="V34" s="24"/>
      <c r="W34" s="24">
        <v>1936501</v>
      </c>
      <c r="X34" s="24">
        <v>2312214</v>
      </c>
      <c r="Y34" s="24">
        <v>-375713</v>
      </c>
      <c r="Z34" s="6">
        <v>-16.25</v>
      </c>
      <c r="AA34" s="22">
        <v>4624426</v>
      </c>
    </row>
    <row r="35" spans="1:27" ht="12.75">
      <c r="A35" s="5" t="s">
        <v>39</v>
      </c>
      <c r="B35" s="3"/>
      <c r="C35" s="22"/>
      <c r="D35" s="22"/>
      <c r="E35" s="23">
        <v>8388845</v>
      </c>
      <c r="F35" s="24">
        <v>8388845</v>
      </c>
      <c r="G35" s="24">
        <v>521183</v>
      </c>
      <c r="H35" s="24">
        <v>563099</v>
      </c>
      <c r="I35" s="24">
        <v>572162</v>
      </c>
      <c r="J35" s="24">
        <v>1656444</v>
      </c>
      <c r="K35" s="24">
        <v>601648</v>
      </c>
      <c r="L35" s="24">
        <v>796609</v>
      </c>
      <c r="M35" s="24">
        <v>864510</v>
      </c>
      <c r="N35" s="24">
        <v>2262767</v>
      </c>
      <c r="O35" s="24"/>
      <c r="P35" s="24"/>
      <c r="Q35" s="24"/>
      <c r="R35" s="24"/>
      <c r="S35" s="24"/>
      <c r="T35" s="24"/>
      <c r="U35" s="24"/>
      <c r="V35" s="24"/>
      <c r="W35" s="24">
        <v>3919211</v>
      </c>
      <c r="X35" s="24">
        <v>4194420</v>
      </c>
      <c r="Y35" s="24">
        <v>-275209</v>
      </c>
      <c r="Z35" s="6">
        <v>-6.56</v>
      </c>
      <c r="AA35" s="22">
        <v>8388845</v>
      </c>
    </row>
    <row r="36" spans="1:27" ht="12.75">
      <c r="A36" s="5" t="s">
        <v>40</v>
      </c>
      <c r="B36" s="3"/>
      <c r="C36" s="22">
        <v>4302250</v>
      </c>
      <c r="D36" s="22"/>
      <c r="E36" s="23">
        <v>2742658</v>
      </c>
      <c r="F36" s="24">
        <v>2742658</v>
      </c>
      <c r="G36" s="24">
        <v>193405</v>
      </c>
      <c r="H36" s="24">
        <v>225268</v>
      </c>
      <c r="I36" s="24">
        <v>325956</v>
      </c>
      <c r="J36" s="24">
        <v>744629</v>
      </c>
      <c r="K36" s="24">
        <v>748806</v>
      </c>
      <c r="L36" s="24">
        <v>309764</v>
      </c>
      <c r="M36" s="24">
        <v>245459</v>
      </c>
      <c r="N36" s="24">
        <v>1304029</v>
      </c>
      <c r="O36" s="24"/>
      <c r="P36" s="24"/>
      <c r="Q36" s="24"/>
      <c r="R36" s="24"/>
      <c r="S36" s="24"/>
      <c r="T36" s="24"/>
      <c r="U36" s="24"/>
      <c r="V36" s="24"/>
      <c r="W36" s="24">
        <v>2048658</v>
      </c>
      <c r="X36" s="24">
        <v>1371330</v>
      </c>
      <c r="Y36" s="24">
        <v>677328</v>
      </c>
      <c r="Z36" s="6">
        <v>49.39</v>
      </c>
      <c r="AA36" s="22">
        <v>2742658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13398635</v>
      </c>
      <c r="D38" s="19">
        <f>SUM(D39:D41)</f>
        <v>0</v>
      </c>
      <c r="E38" s="20">
        <f t="shared" si="7"/>
        <v>22205452</v>
      </c>
      <c r="F38" s="21">
        <f t="shared" si="7"/>
        <v>22205452</v>
      </c>
      <c r="G38" s="21">
        <f t="shared" si="7"/>
        <v>572495</v>
      </c>
      <c r="H38" s="21">
        <f t="shared" si="7"/>
        <v>735435</v>
      </c>
      <c r="I38" s="21">
        <f t="shared" si="7"/>
        <v>1955948</v>
      </c>
      <c r="J38" s="21">
        <f t="shared" si="7"/>
        <v>3263878</v>
      </c>
      <c r="K38" s="21">
        <f t="shared" si="7"/>
        <v>833432</v>
      </c>
      <c r="L38" s="21">
        <f t="shared" si="7"/>
        <v>822031</v>
      </c>
      <c r="M38" s="21">
        <f t="shared" si="7"/>
        <v>912992</v>
      </c>
      <c r="N38" s="21">
        <f t="shared" si="7"/>
        <v>2568455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5832333</v>
      </c>
      <c r="X38" s="21">
        <f t="shared" si="7"/>
        <v>11102724</v>
      </c>
      <c r="Y38" s="21">
        <f t="shared" si="7"/>
        <v>-5270391</v>
      </c>
      <c r="Z38" s="4">
        <f>+IF(X38&lt;&gt;0,+(Y38/X38)*100,0)</f>
        <v>-47.46935076473125</v>
      </c>
      <c r="AA38" s="19">
        <f>SUM(AA39:AA41)</f>
        <v>22205452</v>
      </c>
    </row>
    <row r="39" spans="1:27" ht="12.75">
      <c r="A39" s="5" t="s">
        <v>43</v>
      </c>
      <c r="B39" s="3"/>
      <c r="C39" s="22"/>
      <c r="D39" s="22"/>
      <c r="E39" s="23">
        <v>6140124</v>
      </c>
      <c r="F39" s="24">
        <v>6140124</v>
      </c>
      <c r="G39" s="24">
        <v>252851</v>
      </c>
      <c r="H39" s="24">
        <v>266480</v>
      </c>
      <c r="I39" s="24">
        <v>274527</v>
      </c>
      <c r="J39" s="24">
        <v>793858</v>
      </c>
      <c r="K39" s="24">
        <v>292558</v>
      </c>
      <c r="L39" s="24">
        <v>273313</v>
      </c>
      <c r="M39" s="24">
        <v>260991</v>
      </c>
      <c r="N39" s="24">
        <v>826862</v>
      </c>
      <c r="O39" s="24"/>
      <c r="P39" s="24"/>
      <c r="Q39" s="24"/>
      <c r="R39" s="24"/>
      <c r="S39" s="24"/>
      <c r="T39" s="24"/>
      <c r="U39" s="24"/>
      <c r="V39" s="24"/>
      <c r="W39" s="24">
        <v>1620720</v>
      </c>
      <c r="X39" s="24">
        <v>3070062</v>
      </c>
      <c r="Y39" s="24">
        <v>-1449342</v>
      </c>
      <c r="Z39" s="6">
        <v>-47.21</v>
      </c>
      <c r="AA39" s="22">
        <v>6140124</v>
      </c>
    </row>
    <row r="40" spans="1:27" ht="12.75">
      <c r="A40" s="5" t="s">
        <v>44</v>
      </c>
      <c r="B40" s="3"/>
      <c r="C40" s="22">
        <v>13398635</v>
      </c>
      <c r="D40" s="22"/>
      <c r="E40" s="23">
        <v>16065328</v>
      </c>
      <c r="F40" s="24">
        <v>16065328</v>
      </c>
      <c r="G40" s="24">
        <v>319644</v>
      </c>
      <c r="H40" s="24">
        <v>468955</v>
      </c>
      <c r="I40" s="24">
        <v>1681421</v>
      </c>
      <c r="J40" s="24">
        <v>2470020</v>
      </c>
      <c r="K40" s="24">
        <v>540874</v>
      </c>
      <c r="L40" s="24">
        <v>548718</v>
      </c>
      <c r="M40" s="24">
        <v>652001</v>
      </c>
      <c r="N40" s="24">
        <v>1741593</v>
      </c>
      <c r="O40" s="24"/>
      <c r="P40" s="24"/>
      <c r="Q40" s="24"/>
      <c r="R40" s="24"/>
      <c r="S40" s="24"/>
      <c r="T40" s="24"/>
      <c r="U40" s="24"/>
      <c r="V40" s="24"/>
      <c r="W40" s="24">
        <v>4211613</v>
      </c>
      <c r="X40" s="24">
        <v>8032662</v>
      </c>
      <c r="Y40" s="24">
        <v>-3821049</v>
      </c>
      <c r="Z40" s="6">
        <v>-47.57</v>
      </c>
      <c r="AA40" s="22">
        <v>16065328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95440989</v>
      </c>
      <c r="D42" s="19">
        <f>SUM(D43:D46)</f>
        <v>0</v>
      </c>
      <c r="E42" s="20">
        <f t="shared" si="8"/>
        <v>103642039</v>
      </c>
      <c r="F42" s="21">
        <f t="shared" si="8"/>
        <v>103642039</v>
      </c>
      <c r="G42" s="21">
        <f t="shared" si="8"/>
        <v>8621397</v>
      </c>
      <c r="H42" s="21">
        <f t="shared" si="8"/>
        <v>3501181</v>
      </c>
      <c r="I42" s="21">
        <f t="shared" si="8"/>
        <v>8362303</v>
      </c>
      <c r="J42" s="21">
        <f t="shared" si="8"/>
        <v>20484881</v>
      </c>
      <c r="K42" s="21">
        <f t="shared" si="8"/>
        <v>9809982</v>
      </c>
      <c r="L42" s="21">
        <f t="shared" si="8"/>
        <v>3112590</v>
      </c>
      <c r="M42" s="21">
        <f t="shared" si="8"/>
        <v>6223243</v>
      </c>
      <c r="N42" s="21">
        <f t="shared" si="8"/>
        <v>19145815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39630696</v>
      </c>
      <c r="X42" s="21">
        <f t="shared" si="8"/>
        <v>51678022</v>
      </c>
      <c r="Y42" s="21">
        <f t="shared" si="8"/>
        <v>-12047326</v>
      </c>
      <c r="Z42" s="4">
        <f>+IF(X42&lt;&gt;0,+(Y42/X42)*100,0)</f>
        <v>-23.312281573006025</v>
      </c>
      <c r="AA42" s="19">
        <f>SUM(AA43:AA46)</f>
        <v>103642039</v>
      </c>
    </row>
    <row r="43" spans="1:27" ht="12.75">
      <c r="A43" s="5" t="s">
        <v>47</v>
      </c>
      <c r="B43" s="3"/>
      <c r="C43" s="22">
        <v>54365022</v>
      </c>
      <c r="D43" s="22"/>
      <c r="E43" s="23">
        <v>44373913</v>
      </c>
      <c r="F43" s="24">
        <v>44373913</v>
      </c>
      <c r="G43" s="24">
        <v>5814188</v>
      </c>
      <c r="H43" s="24">
        <v>261797</v>
      </c>
      <c r="I43" s="24">
        <v>5830886</v>
      </c>
      <c r="J43" s="24">
        <v>11906871</v>
      </c>
      <c r="K43" s="24">
        <v>6309934</v>
      </c>
      <c r="L43" s="24">
        <v>-7781</v>
      </c>
      <c r="M43" s="24">
        <v>2894829</v>
      </c>
      <c r="N43" s="24">
        <v>9196982</v>
      </c>
      <c r="O43" s="24"/>
      <c r="P43" s="24"/>
      <c r="Q43" s="24"/>
      <c r="R43" s="24"/>
      <c r="S43" s="24"/>
      <c r="T43" s="24"/>
      <c r="U43" s="24"/>
      <c r="V43" s="24"/>
      <c r="W43" s="24">
        <v>21103853</v>
      </c>
      <c r="X43" s="24">
        <v>22036956</v>
      </c>
      <c r="Y43" s="24">
        <v>-933103</v>
      </c>
      <c r="Z43" s="6">
        <v>-4.23</v>
      </c>
      <c r="AA43" s="22">
        <v>44373913</v>
      </c>
    </row>
    <row r="44" spans="1:27" ht="12.75">
      <c r="A44" s="5" t="s">
        <v>48</v>
      </c>
      <c r="B44" s="3"/>
      <c r="C44" s="22">
        <v>18744650</v>
      </c>
      <c r="D44" s="22"/>
      <c r="E44" s="23">
        <v>25554226</v>
      </c>
      <c r="F44" s="24">
        <v>25554226</v>
      </c>
      <c r="G44" s="24">
        <v>932638</v>
      </c>
      <c r="H44" s="24">
        <v>1239297</v>
      </c>
      <c r="I44" s="24">
        <v>704512</v>
      </c>
      <c r="J44" s="24">
        <v>2876447</v>
      </c>
      <c r="K44" s="24">
        <v>1477363</v>
      </c>
      <c r="L44" s="24">
        <v>919675</v>
      </c>
      <c r="M44" s="24">
        <v>1223298</v>
      </c>
      <c r="N44" s="24">
        <v>3620336</v>
      </c>
      <c r="O44" s="24"/>
      <c r="P44" s="24"/>
      <c r="Q44" s="24"/>
      <c r="R44" s="24"/>
      <c r="S44" s="24"/>
      <c r="T44" s="24"/>
      <c r="U44" s="24"/>
      <c r="V44" s="24"/>
      <c r="W44" s="24">
        <v>6496783</v>
      </c>
      <c r="X44" s="24">
        <v>12784114</v>
      </c>
      <c r="Y44" s="24">
        <v>-6287331</v>
      </c>
      <c r="Z44" s="6">
        <v>-49.18</v>
      </c>
      <c r="AA44" s="22">
        <v>25554226</v>
      </c>
    </row>
    <row r="45" spans="1:27" ht="12.75">
      <c r="A45" s="5" t="s">
        <v>49</v>
      </c>
      <c r="B45" s="3"/>
      <c r="C45" s="25">
        <v>17147501</v>
      </c>
      <c r="D45" s="25"/>
      <c r="E45" s="26">
        <v>16521959</v>
      </c>
      <c r="F45" s="27">
        <v>16521959</v>
      </c>
      <c r="G45" s="27">
        <v>895726</v>
      </c>
      <c r="H45" s="27">
        <v>940038</v>
      </c>
      <c r="I45" s="27">
        <v>904414</v>
      </c>
      <c r="J45" s="27">
        <v>2740178</v>
      </c>
      <c r="K45" s="27">
        <v>844584</v>
      </c>
      <c r="L45" s="27">
        <v>1036134</v>
      </c>
      <c r="M45" s="27">
        <v>967145</v>
      </c>
      <c r="N45" s="27">
        <v>2847863</v>
      </c>
      <c r="O45" s="27"/>
      <c r="P45" s="27"/>
      <c r="Q45" s="27"/>
      <c r="R45" s="27"/>
      <c r="S45" s="27"/>
      <c r="T45" s="27"/>
      <c r="U45" s="27"/>
      <c r="V45" s="27"/>
      <c r="W45" s="27">
        <v>5588041</v>
      </c>
      <c r="X45" s="27">
        <v>8260980</v>
      </c>
      <c r="Y45" s="27">
        <v>-2672939</v>
      </c>
      <c r="Z45" s="7">
        <v>-32.36</v>
      </c>
      <c r="AA45" s="25">
        <v>16521959</v>
      </c>
    </row>
    <row r="46" spans="1:27" ht="12.75">
      <c r="A46" s="5" t="s">
        <v>50</v>
      </c>
      <c r="B46" s="3"/>
      <c r="C46" s="22">
        <v>5183816</v>
      </c>
      <c r="D46" s="22"/>
      <c r="E46" s="23">
        <v>17191941</v>
      </c>
      <c r="F46" s="24">
        <v>17191941</v>
      </c>
      <c r="G46" s="24">
        <v>978845</v>
      </c>
      <c r="H46" s="24">
        <v>1060049</v>
      </c>
      <c r="I46" s="24">
        <v>922491</v>
      </c>
      <c r="J46" s="24">
        <v>2961385</v>
      </c>
      <c r="K46" s="24">
        <v>1178101</v>
      </c>
      <c r="L46" s="24">
        <v>1164562</v>
      </c>
      <c r="M46" s="24">
        <v>1137971</v>
      </c>
      <c r="N46" s="24">
        <v>3480634</v>
      </c>
      <c r="O46" s="24"/>
      <c r="P46" s="24"/>
      <c r="Q46" s="24"/>
      <c r="R46" s="24"/>
      <c r="S46" s="24"/>
      <c r="T46" s="24"/>
      <c r="U46" s="24"/>
      <c r="V46" s="24"/>
      <c r="W46" s="24">
        <v>6442019</v>
      </c>
      <c r="X46" s="24">
        <v>8595972</v>
      </c>
      <c r="Y46" s="24">
        <v>-2153953</v>
      </c>
      <c r="Z46" s="6">
        <v>-25.06</v>
      </c>
      <c r="AA46" s="22">
        <v>17191941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392574025</v>
      </c>
      <c r="D48" s="44">
        <f>+D28+D32+D38+D42+D47</f>
        <v>0</v>
      </c>
      <c r="E48" s="45">
        <f t="shared" si="9"/>
        <v>229787602</v>
      </c>
      <c r="F48" s="46">
        <f t="shared" si="9"/>
        <v>229787602</v>
      </c>
      <c r="G48" s="46">
        <f t="shared" si="9"/>
        <v>15860885</v>
      </c>
      <c r="H48" s="46">
        <f t="shared" si="9"/>
        <v>9734592</v>
      </c>
      <c r="I48" s="46">
        <f t="shared" si="9"/>
        <v>18435066</v>
      </c>
      <c r="J48" s="46">
        <f t="shared" si="9"/>
        <v>44030543</v>
      </c>
      <c r="K48" s="46">
        <f t="shared" si="9"/>
        <v>19348746</v>
      </c>
      <c r="L48" s="46">
        <f t="shared" si="9"/>
        <v>12516814</v>
      </c>
      <c r="M48" s="46">
        <f t="shared" si="9"/>
        <v>14801616</v>
      </c>
      <c r="N48" s="46">
        <f t="shared" si="9"/>
        <v>46667176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90697719</v>
      </c>
      <c r="X48" s="46">
        <f t="shared" si="9"/>
        <v>114750802</v>
      </c>
      <c r="Y48" s="46">
        <f t="shared" si="9"/>
        <v>-24053083</v>
      </c>
      <c r="Z48" s="47">
        <f>+IF(X48&lt;&gt;0,+(Y48/X48)*100,0)</f>
        <v>-20.961145875041463</v>
      </c>
      <c r="AA48" s="44">
        <f>+AA28+AA32+AA38+AA42+AA47</f>
        <v>229787602</v>
      </c>
    </row>
    <row r="49" spans="1:27" ht="12.75">
      <c r="A49" s="14" t="s">
        <v>58</v>
      </c>
      <c r="B49" s="15"/>
      <c r="C49" s="48">
        <f aca="true" t="shared" si="10" ref="C49:Y49">+C25-C48</f>
        <v>-116898035</v>
      </c>
      <c r="D49" s="48">
        <f>+D25-D48</f>
        <v>0</v>
      </c>
      <c r="E49" s="49">
        <f t="shared" si="10"/>
        <v>63856613</v>
      </c>
      <c r="F49" s="50">
        <f t="shared" si="10"/>
        <v>63856613</v>
      </c>
      <c r="G49" s="50">
        <f t="shared" si="10"/>
        <v>-6155012</v>
      </c>
      <c r="H49" s="50">
        <f t="shared" si="10"/>
        <v>17052362</v>
      </c>
      <c r="I49" s="50">
        <f t="shared" si="10"/>
        <v>-4317673</v>
      </c>
      <c r="J49" s="50">
        <f t="shared" si="10"/>
        <v>6579677</v>
      </c>
      <c r="K49" s="50">
        <f t="shared" si="10"/>
        <v>5976687</v>
      </c>
      <c r="L49" s="50">
        <f t="shared" si="10"/>
        <v>2982238</v>
      </c>
      <c r="M49" s="50">
        <f t="shared" si="10"/>
        <v>-2208638</v>
      </c>
      <c r="N49" s="50">
        <f t="shared" si="10"/>
        <v>6750287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13329964</v>
      </c>
      <c r="X49" s="50">
        <f>IF(F25=F48,0,X25-X48)</f>
        <v>51089709</v>
      </c>
      <c r="Y49" s="50">
        <f t="shared" si="10"/>
        <v>-37759745</v>
      </c>
      <c r="Z49" s="51">
        <f>+IF(X49&lt;&gt;0,+(Y49/X49)*100,0)</f>
        <v>-73.90871026491853</v>
      </c>
      <c r="AA49" s="48">
        <f>+AA25-AA48</f>
        <v>63856613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107249252</v>
      </c>
      <c r="D5" s="19">
        <f>SUM(D6:D8)</f>
        <v>0</v>
      </c>
      <c r="E5" s="20">
        <f t="shared" si="0"/>
        <v>83190962</v>
      </c>
      <c r="F5" s="21">
        <f t="shared" si="0"/>
        <v>83190962</v>
      </c>
      <c r="G5" s="21">
        <f t="shared" si="0"/>
        <v>44782785</v>
      </c>
      <c r="H5" s="21">
        <f t="shared" si="0"/>
        <v>1403990</v>
      </c>
      <c r="I5" s="21">
        <f t="shared" si="0"/>
        <v>2224866</v>
      </c>
      <c r="J5" s="21">
        <f t="shared" si="0"/>
        <v>48411641</v>
      </c>
      <c r="K5" s="21">
        <f t="shared" si="0"/>
        <v>2923637</v>
      </c>
      <c r="L5" s="21">
        <f t="shared" si="0"/>
        <v>4325407</v>
      </c>
      <c r="M5" s="21">
        <f t="shared" si="0"/>
        <v>38008052</v>
      </c>
      <c r="N5" s="21">
        <f t="shared" si="0"/>
        <v>45257096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93668737</v>
      </c>
      <c r="X5" s="21">
        <f t="shared" si="0"/>
        <v>34837528</v>
      </c>
      <c r="Y5" s="21">
        <f t="shared" si="0"/>
        <v>58831209</v>
      </c>
      <c r="Z5" s="4">
        <f>+IF(X5&lt;&gt;0,+(Y5/X5)*100,0)</f>
        <v>168.87308709159848</v>
      </c>
      <c r="AA5" s="19">
        <f>SUM(AA6:AA8)</f>
        <v>83190962</v>
      </c>
    </row>
    <row r="6" spans="1:27" ht="12.75">
      <c r="A6" s="5" t="s">
        <v>33</v>
      </c>
      <c r="B6" s="3"/>
      <c r="C6" s="22"/>
      <c r="D6" s="22"/>
      <c r="E6" s="23">
        <v>40152973</v>
      </c>
      <c r="F6" s="24">
        <v>40152973</v>
      </c>
      <c r="G6" s="24"/>
      <c r="H6" s="24"/>
      <c r="I6" s="24">
        <v>2068417</v>
      </c>
      <c r="J6" s="24">
        <v>2068417</v>
      </c>
      <c r="K6" s="24">
        <v>2766949</v>
      </c>
      <c r="L6" s="24">
        <v>4170248</v>
      </c>
      <c r="M6" s="24">
        <v>2139016</v>
      </c>
      <c r="N6" s="24">
        <v>9076213</v>
      </c>
      <c r="O6" s="24"/>
      <c r="P6" s="24"/>
      <c r="Q6" s="24"/>
      <c r="R6" s="24"/>
      <c r="S6" s="24"/>
      <c r="T6" s="24"/>
      <c r="U6" s="24"/>
      <c r="V6" s="24"/>
      <c r="W6" s="24">
        <v>11144630</v>
      </c>
      <c r="X6" s="24">
        <v>14352290</v>
      </c>
      <c r="Y6" s="24">
        <v>-3207660</v>
      </c>
      <c r="Z6" s="6">
        <v>-22.35</v>
      </c>
      <c r="AA6" s="22">
        <v>40152973</v>
      </c>
    </row>
    <row r="7" spans="1:27" ht="12.75">
      <c r="A7" s="5" t="s">
        <v>34</v>
      </c>
      <c r="B7" s="3"/>
      <c r="C7" s="25">
        <v>107249252</v>
      </c>
      <c r="D7" s="25"/>
      <c r="E7" s="26">
        <v>43037989</v>
      </c>
      <c r="F7" s="27">
        <v>43037989</v>
      </c>
      <c r="G7" s="27">
        <v>44782785</v>
      </c>
      <c r="H7" s="27">
        <v>1403990</v>
      </c>
      <c r="I7" s="27">
        <v>156449</v>
      </c>
      <c r="J7" s="27">
        <v>46343224</v>
      </c>
      <c r="K7" s="27">
        <v>156688</v>
      </c>
      <c r="L7" s="27">
        <v>155159</v>
      </c>
      <c r="M7" s="27">
        <v>35869036</v>
      </c>
      <c r="N7" s="27">
        <v>36180883</v>
      </c>
      <c r="O7" s="27"/>
      <c r="P7" s="27"/>
      <c r="Q7" s="27"/>
      <c r="R7" s="27"/>
      <c r="S7" s="27"/>
      <c r="T7" s="27"/>
      <c r="U7" s="27"/>
      <c r="V7" s="27"/>
      <c r="W7" s="27">
        <v>82524107</v>
      </c>
      <c r="X7" s="27">
        <v>19342956</v>
      </c>
      <c r="Y7" s="27">
        <v>63181151</v>
      </c>
      <c r="Z7" s="7">
        <v>326.64</v>
      </c>
      <c r="AA7" s="25">
        <v>43037989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1142282</v>
      </c>
      <c r="Y8" s="24">
        <v>-1142282</v>
      </c>
      <c r="Z8" s="6">
        <v>-100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20261327</v>
      </c>
      <c r="F9" s="21">
        <f t="shared" si="1"/>
        <v>20261327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6246046</v>
      </c>
      <c r="Y9" s="21">
        <f t="shared" si="1"/>
        <v>-6246046</v>
      </c>
      <c r="Z9" s="4">
        <f>+IF(X9&lt;&gt;0,+(Y9/X9)*100,0)</f>
        <v>-100</v>
      </c>
      <c r="AA9" s="19">
        <f>SUM(AA10:AA14)</f>
        <v>20261327</v>
      </c>
    </row>
    <row r="10" spans="1:27" ht="12.75">
      <c r="A10" s="5" t="s">
        <v>37</v>
      </c>
      <c r="B10" s="3"/>
      <c r="C10" s="22"/>
      <c r="D10" s="22"/>
      <c r="E10" s="23">
        <v>6371359</v>
      </c>
      <c r="F10" s="24">
        <v>6371359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5221648</v>
      </c>
      <c r="Y10" s="24">
        <v>-5221648</v>
      </c>
      <c r="Z10" s="6">
        <v>-100</v>
      </c>
      <c r="AA10" s="22">
        <v>6371359</v>
      </c>
    </row>
    <row r="11" spans="1:27" ht="12.75">
      <c r="A11" s="5" t="s">
        <v>38</v>
      </c>
      <c r="B11" s="3"/>
      <c r="C11" s="22"/>
      <c r="D11" s="22"/>
      <c r="E11" s="23">
        <v>1388797</v>
      </c>
      <c r="F11" s="24">
        <v>1388797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1024398</v>
      </c>
      <c r="Y11" s="24">
        <v>-1024398</v>
      </c>
      <c r="Z11" s="6">
        <v>-100</v>
      </c>
      <c r="AA11" s="22">
        <v>1388797</v>
      </c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>
        <v>12501171</v>
      </c>
      <c r="F14" s="27">
        <v>12501171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>
        <v>12501171</v>
      </c>
    </row>
    <row r="15" spans="1:27" ht="12.75">
      <c r="A15" s="2" t="s">
        <v>42</v>
      </c>
      <c r="B15" s="8"/>
      <c r="C15" s="19">
        <f aca="true" t="shared" si="2" ref="C15:Y15">SUM(C16:C18)</f>
        <v>12220909</v>
      </c>
      <c r="D15" s="19">
        <f>SUM(D16:D18)</f>
        <v>0</v>
      </c>
      <c r="E15" s="20">
        <f t="shared" si="2"/>
        <v>22849589</v>
      </c>
      <c r="F15" s="21">
        <f t="shared" si="2"/>
        <v>22849589</v>
      </c>
      <c r="G15" s="21">
        <f t="shared" si="2"/>
        <v>4000000</v>
      </c>
      <c r="H15" s="21">
        <f t="shared" si="2"/>
        <v>1979000</v>
      </c>
      <c r="I15" s="21">
        <f t="shared" si="2"/>
        <v>0</v>
      </c>
      <c r="J15" s="21">
        <f t="shared" si="2"/>
        <v>5979000</v>
      </c>
      <c r="K15" s="21">
        <f t="shared" si="2"/>
        <v>0</v>
      </c>
      <c r="L15" s="21">
        <f t="shared" si="2"/>
        <v>2531000</v>
      </c>
      <c r="M15" s="21">
        <f t="shared" si="2"/>
        <v>0</v>
      </c>
      <c r="N15" s="21">
        <f t="shared" si="2"/>
        <v>2531000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8510000</v>
      </c>
      <c r="X15" s="21">
        <f t="shared" si="2"/>
        <v>11670586</v>
      </c>
      <c r="Y15" s="21">
        <f t="shared" si="2"/>
        <v>-3160586</v>
      </c>
      <c r="Z15" s="4">
        <f>+IF(X15&lt;&gt;0,+(Y15/X15)*100,0)</f>
        <v>-27.081639259588165</v>
      </c>
      <c r="AA15" s="19">
        <f>SUM(AA16:AA18)</f>
        <v>22849589</v>
      </c>
    </row>
    <row r="16" spans="1:27" ht="12.75">
      <c r="A16" s="5" t="s">
        <v>43</v>
      </c>
      <c r="B16" s="3"/>
      <c r="C16" s="22">
        <v>1086609</v>
      </c>
      <c r="D16" s="22"/>
      <c r="E16" s="23">
        <v>7892827</v>
      </c>
      <c r="F16" s="24">
        <v>7892827</v>
      </c>
      <c r="G16" s="24"/>
      <c r="H16" s="24"/>
      <c r="I16" s="24"/>
      <c r="J16" s="24"/>
      <c r="K16" s="24"/>
      <c r="L16" s="24">
        <v>2531000</v>
      </c>
      <c r="M16" s="24"/>
      <c r="N16" s="24">
        <v>2531000</v>
      </c>
      <c r="O16" s="24"/>
      <c r="P16" s="24"/>
      <c r="Q16" s="24"/>
      <c r="R16" s="24"/>
      <c r="S16" s="24"/>
      <c r="T16" s="24"/>
      <c r="U16" s="24"/>
      <c r="V16" s="24"/>
      <c r="W16" s="24">
        <v>2531000</v>
      </c>
      <c r="X16" s="24">
        <v>2262204</v>
      </c>
      <c r="Y16" s="24">
        <v>268796</v>
      </c>
      <c r="Z16" s="6">
        <v>11.88</v>
      </c>
      <c r="AA16" s="22">
        <v>7892827</v>
      </c>
    </row>
    <row r="17" spans="1:27" ht="12.75">
      <c r="A17" s="5" t="s">
        <v>44</v>
      </c>
      <c r="B17" s="3"/>
      <c r="C17" s="22">
        <v>11134300</v>
      </c>
      <c r="D17" s="22"/>
      <c r="E17" s="23">
        <v>14956762</v>
      </c>
      <c r="F17" s="24">
        <v>14956762</v>
      </c>
      <c r="G17" s="24">
        <v>4000000</v>
      </c>
      <c r="H17" s="24">
        <v>1979000</v>
      </c>
      <c r="I17" s="24"/>
      <c r="J17" s="24">
        <v>5979000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5979000</v>
      </c>
      <c r="X17" s="24">
        <v>9408382</v>
      </c>
      <c r="Y17" s="24">
        <v>-3429382</v>
      </c>
      <c r="Z17" s="6">
        <v>-36.45</v>
      </c>
      <c r="AA17" s="22">
        <v>14956762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119470161</v>
      </c>
      <c r="D25" s="44">
        <f>+D5+D9+D15+D19+D24</f>
        <v>0</v>
      </c>
      <c r="E25" s="45">
        <f t="shared" si="4"/>
        <v>126301878</v>
      </c>
      <c r="F25" s="46">
        <f t="shared" si="4"/>
        <v>126301878</v>
      </c>
      <c r="G25" s="46">
        <f t="shared" si="4"/>
        <v>48782785</v>
      </c>
      <c r="H25" s="46">
        <f t="shared" si="4"/>
        <v>3382990</v>
      </c>
      <c r="I25" s="46">
        <f t="shared" si="4"/>
        <v>2224866</v>
      </c>
      <c r="J25" s="46">
        <f t="shared" si="4"/>
        <v>54390641</v>
      </c>
      <c r="K25" s="46">
        <f t="shared" si="4"/>
        <v>2923637</v>
      </c>
      <c r="L25" s="46">
        <f t="shared" si="4"/>
        <v>6856407</v>
      </c>
      <c r="M25" s="46">
        <f t="shared" si="4"/>
        <v>38008052</v>
      </c>
      <c r="N25" s="46">
        <f t="shared" si="4"/>
        <v>47788096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102178737</v>
      </c>
      <c r="X25" s="46">
        <f t="shared" si="4"/>
        <v>52754160</v>
      </c>
      <c r="Y25" s="46">
        <f t="shared" si="4"/>
        <v>49424577</v>
      </c>
      <c r="Z25" s="47">
        <f>+IF(X25&lt;&gt;0,+(Y25/X25)*100,0)</f>
        <v>93.68849205446547</v>
      </c>
      <c r="AA25" s="44">
        <f>+AA5+AA9+AA15+AA19+AA24</f>
        <v>126301878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85292156</v>
      </c>
      <c r="D28" s="19">
        <f>SUM(D29:D31)</f>
        <v>0</v>
      </c>
      <c r="E28" s="20">
        <f t="shared" si="5"/>
        <v>76553393</v>
      </c>
      <c r="F28" s="21">
        <f t="shared" si="5"/>
        <v>76553393</v>
      </c>
      <c r="G28" s="21">
        <f t="shared" si="5"/>
        <v>7977370</v>
      </c>
      <c r="H28" s="21">
        <f t="shared" si="5"/>
        <v>4453146</v>
      </c>
      <c r="I28" s="21">
        <f t="shared" si="5"/>
        <v>8131355</v>
      </c>
      <c r="J28" s="21">
        <f t="shared" si="5"/>
        <v>20561871</v>
      </c>
      <c r="K28" s="21">
        <f t="shared" si="5"/>
        <v>8398794</v>
      </c>
      <c r="L28" s="21">
        <f t="shared" si="5"/>
        <v>7969936</v>
      </c>
      <c r="M28" s="21">
        <f t="shared" si="5"/>
        <v>9114236</v>
      </c>
      <c r="N28" s="21">
        <f t="shared" si="5"/>
        <v>25482966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46044837</v>
      </c>
      <c r="X28" s="21">
        <f t="shared" si="5"/>
        <v>34837528</v>
      </c>
      <c r="Y28" s="21">
        <f t="shared" si="5"/>
        <v>11207309</v>
      </c>
      <c r="Z28" s="4">
        <f>+IF(X28&lt;&gt;0,+(Y28/X28)*100,0)</f>
        <v>32.17021885134904</v>
      </c>
      <c r="AA28" s="19">
        <f>SUM(AA29:AA31)</f>
        <v>76553393</v>
      </c>
    </row>
    <row r="29" spans="1:27" ht="12.75">
      <c r="A29" s="5" t="s">
        <v>33</v>
      </c>
      <c r="B29" s="3"/>
      <c r="C29" s="22">
        <v>48877595</v>
      </c>
      <c r="D29" s="22"/>
      <c r="E29" s="23">
        <v>40152973</v>
      </c>
      <c r="F29" s="24">
        <v>40152973</v>
      </c>
      <c r="G29" s="24">
        <v>4037961</v>
      </c>
      <c r="H29" s="24">
        <v>2652546</v>
      </c>
      <c r="I29" s="24">
        <v>5043851</v>
      </c>
      <c r="J29" s="24">
        <v>11734358</v>
      </c>
      <c r="K29" s="24">
        <v>4535513</v>
      </c>
      <c r="L29" s="24">
        <v>6218137</v>
      </c>
      <c r="M29" s="24">
        <v>6009366</v>
      </c>
      <c r="N29" s="24">
        <v>16763016</v>
      </c>
      <c r="O29" s="24"/>
      <c r="P29" s="24"/>
      <c r="Q29" s="24"/>
      <c r="R29" s="24"/>
      <c r="S29" s="24"/>
      <c r="T29" s="24"/>
      <c r="U29" s="24"/>
      <c r="V29" s="24"/>
      <c r="W29" s="24">
        <v>28497374</v>
      </c>
      <c r="X29" s="24">
        <v>14352290</v>
      </c>
      <c r="Y29" s="24">
        <v>14145084</v>
      </c>
      <c r="Z29" s="6">
        <v>98.56</v>
      </c>
      <c r="AA29" s="22">
        <v>40152973</v>
      </c>
    </row>
    <row r="30" spans="1:27" ht="12.75">
      <c r="A30" s="5" t="s">
        <v>34</v>
      </c>
      <c r="B30" s="3"/>
      <c r="C30" s="25">
        <v>15839503</v>
      </c>
      <c r="D30" s="25"/>
      <c r="E30" s="26">
        <v>36400420</v>
      </c>
      <c r="F30" s="27">
        <v>36400420</v>
      </c>
      <c r="G30" s="27">
        <v>1502665</v>
      </c>
      <c r="H30" s="27">
        <v>598224</v>
      </c>
      <c r="I30" s="27">
        <v>1430838</v>
      </c>
      <c r="J30" s="27">
        <v>3531727</v>
      </c>
      <c r="K30" s="27">
        <v>2347986</v>
      </c>
      <c r="L30" s="27">
        <v>601205</v>
      </c>
      <c r="M30" s="27">
        <v>1073578</v>
      </c>
      <c r="N30" s="27">
        <v>4022769</v>
      </c>
      <c r="O30" s="27"/>
      <c r="P30" s="27"/>
      <c r="Q30" s="27"/>
      <c r="R30" s="27"/>
      <c r="S30" s="27"/>
      <c r="T30" s="27"/>
      <c r="U30" s="27"/>
      <c r="V30" s="27"/>
      <c r="W30" s="27">
        <v>7554496</v>
      </c>
      <c r="X30" s="27">
        <v>19342956</v>
      </c>
      <c r="Y30" s="27">
        <v>-11788460</v>
      </c>
      <c r="Z30" s="7">
        <v>-60.94</v>
      </c>
      <c r="AA30" s="25">
        <v>36400420</v>
      </c>
    </row>
    <row r="31" spans="1:27" ht="12.75">
      <c r="A31" s="5" t="s">
        <v>35</v>
      </c>
      <c r="B31" s="3"/>
      <c r="C31" s="22">
        <v>20575058</v>
      </c>
      <c r="D31" s="22"/>
      <c r="E31" s="23"/>
      <c r="F31" s="24"/>
      <c r="G31" s="24">
        <v>2436744</v>
      </c>
      <c r="H31" s="24">
        <v>1202376</v>
      </c>
      <c r="I31" s="24">
        <v>1656666</v>
      </c>
      <c r="J31" s="24">
        <v>5295786</v>
      </c>
      <c r="K31" s="24">
        <v>1515295</v>
      </c>
      <c r="L31" s="24">
        <v>1150594</v>
      </c>
      <c r="M31" s="24">
        <v>2031292</v>
      </c>
      <c r="N31" s="24">
        <v>4697181</v>
      </c>
      <c r="O31" s="24"/>
      <c r="P31" s="24"/>
      <c r="Q31" s="24"/>
      <c r="R31" s="24"/>
      <c r="S31" s="24"/>
      <c r="T31" s="24"/>
      <c r="U31" s="24"/>
      <c r="V31" s="24"/>
      <c r="W31" s="24">
        <v>9992967</v>
      </c>
      <c r="X31" s="24">
        <v>1142282</v>
      </c>
      <c r="Y31" s="24">
        <v>8850685</v>
      </c>
      <c r="Z31" s="6">
        <v>774.82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19238642</v>
      </c>
      <c r="D32" s="19">
        <f>SUM(D33:D37)</f>
        <v>0</v>
      </c>
      <c r="E32" s="20">
        <f t="shared" si="6"/>
        <v>20261327</v>
      </c>
      <c r="F32" s="21">
        <f t="shared" si="6"/>
        <v>20261327</v>
      </c>
      <c r="G32" s="21">
        <f t="shared" si="6"/>
        <v>1248599</v>
      </c>
      <c r="H32" s="21">
        <f t="shared" si="6"/>
        <v>1588106</v>
      </c>
      <c r="I32" s="21">
        <f t="shared" si="6"/>
        <v>1561358</v>
      </c>
      <c r="J32" s="21">
        <f t="shared" si="6"/>
        <v>4398063</v>
      </c>
      <c r="K32" s="21">
        <f t="shared" si="6"/>
        <v>1808299</v>
      </c>
      <c r="L32" s="21">
        <f t="shared" si="6"/>
        <v>1718732</v>
      </c>
      <c r="M32" s="21">
        <f t="shared" si="6"/>
        <v>2578484</v>
      </c>
      <c r="N32" s="21">
        <f t="shared" si="6"/>
        <v>6105515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10503578</v>
      </c>
      <c r="X32" s="21">
        <f t="shared" si="6"/>
        <v>6246046</v>
      </c>
      <c r="Y32" s="21">
        <f t="shared" si="6"/>
        <v>4257532</v>
      </c>
      <c r="Z32" s="4">
        <f>+IF(X32&lt;&gt;0,+(Y32/X32)*100,0)</f>
        <v>68.16363504207301</v>
      </c>
      <c r="AA32" s="19">
        <f>SUM(AA33:AA37)</f>
        <v>20261327</v>
      </c>
    </row>
    <row r="33" spans="1:27" ht="12.75">
      <c r="A33" s="5" t="s">
        <v>37</v>
      </c>
      <c r="B33" s="3"/>
      <c r="C33" s="22">
        <v>19238642</v>
      </c>
      <c r="D33" s="22"/>
      <c r="E33" s="23">
        <v>6371359</v>
      </c>
      <c r="F33" s="24">
        <v>6371359</v>
      </c>
      <c r="G33" s="24">
        <v>1248599</v>
      </c>
      <c r="H33" s="24">
        <v>1588106</v>
      </c>
      <c r="I33" s="24">
        <v>1561358</v>
      </c>
      <c r="J33" s="24">
        <v>4398063</v>
      </c>
      <c r="K33" s="24">
        <v>1808299</v>
      </c>
      <c r="L33" s="24">
        <v>1718732</v>
      </c>
      <c r="M33" s="24">
        <v>2578484</v>
      </c>
      <c r="N33" s="24">
        <v>6105515</v>
      </c>
      <c r="O33" s="24"/>
      <c r="P33" s="24"/>
      <c r="Q33" s="24"/>
      <c r="R33" s="24"/>
      <c r="S33" s="24"/>
      <c r="T33" s="24"/>
      <c r="U33" s="24"/>
      <c r="V33" s="24"/>
      <c r="W33" s="24">
        <v>10503578</v>
      </c>
      <c r="X33" s="24">
        <v>5221648</v>
      </c>
      <c r="Y33" s="24">
        <v>5281930</v>
      </c>
      <c r="Z33" s="6">
        <v>101.15</v>
      </c>
      <c r="AA33" s="22">
        <v>6371359</v>
      </c>
    </row>
    <row r="34" spans="1:27" ht="12.75">
      <c r="A34" s="5" t="s">
        <v>38</v>
      </c>
      <c r="B34" s="3"/>
      <c r="C34" s="22"/>
      <c r="D34" s="22"/>
      <c r="E34" s="23">
        <v>1388797</v>
      </c>
      <c r="F34" s="24">
        <v>1388797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1024398</v>
      </c>
      <c r="Y34" s="24">
        <v>-1024398</v>
      </c>
      <c r="Z34" s="6">
        <v>-100</v>
      </c>
      <c r="AA34" s="22">
        <v>1388797</v>
      </c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>
        <v>12501171</v>
      </c>
      <c r="F37" s="27">
        <v>12501171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>
        <v>12501171</v>
      </c>
    </row>
    <row r="38" spans="1:27" ht="12.75">
      <c r="A38" s="2" t="s">
        <v>42</v>
      </c>
      <c r="B38" s="8"/>
      <c r="C38" s="19">
        <f aca="true" t="shared" si="7" ref="C38:Y38">SUM(C39:C41)</f>
        <v>18250650</v>
      </c>
      <c r="D38" s="19">
        <f>SUM(D39:D41)</f>
        <v>0</v>
      </c>
      <c r="E38" s="20">
        <f t="shared" si="7"/>
        <v>23123989</v>
      </c>
      <c r="F38" s="21">
        <f t="shared" si="7"/>
        <v>23123989</v>
      </c>
      <c r="G38" s="21">
        <f t="shared" si="7"/>
        <v>922602</v>
      </c>
      <c r="H38" s="21">
        <f t="shared" si="7"/>
        <v>1291899</v>
      </c>
      <c r="I38" s="21">
        <f t="shared" si="7"/>
        <v>1235091</v>
      </c>
      <c r="J38" s="21">
        <f t="shared" si="7"/>
        <v>3449592</v>
      </c>
      <c r="K38" s="21">
        <f t="shared" si="7"/>
        <v>1912013</v>
      </c>
      <c r="L38" s="21">
        <f t="shared" si="7"/>
        <v>1689009</v>
      </c>
      <c r="M38" s="21">
        <f t="shared" si="7"/>
        <v>1554799</v>
      </c>
      <c r="N38" s="21">
        <f t="shared" si="7"/>
        <v>5155821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8605413</v>
      </c>
      <c r="X38" s="21">
        <f t="shared" si="7"/>
        <v>11670586</v>
      </c>
      <c r="Y38" s="21">
        <f t="shared" si="7"/>
        <v>-3065173</v>
      </c>
      <c r="Z38" s="4">
        <f>+IF(X38&lt;&gt;0,+(Y38/X38)*100,0)</f>
        <v>-26.264088195742698</v>
      </c>
      <c r="AA38" s="19">
        <f>SUM(AA39:AA41)</f>
        <v>23123989</v>
      </c>
    </row>
    <row r="39" spans="1:27" ht="12.75">
      <c r="A39" s="5" t="s">
        <v>43</v>
      </c>
      <c r="B39" s="3"/>
      <c r="C39" s="22">
        <v>7479953</v>
      </c>
      <c r="D39" s="22"/>
      <c r="E39" s="23">
        <v>7892827</v>
      </c>
      <c r="F39" s="24">
        <v>7892827</v>
      </c>
      <c r="G39" s="24">
        <v>521838</v>
      </c>
      <c r="H39" s="24">
        <v>661862</v>
      </c>
      <c r="I39" s="24">
        <v>741539</v>
      </c>
      <c r="J39" s="24">
        <v>1925239</v>
      </c>
      <c r="K39" s="24">
        <v>1912013</v>
      </c>
      <c r="L39" s="24">
        <v>1689009</v>
      </c>
      <c r="M39" s="24">
        <v>1554799</v>
      </c>
      <c r="N39" s="24">
        <v>5155821</v>
      </c>
      <c r="O39" s="24"/>
      <c r="P39" s="24"/>
      <c r="Q39" s="24"/>
      <c r="R39" s="24"/>
      <c r="S39" s="24"/>
      <c r="T39" s="24"/>
      <c r="U39" s="24"/>
      <c r="V39" s="24"/>
      <c r="W39" s="24">
        <v>7081060</v>
      </c>
      <c r="X39" s="24">
        <v>2262204</v>
      </c>
      <c r="Y39" s="24">
        <v>4818856</v>
      </c>
      <c r="Z39" s="6">
        <v>213.02</v>
      </c>
      <c r="AA39" s="22">
        <v>7892827</v>
      </c>
    </row>
    <row r="40" spans="1:27" ht="12.75">
      <c r="A40" s="5" t="s">
        <v>44</v>
      </c>
      <c r="B40" s="3"/>
      <c r="C40" s="22">
        <v>10770697</v>
      </c>
      <c r="D40" s="22"/>
      <c r="E40" s="23">
        <v>15231162</v>
      </c>
      <c r="F40" s="24">
        <v>15231162</v>
      </c>
      <c r="G40" s="24">
        <v>400764</v>
      </c>
      <c r="H40" s="24">
        <v>630037</v>
      </c>
      <c r="I40" s="24">
        <v>493552</v>
      </c>
      <c r="J40" s="24">
        <v>1524353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1524353</v>
      </c>
      <c r="X40" s="24">
        <v>9408382</v>
      </c>
      <c r="Y40" s="24">
        <v>-7884029</v>
      </c>
      <c r="Z40" s="6">
        <v>-83.8</v>
      </c>
      <c r="AA40" s="22">
        <v>15231162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122781448</v>
      </c>
      <c r="D48" s="44">
        <f>+D28+D32+D38+D42+D47</f>
        <v>0</v>
      </c>
      <c r="E48" s="45">
        <f t="shared" si="9"/>
        <v>119938709</v>
      </c>
      <c r="F48" s="46">
        <f t="shared" si="9"/>
        <v>119938709</v>
      </c>
      <c r="G48" s="46">
        <f t="shared" si="9"/>
        <v>10148571</v>
      </c>
      <c r="H48" s="46">
        <f t="shared" si="9"/>
        <v>7333151</v>
      </c>
      <c r="I48" s="46">
        <f t="shared" si="9"/>
        <v>10927804</v>
      </c>
      <c r="J48" s="46">
        <f t="shared" si="9"/>
        <v>28409526</v>
      </c>
      <c r="K48" s="46">
        <f t="shared" si="9"/>
        <v>12119106</v>
      </c>
      <c r="L48" s="46">
        <f t="shared" si="9"/>
        <v>11377677</v>
      </c>
      <c r="M48" s="46">
        <f t="shared" si="9"/>
        <v>13247519</v>
      </c>
      <c r="N48" s="46">
        <f t="shared" si="9"/>
        <v>36744302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65153828</v>
      </c>
      <c r="X48" s="46">
        <f t="shared" si="9"/>
        <v>52754160</v>
      </c>
      <c r="Y48" s="46">
        <f t="shared" si="9"/>
        <v>12399668</v>
      </c>
      <c r="Z48" s="47">
        <f>+IF(X48&lt;&gt;0,+(Y48/X48)*100,0)</f>
        <v>23.504625985893814</v>
      </c>
      <c r="AA48" s="44">
        <f>+AA28+AA32+AA38+AA42+AA47</f>
        <v>119938709</v>
      </c>
    </row>
    <row r="49" spans="1:27" ht="12.75">
      <c r="A49" s="14" t="s">
        <v>58</v>
      </c>
      <c r="B49" s="15"/>
      <c r="C49" s="48">
        <f aca="true" t="shared" si="10" ref="C49:Y49">+C25-C48</f>
        <v>-3311287</v>
      </c>
      <c r="D49" s="48">
        <f>+D25-D48</f>
        <v>0</v>
      </c>
      <c r="E49" s="49">
        <f t="shared" si="10"/>
        <v>6363169</v>
      </c>
      <c r="F49" s="50">
        <f t="shared" si="10"/>
        <v>6363169</v>
      </c>
      <c r="G49" s="50">
        <f t="shared" si="10"/>
        <v>38634214</v>
      </c>
      <c r="H49" s="50">
        <f t="shared" si="10"/>
        <v>-3950161</v>
      </c>
      <c r="I49" s="50">
        <f t="shared" si="10"/>
        <v>-8702938</v>
      </c>
      <c r="J49" s="50">
        <f t="shared" si="10"/>
        <v>25981115</v>
      </c>
      <c r="K49" s="50">
        <f t="shared" si="10"/>
        <v>-9195469</v>
      </c>
      <c r="L49" s="50">
        <f t="shared" si="10"/>
        <v>-4521270</v>
      </c>
      <c r="M49" s="50">
        <f t="shared" si="10"/>
        <v>24760533</v>
      </c>
      <c r="N49" s="50">
        <f t="shared" si="10"/>
        <v>11043794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37024909</v>
      </c>
      <c r="X49" s="50">
        <f>IF(F25=F48,0,X25-X48)</f>
        <v>0</v>
      </c>
      <c r="Y49" s="50">
        <f t="shared" si="10"/>
        <v>37024909</v>
      </c>
      <c r="Z49" s="51">
        <f>+IF(X49&lt;&gt;0,+(Y49/X49)*100,0)</f>
        <v>0</v>
      </c>
      <c r="AA49" s="48">
        <f>+AA25-AA48</f>
        <v>6363169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738553953</v>
      </c>
      <c r="D5" s="19">
        <f>SUM(D6:D8)</f>
        <v>0</v>
      </c>
      <c r="E5" s="20">
        <f t="shared" si="0"/>
        <v>204580992</v>
      </c>
      <c r="F5" s="21">
        <f t="shared" si="0"/>
        <v>204580992</v>
      </c>
      <c r="G5" s="21">
        <f t="shared" si="0"/>
        <v>88470181</v>
      </c>
      <c r="H5" s="21">
        <f t="shared" si="0"/>
        <v>6329089</v>
      </c>
      <c r="I5" s="21">
        <f t="shared" si="0"/>
        <v>5281956</v>
      </c>
      <c r="J5" s="21">
        <f t="shared" si="0"/>
        <v>100081226</v>
      </c>
      <c r="K5" s="21">
        <f t="shared" si="0"/>
        <v>5347785</v>
      </c>
      <c r="L5" s="21">
        <f t="shared" si="0"/>
        <v>6319774</v>
      </c>
      <c r="M5" s="21">
        <f t="shared" si="0"/>
        <v>66990251</v>
      </c>
      <c r="N5" s="21">
        <f t="shared" si="0"/>
        <v>78657810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178739036</v>
      </c>
      <c r="X5" s="21">
        <f t="shared" si="0"/>
        <v>101445984</v>
      </c>
      <c r="Y5" s="21">
        <f t="shared" si="0"/>
        <v>77293052</v>
      </c>
      <c r="Z5" s="4">
        <f>+IF(X5&lt;&gt;0,+(Y5/X5)*100,0)</f>
        <v>76.19133745107149</v>
      </c>
      <c r="AA5" s="19">
        <f>SUM(AA6:AA8)</f>
        <v>204580992</v>
      </c>
    </row>
    <row r="6" spans="1:27" ht="12.75">
      <c r="A6" s="5" t="s">
        <v>33</v>
      </c>
      <c r="B6" s="3"/>
      <c r="C6" s="22">
        <v>738553953</v>
      </c>
      <c r="D6" s="22"/>
      <c r="E6" s="23">
        <v>128866589</v>
      </c>
      <c r="F6" s="24">
        <v>128866589</v>
      </c>
      <c r="G6" s="24">
        <v>77143000</v>
      </c>
      <c r="H6" s="24">
        <v>487122</v>
      </c>
      <c r="I6" s="24"/>
      <c r="J6" s="24">
        <v>77630122</v>
      </c>
      <c r="K6" s="24">
        <v>16055</v>
      </c>
      <c r="L6" s="24">
        <v>935582</v>
      </c>
      <c r="M6" s="24">
        <v>61715000</v>
      </c>
      <c r="N6" s="24">
        <v>62666637</v>
      </c>
      <c r="O6" s="24"/>
      <c r="P6" s="24"/>
      <c r="Q6" s="24"/>
      <c r="R6" s="24"/>
      <c r="S6" s="24"/>
      <c r="T6" s="24"/>
      <c r="U6" s="24"/>
      <c r="V6" s="24"/>
      <c r="W6" s="24">
        <v>140296759</v>
      </c>
      <c r="X6" s="24">
        <v>64433292</v>
      </c>
      <c r="Y6" s="24">
        <v>75863467</v>
      </c>
      <c r="Z6" s="6">
        <v>117.74</v>
      </c>
      <c r="AA6" s="22">
        <v>128866589</v>
      </c>
    </row>
    <row r="7" spans="1:27" ht="12.75">
      <c r="A7" s="5" t="s">
        <v>34</v>
      </c>
      <c r="B7" s="3"/>
      <c r="C7" s="25"/>
      <c r="D7" s="25"/>
      <c r="E7" s="26">
        <v>74485240</v>
      </c>
      <c r="F7" s="27">
        <v>74485240</v>
      </c>
      <c r="G7" s="27">
        <v>11131581</v>
      </c>
      <c r="H7" s="27">
        <v>5621373</v>
      </c>
      <c r="I7" s="27">
        <v>5074980</v>
      </c>
      <c r="J7" s="27">
        <v>21827934</v>
      </c>
      <c r="K7" s="27">
        <v>5102879</v>
      </c>
      <c r="L7" s="27">
        <v>5054005</v>
      </c>
      <c r="M7" s="27">
        <v>5070824</v>
      </c>
      <c r="N7" s="27">
        <v>15227708</v>
      </c>
      <c r="O7" s="27"/>
      <c r="P7" s="27"/>
      <c r="Q7" s="27"/>
      <c r="R7" s="27"/>
      <c r="S7" s="27"/>
      <c r="T7" s="27"/>
      <c r="U7" s="27"/>
      <c r="V7" s="27"/>
      <c r="W7" s="27">
        <v>37055642</v>
      </c>
      <c r="X7" s="27">
        <v>37012692</v>
      </c>
      <c r="Y7" s="27">
        <v>42950</v>
      </c>
      <c r="Z7" s="7">
        <v>0.12</v>
      </c>
      <c r="AA7" s="25">
        <v>74485240</v>
      </c>
    </row>
    <row r="8" spans="1:27" ht="12.75">
      <c r="A8" s="5" t="s">
        <v>35</v>
      </c>
      <c r="B8" s="3"/>
      <c r="C8" s="22"/>
      <c r="D8" s="22"/>
      <c r="E8" s="23">
        <v>1229163</v>
      </c>
      <c r="F8" s="24">
        <v>1229163</v>
      </c>
      <c r="G8" s="24">
        <v>195600</v>
      </c>
      <c r="H8" s="24">
        <v>220594</v>
      </c>
      <c r="I8" s="24">
        <v>206976</v>
      </c>
      <c r="J8" s="24">
        <v>623170</v>
      </c>
      <c r="K8" s="24">
        <v>228851</v>
      </c>
      <c r="L8" s="24">
        <v>330187</v>
      </c>
      <c r="M8" s="24">
        <v>204427</v>
      </c>
      <c r="N8" s="24">
        <v>763465</v>
      </c>
      <c r="O8" s="24"/>
      <c r="P8" s="24"/>
      <c r="Q8" s="24"/>
      <c r="R8" s="24"/>
      <c r="S8" s="24"/>
      <c r="T8" s="24"/>
      <c r="U8" s="24"/>
      <c r="V8" s="24"/>
      <c r="W8" s="24">
        <v>1386635</v>
      </c>
      <c r="X8" s="24"/>
      <c r="Y8" s="24">
        <v>1386635</v>
      </c>
      <c r="Z8" s="6">
        <v>0</v>
      </c>
      <c r="AA8" s="22">
        <v>1229163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15831426</v>
      </c>
      <c r="F9" s="21">
        <f t="shared" si="1"/>
        <v>15831426</v>
      </c>
      <c r="G9" s="21">
        <f t="shared" si="1"/>
        <v>339116</v>
      </c>
      <c r="H9" s="21">
        <f t="shared" si="1"/>
        <v>985600</v>
      </c>
      <c r="I9" s="21">
        <f t="shared" si="1"/>
        <v>1194881</v>
      </c>
      <c r="J9" s="21">
        <f t="shared" si="1"/>
        <v>2519597</v>
      </c>
      <c r="K9" s="21">
        <f t="shared" si="1"/>
        <v>560641</v>
      </c>
      <c r="L9" s="21">
        <f t="shared" si="1"/>
        <v>2341682</v>
      </c>
      <c r="M9" s="21">
        <f t="shared" si="1"/>
        <v>472520</v>
      </c>
      <c r="N9" s="21">
        <f t="shared" si="1"/>
        <v>3374843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5894440</v>
      </c>
      <c r="X9" s="21">
        <f t="shared" si="1"/>
        <v>7915710</v>
      </c>
      <c r="Y9" s="21">
        <f t="shared" si="1"/>
        <v>-2021270</v>
      </c>
      <c r="Z9" s="4">
        <f>+IF(X9&lt;&gt;0,+(Y9/X9)*100,0)</f>
        <v>-25.53491727210825</v>
      </c>
      <c r="AA9" s="19">
        <f>SUM(AA10:AA14)</f>
        <v>15831426</v>
      </c>
    </row>
    <row r="10" spans="1:27" ht="12.75">
      <c r="A10" s="5" t="s">
        <v>37</v>
      </c>
      <c r="B10" s="3"/>
      <c r="C10" s="22"/>
      <c r="D10" s="22"/>
      <c r="E10" s="23">
        <v>1229425</v>
      </c>
      <c r="F10" s="24">
        <v>1229425</v>
      </c>
      <c r="G10" s="24">
        <v>109708</v>
      </c>
      <c r="H10" s="24">
        <v>173687</v>
      </c>
      <c r="I10" s="24">
        <v>110579</v>
      </c>
      <c r="J10" s="24">
        <v>393974</v>
      </c>
      <c r="K10" s="24">
        <v>102802</v>
      </c>
      <c r="L10" s="24">
        <v>185874</v>
      </c>
      <c r="M10" s="24">
        <v>74578</v>
      </c>
      <c r="N10" s="24">
        <v>363254</v>
      </c>
      <c r="O10" s="24"/>
      <c r="P10" s="24"/>
      <c r="Q10" s="24"/>
      <c r="R10" s="24"/>
      <c r="S10" s="24"/>
      <c r="T10" s="24"/>
      <c r="U10" s="24"/>
      <c r="V10" s="24"/>
      <c r="W10" s="24">
        <v>757228</v>
      </c>
      <c r="X10" s="24">
        <v>614712</v>
      </c>
      <c r="Y10" s="24">
        <v>142516</v>
      </c>
      <c r="Z10" s="6">
        <v>23.18</v>
      </c>
      <c r="AA10" s="22">
        <v>1229425</v>
      </c>
    </row>
    <row r="11" spans="1:27" ht="12.75">
      <c r="A11" s="5" t="s">
        <v>38</v>
      </c>
      <c r="B11" s="3"/>
      <c r="C11" s="22"/>
      <c r="D11" s="22"/>
      <c r="E11" s="23">
        <v>5052640</v>
      </c>
      <c r="F11" s="24">
        <v>5052640</v>
      </c>
      <c r="G11" s="24">
        <v>15271</v>
      </c>
      <c r="H11" s="24">
        <v>150321</v>
      </c>
      <c r="I11" s="24">
        <v>8959</v>
      </c>
      <c r="J11" s="24">
        <v>174551</v>
      </c>
      <c r="K11" s="24">
        <v>-211</v>
      </c>
      <c r="L11" s="24">
        <v>366141</v>
      </c>
      <c r="M11" s="24">
        <v>19827</v>
      </c>
      <c r="N11" s="24">
        <v>385757</v>
      </c>
      <c r="O11" s="24"/>
      <c r="P11" s="24"/>
      <c r="Q11" s="24"/>
      <c r="R11" s="24"/>
      <c r="S11" s="24"/>
      <c r="T11" s="24"/>
      <c r="U11" s="24"/>
      <c r="V11" s="24"/>
      <c r="W11" s="24">
        <v>560308</v>
      </c>
      <c r="X11" s="24">
        <v>2526318</v>
      </c>
      <c r="Y11" s="24">
        <v>-1966010</v>
      </c>
      <c r="Z11" s="6">
        <v>-77.82</v>
      </c>
      <c r="AA11" s="22">
        <v>5052640</v>
      </c>
    </row>
    <row r="12" spans="1:27" ht="12.75">
      <c r="A12" s="5" t="s">
        <v>39</v>
      </c>
      <c r="B12" s="3"/>
      <c r="C12" s="22"/>
      <c r="D12" s="22"/>
      <c r="E12" s="23">
        <v>937844</v>
      </c>
      <c r="F12" s="24">
        <v>937844</v>
      </c>
      <c r="G12" s="24">
        <v>696</v>
      </c>
      <c r="H12" s="24">
        <v>1086</v>
      </c>
      <c r="I12" s="24">
        <v>170087</v>
      </c>
      <c r="J12" s="24">
        <v>171869</v>
      </c>
      <c r="K12" s="24">
        <v>1600</v>
      </c>
      <c r="L12" s="24">
        <v>68074</v>
      </c>
      <c r="M12" s="24">
        <v>261</v>
      </c>
      <c r="N12" s="24">
        <v>69935</v>
      </c>
      <c r="O12" s="24"/>
      <c r="P12" s="24"/>
      <c r="Q12" s="24"/>
      <c r="R12" s="24"/>
      <c r="S12" s="24"/>
      <c r="T12" s="24"/>
      <c r="U12" s="24"/>
      <c r="V12" s="24"/>
      <c r="W12" s="24">
        <v>241804</v>
      </c>
      <c r="X12" s="24">
        <v>468924</v>
      </c>
      <c r="Y12" s="24">
        <v>-227120</v>
      </c>
      <c r="Z12" s="6">
        <v>-48.43</v>
      </c>
      <c r="AA12" s="22">
        <v>937844</v>
      </c>
    </row>
    <row r="13" spans="1:27" ht="12.75">
      <c r="A13" s="5" t="s">
        <v>40</v>
      </c>
      <c r="B13" s="3"/>
      <c r="C13" s="22"/>
      <c r="D13" s="22"/>
      <c r="E13" s="23">
        <v>8611517</v>
      </c>
      <c r="F13" s="24">
        <v>8611517</v>
      </c>
      <c r="G13" s="24">
        <v>213441</v>
      </c>
      <c r="H13" s="24">
        <v>660506</v>
      </c>
      <c r="I13" s="24">
        <v>905256</v>
      </c>
      <c r="J13" s="24">
        <v>1779203</v>
      </c>
      <c r="K13" s="24">
        <v>456450</v>
      </c>
      <c r="L13" s="24">
        <v>1721593</v>
      </c>
      <c r="M13" s="24">
        <v>377854</v>
      </c>
      <c r="N13" s="24">
        <v>2555897</v>
      </c>
      <c r="O13" s="24"/>
      <c r="P13" s="24"/>
      <c r="Q13" s="24"/>
      <c r="R13" s="24"/>
      <c r="S13" s="24"/>
      <c r="T13" s="24"/>
      <c r="U13" s="24"/>
      <c r="V13" s="24"/>
      <c r="W13" s="24">
        <v>4335100</v>
      </c>
      <c r="X13" s="24">
        <v>4305756</v>
      </c>
      <c r="Y13" s="24">
        <v>29344</v>
      </c>
      <c r="Z13" s="6">
        <v>0.68</v>
      </c>
      <c r="AA13" s="22">
        <v>8611517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44531591</v>
      </c>
      <c r="F15" s="21">
        <f t="shared" si="2"/>
        <v>44531591</v>
      </c>
      <c r="G15" s="21">
        <f t="shared" si="2"/>
        <v>475398</v>
      </c>
      <c r="H15" s="21">
        <f t="shared" si="2"/>
        <v>88769</v>
      </c>
      <c r="I15" s="21">
        <f t="shared" si="2"/>
        <v>72393</v>
      </c>
      <c r="J15" s="21">
        <f t="shared" si="2"/>
        <v>636560</v>
      </c>
      <c r="K15" s="21">
        <f t="shared" si="2"/>
        <v>114430</v>
      </c>
      <c r="L15" s="21">
        <f t="shared" si="2"/>
        <v>-357524</v>
      </c>
      <c r="M15" s="21">
        <f t="shared" si="2"/>
        <v>-226771</v>
      </c>
      <c r="N15" s="21">
        <f t="shared" si="2"/>
        <v>-469865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166695</v>
      </c>
      <c r="X15" s="21">
        <f t="shared" si="2"/>
        <v>2560794</v>
      </c>
      <c r="Y15" s="21">
        <f t="shared" si="2"/>
        <v>-2394099</v>
      </c>
      <c r="Z15" s="4">
        <f>+IF(X15&lt;&gt;0,+(Y15/X15)*100,0)</f>
        <v>-93.49049552599702</v>
      </c>
      <c r="AA15" s="19">
        <f>SUM(AA16:AA18)</f>
        <v>44531591</v>
      </c>
    </row>
    <row r="16" spans="1:27" ht="12.75">
      <c r="A16" s="5" t="s">
        <v>43</v>
      </c>
      <c r="B16" s="3"/>
      <c r="C16" s="22"/>
      <c r="D16" s="22"/>
      <c r="E16" s="23">
        <v>656448</v>
      </c>
      <c r="F16" s="24">
        <v>656448</v>
      </c>
      <c r="G16" s="24">
        <v>16325</v>
      </c>
      <c r="H16" s="24">
        <v>50356</v>
      </c>
      <c r="I16" s="24">
        <v>33766</v>
      </c>
      <c r="J16" s="24">
        <v>100447</v>
      </c>
      <c r="K16" s="24">
        <v>70940</v>
      </c>
      <c r="L16" s="24">
        <v>-428683</v>
      </c>
      <c r="M16" s="24">
        <v>-274729</v>
      </c>
      <c r="N16" s="24">
        <v>-632472</v>
      </c>
      <c r="O16" s="24"/>
      <c r="P16" s="24"/>
      <c r="Q16" s="24"/>
      <c r="R16" s="24"/>
      <c r="S16" s="24"/>
      <c r="T16" s="24"/>
      <c r="U16" s="24"/>
      <c r="V16" s="24"/>
      <c r="W16" s="24">
        <v>-532025</v>
      </c>
      <c r="X16" s="24">
        <v>328224</v>
      </c>
      <c r="Y16" s="24">
        <v>-860249</v>
      </c>
      <c r="Z16" s="6">
        <v>-262.09</v>
      </c>
      <c r="AA16" s="22">
        <v>656448</v>
      </c>
    </row>
    <row r="17" spans="1:27" ht="12.75">
      <c r="A17" s="5" t="s">
        <v>44</v>
      </c>
      <c r="B17" s="3"/>
      <c r="C17" s="22"/>
      <c r="D17" s="22"/>
      <c r="E17" s="23">
        <v>43875143</v>
      </c>
      <c r="F17" s="24">
        <v>43875143</v>
      </c>
      <c r="G17" s="24">
        <v>459073</v>
      </c>
      <c r="H17" s="24">
        <v>38413</v>
      </c>
      <c r="I17" s="24">
        <v>38627</v>
      </c>
      <c r="J17" s="24">
        <v>536113</v>
      </c>
      <c r="K17" s="24">
        <v>43490</v>
      </c>
      <c r="L17" s="24">
        <v>71159</v>
      </c>
      <c r="M17" s="24">
        <v>47958</v>
      </c>
      <c r="N17" s="24">
        <v>162607</v>
      </c>
      <c r="O17" s="24"/>
      <c r="P17" s="24"/>
      <c r="Q17" s="24"/>
      <c r="R17" s="24"/>
      <c r="S17" s="24"/>
      <c r="T17" s="24"/>
      <c r="U17" s="24"/>
      <c r="V17" s="24"/>
      <c r="W17" s="24">
        <v>698720</v>
      </c>
      <c r="X17" s="24">
        <v>2232570</v>
      </c>
      <c r="Y17" s="24">
        <v>-1533850</v>
      </c>
      <c r="Z17" s="6">
        <v>-68.7</v>
      </c>
      <c r="AA17" s="22">
        <v>43875143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591632178</v>
      </c>
      <c r="F19" s="21">
        <f t="shared" si="3"/>
        <v>591632178</v>
      </c>
      <c r="G19" s="21">
        <f t="shared" si="3"/>
        <v>38425470</v>
      </c>
      <c r="H19" s="21">
        <f t="shared" si="3"/>
        <v>38560721</v>
      </c>
      <c r="I19" s="21">
        <f t="shared" si="3"/>
        <v>41560306</v>
      </c>
      <c r="J19" s="21">
        <f t="shared" si="3"/>
        <v>118546497</v>
      </c>
      <c r="K19" s="21">
        <f t="shared" si="3"/>
        <v>33147943</v>
      </c>
      <c r="L19" s="21">
        <f t="shared" si="3"/>
        <v>38387274</v>
      </c>
      <c r="M19" s="21">
        <f t="shared" si="3"/>
        <v>32963610</v>
      </c>
      <c r="N19" s="21">
        <f t="shared" si="3"/>
        <v>104498827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223045324</v>
      </c>
      <c r="X19" s="21">
        <f t="shared" si="3"/>
        <v>262174782</v>
      </c>
      <c r="Y19" s="21">
        <f t="shared" si="3"/>
        <v>-39129458</v>
      </c>
      <c r="Z19" s="4">
        <f>+IF(X19&lt;&gt;0,+(Y19/X19)*100,0)</f>
        <v>-14.924951096173697</v>
      </c>
      <c r="AA19" s="19">
        <f>SUM(AA20:AA23)</f>
        <v>591632178</v>
      </c>
    </row>
    <row r="20" spans="1:27" ht="12.75">
      <c r="A20" s="5" t="s">
        <v>47</v>
      </c>
      <c r="B20" s="3"/>
      <c r="C20" s="22"/>
      <c r="D20" s="22"/>
      <c r="E20" s="23">
        <v>324828224</v>
      </c>
      <c r="F20" s="24">
        <v>324828224</v>
      </c>
      <c r="G20" s="24">
        <v>24479786</v>
      </c>
      <c r="H20" s="24">
        <v>23369920</v>
      </c>
      <c r="I20" s="24">
        <v>22299525</v>
      </c>
      <c r="J20" s="24">
        <v>70149231</v>
      </c>
      <c r="K20" s="24">
        <v>21390514</v>
      </c>
      <c r="L20" s="24">
        <v>23678571</v>
      </c>
      <c r="M20" s="24">
        <v>20020057</v>
      </c>
      <c r="N20" s="24">
        <v>65089142</v>
      </c>
      <c r="O20" s="24"/>
      <c r="P20" s="24"/>
      <c r="Q20" s="24"/>
      <c r="R20" s="24"/>
      <c r="S20" s="24"/>
      <c r="T20" s="24"/>
      <c r="U20" s="24"/>
      <c r="V20" s="24"/>
      <c r="W20" s="24">
        <v>135238373</v>
      </c>
      <c r="X20" s="24">
        <v>157109400</v>
      </c>
      <c r="Y20" s="24">
        <v>-21871027</v>
      </c>
      <c r="Z20" s="6">
        <v>-13.92</v>
      </c>
      <c r="AA20" s="22">
        <v>324828224</v>
      </c>
    </row>
    <row r="21" spans="1:27" ht="12.75">
      <c r="A21" s="5" t="s">
        <v>48</v>
      </c>
      <c r="B21" s="3"/>
      <c r="C21" s="22"/>
      <c r="D21" s="22"/>
      <c r="E21" s="23">
        <v>161302379</v>
      </c>
      <c r="F21" s="24">
        <v>161302379</v>
      </c>
      <c r="G21" s="24">
        <v>7624833</v>
      </c>
      <c r="H21" s="24">
        <v>8892448</v>
      </c>
      <c r="I21" s="24">
        <v>12953094</v>
      </c>
      <c r="J21" s="24">
        <v>29470375</v>
      </c>
      <c r="K21" s="24">
        <v>5456583</v>
      </c>
      <c r="L21" s="24">
        <v>8380803</v>
      </c>
      <c r="M21" s="24">
        <v>6624486</v>
      </c>
      <c r="N21" s="24">
        <v>20461872</v>
      </c>
      <c r="O21" s="24"/>
      <c r="P21" s="24"/>
      <c r="Q21" s="24"/>
      <c r="R21" s="24"/>
      <c r="S21" s="24"/>
      <c r="T21" s="24"/>
      <c r="U21" s="24"/>
      <c r="V21" s="24"/>
      <c r="W21" s="24">
        <v>49932247</v>
      </c>
      <c r="X21" s="24">
        <v>64296588</v>
      </c>
      <c r="Y21" s="24">
        <v>-14364341</v>
      </c>
      <c r="Z21" s="6">
        <v>-22.34</v>
      </c>
      <c r="AA21" s="22">
        <v>161302379</v>
      </c>
    </row>
    <row r="22" spans="1:27" ht="12.75">
      <c r="A22" s="5" t="s">
        <v>49</v>
      </c>
      <c r="B22" s="3"/>
      <c r="C22" s="25"/>
      <c r="D22" s="25"/>
      <c r="E22" s="26">
        <v>58853804</v>
      </c>
      <c r="F22" s="27">
        <v>58853804</v>
      </c>
      <c r="G22" s="27">
        <v>3715428</v>
      </c>
      <c r="H22" s="27">
        <v>3704552</v>
      </c>
      <c r="I22" s="27">
        <v>3700267</v>
      </c>
      <c r="J22" s="27">
        <v>11120247</v>
      </c>
      <c r="K22" s="27">
        <v>3682745</v>
      </c>
      <c r="L22" s="27">
        <v>3710834</v>
      </c>
      <c r="M22" s="27">
        <v>3703154</v>
      </c>
      <c r="N22" s="27">
        <v>11096733</v>
      </c>
      <c r="O22" s="27"/>
      <c r="P22" s="27"/>
      <c r="Q22" s="27"/>
      <c r="R22" s="27"/>
      <c r="S22" s="27"/>
      <c r="T22" s="27"/>
      <c r="U22" s="27"/>
      <c r="V22" s="27"/>
      <c r="W22" s="27">
        <v>22216980</v>
      </c>
      <c r="X22" s="27">
        <v>22646352</v>
      </c>
      <c r="Y22" s="27">
        <v>-429372</v>
      </c>
      <c r="Z22" s="7">
        <v>-1.9</v>
      </c>
      <c r="AA22" s="25">
        <v>58853804</v>
      </c>
    </row>
    <row r="23" spans="1:27" ht="12.75">
      <c r="A23" s="5" t="s">
        <v>50</v>
      </c>
      <c r="B23" s="3"/>
      <c r="C23" s="22"/>
      <c r="D23" s="22"/>
      <c r="E23" s="23">
        <v>46647771</v>
      </c>
      <c r="F23" s="24">
        <v>46647771</v>
      </c>
      <c r="G23" s="24">
        <v>2605423</v>
      </c>
      <c r="H23" s="24">
        <v>2593801</v>
      </c>
      <c r="I23" s="24">
        <v>2607420</v>
      </c>
      <c r="J23" s="24">
        <v>7806644</v>
      </c>
      <c r="K23" s="24">
        <v>2618101</v>
      </c>
      <c r="L23" s="24">
        <v>2617066</v>
      </c>
      <c r="M23" s="24">
        <v>2615913</v>
      </c>
      <c r="N23" s="24">
        <v>7851080</v>
      </c>
      <c r="O23" s="24"/>
      <c r="P23" s="24"/>
      <c r="Q23" s="24"/>
      <c r="R23" s="24"/>
      <c r="S23" s="24"/>
      <c r="T23" s="24"/>
      <c r="U23" s="24"/>
      <c r="V23" s="24"/>
      <c r="W23" s="24">
        <v>15657724</v>
      </c>
      <c r="X23" s="24">
        <v>18122442</v>
      </c>
      <c r="Y23" s="24">
        <v>-2464718</v>
      </c>
      <c r="Z23" s="6">
        <v>-13.6</v>
      </c>
      <c r="AA23" s="22">
        <v>46647771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738553953</v>
      </c>
      <c r="D25" s="44">
        <f>+D5+D9+D15+D19+D24</f>
        <v>0</v>
      </c>
      <c r="E25" s="45">
        <f t="shared" si="4"/>
        <v>856576187</v>
      </c>
      <c r="F25" s="46">
        <f t="shared" si="4"/>
        <v>856576187</v>
      </c>
      <c r="G25" s="46">
        <f t="shared" si="4"/>
        <v>127710165</v>
      </c>
      <c r="H25" s="46">
        <f t="shared" si="4"/>
        <v>45964179</v>
      </c>
      <c r="I25" s="46">
        <f t="shared" si="4"/>
        <v>48109536</v>
      </c>
      <c r="J25" s="46">
        <f t="shared" si="4"/>
        <v>221783880</v>
      </c>
      <c r="K25" s="46">
        <f t="shared" si="4"/>
        <v>39170799</v>
      </c>
      <c r="L25" s="46">
        <f t="shared" si="4"/>
        <v>46691206</v>
      </c>
      <c r="M25" s="46">
        <f t="shared" si="4"/>
        <v>100199610</v>
      </c>
      <c r="N25" s="46">
        <f t="shared" si="4"/>
        <v>186061615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407845495</v>
      </c>
      <c r="X25" s="46">
        <f t="shared" si="4"/>
        <v>374097270</v>
      </c>
      <c r="Y25" s="46">
        <f t="shared" si="4"/>
        <v>33748225</v>
      </c>
      <c r="Z25" s="47">
        <f>+IF(X25&lt;&gt;0,+(Y25/X25)*100,0)</f>
        <v>9.021243325298792</v>
      </c>
      <c r="AA25" s="44">
        <f>+AA5+AA9+AA15+AA19+AA24</f>
        <v>856576187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848967446</v>
      </c>
      <c r="D28" s="19">
        <f>SUM(D29:D31)</f>
        <v>0</v>
      </c>
      <c r="E28" s="20">
        <f t="shared" si="5"/>
        <v>203657249</v>
      </c>
      <c r="F28" s="21">
        <f t="shared" si="5"/>
        <v>203657249</v>
      </c>
      <c r="G28" s="21">
        <f t="shared" si="5"/>
        <v>11395703</v>
      </c>
      <c r="H28" s="21">
        <f t="shared" si="5"/>
        <v>11727958</v>
      </c>
      <c r="I28" s="21">
        <f t="shared" si="5"/>
        <v>1598864</v>
      </c>
      <c r="J28" s="21">
        <f t="shared" si="5"/>
        <v>24722525</v>
      </c>
      <c r="K28" s="21">
        <f t="shared" si="5"/>
        <v>20453634</v>
      </c>
      <c r="L28" s="21">
        <f t="shared" si="5"/>
        <v>14738085</v>
      </c>
      <c r="M28" s="21">
        <f t="shared" si="5"/>
        <v>19981573</v>
      </c>
      <c r="N28" s="21">
        <f t="shared" si="5"/>
        <v>55173292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79895817</v>
      </c>
      <c r="X28" s="21">
        <f t="shared" si="5"/>
        <v>101828628</v>
      </c>
      <c r="Y28" s="21">
        <f t="shared" si="5"/>
        <v>-21932811</v>
      </c>
      <c r="Z28" s="4">
        <f>+IF(X28&lt;&gt;0,+(Y28/X28)*100,0)</f>
        <v>-21.538943842000897</v>
      </c>
      <c r="AA28" s="19">
        <f>SUM(AA29:AA31)</f>
        <v>203657249</v>
      </c>
    </row>
    <row r="29" spans="1:27" ht="12.75">
      <c r="A29" s="5" t="s">
        <v>33</v>
      </c>
      <c r="B29" s="3"/>
      <c r="C29" s="22">
        <v>848967446</v>
      </c>
      <c r="D29" s="22"/>
      <c r="E29" s="23">
        <v>76554599</v>
      </c>
      <c r="F29" s="24">
        <v>76554599</v>
      </c>
      <c r="G29" s="24">
        <v>3984180</v>
      </c>
      <c r="H29" s="24">
        <v>3626374</v>
      </c>
      <c r="I29" s="24">
        <v>669979</v>
      </c>
      <c r="J29" s="24">
        <v>8280533</v>
      </c>
      <c r="K29" s="24">
        <v>7031310</v>
      </c>
      <c r="L29" s="24">
        <v>6695485</v>
      </c>
      <c r="M29" s="24">
        <v>7464582</v>
      </c>
      <c r="N29" s="24">
        <v>21191377</v>
      </c>
      <c r="O29" s="24"/>
      <c r="P29" s="24"/>
      <c r="Q29" s="24"/>
      <c r="R29" s="24"/>
      <c r="S29" s="24"/>
      <c r="T29" s="24"/>
      <c r="U29" s="24"/>
      <c r="V29" s="24"/>
      <c r="W29" s="24">
        <v>29471910</v>
      </c>
      <c r="X29" s="24">
        <v>38277300</v>
      </c>
      <c r="Y29" s="24">
        <v>-8805390</v>
      </c>
      <c r="Z29" s="6">
        <v>-23</v>
      </c>
      <c r="AA29" s="22">
        <v>76554599</v>
      </c>
    </row>
    <row r="30" spans="1:27" ht="12.75">
      <c r="A30" s="5" t="s">
        <v>34</v>
      </c>
      <c r="B30" s="3"/>
      <c r="C30" s="25"/>
      <c r="D30" s="25"/>
      <c r="E30" s="26">
        <v>123738198</v>
      </c>
      <c r="F30" s="27">
        <v>123738198</v>
      </c>
      <c r="G30" s="27">
        <v>2568152</v>
      </c>
      <c r="H30" s="27">
        <v>2959023</v>
      </c>
      <c r="I30" s="27">
        <v>349340</v>
      </c>
      <c r="J30" s="27">
        <v>5876515</v>
      </c>
      <c r="K30" s="27">
        <v>4979871</v>
      </c>
      <c r="L30" s="27">
        <v>2742593</v>
      </c>
      <c r="M30" s="27">
        <v>5285681</v>
      </c>
      <c r="N30" s="27">
        <v>13008145</v>
      </c>
      <c r="O30" s="27"/>
      <c r="P30" s="27"/>
      <c r="Q30" s="27"/>
      <c r="R30" s="27"/>
      <c r="S30" s="27"/>
      <c r="T30" s="27"/>
      <c r="U30" s="27"/>
      <c r="V30" s="27"/>
      <c r="W30" s="27">
        <v>18884660</v>
      </c>
      <c r="X30" s="27">
        <v>61869102</v>
      </c>
      <c r="Y30" s="27">
        <v>-42984442</v>
      </c>
      <c r="Z30" s="7">
        <v>-69.48</v>
      </c>
      <c r="AA30" s="25">
        <v>123738198</v>
      </c>
    </row>
    <row r="31" spans="1:27" ht="12.75">
      <c r="A31" s="5" t="s">
        <v>35</v>
      </c>
      <c r="B31" s="3"/>
      <c r="C31" s="22"/>
      <c r="D31" s="22"/>
      <c r="E31" s="23">
        <v>3364452</v>
      </c>
      <c r="F31" s="24">
        <v>3364452</v>
      </c>
      <c r="G31" s="24">
        <v>4843371</v>
      </c>
      <c r="H31" s="24">
        <v>5142561</v>
      </c>
      <c r="I31" s="24">
        <v>579545</v>
      </c>
      <c r="J31" s="24">
        <v>10565477</v>
      </c>
      <c r="K31" s="24">
        <v>8442453</v>
      </c>
      <c r="L31" s="24">
        <v>5300007</v>
      </c>
      <c r="M31" s="24">
        <v>7231310</v>
      </c>
      <c r="N31" s="24">
        <v>20973770</v>
      </c>
      <c r="O31" s="24"/>
      <c r="P31" s="24"/>
      <c r="Q31" s="24"/>
      <c r="R31" s="24"/>
      <c r="S31" s="24"/>
      <c r="T31" s="24"/>
      <c r="U31" s="24"/>
      <c r="V31" s="24"/>
      <c r="W31" s="24">
        <v>31539247</v>
      </c>
      <c r="X31" s="24">
        <v>1682226</v>
      </c>
      <c r="Y31" s="24">
        <v>29857021</v>
      </c>
      <c r="Z31" s="6">
        <v>1774.85</v>
      </c>
      <c r="AA31" s="22">
        <v>3364452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70700788</v>
      </c>
      <c r="F32" s="21">
        <f t="shared" si="6"/>
        <v>70700788</v>
      </c>
      <c r="G32" s="21">
        <f t="shared" si="6"/>
        <v>4781837</v>
      </c>
      <c r="H32" s="21">
        <f t="shared" si="6"/>
        <v>4864498</v>
      </c>
      <c r="I32" s="21">
        <f t="shared" si="6"/>
        <v>549843</v>
      </c>
      <c r="J32" s="21">
        <f t="shared" si="6"/>
        <v>10196178</v>
      </c>
      <c r="K32" s="21">
        <f t="shared" si="6"/>
        <v>9568707</v>
      </c>
      <c r="L32" s="21">
        <f t="shared" si="6"/>
        <v>5071733</v>
      </c>
      <c r="M32" s="21">
        <f t="shared" si="6"/>
        <v>10214252</v>
      </c>
      <c r="N32" s="21">
        <f t="shared" si="6"/>
        <v>24854692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35050870</v>
      </c>
      <c r="X32" s="21">
        <f t="shared" si="6"/>
        <v>35350392</v>
      </c>
      <c r="Y32" s="21">
        <f t="shared" si="6"/>
        <v>-299522</v>
      </c>
      <c r="Z32" s="4">
        <f>+IF(X32&lt;&gt;0,+(Y32/X32)*100,0)</f>
        <v>-0.8472947060954799</v>
      </c>
      <c r="AA32" s="19">
        <f>SUM(AA33:AA37)</f>
        <v>70700788</v>
      </c>
    </row>
    <row r="33" spans="1:27" ht="12.75">
      <c r="A33" s="5" t="s">
        <v>37</v>
      </c>
      <c r="B33" s="3"/>
      <c r="C33" s="22"/>
      <c r="D33" s="22"/>
      <c r="E33" s="23">
        <v>10452761</v>
      </c>
      <c r="F33" s="24">
        <v>10452761</v>
      </c>
      <c r="G33" s="24">
        <v>663372</v>
      </c>
      <c r="H33" s="24">
        <v>678682</v>
      </c>
      <c r="I33" s="24">
        <v>102158</v>
      </c>
      <c r="J33" s="24">
        <v>1444212</v>
      </c>
      <c r="K33" s="24">
        <v>1360965</v>
      </c>
      <c r="L33" s="24">
        <v>722893</v>
      </c>
      <c r="M33" s="24">
        <v>1487701</v>
      </c>
      <c r="N33" s="24">
        <v>3571559</v>
      </c>
      <c r="O33" s="24"/>
      <c r="P33" s="24"/>
      <c r="Q33" s="24"/>
      <c r="R33" s="24"/>
      <c r="S33" s="24"/>
      <c r="T33" s="24"/>
      <c r="U33" s="24"/>
      <c r="V33" s="24"/>
      <c r="W33" s="24">
        <v>5015771</v>
      </c>
      <c r="X33" s="24">
        <v>5226378</v>
      </c>
      <c r="Y33" s="24">
        <v>-210607</v>
      </c>
      <c r="Z33" s="6">
        <v>-4.03</v>
      </c>
      <c r="AA33" s="22">
        <v>10452761</v>
      </c>
    </row>
    <row r="34" spans="1:27" ht="12.75">
      <c r="A34" s="5" t="s">
        <v>38</v>
      </c>
      <c r="B34" s="3"/>
      <c r="C34" s="22"/>
      <c r="D34" s="22"/>
      <c r="E34" s="23">
        <v>33830891</v>
      </c>
      <c r="F34" s="24">
        <v>33830891</v>
      </c>
      <c r="G34" s="24">
        <v>2325787</v>
      </c>
      <c r="H34" s="24">
        <v>2395553</v>
      </c>
      <c r="I34" s="24">
        <v>403634</v>
      </c>
      <c r="J34" s="24">
        <v>5124974</v>
      </c>
      <c r="K34" s="24">
        <v>4623927</v>
      </c>
      <c r="L34" s="24">
        <v>2416080</v>
      </c>
      <c r="M34" s="24">
        <v>4661823</v>
      </c>
      <c r="N34" s="24">
        <v>11701830</v>
      </c>
      <c r="O34" s="24"/>
      <c r="P34" s="24"/>
      <c r="Q34" s="24"/>
      <c r="R34" s="24"/>
      <c r="S34" s="24"/>
      <c r="T34" s="24"/>
      <c r="U34" s="24"/>
      <c r="V34" s="24"/>
      <c r="W34" s="24">
        <v>16826804</v>
      </c>
      <c r="X34" s="24">
        <v>16915446</v>
      </c>
      <c r="Y34" s="24">
        <v>-88642</v>
      </c>
      <c r="Z34" s="6">
        <v>-0.52</v>
      </c>
      <c r="AA34" s="22">
        <v>33830891</v>
      </c>
    </row>
    <row r="35" spans="1:27" ht="12.75">
      <c r="A35" s="5" t="s">
        <v>39</v>
      </c>
      <c r="B35" s="3"/>
      <c r="C35" s="22"/>
      <c r="D35" s="22"/>
      <c r="E35" s="23">
        <v>21667702</v>
      </c>
      <c r="F35" s="24">
        <v>21667702</v>
      </c>
      <c r="G35" s="24">
        <v>1346594</v>
      </c>
      <c r="H35" s="24">
        <v>1332567</v>
      </c>
      <c r="I35" s="24">
        <v>44051</v>
      </c>
      <c r="J35" s="24">
        <v>2723212</v>
      </c>
      <c r="K35" s="24">
        <v>2686744</v>
      </c>
      <c r="L35" s="24">
        <v>1444546</v>
      </c>
      <c r="M35" s="24">
        <v>3041116</v>
      </c>
      <c r="N35" s="24">
        <v>7172406</v>
      </c>
      <c r="O35" s="24"/>
      <c r="P35" s="24"/>
      <c r="Q35" s="24"/>
      <c r="R35" s="24"/>
      <c r="S35" s="24"/>
      <c r="T35" s="24"/>
      <c r="U35" s="24"/>
      <c r="V35" s="24"/>
      <c r="W35" s="24">
        <v>9895618</v>
      </c>
      <c r="X35" s="24">
        <v>10833852</v>
      </c>
      <c r="Y35" s="24">
        <v>-938234</v>
      </c>
      <c r="Z35" s="6">
        <v>-8.66</v>
      </c>
      <c r="AA35" s="22">
        <v>21667702</v>
      </c>
    </row>
    <row r="36" spans="1:27" ht="12.75">
      <c r="A36" s="5" t="s">
        <v>40</v>
      </c>
      <c r="B36" s="3"/>
      <c r="C36" s="22"/>
      <c r="D36" s="22"/>
      <c r="E36" s="23">
        <v>4749434</v>
      </c>
      <c r="F36" s="24">
        <v>4749434</v>
      </c>
      <c r="G36" s="24">
        <v>446084</v>
      </c>
      <c r="H36" s="24">
        <v>457696</v>
      </c>
      <c r="I36" s="24"/>
      <c r="J36" s="24">
        <v>903780</v>
      </c>
      <c r="K36" s="24">
        <v>897071</v>
      </c>
      <c r="L36" s="24">
        <v>488214</v>
      </c>
      <c r="M36" s="24">
        <v>1023612</v>
      </c>
      <c r="N36" s="24">
        <v>2408897</v>
      </c>
      <c r="O36" s="24"/>
      <c r="P36" s="24"/>
      <c r="Q36" s="24"/>
      <c r="R36" s="24"/>
      <c r="S36" s="24"/>
      <c r="T36" s="24"/>
      <c r="U36" s="24"/>
      <c r="V36" s="24"/>
      <c r="W36" s="24">
        <v>3312677</v>
      </c>
      <c r="X36" s="24">
        <v>2374716</v>
      </c>
      <c r="Y36" s="24">
        <v>937961</v>
      </c>
      <c r="Z36" s="6">
        <v>39.5</v>
      </c>
      <c r="AA36" s="22">
        <v>4749434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58488544</v>
      </c>
      <c r="F38" s="21">
        <f t="shared" si="7"/>
        <v>58488544</v>
      </c>
      <c r="G38" s="21">
        <f t="shared" si="7"/>
        <v>3944338</v>
      </c>
      <c r="H38" s="21">
        <f t="shared" si="7"/>
        <v>3338352</v>
      </c>
      <c r="I38" s="21">
        <f t="shared" si="7"/>
        <v>331585</v>
      </c>
      <c r="J38" s="21">
        <f t="shared" si="7"/>
        <v>7614275</v>
      </c>
      <c r="K38" s="21">
        <f t="shared" si="7"/>
        <v>6110697</v>
      </c>
      <c r="L38" s="21">
        <f t="shared" si="7"/>
        <v>3024773</v>
      </c>
      <c r="M38" s="21">
        <f t="shared" si="7"/>
        <v>5639328</v>
      </c>
      <c r="N38" s="21">
        <f t="shared" si="7"/>
        <v>14774798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22389073</v>
      </c>
      <c r="X38" s="21">
        <f t="shared" si="7"/>
        <v>29244276</v>
      </c>
      <c r="Y38" s="21">
        <f t="shared" si="7"/>
        <v>-6855203</v>
      </c>
      <c r="Z38" s="4">
        <f>+IF(X38&lt;&gt;0,+(Y38/X38)*100,0)</f>
        <v>-23.441178711348503</v>
      </c>
      <c r="AA38" s="19">
        <f>SUM(AA39:AA41)</f>
        <v>58488544</v>
      </c>
    </row>
    <row r="39" spans="1:27" ht="12.75">
      <c r="A39" s="5" t="s">
        <v>43</v>
      </c>
      <c r="B39" s="3"/>
      <c r="C39" s="22"/>
      <c r="D39" s="22"/>
      <c r="E39" s="23">
        <v>8808994</v>
      </c>
      <c r="F39" s="24">
        <v>8808994</v>
      </c>
      <c r="G39" s="24">
        <v>346905</v>
      </c>
      <c r="H39" s="24">
        <v>369457</v>
      </c>
      <c r="I39" s="24"/>
      <c r="J39" s="24">
        <v>716362</v>
      </c>
      <c r="K39" s="24">
        <v>697218</v>
      </c>
      <c r="L39" s="24">
        <v>394119</v>
      </c>
      <c r="M39" s="24">
        <v>878462</v>
      </c>
      <c r="N39" s="24">
        <v>1969799</v>
      </c>
      <c r="O39" s="24"/>
      <c r="P39" s="24"/>
      <c r="Q39" s="24"/>
      <c r="R39" s="24"/>
      <c r="S39" s="24"/>
      <c r="T39" s="24"/>
      <c r="U39" s="24"/>
      <c r="V39" s="24"/>
      <c r="W39" s="24">
        <v>2686161</v>
      </c>
      <c r="X39" s="24">
        <v>4404498</v>
      </c>
      <c r="Y39" s="24">
        <v>-1718337</v>
      </c>
      <c r="Z39" s="6">
        <v>-39.01</v>
      </c>
      <c r="AA39" s="22">
        <v>8808994</v>
      </c>
    </row>
    <row r="40" spans="1:27" ht="12.75">
      <c r="A40" s="5" t="s">
        <v>44</v>
      </c>
      <c r="B40" s="3"/>
      <c r="C40" s="22"/>
      <c r="D40" s="22"/>
      <c r="E40" s="23">
        <v>46987158</v>
      </c>
      <c r="F40" s="24">
        <v>46987158</v>
      </c>
      <c r="G40" s="24">
        <v>3408024</v>
      </c>
      <c r="H40" s="24">
        <v>2786997</v>
      </c>
      <c r="I40" s="24">
        <v>310549</v>
      </c>
      <c r="J40" s="24">
        <v>6505570</v>
      </c>
      <c r="K40" s="24">
        <v>5057591</v>
      </c>
      <c r="L40" s="24">
        <v>2452429</v>
      </c>
      <c r="M40" s="24">
        <v>4410189</v>
      </c>
      <c r="N40" s="24">
        <v>11920209</v>
      </c>
      <c r="O40" s="24"/>
      <c r="P40" s="24"/>
      <c r="Q40" s="24"/>
      <c r="R40" s="24"/>
      <c r="S40" s="24"/>
      <c r="T40" s="24"/>
      <c r="U40" s="24"/>
      <c r="V40" s="24"/>
      <c r="W40" s="24">
        <v>18425779</v>
      </c>
      <c r="X40" s="24">
        <v>23493582</v>
      </c>
      <c r="Y40" s="24">
        <v>-5067803</v>
      </c>
      <c r="Z40" s="6">
        <v>-21.57</v>
      </c>
      <c r="AA40" s="22">
        <v>46987158</v>
      </c>
    </row>
    <row r="41" spans="1:27" ht="12.75">
      <c r="A41" s="5" t="s">
        <v>45</v>
      </c>
      <c r="B41" s="3"/>
      <c r="C41" s="22"/>
      <c r="D41" s="22"/>
      <c r="E41" s="23">
        <v>2692392</v>
      </c>
      <c r="F41" s="24">
        <v>2692392</v>
      </c>
      <c r="G41" s="24">
        <v>189409</v>
      </c>
      <c r="H41" s="24">
        <v>181898</v>
      </c>
      <c r="I41" s="24">
        <v>21036</v>
      </c>
      <c r="J41" s="24">
        <v>392343</v>
      </c>
      <c r="K41" s="24">
        <v>355888</v>
      </c>
      <c r="L41" s="24">
        <v>178225</v>
      </c>
      <c r="M41" s="24">
        <v>350677</v>
      </c>
      <c r="N41" s="24">
        <v>884790</v>
      </c>
      <c r="O41" s="24"/>
      <c r="P41" s="24"/>
      <c r="Q41" s="24"/>
      <c r="R41" s="24"/>
      <c r="S41" s="24"/>
      <c r="T41" s="24"/>
      <c r="U41" s="24"/>
      <c r="V41" s="24"/>
      <c r="W41" s="24">
        <v>1277133</v>
      </c>
      <c r="X41" s="24">
        <v>1346196</v>
      </c>
      <c r="Y41" s="24">
        <v>-69063</v>
      </c>
      <c r="Z41" s="6">
        <v>-5.13</v>
      </c>
      <c r="AA41" s="22">
        <v>2692392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457726434</v>
      </c>
      <c r="F42" s="21">
        <f t="shared" si="8"/>
        <v>457726434</v>
      </c>
      <c r="G42" s="21">
        <f t="shared" si="8"/>
        <v>7931498</v>
      </c>
      <c r="H42" s="21">
        <f t="shared" si="8"/>
        <v>31576715</v>
      </c>
      <c r="I42" s="21">
        <f t="shared" si="8"/>
        <v>4786456</v>
      </c>
      <c r="J42" s="21">
        <f t="shared" si="8"/>
        <v>44294669</v>
      </c>
      <c r="K42" s="21">
        <f t="shared" si="8"/>
        <v>25762978</v>
      </c>
      <c r="L42" s="21">
        <f t="shared" si="8"/>
        <v>18008313</v>
      </c>
      <c r="M42" s="21">
        <f t="shared" si="8"/>
        <v>41835624</v>
      </c>
      <c r="N42" s="21">
        <f t="shared" si="8"/>
        <v>85606915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129901584</v>
      </c>
      <c r="X42" s="21">
        <f t="shared" si="8"/>
        <v>213863214</v>
      </c>
      <c r="Y42" s="21">
        <f t="shared" si="8"/>
        <v>-83961630</v>
      </c>
      <c r="Z42" s="4">
        <f>+IF(X42&lt;&gt;0,+(Y42/X42)*100,0)</f>
        <v>-39.25950070122859</v>
      </c>
      <c r="AA42" s="19">
        <f>SUM(AA43:AA46)</f>
        <v>457726434</v>
      </c>
    </row>
    <row r="43" spans="1:27" ht="12.75">
      <c r="A43" s="5" t="s">
        <v>47</v>
      </c>
      <c r="B43" s="3"/>
      <c r="C43" s="22"/>
      <c r="D43" s="22"/>
      <c r="E43" s="23">
        <v>331994222</v>
      </c>
      <c r="F43" s="24">
        <v>331994222</v>
      </c>
      <c r="G43" s="24">
        <v>1903172</v>
      </c>
      <c r="H43" s="24">
        <v>24149081</v>
      </c>
      <c r="I43" s="24">
        <v>1735047</v>
      </c>
      <c r="J43" s="24">
        <v>27787300</v>
      </c>
      <c r="K43" s="24">
        <v>12326141</v>
      </c>
      <c r="L43" s="24">
        <v>10251016</v>
      </c>
      <c r="M43" s="24">
        <v>25969240</v>
      </c>
      <c r="N43" s="24">
        <v>48546397</v>
      </c>
      <c r="O43" s="24"/>
      <c r="P43" s="24"/>
      <c r="Q43" s="24"/>
      <c r="R43" s="24"/>
      <c r="S43" s="24"/>
      <c r="T43" s="24"/>
      <c r="U43" s="24"/>
      <c r="V43" s="24"/>
      <c r="W43" s="24">
        <v>76333697</v>
      </c>
      <c r="X43" s="24">
        <v>150997110</v>
      </c>
      <c r="Y43" s="24">
        <v>-74663413</v>
      </c>
      <c r="Z43" s="6">
        <v>-49.45</v>
      </c>
      <c r="AA43" s="22">
        <v>331994222</v>
      </c>
    </row>
    <row r="44" spans="1:27" ht="12.75">
      <c r="A44" s="5" t="s">
        <v>48</v>
      </c>
      <c r="B44" s="3"/>
      <c r="C44" s="22"/>
      <c r="D44" s="22"/>
      <c r="E44" s="23">
        <v>50590408</v>
      </c>
      <c r="F44" s="24">
        <v>50590408</v>
      </c>
      <c r="G44" s="24">
        <v>1725344</v>
      </c>
      <c r="H44" s="24">
        <v>2582427</v>
      </c>
      <c r="I44" s="24">
        <v>1737812</v>
      </c>
      <c r="J44" s="24">
        <v>6045583</v>
      </c>
      <c r="K44" s="24">
        <v>4155071</v>
      </c>
      <c r="L44" s="24">
        <v>2539687</v>
      </c>
      <c r="M44" s="24">
        <v>5906253</v>
      </c>
      <c r="N44" s="24">
        <v>12601011</v>
      </c>
      <c r="O44" s="24"/>
      <c r="P44" s="24"/>
      <c r="Q44" s="24"/>
      <c r="R44" s="24"/>
      <c r="S44" s="24"/>
      <c r="T44" s="24"/>
      <c r="U44" s="24"/>
      <c r="V44" s="24"/>
      <c r="W44" s="24">
        <v>18646594</v>
      </c>
      <c r="X44" s="24">
        <v>25295202</v>
      </c>
      <c r="Y44" s="24">
        <v>-6648608</v>
      </c>
      <c r="Z44" s="6">
        <v>-26.28</v>
      </c>
      <c r="AA44" s="22">
        <v>50590408</v>
      </c>
    </row>
    <row r="45" spans="1:27" ht="12.75">
      <c r="A45" s="5" t="s">
        <v>49</v>
      </c>
      <c r="B45" s="3"/>
      <c r="C45" s="25"/>
      <c r="D45" s="25"/>
      <c r="E45" s="26">
        <v>44409364</v>
      </c>
      <c r="F45" s="27">
        <v>44409364</v>
      </c>
      <c r="G45" s="27">
        <v>1866665</v>
      </c>
      <c r="H45" s="27">
        <v>2150231</v>
      </c>
      <c r="I45" s="27">
        <v>993579</v>
      </c>
      <c r="J45" s="27">
        <v>5010475</v>
      </c>
      <c r="K45" s="27">
        <v>4294130</v>
      </c>
      <c r="L45" s="27">
        <v>2185897</v>
      </c>
      <c r="M45" s="27">
        <v>4256290</v>
      </c>
      <c r="N45" s="27">
        <v>10736317</v>
      </c>
      <c r="O45" s="27"/>
      <c r="P45" s="27"/>
      <c r="Q45" s="27"/>
      <c r="R45" s="27"/>
      <c r="S45" s="27"/>
      <c r="T45" s="27"/>
      <c r="U45" s="27"/>
      <c r="V45" s="27"/>
      <c r="W45" s="27">
        <v>15746792</v>
      </c>
      <c r="X45" s="27">
        <v>22204680</v>
      </c>
      <c r="Y45" s="27">
        <v>-6457888</v>
      </c>
      <c r="Z45" s="7">
        <v>-29.08</v>
      </c>
      <c r="AA45" s="25">
        <v>44409364</v>
      </c>
    </row>
    <row r="46" spans="1:27" ht="12.75">
      <c r="A46" s="5" t="s">
        <v>50</v>
      </c>
      <c r="B46" s="3"/>
      <c r="C46" s="22"/>
      <c r="D46" s="22"/>
      <c r="E46" s="23">
        <v>30732440</v>
      </c>
      <c r="F46" s="24">
        <v>30732440</v>
      </c>
      <c r="G46" s="24">
        <v>2436317</v>
      </c>
      <c r="H46" s="24">
        <v>2694976</v>
      </c>
      <c r="I46" s="24">
        <v>320018</v>
      </c>
      <c r="J46" s="24">
        <v>5451311</v>
      </c>
      <c r="K46" s="24">
        <v>4987636</v>
      </c>
      <c r="L46" s="24">
        <v>3031713</v>
      </c>
      <c r="M46" s="24">
        <v>5703841</v>
      </c>
      <c r="N46" s="24">
        <v>13723190</v>
      </c>
      <c r="O46" s="24"/>
      <c r="P46" s="24"/>
      <c r="Q46" s="24"/>
      <c r="R46" s="24"/>
      <c r="S46" s="24"/>
      <c r="T46" s="24"/>
      <c r="U46" s="24"/>
      <c r="V46" s="24"/>
      <c r="W46" s="24">
        <v>19174501</v>
      </c>
      <c r="X46" s="24">
        <v>15366222</v>
      </c>
      <c r="Y46" s="24">
        <v>3808279</v>
      </c>
      <c r="Z46" s="6">
        <v>24.78</v>
      </c>
      <c r="AA46" s="22">
        <v>30732440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848967446</v>
      </c>
      <c r="D48" s="44">
        <f>+D28+D32+D38+D42+D47</f>
        <v>0</v>
      </c>
      <c r="E48" s="45">
        <f t="shared" si="9"/>
        <v>790573015</v>
      </c>
      <c r="F48" s="46">
        <f t="shared" si="9"/>
        <v>790573015</v>
      </c>
      <c r="G48" s="46">
        <f t="shared" si="9"/>
        <v>28053376</v>
      </c>
      <c r="H48" s="46">
        <f t="shared" si="9"/>
        <v>51507523</v>
      </c>
      <c r="I48" s="46">
        <f t="shared" si="9"/>
        <v>7266748</v>
      </c>
      <c r="J48" s="46">
        <f t="shared" si="9"/>
        <v>86827647</v>
      </c>
      <c r="K48" s="46">
        <f t="shared" si="9"/>
        <v>61896016</v>
      </c>
      <c r="L48" s="46">
        <f t="shared" si="9"/>
        <v>40842904</v>
      </c>
      <c r="M48" s="46">
        <f t="shared" si="9"/>
        <v>77670777</v>
      </c>
      <c r="N48" s="46">
        <f t="shared" si="9"/>
        <v>180409697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267237344</v>
      </c>
      <c r="X48" s="46">
        <f t="shared" si="9"/>
        <v>380286510</v>
      </c>
      <c r="Y48" s="46">
        <f t="shared" si="9"/>
        <v>-113049166</v>
      </c>
      <c r="Z48" s="47">
        <f>+IF(X48&lt;&gt;0,+(Y48/X48)*100,0)</f>
        <v>-29.72736687399193</v>
      </c>
      <c r="AA48" s="44">
        <f>+AA28+AA32+AA38+AA42+AA47</f>
        <v>790573015</v>
      </c>
    </row>
    <row r="49" spans="1:27" ht="12.75">
      <c r="A49" s="14" t="s">
        <v>58</v>
      </c>
      <c r="B49" s="15"/>
      <c r="C49" s="48">
        <f aca="true" t="shared" si="10" ref="C49:Y49">+C25-C48</f>
        <v>-110413493</v>
      </c>
      <c r="D49" s="48">
        <f>+D25-D48</f>
        <v>0</v>
      </c>
      <c r="E49" s="49">
        <f t="shared" si="10"/>
        <v>66003172</v>
      </c>
      <c r="F49" s="50">
        <f t="shared" si="10"/>
        <v>66003172</v>
      </c>
      <c r="G49" s="50">
        <f t="shared" si="10"/>
        <v>99656789</v>
      </c>
      <c r="H49" s="50">
        <f t="shared" si="10"/>
        <v>-5543344</v>
      </c>
      <c r="I49" s="50">
        <f t="shared" si="10"/>
        <v>40842788</v>
      </c>
      <c r="J49" s="50">
        <f t="shared" si="10"/>
        <v>134956233</v>
      </c>
      <c r="K49" s="50">
        <f t="shared" si="10"/>
        <v>-22725217</v>
      </c>
      <c r="L49" s="50">
        <f t="shared" si="10"/>
        <v>5848302</v>
      </c>
      <c r="M49" s="50">
        <f t="shared" si="10"/>
        <v>22528833</v>
      </c>
      <c r="N49" s="50">
        <f t="shared" si="10"/>
        <v>5651918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140608151</v>
      </c>
      <c r="X49" s="50">
        <f>IF(F25=F48,0,X25-X48)</f>
        <v>-6189240</v>
      </c>
      <c r="Y49" s="50">
        <f t="shared" si="10"/>
        <v>146797391</v>
      </c>
      <c r="Z49" s="51">
        <f>+IF(X49&lt;&gt;0,+(Y49/X49)*100,0)</f>
        <v>-2371.816103431116</v>
      </c>
      <c r="AA49" s="48">
        <f>+AA25-AA48</f>
        <v>66003172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86547559</v>
      </c>
      <c r="F5" s="21">
        <f t="shared" si="0"/>
        <v>86547559</v>
      </c>
      <c r="G5" s="21">
        <f t="shared" si="0"/>
        <v>21874198</v>
      </c>
      <c r="H5" s="21">
        <f t="shared" si="0"/>
        <v>3567670</v>
      </c>
      <c r="I5" s="21">
        <f t="shared" si="0"/>
        <v>1755258</v>
      </c>
      <c r="J5" s="21">
        <f t="shared" si="0"/>
        <v>27197126</v>
      </c>
      <c r="K5" s="21">
        <f t="shared" si="0"/>
        <v>2095360</v>
      </c>
      <c r="L5" s="21">
        <f t="shared" si="0"/>
        <v>2522695</v>
      </c>
      <c r="M5" s="21">
        <f t="shared" si="0"/>
        <v>16668179</v>
      </c>
      <c r="N5" s="21">
        <f t="shared" si="0"/>
        <v>21286234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48483360</v>
      </c>
      <c r="X5" s="21">
        <f t="shared" si="0"/>
        <v>83071458</v>
      </c>
      <c r="Y5" s="21">
        <f t="shared" si="0"/>
        <v>-34588098</v>
      </c>
      <c r="Z5" s="4">
        <f>+IF(X5&lt;&gt;0,+(Y5/X5)*100,0)</f>
        <v>-41.63656065841531</v>
      </c>
      <c r="AA5" s="19">
        <f>SUM(AA6:AA8)</f>
        <v>86547559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/>
      <c r="D7" s="25"/>
      <c r="E7" s="26">
        <v>86547559</v>
      </c>
      <c r="F7" s="27">
        <v>86547559</v>
      </c>
      <c r="G7" s="27">
        <v>21874198</v>
      </c>
      <c r="H7" s="27">
        <v>3567670</v>
      </c>
      <c r="I7" s="27">
        <v>1755258</v>
      </c>
      <c r="J7" s="27">
        <v>27197126</v>
      </c>
      <c r="K7" s="27">
        <v>2095360</v>
      </c>
      <c r="L7" s="27">
        <v>2522695</v>
      </c>
      <c r="M7" s="27">
        <v>16668179</v>
      </c>
      <c r="N7" s="27">
        <v>21286234</v>
      </c>
      <c r="O7" s="27"/>
      <c r="P7" s="27"/>
      <c r="Q7" s="27"/>
      <c r="R7" s="27"/>
      <c r="S7" s="27"/>
      <c r="T7" s="27"/>
      <c r="U7" s="27"/>
      <c r="V7" s="27"/>
      <c r="W7" s="27">
        <v>48483360</v>
      </c>
      <c r="X7" s="27">
        <v>83071458</v>
      </c>
      <c r="Y7" s="27">
        <v>-34588098</v>
      </c>
      <c r="Z7" s="7">
        <v>-41.64</v>
      </c>
      <c r="AA7" s="25">
        <v>86547559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570780</v>
      </c>
      <c r="F9" s="21">
        <f t="shared" si="1"/>
        <v>570780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570780</v>
      </c>
    </row>
    <row r="10" spans="1:27" ht="12.75">
      <c r="A10" s="5" t="s">
        <v>37</v>
      </c>
      <c r="B10" s="3"/>
      <c r="C10" s="22"/>
      <c r="D10" s="22"/>
      <c r="E10" s="23">
        <v>570780</v>
      </c>
      <c r="F10" s="24">
        <v>570780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>
        <v>570780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1040488</v>
      </c>
      <c r="F15" s="21">
        <f t="shared" si="2"/>
        <v>1040488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250000</v>
      </c>
      <c r="L15" s="21">
        <f t="shared" si="2"/>
        <v>0</v>
      </c>
      <c r="M15" s="21">
        <f t="shared" si="2"/>
        <v>450000</v>
      </c>
      <c r="N15" s="21">
        <f t="shared" si="2"/>
        <v>700000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700000</v>
      </c>
      <c r="X15" s="21">
        <f t="shared" si="2"/>
        <v>0</v>
      </c>
      <c r="Y15" s="21">
        <f t="shared" si="2"/>
        <v>700000</v>
      </c>
      <c r="Z15" s="4">
        <f>+IF(X15&lt;&gt;0,+(Y15/X15)*100,0)</f>
        <v>0</v>
      </c>
      <c r="AA15" s="19">
        <f>SUM(AA16:AA18)</f>
        <v>1040488</v>
      </c>
    </row>
    <row r="16" spans="1:27" ht="12.75">
      <c r="A16" s="5" t="s">
        <v>43</v>
      </c>
      <c r="B16" s="3"/>
      <c r="C16" s="22"/>
      <c r="D16" s="22"/>
      <c r="E16" s="23">
        <v>1000000</v>
      </c>
      <c r="F16" s="24">
        <v>1000000</v>
      </c>
      <c r="G16" s="24"/>
      <c r="H16" s="24"/>
      <c r="I16" s="24"/>
      <c r="J16" s="24"/>
      <c r="K16" s="24">
        <v>250000</v>
      </c>
      <c r="L16" s="24"/>
      <c r="M16" s="24">
        <v>450000</v>
      </c>
      <c r="N16" s="24">
        <v>700000</v>
      </c>
      <c r="O16" s="24"/>
      <c r="P16" s="24"/>
      <c r="Q16" s="24"/>
      <c r="R16" s="24"/>
      <c r="S16" s="24"/>
      <c r="T16" s="24"/>
      <c r="U16" s="24"/>
      <c r="V16" s="24"/>
      <c r="W16" s="24">
        <v>700000</v>
      </c>
      <c r="X16" s="24"/>
      <c r="Y16" s="24">
        <v>700000</v>
      </c>
      <c r="Z16" s="6">
        <v>0</v>
      </c>
      <c r="AA16" s="22">
        <v>1000000</v>
      </c>
    </row>
    <row r="17" spans="1:27" ht="12.75">
      <c r="A17" s="5" t="s">
        <v>44</v>
      </c>
      <c r="B17" s="3"/>
      <c r="C17" s="22"/>
      <c r="D17" s="22"/>
      <c r="E17" s="23">
        <v>40488</v>
      </c>
      <c r="F17" s="24">
        <v>40488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40488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100375000</v>
      </c>
      <c r="F19" s="21">
        <f t="shared" si="3"/>
        <v>100375000</v>
      </c>
      <c r="G19" s="21">
        <f t="shared" si="3"/>
        <v>15317926</v>
      </c>
      <c r="H19" s="21">
        <f t="shared" si="3"/>
        <v>11012254</v>
      </c>
      <c r="I19" s="21">
        <f t="shared" si="3"/>
        <v>4284321</v>
      </c>
      <c r="J19" s="21">
        <f t="shared" si="3"/>
        <v>30614501</v>
      </c>
      <c r="K19" s="21">
        <f t="shared" si="3"/>
        <v>10315251</v>
      </c>
      <c r="L19" s="21">
        <f t="shared" si="3"/>
        <v>4483458</v>
      </c>
      <c r="M19" s="21">
        <f t="shared" si="3"/>
        <v>4106394</v>
      </c>
      <c r="N19" s="21">
        <f t="shared" si="3"/>
        <v>18905103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49519604</v>
      </c>
      <c r="X19" s="21">
        <f t="shared" si="3"/>
        <v>20711388</v>
      </c>
      <c r="Y19" s="21">
        <f t="shared" si="3"/>
        <v>28808216</v>
      </c>
      <c r="Z19" s="4">
        <f>+IF(X19&lt;&gt;0,+(Y19/X19)*100,0)</f>
        <v>139.09360396319167</v>
      </c>
      <c r="AA19" s="19">
        <f>SUM(AA20:AA23)</f>
        <v>100375000</v>
      </c>
    </row>
    <row r="20" spans="1:27" ht="12.75">
      <c r="A20" s="5" t="s">
        <v>47</v>
      </c>
      <c r="B20" s="3"/>
      <c r="C20" s="22"/>
      <c r="D20" s="22"/>
      <c r="E20" s="23">
        <v>22967000</v>
      </c>
      <c r="F20" s="24">
        <v>22967000</v>
      </c>
      <c r="G20" s="24">
        <v>1640765</v>
      </c>
      <c r="H20" s="24">
        <v>7896126</v>
      </c>
      <c r="I20" s="24">
        <v>1348506</v>
      </c>
      <c r="J20" s="24">
        <v>10885397</v>
      </c>
      <c r="K20" s="24">
        <v>1334476</v>
      </c>
      <c r="L20" s="24">
        <v>1446874</v>
      </c>
      <c r="M20" s="24">
        <v>1730514</v>
      </c>
      <c r="N20" s="24">
        <v>4511864</v>
      </c>
      <c r="O20" s="24"/>
      <c r="P20" s="24"/>
      <c r="Q20" s="24"/>
      <c r="R20" s="24"/>
      <c r="S20" s="24"/>
      <c r="T20" s="24"/>
      <c r="U20" s="24"/>
      <c r="V20" s="24"/>
      <c r="W20" s="24">
        <v>15397261</v>
      </c>
      <c r="X20" s="24">
        <v>11919090</v>
      </c>
      <c r="Y20" s="24">
        <v>3478171</v>
      </c>
      <c r="Z20" s="6">
        <v>29.18</v>
      </c>
      <c r="AA20" s="22">
        <v>22967000</v>
      </c>
    </row>
    <row r="21" spans="1:27" ht="12.75">
      <c r="A21" s="5" t="s">
        <v>48</v>
      </c>
      <c r="B21" s="3"/>
      <c r="C21" s="22"/>
      <c r="D21" s="22"/>
      <c r="E21" s="23">
        <v>28865000</v>
      </c>
      <c r="F21" s="24">
        <v>28865000</v>
      </c>
      <c r="G21" s="24">
        <v>11635995</v>
      </c>
      <c r="H21" s="24">
        <v>1053400</v>
      </c>
      <c r="I21" s="24">
        <v>1020497</v>
      </c>
      <c r="J21" s="24">
        <v>13709892</v>
      </c>
      <c r="K21" s="24">
        <v>6817854</v>
      </c>
      <c r="L21" s="24">
        <v>1167898</v>
      </c>
      <c r="M21" s="24">
        <v>506936</v>
      </c>
      <c r="N21" s="24">
        <v>8492688</v>
      </c>
      <c r="O21" s="24"/>
      <c r="P21" s="24"/>
      <c r="Q21" s="24"/>
      <c r="R21" s="24"/>
      <c r="S21" s="24"/>
      <c r="T21" s="24"/>
      <c r="U21" s="24"/>
      <c r="V21" s="24"/>
      <c r="W21" s="24">
        <v>22202580</v>
      </c>
      <c r="X21" s="24">
        <v>4492632</v>
      </c>
      <c r="Y21" s="24">
        <v>17709948</v>
      </c>
      <c r="Z21" s="6">
        <v>394.2</v>
      </c>
      <c r="AA21" s="22">
        <v>28865000</v>
      </c>
    </row>
    <row r="22" spans="1:27" ht="12.75">
      <c r="A22" s="5" t="s">
        <v>49</v>
      </c>
      <c r="B22" s="3"/>
      <c r="C22" s="25"/>
      <c r="D22" s="25"/>
      <c r="E22" s="26">
        <v>38435000</v>
      </c>
      <c r="F22" s="27">
        <v>38435000</v>
      </c>
      <c r="G22" s="27">
        <v>1135592</v>
      </c>
      <c r="H22" s="27">
        <v>1158192</v>
      </c>
      <c r="I22" s="27">
        <v>1010247</v>
      </c>
      <c r="J22" s="27">
        <v>3304031</v>
      </c>
      <c r="K22" s="27">
        <v>1257954</v>
      </c>
      <c r="L22" s="27">
        <v>963823</v>
      </c>
      <c r="M22" s="27">
        <v>963942</v>
      </c>
      <c r="N22" s="27">
        <v>3185719</v>
      </c>
      <c r="O22" s="27"/>
      <c r="P22" s="27"/>
      <c r="Q22" s="27"/>
      <c r="R22" s="27"/>
      <c r="S22" s="27"/>
      <c r="T22" s="27"/>
      <c r="U22" s="27"/>
      <c r="V22" s="27"/>
      <c r="W22" s="27">
        <v>6489750</v>
      </c>
      <c r="X22" s="27">
        <v>280104</v>
      </c>
      <c r="Y22" s="27">
        <v>6209646</v>
      </c>
      <c r="Z22" s="7">
        <v>2216.91</v>
      </c>
      <c r="AA22" s="25">
        <v>38435000</v>
      </c>
    </row>
    <row r="23" spans="1:27" ht="12.75">
      <c r="A23" s="5" t="s">
        <v>50</v>
      </c>
      <c r="B23" s="3"/>
      <c r="C23" s="22"/>
      <c r="D23" s="22"/>
      <c r="E23" s="23">
        <v>10108000</v>
      </c>
      <c r="F23" s="24">
        <v>10108000</v>
      </c>
      <c r="G23" s="24">
        <v>905574</v>
      </c>
      <c r="H23" s="24">
        <v>904536</v>
      </c>
      <c r="I23" s="24">
        <v>905071</v>
      </c>
      <c r="J23" s="24">
        <v>2715181</v>
      </c>
      <c r="K23" s="24">
        <v>904967</v>
      </c>
      <c r="L23" s="24">
        <v>904863</v>
      </c>
      <c r="M23" s="24">
        <v>905002</v>
      </c>
      <c r="N23" s="24">
        <v>2714832</v>
      </c>
      <c r="O23" s="24"/>
      <c r="P23" s="24"/>
      <c r="Q23" s="24"/>
      <c r="R23" s="24"/>
      <c r="S23" s="24"/>
      <c r="T23" s="24"/>
      <c r="U23" s="24"/>
      <c r="V23" s="24"/>
      <c r="W23" s="24">
        <v>5430013</v>
      </c>
      <c r="X23" s="24">
        <v>4019562</v>
      </c>
      <c r="Y23" s="24">
        <v>1410451</v>
      </c>
      <c r="Z23" s="6">
        <v>35.09</v>
      </c>
      <c r="AA23" s="22">
        <v>10108000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188533827</v>
      </c>
      <c r="F25" s="46">
        <f t="shared" si="4"/>
        <v>188533827</v>
      </c>
      <c r="G25" s="46">
        <f t="shared" si="4"/>
        <v>37192124</v>
      </c>
      <c r="H25" s="46">
        <f t="shared" si="4"/>
        <v>14579924</v>
      </c>
      <c r="I25" s="46">
        <f t="shared" si="4"/>
        <v>6039579</v>
      </c>
      <c r="J25" s="46">
        <f t="shared" si="4"/>
        <v>57811627</v>
      </c>
      <c r="K25" s="46">
        <f t="shared" si="4"/>
        <v>12660611</v>
      </c>
      <c r="L25" s="46">
        <f t="shared" si="4"/>
        <v>7006153</v>
      </c>
      <c r="M25" s="46">
        <f t="shared" si="4"/>
        <v>21224573</v>
      </c>
      <c r="N25" s="46">
        <f t="shared" si="4"/>
        <v>40891337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98702964</v>
      </c>
      <c r="X25" s="46">
        <f t="shared" si="4"/>
        <v>103782846</v>
      </c>
      <c r="Y25" s="46">
        <f t="shared" si="4"/>
        <v>-5079882</v>
      </c>
      <c r="Z25" s="47">
        <f>+IF(X25&lt;&gt;0,+(Y25/X25)*100,0)</f>
        <v>-4.894722197153854</v>
      </c>
      <c r="AA25" s="44">
        <f>+AA5+AA9+AA15+AA19+AA24</f>
        <v>188533827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142965754</v>
      </c>
      <c r="F28" s="21">
        <f t="shared" si="5"/>
        <v>142965754</v>
      </c>
      <c r="G28" s="21">
        <f t="shared" si="5"/>
        <v>5448454</v>
      </c>
      <c r="H28" s="21">
        <f t="shared" si="5"/>
        <v>4062737</v>
      </c>
      <c r="I28" s="21">
        <f t="shared" si="5"/>
        <v>3852318</v>
      </c>
      <c r="J28" s="21">
        <f t="shared" si="5"/>
        <v>13363509</v>
      </c>
      <c r="K28" s="21">
        <f t="shared" si="5"/>
        <v>3699045</v>
      </c>
      <c r="L28" s="21">
        <f t="shared" si="5"/>
        <v>4497892</v>
      </c>
      <c r="M28" s="21">
        <f t="shared" si="5"/>
        <v>3575836</v>
      </c>
      <c r="N28" s="21">
        <f t="shared" si="5"/>
        <v>11772773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25136282</v>
      </c>
      <c r="X28" s="21">
        <f t="shared" si="5"/>
        <v>52911387</v>
      </c>
      <c r="Y28" s="21">
        <f t="shared" si="5"/>
        <v>-27775105</v>
      </c>
      <c r="Z28" s="4">
        <f>+IF(X28&lt;&gt;0,+(Y28/X28)*100,0)</f>
        <v>-52.49362485999469</v>
      </c>
      <c r="AA28" s="19">
        <f>SUM(AA29:AA31)</f>
        <v>142965754</v>
      </c>
    </row>
    <row r="29" spans="1:27" ht="12.75">
      <c r="A29" s="5" t="s">
        <v>33</v>
      </c>
      <c r="B29" s="3"/>
      <c r="C29" s="22"/>
      <c r="D29" s="22"/>
      <c r="E29" s="23">
        <v>3859402</v>
      </c>
      <c r="F29" s="24">
        <v>3859402</v>
      </c>
      <c r="G29" s="24">
        <v>1485502</v>
      </c>
      <c r="H29" s="24">
        <v>844557</v>
      </c>
      <c r="I29" s="24">
        <v>898891</v>
      </c>
      <c r="J29" s="24">
        <v>3228950</v>
      </c>
      <c r="K29" s="24">
        <v>935463</v>
      </c>
      <c r="L29" s="24">
        <v>956959</v>
      </c>
      <c r="M29" s="24">
        <v>826814</v>
      </c>
      <c r="N29" s="24">
        <v>2719236</v>
      </c>
      <c r="O29" s="24"/>
      <c r="P29" s="24"/>
      <c r="Q29" s="24"/>
      <c r="R29" s="24"/>
      <c r="S29" s="24"/>
      <c r="T29" s="24"/>
      <c r="U29" s="24"/>
      <c r="V29" s="24"/>
      <c r="W29" s="24">
        <v>5948186</v>
      </c>
      <c r="X29" s="24">
        <v>7253896</v>
      </c>
      <c r="Y29" s="24">
        <v>-1305710</v>
      </c>
      <c r="Z29" s="6">
        <v>-18</v>
      </c>
      <c r="AA29" s="22">
        <v>3859402</v>
      </c>
    </row>
    <row r="30" spans="1:27" ht="12.75">
      <c r="A30" s="5" t="s">
        <v>34</v>
      </c>
      <c r="B30" s="3"/>
      <c r="C30" s="25"/>
      <c r="D30" s="25"/>
      <c r="E30" s="26">
        <v>139106352</v>
      </c>
      <c r="F30" s="27">
        <v>139106352</v>
      </c>
      <c r="G30" s="27">
        <v>3616511</v>
      </c>
      <c r="H30" s="27">
        <v>2975983</v>
      </c>
      <c r="I30" s="27">
        <v>2904699</v>
      </c>
      <c r="J30" s="27">
        <v>9497193</v>
      </c>
      <c r="K30" s="27">
        <v>2684147</v>
      </c>
      <c r="L30" s="27">
        <v>3173108</v>
      </c>
      <c r="M30" s="27">
        <v>2690089</v>
      </c>
      <c r="N30" s="27">
        <v>8547344</v>
      </c>
      <c r="O30" s="27"/>
      <c r="P30" s="27"/>
      <c r="Q30" s="27"/>
      <c r="R30" s="27"/>
      <c r="S30" s="27"/>
      <c r="T30" s="27"/>
      <c r="U30" s="27"/>
      <c r="V30" s="27"/>
      <c r="W30" s="27">
        <v>18044537</v>
      </c>
      <c r="X30" s="27">
        <v>45022613</v>
      </c>
      <c r="Y30" s="27">
        <v>-26978076</v>
      </c>
      <c r="Z30" s="7">
        <v>-59.92</v>
      </c>
      <c r="AA30" s="25">
        <v>139106352</v>
      </c>
    </row>
    <row r="31" spans="1:27" ht="12.75">
      <c r="A31" s="5" t="s">
        <v>35</v>
      </c>
      <c r="B31" s="3"/>
      <c r="C31" s="22"/>
      <c r="D31" s="22"/>
      <c r="E31" s="23"/>
      <c r="F31" s="24"/>
      <c r="G31" s="24">
        <v>346441</v>
      </c>
      <c r="H31" s="24">
        <v>242197</v>
      </c>
      <c r="I31" s="24">
        <v>48728</v>
      </c>
      <c r="J31" s="24">
        <v>637366</v>
      </c>
      <c r="K31" s="24">
        <v>79435</v>
      </c>
      <c r="L31" s="24">
        <v>367825</v>
      </c>
      <c r="M31" s="24">
        <v>58933</v>
      </c>
      <c r="N31" s="24">
        <v>506193</v>
      </c>
      <c r="O31" s="24"/>
      <c r="P31" s="24"/>
      <c r="Q31" s="24"/>
      <c r="R31" s="24"/>
      <c r="S31" s="24"/>
      <c r="T31" s="24"/>
      <c r="U31" s="24"/>
      <c r="V31" s="24"/>
      <c r="W31" s="24">
        <v>1143559</v>
      </c>
      <c r="X31" s="24">
        <v>634878</v>
      </c>
      <c r="Y31" s="24">
        <v>508681</v>
      </c>
      <c r="Z31" s="6">
        <v>80.12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52676</v>
      </c>
      <c r="H32" s="21">
        <f t="shared" si="6"/>
        <v>33691</v>
      </c>
      <c r="I32" s="21">
        <f t="shared" si="6"/>
        <v>34144</v>
      </c>
      <c r="J32" s="21">
        <f t="shared" si="6"/>
        <v>120511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120511</v>
      </c>
      <c r="X32" s="21">
        <f t="shared" si="6"/>
        <v>2380422</v>
      </c>
      <c r="Y32" s="21">
        <f t="shared" si="6"/>
        <v>-2259911</v>
      </c>
      <c r="Z32" s="4">
        <f>+IF(X32&lt;&gt;0,+(Y32/X32)*100,0)</f>
        <v>-94.93741025750896</v>
      </c>
      <c r="AA32" s="19">
        <f>SUM(AA33:AA37)</f>
        <v>0</v>
      </c>
    </row>
    <row r="33" spans="1:27" ht="12.75">
      <c r="A33" s="5" t="s">
        <v>37</v>
      </c>
      <c r="B33" s="3"/>
      <c r="C33" s="22"/>
      <c r="D33" s="22"/>
      <c r="E33" s="23"/>
      <c r="F33" s="24"/>
      <c r="G33" s="24">
        <v>52676</v>
      </c>
      <c r="H33" s="24">
        <v>33691</v>
      </c>
      <c r="I33" s="24">
        <v>33615</v>
      </c>
      <c r="J33" s="24">
        <v>119982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119982</v>
      </c>
      <c r="X33" s="24">
        <v>805962</v>
      </c>
      <c r="Y33" s="24">
        <v>-685980</v>
      </c>
      <c r="Z33" s="6">
        <v>-85.11</v>
      </c>
      <c r="AA33" s="22"/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>
        <v>529</v>
      </c>
      <c r="J34" s="24">
        <v>529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529</v>
      </c>
      <c r="X34" s="24">
        <v>36996</v>
      </c>
      <c r="Y34" s="24">
        <v>-36467</v>
      </c>
      <c r="Z34" s="6">
        <v>-98.57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1511040</v>
      </c>
      <c r="Y36" s="24">
        <v>-1511040</v>
      </c>
      <c r="Z36" s="6">
        <v>-100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26424</v>
      </c>
      <c r="Y37" s="27">
        <v>-26424</v>
      </c>
      <c r="Z37" s="7">
        <v>-100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292134</v>
      </c>
      <c r="H38" s="21">
        <f t="shared" si="7"/>
        <v>301455</v>
      </c>
      <c r="I38" s="21">
        <f t="shared" si="7"/>
        <v>242639</v>
      </c>
      <c r="J38" s="21">
        <f t="shared" si="7"/>
        <v>836228</v>
      </c>
      <c r="K38" s="21">
        <f t="shared" si="7"/>
        <v>292430</v>
      </c>
      <c r="L38" s="21">
        <f t="shared" si="7"/>
        <v>274068</v>
      </c>
      <c r="M38" s="21">
        <f t="shared" si="7"/>
        <v>220765</v>
      </c>
      <c r="N38" s="21">
        <f t="shared" si="7"/>
        <v>787263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1623491</v>
      </c>
      <c r="X38" s="21">
        <f t="shared" si="7"/>
        <v>5371645</v>
      </c>
      <c r="Y38" s="21">
        <f t="shared" si="7"/>
        <v>-3748154</v>
      </c>
      <c r="Z38" s="4">
        <f>+IF(X38&lt;&gt;0,+(Y38/X38)*100,0)</f>
        <v>-69.77665128652396</v>
      </c>
      <c r="AA38" s="19">
        <f>SUM(AA39:AA41)</f>
        <v>0</v>
      </c>
    </row>
    <row r="39" spans="1:27" ht="12.75">
      <c r="A39" s="5" t="s">
        <v>43</v>
      </c>
      <c r="B39" s="3"/>
      <c r="C39" s="22"/>
      <c r="D39" s="22"/>
      <c r="E39" s="23"/>
      <c r="F39" s="24"/>
      <c r="G39" s="24">
        <v>117241</v>
      </c>
      <c r="H39" s="24">
        <v>130140</v>
      </c>
      <c r="I39" s="24">
        <v>92282</v>
      </c>
      <c r="J39" s="24">
        <v>339663</v>
      </c>
      <c r="K39" s="24">
        <v>155985</v>
      </c>
      <c r="L39" s="24">
        <v>102003</v>
      </c>
      <c r="M39" s="24">
        <v>93972</v>
      </c>
      <c r="N39" s="24">
        <v>351960</v>
      </c>
      <c r="O39" s="24"/>
      <c r="P39" s="24"/>
      <c r="Q39" s="24"/>
      <c r="R39" s="24"/>
      <c r="S39" s="24"/>
      <c r="T39" s="24"/>
      <c r="U39" s="24"/>
      <c r="V39" s="24"/>
      <c r="W39" s="24">
        <v>691623</v>
      </c>
      <c r="X39" s="24">
        <v>2156161</v>
      </c>
      <c r="Y39" s="24">
        <v>-1464538</v>
      </c>
      <c r="Z39" s="6">
        <v>-67.92</v>
      </c>
      <c r="AA39" s="22"/>
    </row>
    <row r="40" spans="1:27" ht="12.75">
      <c r="A40" s="5" t="s">
        <v>44</v>
      </c>
      <c r="B40" s="3"/>
      <c r="C40" s="22"/>
      <c r="D40" s="22"/>
      <c r="E40" s="23"/>
      <c r="F40" s="24"/>
      <c r="G40" s="24">
        <v>174893</v>
      </c>
      <c r="H40" s="24">
        <v>171315</v>
      </c>
      <c r="I40" s="24">
        <v>150357</v>
      </c>
      <c r="J40" s="24">
        <v>496565</v>
      </c>
      <c r="K40" s="24">
        <v>136445</v>
      </c>
      <c r="L40" s="24">
        <v>172065</v>
      </c>
      <c r="M40" s="24">
        <v>126793</v>
      </c>
      <c r="N40" s="24">
        <v>435303</v>
      </c>
      <c r="O40" s="24"/>
      <c r="P40" s="24"/>
      <c r="Q40" s="24"/>
      <c r="R40" s="24"/>
      <c r="S40" s="24"/>
      <c r="T40" s="24"/>
      <c r="U40" s="24"/>
      <c r="V40" s="24"/>
      <c r="W40" s="24">
        <v>931868</v>
      </c>
      <c r="X40" s="24">
        <v>3215484</v>
      </c>
      <c r="Y40" s="24">
        <v>-2283616</v>
      </c>
      <c r="Z40" s="6">
        <v>-71.02</v>
      </c>
      <c r="AA40" s="22"/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37181000</v>
      </c>
      <c r="F42" s="21">
        <f t="shared" si="8"/>
        <v>37181000</v>
      </c>
      <c r="G42" s="21">
        <f t="shared" si="8"/>
        <v>5737210</v>
      </c>
      <c r="H42" s="21">
        <f t="shared" si="8"/>
        <v>4743498</v>
      </c>
      <c r="I42" s="21">
        <f t="shared" si="8"/>
        <v>2150884</v>
      </c>
      <c r="J42" s="21">
        <f t="shared" si="8"/>
        <v>12631592</v>
      </c>
      <c r="K42" s="21">
        <f t="shared" si="8"/>
        <v>4513432</v>
      </c>
      <c r="L42" s="21">
        <f t="shared" si="8"/>
        <v>1688874</v>
      </c>
      <c r="M42" s="21">
        <f t="shared" si="8"/>
        <v>797162</v>
      </c>
      <c r="N42" s="21">
        <f t="shared" si="8"/>
        <v>6999468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19631060</v>
      </c>
      <c r="X42" s="21">
        <f t="shared" si="8"/>
        <v>29045795</v>
      </c>
      <c r="Y42" s="21">
        <f t="shared" si="8"/>
        <v>-9414735</v>
      </c>
      <c r="Z42" s="4">
        <f>+IF(X42&lt;&gt;0,+(Y42/X42)*100,0)</f>
        <v>-32.413418190137335</v>
      </c>
      <c r="AA42" s="19">
        <f>SUM(AA43:AA46)</f>
        <v>37181000</v>
      </c>
    </row>
    <row r="43" spans="1:27" ht="12.75">
      <c r="A43" s="5" t="s">
        <v>47</v>
      </c>
      <c r="B43" s="3"/>
      <c r="C43" s="22"/>
      <c r="D43" s="22"/>
      <c r="E43" s="23">
        <v>35181000</v>
      </c>
      <c r="F43" s="24">
        <v>35181000</v>
      </c>
      <c r="G43" s="24">
        <v>4607317</v>
      </c>
      <c r="H43" s="24">
        <v>4008973</v>
      </c>
      <c r="I43" s="24">
        <v>978741</v>
      </c>
      <c r="J43" s="24">
        <v>9595031</v>
      </c>
      <c r="K43" s="24">
        <v>2511887</v>
      </c>
      <c r="L43" s="24">
        <v>756143</v>
      </c>
      <c r="M43" s="24">
        <v>261613</v>
      </c>
      <c r="N43" s="24">
        <v>3529643</v>
      </c>
      <c r="O43" s="24"/>
      <c r="P43" s="24"/>
      <c r="Q43" s="24"/>
      <c r="R43" s="24"/>
      <c r="S43" s="24"/>
      <c r="T43" s="24"/>
      <c r="U43" s="24"/>
      <c r="V43" s="24"/>
      <c r="W43" s="24">
        <v>13124674</v>
      </c>
      <c r="X43" s="24">
        <v>14638434</v>
      </c>
      <c r="Y43" s="24">
        <v>-1513760</v>
      </c>
      <c r="Z43" s="6">
        <v>-10.34</v>
      </c>
      <c r="AA43" s="22">
        <v>35181000</v>
      </c>
    </row>
    <row r="44" spans="1:27" ht="12.75">
      <c r="A44" s="5" t="s">
        <v>48</v>
      </c>
      <c r="B44" s="3"/>
      <c r="C44" s="22"/>
      <c r="D44" s="22"/>
      <c r="E44" s="23">
        <v>2000000</v>
      </c>
      <c r="F44" s="24">
        <v>2000000</v>
      </c>
      <c r="G44" s="24">
        <v>327354</v>
      </c>
      <c r="H44" s="24">
        <v>33103</v>
      </c>
      <c r="I44" s="24">
        <v>219400</v>
      </c>
      <c r="J44" s="24">
        <v>579857</v>
      </c>
      <c r="K44" s="24">
        <v>610664</v>
      </c>
      <c r="L44" s="24">
        <v>224209</v>
      </c>
      <c r="M44" s="24">
        <v>26163</v>
      </c>
      <c r="N44" s="24">
        <v>861036</v>
      </c>
      <c r="O44" s="24"/>
      <c r="P44" s="24"/>
      <c r="Q44" s="24"/>
      <c r="R44" s="24"/>
      <c r="S44" s="24"/>
      <c r="T44" s="24"/>
      <c r="U44" s="24"/>
      <c r="V44" s="24"/>
      <c r="W44" s="24">
        <v>1440893</v>
      </c>
      <c r="X44" s="24">
        <v>7850429</v>
      </c>
      <c r="Y44" s="24">
        <v>-6409536</v>
      </c>
      <c r="Z44" s="6">
        <v>-81.65</v>
      </c>
      <c r="AA44" s="22">
        <v>2000000</v>
      </c>
    </row>
    <row r="45" spans="1:27" ht="12.75">
      <c r="A45" s="5" t="s">
        <v>49</v>
      </c>
      <c r="B45" s="3"/>
      <c r="C45" s="25"/>
      <c r="D45" s="25"/>
      <c r="E45" s="26"/>
      <c r="F45" s="27"/>
      <c r="G45" s="27">
        <v>802539</v>
      </c>
      <c r="H45" s="27">
        <v>701422</v>
      </c>
      <c r="I45" s="27">
        <v>952743</v>
      </c>
      <c r="J45" s="27">
        <v>2456704</v>
      </c>
      <c r="K45" s="27">
        <v>1390881</v>
      </c>
      <c r="L45" s="27">
        <v>708522</v>
      </c>
      <c r="M45" s="27">
        <v>509386</v>
      </c>
      <c r="N45" s="27">
        <v>2608789</v>
      </c>
      <c r="O45" s="27"/>
      <c r="P45" s="27"/>
      <c r="Q45" s="27"/>
      <c r="R45" s="27"/>
      <c r="S45" s="27"/>
      <c r="T45" s="27"/>
      <c r="U45" s="27"/>
      <c r="V45" s="27"/>
      <c r="W45" s="27">
        <v>5065493</v>
      </c>
      <c r="X45" s="27">
        <v>2963916</v>
      </c>
      <c r="Y45" s="27">
        <v>2101577</v>
      </c>
      <c r="Z45" s="7">
        <v>70.91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3593016</v>
      </c>
      <c r="Y46" s="24">
        <v>-3593016</v>
      </c>
      <c r="Z46" s="6">
        <v>-100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180146754</v>
      </c>
      <c r="F48" s="46">
        <f t="shared" si="9"/>
        <v>180146754</v>
      </c>
      <c r="G48" s="46">
        <f t="shared" si="9"/>
        <v>11530474</v>
      </c>
      <c r="H48" s="46">
        <f t="shared" si="9"/>
        <v>9141381</v>
      </c>
      <c r="I48" s="46">
        <f t="shared" si="9"/>
        <v>6279985</v>
      </c>
      <c r="J48" s="46">
        <f t="shared" si="9"/>
        <v>26951840</v>
      </c>
      <c r="K48" s="46">
        <f t="shared" si="9"/>
        <v>8504907</v>
      </c>
      <c r="L48" s="46">
        <f t="shared" si="9"/>
        <v>6460834</v>
      </c>
      <c r="M48" s="46">
        <f t="shared" si="9"/>
        <v>4593763</v>
      </c>
      <c r="N48" s="46">
        <f t="shared" si="9"/>
        <v>19559504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46511344</v>
      </c>
      <c r="X48" s="46">
        <f t="shared" si="9"/>
        <v>89709249</v>
      </c>
      <c r="Y48" s="46">
        <f t="shared" si="9"/>
        <v>-43197905</v>
      </c>
      <c r="Z48" s="47">
        <f>+IF(X48&lt;&gt;0,+(Y48/X48)*100,0)</f>
        <v>-48.15323445634909</v>
      </c>
      <c r="AA48" s="44">
        <f>+AA28+AA32+AA38+AA42+AA47</f>
        <v>180146754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8387073</v>
      </c>
      <c r="F49" s="50">
        <f t="shared" si="10"/>
        <v>8387073</v>
      </c>
      <c r="G49" s="50">
        <f t="shared" si="10"/>
        <v>25661650</v>
      </c>
      <c r="H49" s="50">
        <f t="shared" si="10"/>
        <v>5438543</v>
      </c>
      <c r="I49" s="50">
        <f t="shared" si="10"/>
        <v>-240406</v>
      </c>
      <c r="J49" s="50">
        <f t="shared" si="10"/>
        <v>30859787</v>
      </c>
      <c r="K49" s="50">
        <f t="shared" si="10"/>
        <v>4155704</v>
      </c>
      <c r="L49" s="50">
        <f t="shared" si="10"/>
        <v>545319</v>
      </c>
      <c r="M49" s="50">
        <f t="shared" si="10"/>
        <v>16630810</v>
      </c>
      <c r="N49" s="50">
        <f t="shared" si="10"/>
        <v>21331833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52191620</v>
      </c>
      <c r="X49" s="50">
        <f>IF(F25=F48,0,X25-X48)</f>
        <v>14073597</v>
      </c>
      <c r="Y49" s="50">
        <f t="shared" si="10"/>
        <v>38118023</v>
      </c>
      <c r="Z49" s="51">
        <f>+IF(X49&lt;&gt;0,+(Y49/X49)*100,0)</f>
        <v>270.8477655001774</v>
      </c>
      <c r="AA49" s="48">
        <f>+AA25-AA48</f>
        <v>8387073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286208491</v>
      </c>
      <c r="D5" s="19">
        <f>SUM(D6:D8)</f>
        <v>0</v>
      </c>
      <c r="E5" s="20">
        <f t="shared" si="0"/>
        <v>317519756</v>
      </c>
      <c r="F5" s="21">
        <f t="shared" si="0"/>
        <v>317519756</v>
      </c>
      <c r="G5" s="21">
        <f t="shared" si="0"/>
        <v>96786555</v>
      </c>
      <c r="H5" s="21">
        <f t="shared" si="0"/>
        <v>9884914</v>
      </c>
      <c r="I5" s="21">
        <f t="shared" si="0"/>
        <v>7632694</v>
      </c>
      <c r="J5" s="21">
        <f t="shared" si="0"/>
        <v>114304163</v>
      </c>
      <c r="K5" s="21">
        <f t="shared" si="0"/>
        <v>7556685</v>
      </c>
      <c r="L5" s="21">
        <f t="shared" si="0"/>
        <v>7503242</v>
      </c>
      <c r="M5" s="21">
        <f t="shared" si="0"/>
        <v>52549146</v>
      </c>
      <c r="N5" s="21">
        <f t="shared" si="0"/>
        <v>67609073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181913236</v>
      </c>
      <c r="X5" s="21">
        <f t="shared" si="0"/>
        <v>158759880</v>
      </c>
      <c r="Y5" s="21">
        <f t="shared" si="0"/>
        <v>23153356</v>
      </c>
      <c r="Z5" s="4">
        <f>+IF(X5&lt;&gt;0,+(Y5/X5)*100,0)</f>
        <v>14.583883535311315</v>
      </c>
      <c r="AA5" s="19">
        <f>SUM(AA6:AA8)</f>
        <v>317519756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285459878</v>
      </c>
      <c r="D7" s="25"/>
      <c r="E7" s="26">
        <v>317519756</v>
      </c>
      <c r="F7" s="27">
        <v>317519756</v>
      </c>
      <c r="G7" s="27">
        <v>80322914</v>
      </c>
      <c r="H7" s="27">
        <v>9865631</v>
      </c>
      <c r="I7" s="27">
        <v>7632694</v>
      </c>
      <c r="J7" s="27">
        <v>97821239</v>
      </c>
      <c r="K7" s="27">
        <v>7556685</v>
      </c>
      <c r="L7" s="27">
        <v>7503242</v>
      </c>
      <c r="M7" s="27">
        <v>52549146</v>
      </c>
      <c r="N7" s="27">
        <v>67609073</v>
      </c>
      <c r="O7" s="27"/>
      <c r="P7" s="27"/>
      <c r="Q7" s="27"/>
      <c r="R7" s="27"/>
      <c r="S7" s="27"/>
      <c r="T7" s="27"/>
      <c r="U7" s="27"/>
      <c r="V7" s="27"/>
      <c r="W7" s="27">
        <v>165430312</v>
      </c>
      <c r="X7" s="27">
        <v>158759880</v>
      </c>
      <c r="Y7" s="27">
        <v>6670432</v>
      </c>
      <c r="Z7" s="7">
        <v>4.2</v>
      </c>
      <c r="AA7" s="25">
        <v>317519756</v>
      </c>
    </row>
    <row r="8" spans="1:27" ht="12.75">
      <c r="A8" s="5" t="s">
        <v>35</v>
      </c>
      <c r="B8" s="3"/>
      <c r="C8" s="22">
        <v>748613</v>
      </c>
      <c r="D8" s="22"/>
      <c r="E8" s="23"/>
      <c r="F8" s="24"/>
      <c r="G8" s="24">
        <v>16463641</v>
      </c>
      <c r="H8" s="24">
        <v>19283</v>
      </c>
      <c r="I8" s="24"/>
      <c r="J8" s="24">
        <v>16482924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16482924</v>
      </c>
      <c r="X8" s="24"/>
      <c r="Y8" s="24">
        <v>16482924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2234012</v>
      </c>
      <c r="D9" s="19">
        <f>SUM(D10:D14)</f>
        <v>0</v>
      </c>
      <c r="E9" s="20">
        <f t="shared" si="1"/>
        <v>4523829</v>
      </c>
      <c r="F9" s="21">
        <f t="shared" si="1"/>
        <v>4523829</v>
      </c>
      <c r="G9" s="21">
        <f t="shared" si="1"/>
        <v>76981</v>
      </c>
      <c r="H9" s="21">
        <f t="shared" si="1"/>
        <v>68370</v>
      </c>
      <c r="I9" s="21">
        <f t="shared" si="1"/>
        <v>68213</v>
      </c>
      <c r="J9" s="21">
        <f t="shared" si="1"/>
        <v>213564</v>
      </c>
      <c r="K9" s="21">
        <f t="shared" si="1"/>
        <v>75173</v>
      </c>
      <c r="L9" s="21">
        <f t="shared" si="1"/>
        <v>1033716</v>
      </c>
      <c r="M9" s="21">
        <f t="shared" si="1"/>
        <v>66528</v>
      </c>
      <c r="N9" s="21">
        <f t="shared" si="1"/>
        <v>1175417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1388981</v>
      </c>
      <c r="X9" s="21">
        <f t="shared" si="1"/>
        <v>2161974</v>
      </c>
      <c r="Y9" s="21">
        <f t="shared" si="1"/>
        <v>-772993</v>
      </c>
      <c r="Z9" s="4">
        <f>+IF(X9&lt;&gt;0,+(Y9/X9)*100,0)</f>
        <v>-35.75403774513477</v>
      </c>
      <c r="AA9" s="19">
        <f>SUM(AA10:AA14)</f>
        <v>4523829</v>
      </c>
    </row>
    <row r="10" spans="1:27" ht="12.75">
      <c r="A10" s="5" t="s">
        <v>37</v>
      </c>
      <c r="B10" s="3"/>
      <c r="C10" s="22">
        <v>2200857</v>
      </c>
      <c r="D10" s="22"/>
      <c r="E10" s="23">
        <v>1506464</v>
      </c>
      <c r="F10" s="24">
        <v>1506464</v>
      </c>
      <c r="G10" s="24">
        <v>52118</v>
      </c>
      <c r="H10" s="24">
        <v>56948</v>
      </c>
      <c r="I10" s="24">
        <v>58499</v>
      </c>
      <c r="J10" s="24">
        <v>167565</v>
      </c>
      <c r="K10" s="24">
        <v>65177</v>
      </c>
      <c r="L10" s="24">
        <v>61532</v>
      </c>
      <c r="M10" s="24">
        <v>57002</v>
      </c>
      <c r="N10" s="24">
        <v>183711</v>
      </c>
      <c r="O10" s="24"/>
      <c r="P10" s="24"/>
      <c r="Q10" s="24"/>
      <c r="R10" s="24"/>
      <c r="S10" s="24"/>
      <c r="T10" s="24"/>
      <c r="U10" s="24"/>
      <c r="V10" s="24"/>
      <c r="W10" s="24">
        <v>351276</v>
      </c>
      <c r="X10" s="24">
        <v>2112006</v>
      </c>
      <c r="Y10" s="24">
        <v>-1760730</v>
      </c>
      <c r="Z10" s="6">
        <v>-83.37</v>
      </c>
      <c r="AA10" s="22">
        <v>1506464</v>
      </c>
    </row>
    <row r="11" spans="1:27" ht="12.75">
      <c r="A11" s="5" t="s">
        <v>38</v>
      </c>
      <c r="B11" s="3"/>
      <c r="C11" s="22">
        <v>13405</v>
      </c>
      <c r="D11" s="22"/>
      <c r="E11" s="23">
        <v>3017365</v>
      </c>
      <c r="F11" s="24">
        <v>3017365</v>
      </c>
      <c r="G11" s="24">
        <v>24863</v>
      </c>
      <c r="H11" s="24">
        <v>11422</v>
      </c>
      <c r="I11" s="24">
        <v>9714</v>
      </c>
      <c r="J11" s="24">
        <v>45999</v>
      </c>
      <c r="K11" s="24">
        <v>9996</v>
      </c>
      <c r="L11" s="24">
        <v>972184</v>
      </c>
      <c r="M11" s="24">
        <v>9526</v>
      </c>
      <c r="N11" s="24">
        <v>991706</v>
      </c>
      <c r="O11" s="24"/>
      <c r="P11" s="24"/>
      <c r="Q11" s="24"/>
      <c r="R11" s="24"/>
      <c r="S11" s="24"/>
      <c r="T11" s="24"/>
      <c r="U11" s="24"/>
      <c r="V11" s="24"/>
      <c r="W11" s="24">
        <v>1037705</v>
      </c>
      <c r="X11" s="24">
        <v>49968</v>
      </c>
      <c r="Y11" s="24">
        <v>987737</v>
      </c>
      <c r="Z11" s="6">
        <v>1976.74</v>
      </c>
      <c r="AA11" s="22">
        <v>3017365</v>
      </c>
    </row>
    <row r="12" spans="1:27" ht="12.75">
      <c r="A12" s="5" t="s">
        <v>39</v>
      </c>
      <c r="B12" s="3"/>
      <c r="C12" s="22">
        <v>19750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45237509</v>
      </c>
      <c r="D15" s="19">
        <f>SUM(D16:D18)</f>
        <v>0</v>
      </c>
      <c r="E15" s="20">
        <f t="shared" si="2"/>
        <v>42700520</v>
      </c>
      <c r="F15" s="21">
        <f t="shared" si="2"/>
        <v>42700520</v>
      </c>
      <c r="G15" s="21">
        <f t="shared" si="2"/>
        <v>5410</v>
      </c>
      <c r="H15" s="21">
        <f t="shared" si="2"/>
        <v>500</v>
      </c>
      <c r="I15" s="21">
        <f t="shared" si="2"/>
        <v>5354</v>
      </c>
      <c r="J15" s="21">
        <f t="shared" si="2"/>
        <v>11264</v>
      </c>
      <c r="K15" s="21">
        <f t="shared" si="2"/>
        <v>17654</v>
      </c>
      <c r="L15" s="21">
        <f t="shared" si="2"/>
        <v>7015894</v>
      </c>
      <c r="M15" s="21">
        <f t="shared" si="2"/>
        <v>2070566</v>
      </c>
      <c r="N15" s="21">
        <f t="shared" si="2"/>
        <v>9104114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9115378</v>
      </c>
      <c r="X15" s="21">
        <f t="shared" si="2"/>
        <v>21350262</v>
      </c>
      <c r="Y15" s="21">
        <f t="shared" si="2"/>
        <v>-12234884</v>
      </c>
      <c r="Z15" s="4">
        <f>+IF(X15&lt;&gt;0,+(Y15/X15)*100,0)</f>
        <v>-57.305545009236894</v>
      </c>
      <c r="AA15" s="19">
        <f>SUM(AA16:AA18)</f>
        <v>42700520</v>
      </c>
    </row>
    <row r="16" spans="1:27" ht="12.75">
      <c r="A16" s="5" t="s">
        <v>43</v>
      </c>
      <c r="B16" s="3"/>
      <c r="C16" s="22">
        <v>158813</v>
      </c>
      <c r="D16" s="22"/>
      <c r="E16" s="23">
        <v>1536520</v>
      </c>
      <c r="F16" s="24">
        <v>1536520</v>
      </c>
      <c r="G16" s="24">
        <v>5410</v>
      </c>
      <c r="H16" s="24">
        <v>500</v>
      </c>
      <c r="I16" s="24">
        <v>5354</v>
      </c>
      <c r="J16" s="24">
        <v>11264</v>
      </c>
      <c r="K16" s="24">
        <v>17654</v>
      </c>
      <c r="L16" s="24">
        <v>15894</v>
      </c>
      <c r="M16" s="24">
        <v>6566</v>
      </c>
      <c r="N16" s="24">
        <v>40114</v>
      </c>
      <c r="O16" s="24"/>
      <c r="P16" s="24"/>
      <c r="Q16" s="24"/>
      <c r="R16" s="24"/>
      <c r="S16" s="24"/>
      <c r="T16" s="24"/>
      <c r="U16" s="24"/>
      <c r="V16" s="24"/>
      <c r="W16" s="24">
        <v>51378</v>
      </c>
      <c r="X16" s="24">
        <v>21350262</v>
      </c>
      <c r="Y16" s="24">
        <v>-21298884</v>
      </c>
      <c r="Z16" s="6">
        <v>-99.76</v>
      </c>
      <c r="AA16" s="22">
        <v>1536520</v>
      </c>
    </row>
    <row r="17" spans="1:27" ht="12.75">
      <c r="A17" s="5" t="s">
        <v>44</v>
      </c>
      <c r="B17" s="3"/>
      <c r="C17" s="22">
        <v>45078696</v>
      </c>
      <c r="D17" s="22"/>
      <c r="E17" s="23">
        <v>41164000</v>
      </c>
      <c r="F17" s="24">
        <v>41164000</v>
      </c>
      <c r="G17" s="24"/>
      <c r="H17" s="24"/>
      <c r="I17" s="24"/>
      <c r="J17" s="24"/>
      <c r="K17" s="24"/>
      <c r="L17" s="24">
        <v>7000000</v>
      </c>
      <c r="M17" s="24">
        <v>2064000</v>
      </c>
      <c r="N17" s="24">
        <v>9064000</v>
      </c>
      <c r="O17" s="24"/>
      <c r="P17" s="24"/>
      <c r="Q17" s="24"/>
      <c r="R17" s="24"/>
      <c r="S17" s="24"/>
      <c r="T17" s="24"/>
      <c r="U17" s="24"/>
      <c r="V17" s="24"/>
      <c r="W17" s="24">
        <v>9064000</v>
      </c>
      <c r="X17" s="24"/>
      <c r="Y17" s="24">
        <v>9064000</v>
      </c>
      <c r="Z17" s="6">
        <v>0</v>
      </c>
      <c r="AA17" s="22">
        <v>41164000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312099233</v>
      </c>
      <c r="D19" s="19">
        <f>SUM(D20:D23)</f>
        <v>0</v>
      </c>
      <c r="E19" s="20">
        <f t="shared" si="3"/>
        <v>440493039</v>
      </c>
      <c r="F19" s="21">
        <f t="shared" si="3"/>
        <v>440493039</v>
      </c>
      <c r="G19" s="21">
        <f t="shared" si="3"/>
        <v>25046457</v>
      </c>
      <c r="H19" s="21">
        <f t="shared" si="3"/>
        <v>44789333</v>
      </c>
      <c r="I19" s="21">
        <f t="shared" si="3"/>
        <v>90782121</v>
      </c>
      <c r="J19" s="21">
        <f t="shared" si="3"/>
        <v>160617911</v>
      </c>
      <c r="K19" s="21">
        <f t="shared" si="3"/>
        <v>-1475871</v>
      </c>
      <c r="L19" s="21">
        <f t="shared" si="3"/>
        <v>28866905</v>
      </c>
      <c r="M19" s="21">
        <f t="shared" si="3"/>
        <v>25523742</v>
      </c>
      <c r="N19" s="21">
        <f t="shared" si="3"/>
        <v>52914776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213532687</v>
      </c>
      <c r="X19" s="21">
        <f t="shared" si="3"/>
        <v>211246518</v>
      </c>
      <c r="Y19" s="21">
        <f t="shared" si="3"/>
        <v>2286169</v>
      </c>
      <c r="Z19" s="4">
        <f>+IF(X19&lt;&gt;0,+(Y19/X19)*100,0)</f>
        <v>1.0822280157062756</v>
      </c>
      <c r="AA19" s="19">
        <f>SUM(AA20:AA23)</f>
        <v>440493039</v>
      </c>
    </row>
    <row r="20" spans="1:27" ht="12.75">
      <c r="A20" s="5" t="s">
        <v>47</v>
      </c>
      <c r="B20" s="3"/>
      <c r="C20" s="22">
        <v>144357173</v>
      </c>
      <c r="D20" s="22"/>
      <c r="E20" s="23">
        <v>210061955</v>
      </c>
      <c r="F20" s="24">
        <v>210061955</v>
      </c>
      <c r="G20" s="24">
        <v>10565455</v>
      </c>
      <c r="H20" s="24">
        <v>12510161</v>
      </c>
      <c r="I20" s="24">
        <v>31348785</v>
      </c>
      <c r="J20" s="24">
        <v>54424401</v>
      </c>
      <c r="K20" s="24">
        <v>18323550</v>
      </c>
      <c r="L20" s="24">
        <v>38111</v>
      </c>
      <c r="M20" s="24">
        <v>10996342</v>
      </c>
      <c r="N20" s="24">
        <v>29358003</v>
      </c>
      <c r="O20" s="24"/>
      <c r="P20" s="24"/>
      <c r="Q20" s="24"/>
      <c r="R20" s="24"/>
      <c r="S20" s="24"/>
      <c r="T20" s="24"/>
      <c r="U20" s="24"/>
      <c r="V20" s="24"/>
      <c r="W20" s="24">
        <v>83782404</v>
      </c>
      <c r="X20" s="24">
        <v>105030978</v>
      </c>
      <c r="Y20" s="24">
        <v>-21248574</v>
      </c>
      <c r="Z20" s="6">
        <v>-20.23</v>
      </c>
      <c r="AA20" s="22">
        <v>210061955</v>
      </c>
    </row>
    <row r="21" spans="1:27" ht="12.75">
      <c r="A21" s="5" t="s">
        <v>48</v>
      </c>
      <c r="B21" s="3"/>
      <c r="C21" s="22">
        <v>73492486</v>
      </c>
      <c r="D21" s="22"/>
      <c r="E21" s="23">
        <v>107676821</v>
      </c>
      <c r="F21" s="24">
        <v>107676821</v>
      </c>
      <c r="G21" s="24">
        <v>6034086</v>
      </c>
      <c r="H21" s="24">
        <v>20836291</v>
      </c>
      <c r="I21" s="24">
        <v>52464264</v>
      </c>
      <c r="J21" s="24">
        <v>79334641</v>
      </c>
      <c r="K21" s="24">
        <v>-31749138</v>
      </c>
      <c r="L21" s="24">
        <v>21831522</v>
      </c>
      <c r="M21" s="24">
        <v>7590096</v>
      </c>
      <c r="N21" s="24">
        <v>-2327520</v>
      </c>
      <c r="O21" s="24"/>
      <c r="P21" s="24"/>
      <c r="Q21" s="24"/>
      <c r="R21" s="24"/>
      <c r="S21" s="24"/>
      <c r="T21" s="24"/>
      <c r="U21" s="24"/>
      <c r="V21" s="24"/>
      <c r="W21" s="24">
        <v>77007121</v>
      </c>
      <c r="X21" s="24">
        <v>53838408</v>
      </c>
      <c r="Y21" s="24">
        <v>23168713</v>
      </c>
      <c r="Z21" s="6">
        <v>43.03</v>
      </c>
      <c r="AA21" s="22">
        <v>107676821</v>
      </c>
    </row>
    <row r="22" spans="1:27" ht="12.75">
      <c r="A22" s="5" t="s">
        <v>49</v>
      </c>
      <c r="B22" s="3"/>
      <c r="C22" s="25">
        <v>63769514</v>
      </c>
      <c r="D22" s="25"/>
      <c r="E22" s="26">
        <v>83689950</v>
      </c>
      <c r="F22" s="27">
        <v>83689950</v>
      </c>
      <c r="G22" s="27">
        <v>4490495</v>
      </c>
      <c r="H22" s="27">
        <v>7474969</v>
      </c>
      <c r="I22" s="27">
        <v>3755927</v>
      </c>
      <c r="J22" s="27">
        <v>15721391</v>
      </c>
      <c r="K22" s="27">
        <v>8758570</v>
      </c>
      <c r="L22" s="27">
        <v>3772617</v>
      </c>
      <c r="M22" s="27">
        <v>3729159</v>
      </c>
      <c r="N22" s="27">
        <v>16260346</v>
      </c>
      <c r="O22" s="27"/>
      <c r="P22" s="27"/>
      <c r="Q22" s="27"/>
      <c r="R22" s="27"/>
      <c r="S22" s="27"/>
      <c r="T22" s="27"/>
      <c r="U22" s="27"/>
      <c r="V22" s="27"/>
      <c r="W22" s="27">
        <v>31981737</v>
      </c>
      <c r="X22" s="27">
        <v>32844978</v>
      </c>
      <c r="Y22" s="27">
        <v>-863241</v>
      </c>
      <c r="Z22" s="7">
        <v>-2.63</v>
      </c>
      <c r="AA22" s="25">
        <v>83689950</v>
      </c>
    </row>
    <row r="23" spans="1:27" ht="12.75">
      <c r="A23" s="5" t="s">
        <v>50</v>
      </c>
      <c r="B23" s="3"/>
      <c r="C23" s="22">
        <v>30480060</v>
      </c>
      <c r="D23" s="22"/>
      <c r="E23" s="23">
        <v>39064313</v>
      </c>
      <c r="F23" s="24">
        <v>39064313</v>
      </c>
      <c r="G23" s="24">
        <v>3956421</v>
      </c>
      <c r="H23" s="24">
        <v>3967912</v>
      </c>
      <c r="I23" s="24">
        <v>3213145</v>
      </c>
      <c r="J23" s="24">
        <v>11137478</v>
      </c>
      <c r="K23" s="24">
        <v>3191147</v>
      </c>
      <c r="L23" s="24">
        <v>3224655</v>
      </c>
      <c r="M23" s="24">
        <v>3208145</v>
      </c>
      <c r="N23" s="24">
        <v>9623947</v>
      </c>
      <c r="O23" s="24"/>
      <c r="P23" s="24"/>
      <c r="Q23" s="24"/>
      <c r="R23" s="24"/>
      <c r="S23" s="24"/>
      <c r="T23" s="24"/>
      <c r="U23" s="24"/>
      <c r="V23" s="24"/>
      <c r="W23" s="24">
        <v>20761425</v>
      </c>
      <c r="X23" s="24">
        <v>19532154</v>
      </c>
      <c r="Y23" s="24">
        <v>1229271</v>
      </c>
      <c r="Z23" s="6">
        <v>6.29</v>
      </c>
      <c r="AA23" s="22">
        <v>39064313</v>
      </c>
    </row>
    <row r="24" spans="1:27" ht="12.75">
      <c r="A24" s="2" t="s">
        <v>51</v>
      </c>
      <c r="B24" s="8" t="s">
        <v>52</v>
      </c>
      <c r="C24" s="19">
        <v>17606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645796851</v>
      </c>
      <c r="D25" s="44">
        <f>+D5+D9+D15+D19+D24</f>
        <v>0</v>
      </c>
      <c r="E25" s="45">
        <f t="shared" si="4"/>
        <v>805237144</v>
      </c>
      <c r="F25" s="46">
        <f t="shared" si="4"/>
        <v>805237144</v>
      </c>
      <c r="G25" s="46">
        <f t="shared" si="4"/>
        <v>121915403</v>
      </c>
      <c r="H25" s="46">
        <f t="shared" si="4"/>
        <v>54743117</v>
      </c>
      <c r="I25" s="46">
        <f t="shared" si="4"/>
        <v>98488382</v>
      </c>
      <c r="J25" s="46">
        <f t="shared" si="4"/>
        <v>275146902</v>
      </c>
      <c r="K25" s="46">
        <f t="shared" si="4"/>
        <v>6173641</v>
      </c>
      <c r="L25" s="46">
        <f t="shared" si="4"/>
        <v>44419757</v>
      </c>
      <c r="M25" s="46">
        <f t="shared" si="4"/>
        <v>80209982</v>
      </c>
      <c r="N25" s="46">
        <f t="shared" si="4"/>
        <v>130803380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405950282</v>
      </c>
      <c r="X25" s="46">
        <f t="shared" si="4"/>
        <v>393518634</v>
      </c>
      <c r="Y25" s="46">
        <f t="shared" si="4"/>
        <v>12431648</v>
      </c>
      <c r="Z25" s="47">
        <f>+IF(X25&lt;&gt;0,+(Y25/X25)*100,0)</f>
        <v>3.1591002117576976</v>
      </c>
      <c r="AA25" s="44">
        <f>+AA5+AA9+AA15+AA19+AA24</f>
        <v>805237144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312202599</v>
      </c>
      <c r="D28" s="19">
        <f>SUM(D29:D31)</f>
        <v>0</v>
      </c>
      <c r="E28" s="20">
        <f t="shared" si="5"/>
        <v>310501254</v>
      </c>
      <c r="F28" s="21">
        <f t="shared" si="5"/>
        <v>310501254</v>
      </c>
      <c r="G28" s="21">
        <f t="shared" si="5"/>
        <v>9765591</v>
      </c>
      <c r="H28" s="21">
        <f t="shared" si="5"/>
        <v>46915338</v>
      </c>
      <c r="I28" s="21">
        <f t="shared" si="5"/>
        <v>9486166</v>
      </c>
      <c r="J28" s="21">
        <f t="shared" si="5"/>
        <v>66167095</v>
      </c>
      <c r="K28" s="21">
        <f t="shared" si="5"/>
        <v>13242563</v>
      </c>
      <c r="L28" s="21">
        <f t="shared" si="5"/>
        <v>12392159</v>
      </c>
      <c r="M28" s="21">
        <f t="shared" si="5"/>
        <v>12323803</v>
      </c>
      <c r="N28" s="21">
        <f t="shared" si="5"/>
        <v>37958525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104125620</v>
      </c>
      <c r="X28" s="21">
        <f t="shared" si="5"/>
        <v>153231390</v>
      </c>
      <c r="Y28" s="21">
        <f t="shared" si="5"/>
        <v>-49105770</v>
      </c>
      <c r="Z28" s="4">
        <f>+IF(X28&lt;&gt;0,+(Y28/X28)*100,0)</f>
        <v>-32.04680842482732</v>
      </c>
      <c r="AA28" s="19">
        <f>SUM(AA29:AA31)</f>
        <v>310501254</v>
      </c>
    </row>
    <row r="29" spans="1:27" ht="12.75">
      <c r="A29" s="5" t="s">
        <v>33</v>
      </c>
      <c r="B29" s="3"/>
      <c r="C29" s="22">
        <v>61039001</v>
      </c>
      <c r="D29" s="22"/>
      <c r="E29" s="23">
        <v>69828505</v>
      </c>
      <c r="F29" s="24">
        <v>69828505</v>
      </c>
      <c r="G29" s="24">
        <v>223882</v>
      </c>
      <c r="H29" s="24">
        <v>9847694</v>
      </c>
      <c r="I29" s="24">
        <v>3744227</v>
      </c>
      <c r="J29" s="24">
        <v>13815803</v>
      </c>
      <c r="K29" s="24">
        <v>4094571</v>
      </c>
      <c r="L29" s="24">
        <v>3997124</v>
      </c>
      <c r="M29" s="24">
        <v>4465718</v>
      </c>
      <c r="N29" s="24">
        <v>12557413</v>
      </c>
      <c r="O29" s="24"/>
      <c r="P29" s="24"/>
      <c r="Q29" s="24"/>
      <c r="R29" s="24"/>
      <c r="S29" s="24"/>
      <c r="T29" s="24"/>
      <c r="U29" s="24"/>
      <c r="V29" s="24"/>
      <c r="W29" s="24">
        <v>26373216</v>
      </c>
      <c r="X29" s="24">
        <v>34003044</v>
      </c>
      <c r="Y29" s="24">
        <v>-7629828</v>
      </c>
      <c r="Z29" s="6">
        <v>-22.44</v>
      </c>
      <c r="AA29" s="22">
        <v>69828505</v>
      </c>
    </row>
    <row r="30" spans="1:27" ht="12.75">
      <c r="A30" s="5" t="s">
        <v>34</v>
      </c>
      <c r="B30" s="3"/>
      <c r="C30" s="25">
        <v>228111958</v>
      </c>
      <c r="D30" s="25"/>
      <c r="E30" s="26">
        <v>240672749</v>
      </c>
      <c r="F30" s="27">
        <v>240672749</v>
      </c>
      <c r="G30" s="27">
        <v>6544543</v>
      </c>
      <c r="H30" s="27">
        <v>6490814</v>
      </c>
      <c r="I30" s="27">
        <v>3529377</v>
      </c>
      <c r="J30" s="27">
        <v>16564734</v>
      </c>
      <c r="K30" s="27">
        <v>5243473</v>
      </c>
      <c r="L30" s="27">
        <v>5409301</v>
      </c>
      <c r="M30" s="27">
        <v>5439131</v>
      </c>
      <c r="N30" s="27">
        <v>16091905</v>
      </c>
      <c r="O30" s="27"/>
      <c r="P30" s="27"/>
      <c r="Q30" s="27"/>
      <c r="R30" s="27"/>
      <c r="S30" s="27"/>
      <c r="T30" s="27"/>
      <c r="U30" s="27"/>
      <c r="V30" s="27"/>
      <c r="W30" s="27">
        <v>32656639</v>
      </c>
      <c r="X30" s="27">
        <v>119228346</v>
      </c>
      <c r="Y30" s="27">
        <v>-86571707</v>
      </c>
      <c r="Z30" s="7">
        <v>-72.61</v>
      </c>
      <c r="AA30" s="25">
        <v>240672749</v>
      </c>
    </row>
    <row r="31" spans="1:27" ht="12.75">
      <c r="A31" s="5" t="s">
        <v>35</v>
      </c>
      <c r="B31" s="3"/>
      <c r="C31" s="22">
        <v>23051640</v>
      </c>
      <c r="D31" s="22"/>
      <c r="E31" s="23"/>
      <c r="F31" s="24"/>
      <c r="G31" s="24">
        <v>2997166</v>
      </c>
      <c r="H31" s="24">
        <v>30576830</v>
      </c>
      <c r="I31" s="24">
        <v>2212562</v>
      </c>
      <c r="J31" s="24">
        <v>35786558</v>
      </c>
      <c r="K31" s="24">
        <v>3904519</v>
      </c>
      <c r="L31" s="24">
        <v>2985734</v>
      </c>
      <c r="M31" s="24">
        <v>2418954</v>
      </c>
      <c r="N31" s="24">
        <v>9309207</v>
      </c>
      <c r="O31" s="24"/>
      <c r="P31" s="24"/>
      <c r="Q31" s="24"/>
      <c r="R31" s="24"/>
      <c r="S31" s="24"/>
      <c r="T31" s="24"/>
      <c r="U31" s="24"/>
      <c r="V31" s="24"/>
      <c r="W31" s="24">
        <v>45095765</v>
      </c>
      <c r="X31" s="24"/>
      <c r="Y31" s="24">
        <v>45095765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57678227</v>
      </c>
      <c r="D32" s="19">
        <f>SUM(D33:D37)</f>
        <v>0</v>
      </c>
      <c r="E32" s="20">
        <f t="shared" si="6"/>
        <v>69162213</v>
      </c>
      <c r="F32" s="21">
        <f t="shared" si="6"/>
        <v>69162213</v>
      </c>
      <c r="G32" s="21">
        <f t="shared" si="6"/>
        <v>124190</v>
      </c>
      <c r="H32" s="21">
        <f t="shared" si="6"/>
        <v>166313</v>
      </c>
      <c r="I32" s="21">
        <f t="shared" si="6"/>
        <v>5188255</v>
      </c>
      <c r="J32" s="21">
        <f t="shared" si="6"/>
        <v>5478758</v>
      </c>
      <c r="K32" s="21">
        <f t="shared" si="6"/>
        <v>6085858</v>
      </c>
      <c r="L32" s="21">
        <f t="shared" si="6"/>
        <v>7144640</v>
      </c>
      <c r="M32" s="21">
        <f t="shared" si="6"/>
        <v>8668018</v>
      </c>
      <c r="N32" s="21">
        <f t="shared" si="6"/>
        <v>21898516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27377274</v>
      </c>
      <c r="X32" s="21">
        <f t="shared" si="6"/>
        <v>35127060</v>
      </c>
      <c r="Y32" s="21">
        <f t="shared" si="6"/>
        <v>-7749786</v>
      </c>
      <c r="Z32" s="4">
        <f>+IF(X32&lt;&gt;0,+(Y32/X32)*100,0)</f>
        <v>-22.062153792546262</v>
      </c>
      <c r="AA32" s="19">
        <f>SUM(AA33:AA37)</f>
        <v>69162213</v>
      </c>
    </row>
    <row r="33" spans="1:27" ht="12.75">
      <c r="A33" s="5" t="s">
        <v>37</v>
      </c>
      <c r="B33" s="3"/>
      <c r="C33" s="22">
        <v>33771907</v>
      </c>
      <c r="D33" s="22"/>
      <c r="E33" s="23">
        <v>44118187</v>
      </c>
      <c r="F33" s="24">
        <v>44118187</v>
      </c>
      <c r="G33" s="24"/>
      <c r="H33" s="24"/>
      <c r="I33" s="24">
        <v>5054363</v>
      </c>
      <c r="J33" s="24">
        <v>5054363</v>
      </c>
      <c r="K33" s="24">
        <v>5819707</v>
      </c>
      <c r="L33" s="24">
        <v>6786243</v>
      </c>
      <c r="M33" s="24">
        <v>8302482</v>
      </c>
      <c r="N33" s="24">
        <v>20908432</v>
      </c>
      <c r="O33" s="24"/>
      <c r="P33" s="24"/>
      <c r="Q33" s="24"/>
      <c r="R33" s="24"/>
      <c r="S33" s="24"/>
      <c r="T33" s="24"/>
      <c r="U33" s="24"/>
      <c r="V33" s="24"/>
      <c r="W33" s="24">
        <v>25962795</v>
      </c>
      <c r="X33" s="24">
        <v>24729162</v>
      </c>
      <c r="Y33" s="24">
        <v>1233633</v>
      </c>
      <c r="Z33" s="6">
        <v>4.99</v>
      </c>
      <c r="AA33" s="22">
        <v>44118187</v>
      </c>
    </row>
    <row r="34" spans="1:27" ht="12.75">
      <c r="A34" s="5" t="s">
        <v>38</v>
      </c>
      <c r="B34" s="3"/>
      <c r="C34" s="22">
        <v>13824162</v>
      </c>
      <c r="D34" s="22"/>
      <c r="E34" s="23">
        <v>15312103</v>
      </c>
      <c r="F34" s="24">
        <v>15312103</v>
      </c>
      <c r="G34" s="24"/>
      <c r="H34" s="24"/>
      <c r="I34" s="24"/>
      <c r="J34" s="24"/>
      <c r="K34" s="24">
        <v>5750</v>
      </c>
      <c r="L34" s="24">
        <v>205249</v>
      </c>
      <c r="M34" s="24">
        <v>14795</v>
      </c>
      <c r="N34" s="24">
        <v>225794</v>
      </c>
      <c r="O34" s="24"/>
      <c r="P34" s="24"/>
      <c r="Q34" s="24"/>
      <c r="R34" s="24"/>
      <c r="S34" s="24"/>
      <c r="T34" s="24"/>
      <c r="U34" s="24"/>
      <c r="V34" s="24"/>
      <c r="W34" s="24">
        <v>225794</v>
      </c>
      <c r="X34" s="24">
        <v>6234378</v>
      </c>
      <c r="Y34" s="24">
        <v>-6008584</v>
      </c>
      <c r="Z34" s="6">
        <v>-96.38</v>
      </c>
      <c r="AA34" s="22">
        <v>15312103</v>
      </c>
    </row>
    <row r="35" spans="1:27" ht="12.75">
      <c r="A35" s="5" t="s">
        <v>39</v>
      </c>
      <c r="B35" s="3"/>
      <c r="C35" s="22">
        <v>8648275</v>
      </c>
      <c r="D35" s="22"/>
      <c r="E35" s="23">
        <v>8037421</v>
      </c>
      <c r="F35" s="24">
        <v>8037421</v>
      </c>
      <c r="G35" s="24">
        <v>124190</v>
      </c>
      <c r="H35" s="24">
        <v>166313</v>
      </c>
      <c r="I35" s="24">
        <v>133892</v>
      </c>
      <c r="J35" s="24">
        <v>424395</v>
      </c>
      <c r="K35" s="24">
        <v>260401</v>
      </c>
      <c r="L35" s="24">
        <v>153148</v>
      </c>
      <c r="M35" s="24">
        <v>350741</v>
      </c>
      <c r="N35" s="24">
        <v>764290</v>
      </c>
      <c r="O35" s="24"/>
      <c r="P35" s="24"/>
      <c r="Q35" s="24"/>
      <c r="R35" s="24"/>
      <c r="S35" s="24"/>
      <c r="T35" s="24"/>
      <c r="U35" s="24"/>
      <c r="V35" s="24"/>
      <c r="W35" s="24">
        <v>1188685</v>
      </c>
      <c r="X35" s="24">
        <v>3330522</v>
      </c>
      <c r="Y35" s="24">
        <v>-2141837</v>
      </c>
      <c r="Z35" s="6">
        <v>-64.31</v>
      </c>
      <c r="AA35" s="22">
        <v>8037421</v>
      </c>
    </row>
    <row r="36" spans="1:27" ht="12.75">
      <c r="A36" s="5" t="s">
        <v>40</v>
      </c>
      <c r="B36" s="3"/>
      <c r="C36" s="22">
        <v>1433883</v>
      </c>
      <c r="D36" s="22"/>
      <c r="E36" s="23">
        <v>1694502</v>
      </c>
      <c r="F36" s="24">
        <v>1694502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832998</v>
      </c>
      <c r="Y36" s="24">
        <v>-832998</v>
      </c>
      <c r="Z36" s="6">
        <v>-100</v>
      </c>
      <c r="AA36" s="22">
        <v>1694502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150061260</v>
      </c>
      <c r="D38" s="19">
        <f>SUM(D39:D41)</f>
        <v>0</v>
      </c>
      <c r="E38" s="20">
        <f t="shared" si="7"/>
        <v>106214842</v>
      </c>
      <c r="F38" s="21">
        <f t="shared" si="7"/>
        <v>106214842</v>
      </c>
      <c r="G38" s="21">
        <f t="shared" si="7"/>
        <v>1271577</v>
      </c>
      <c r="H38" s="21">
        <f t="shared" si="7"/>
        <v>546439</v>
      </c>
      <c r="I38" s="21">
        <f t="shared" si="7"/>
        <v>8066795</v>
      </c>
      <c r="J38" s="21">
        <f t="shared" si="7"/>
        <v>9884811</v>
      </c>
      <c r="K38" s="21">
        <f t="shared" si="7"/>
        <v>8569348</v>
      </c>
      <c r="L38" s="21">
        <f t="shared" si="7"/>
        <v>8325765</v>
      </c>
      <c r="M38" s="21">
        <f t="shared" si="7"/>
        <v>8166236</v>
      </c>
      <c r="N38" s="21">
        <f t="shared" si="7"/>
        <v>25061349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34946160</v>
      </c>
      <c r="X38" s="21">
        <f t="shared" si="7"/>
        <v>52424142</v>
      </c>
      <c r="Y38" s="21">
        <f t="shared" si="7"/>
        <v>-17477982</v>
      </c>
      <c r="Z38" s="4">
        <f>+IF(X38&lt;&gt;0,+(Y38/X38)*100,0)</f>
        <v>-33.33956710250022</v>
      </c>
      <c r="AA38" s="19">
        <f>SUM(AA39:AA41)</f>
        <v>106214842</v>
      </c>
    </row>
    <row r="39" spans="1:27" ht="12.75">
      <c r="A39" s="5" t="s">
        <v>43</v>
      </c>
      <c r="B39" s="3"/>
      <c r="C39" s="22">
        <v>786043</v>
      </c>
      <c r="D39" s="22"/>
      <c r="E39" s="23">
        <v>2678090</v>
      </c>
      <c r="F39" s="24">
        <v>2678090</v>
      </c>
      <c r="G39" s="24"/>
      <c r="H39" s="24"/>
      <c r="I39" s="24"/>
      <c r="J39" s="24"/>
      <c r="K39" s="24">
        <v>-105000</v>
      </c>
      <c r="L39" s="24"/>
      <c r="M39" s="24">
        <v>105000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12488706</v>
      </c>
      <c r="Y39" s="24">
        <v>-12488706</v>
      </c>
      <c r="Z39" s="6">
        <v>-100</v>
      </c>
      <c r="AA39" s="22">
        <v>2678090</v>
      </c>
    </row>
    <row r="40" spans="1:27" ht="12.75">
      <c r="A40" s="5" t="s">
        <v>44</v>
      </c>
      <c r="B40" s="3"/>
      <c r="C40" s="22">
        <v>149275217</v>
      </c>
      <c r="D40" s="22"/>
      <c r="E40" s="23">
        <v>103536752</v>
      </c>
      <c r="F40" s="24">
        <v>103536752</v>
      </c>
      <c r="G40" s="24">
        <v>1271577</v>
      </c>
      <c r="H40" s="24">
        <v>546439</v>
      </c>
      <c r="I40" s="24">
        <v>8066795</v>
      </c>
      <c r="J40" s="24">
        <v>9884811</v>
      </c>
      <c r="K40" s="24">
        <v>8674348</v>
      </c>
      <c r="L40" s="24">
        <v>8325765</v>
      </c>
      <c r="M40" s="24">
        <v>8061236</v>
      </c>
      <c r="N40" s="24">
        <v>25061349</v>
      </c>
      <c r="O40" s="24"/>
      <c r="P40" s="24"/>
      <c r="Q40" s="24"/>
      <c r="R40" s="24"/>
      <c r="S40" s="24"/>
      <c r="T40" s="24"/>
      <c r="U40" s="24"/>
      <c r="V40" s="24"/>
      <c r="W40" s="24">
        <v>34946160</v>
      </c>
      <c r="X40" s="24">
        <v>39935436</v>
      </c>
      <c r="Y40" s="24">
        <v>-4989276</v>
      </c>
      <c r="Z40" s="6">
        <v>-12.49</v>
      </c>
      <c r="AA40" s="22">
        <v>103536752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318933794</v>
      </c>
      <c r="D42" s="19">
        <f>SUM(D43:D46)</f>
        <v>0</v>
      </c>
      <c r="E42" s="20">
        <f t="shared" si="8"/>
        <v>349827678</v>
      </c>
      <c r="F42" s="21">
        <f t="shared" si="8"/>
        <v>349827678</v>
      </c>
      <c r="G42" s="21">
        <f t="shared" si="8"/>
        <v>35804852</v>
      </c>
      <c r="H42" s="21">
        <f t="shared" si="8"/>
        <v>10576090</v>
      </c>
      <c r="I42" s="21">
        <f t="shared" si="8"/>
        <v>12025024</v>
      </c>
      <c r="J42" s="21">
        <f t="shared" si="8"/>
        <v>58405966</v>
      </c>
      <c r="K42" s="21">
        <f t="shared" si="8"/>
        <v>23960337</v>
      </c>
      <c r="L42" s="21">
        <f t="shared" si="8"/>
        <v>18123505</v>
      </c>
      <c r="M42" s="21">
        <f t="shared" si="8"/>
        <v>17292618</v>
      </c>
      <c r="N42" s="21">
        <f t="shared" si="8"/>
        <v>59376460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117782426</v>
      </c>
      <c r="X42" s="21">
        <f t="shared" si="8"/>
        <v>166657662</v>
      </c>
      <c r="Y42" s="21">
        <f t="shared" si="8"/>
        <v>-48875236</v>
      </c>
      <c r="Z42" s="4">
        <f>+IF(X42&lt;&gt;0,+(Y42/X42)*100,0)</f>
        <v>-29.326726064355807</v>
      </c>
      <c r="AA42" s="19">
        <f>SUM(AA43:AA46)</f>
        <v>349827678</v>
      </c>
    </row>
    <row r="43" spans="1:27" ht="12.75">
      <c r="A43" s="5" t="s">
        <v>47</v>
      </c>
      <c r="B43" s="3"/>
      <c r="C43" s="22">
        <v>193616817</v>
      </c>
      <c r="D43" s="22"/>
      <c r="E43" s="23">
        <v>234093129</v>
      </c>
      <c r="F43" s="24">
        <v>234093129</v>
      </c>
      <c r="G43" s="24">
        <v>9467645</v>
      </c>
      <c r="H43" s="24">
        <v>8178301</v>
      </c>
      <c r="I43" s="24">
        <v>7153687</v>
      </c>
      <c r="J43" s="24">
        <v>24799633</v>
      </c>
      <c r="K43" s="24">
        <v>18811261</v>
      </c>
      <c r="L43" s="24">
        <v>10468234</v>
      </c>
      <c r="M43" s="24">
        <v>6974519</v>
      </c>
      <c r="N43" s="24">
        <v>36254014</v>
      </c>
      <c r="O43" s="24"/>
      <c r="P43" s="24"/>
      <c r="Q43" s="24"/>
      <c r="R43" s="24"/>
      <c r="S43" s="24"/>
      <c r="T43" s="24"/>
      <c r="U43" s="24"/>
      <c r="V43" s="24"/>
      <c r="W43" s="24">
        <v>61053647</v>
      </c>
      <c r="X43" s="24">
        <v>119427846</v>
      </c>
      <c r="Y43" s="24">
        <v>-58374199</v>
      </c>
      <c r="Z43" s="6">
        <v>-48.88</v>
      </c>
      <c r="AA43" s="22">
        <v>234093129</v>
      </c>
    </row>
    <row r="44" spans="1:27" ht="12.75">
      <c r="A44" s="5" t="s">
        <v>48</v>
      </c>
      <c r="B44" s="3"/>
      <c r="C44" s="22">
        <v>54633539</v>
      </c>
      <c r="D44" s="22"/>
      <c r="E44" s="23">
        <v>54935173</v>
      </c>
      <c r="F44" s="24">
        <v>54935173</v>
      </c>
      <c r="G44" s="24">
        <v>23688609</v>
      </c>
      <c r="H44" s="24">
        <v>1247007</v>
      </c>
      <c r="I44" s="24">
        <v>4233354</v>
      </c>
      <c r="J44" s="24">
        <v>29168970</v>
      </c>
      <c r="K44" s="24">
        <v>3604334</v>
      </c>
      <c r="L44" s="24">
        <v>1701370</v>
      </c>
      <c r="M44" s="24">
        <v>3794456</v>
      </c>
      <c r="N44" s="24">
        <v>9100160</v>
      </c>
      <c r="O44" s="24"/>
      <c r="P44" s="24"/>
      <c r="Q44" s="24"/>
      <c r="R44" s="24"/>
      <c r="S44" s="24"/>
      <c r="T44" s="24"/>
      <c r="U44" s="24"/>
      <c r="V44" s="24"/>
      <c r="W44" s="24">
        <v>38269130</v>
      </c>
      <c r="X44" s="24">
        <v>27322704</v>
      </c>
      <c r="Y44" s="24">
        <v>10946426</v>
      </c>
      <c r="Z44" s="6">
        <v>40.06</v>
      </c>
      <c r="AA44" s="22">
        <v>54935173</v>
      </c>
    </row>
    <row r="45" spans="1:27" ht="12.75">
      <c r="A45" s="5" t="s">
        <v>49</v>
      </c>
      <c r="B45" s="3"/>
      <c r="C45" s="25">
        <v>23757050</v>
      </c>
      <c r="D45" s="25"/>
      <c r="E45" s="26">
        <v>45791258</v>
      </c>
      <c r="F45" s="27">
        <v>45791258</v>
      </c>
      <c r="G45" s="27">
        <v>2633580</v>
      </c>
      <c r="H45" s="27">
        <v>475170</v>
      </c>
      <c r="I45" s="27">
        <v>634483</v>
      </c>
      <c r="J45" s="27">
        <v>3743233</v>
      </c>
      <c r="K45" s="27">
        <v>1020887</v>
      </c>
      <c r="L45" s="27">
        <v>5304043</v>
      </c>
      <c r="M45" s="27">
        <v>6358643</v>
      </c>
      <c r="N45" s="27">
        <v>12683573</v>
      </c>
      <c r="O45" s="27"/>
      <c r="P45" s="27"/>
      <c r="Q45" s="27"/>
      <c r="R45" s="27"/>
      <c r="S45" s="27"/>
      <c r="T45" s="27"/>
      <c r="U45" s="27"/>
      <c r="V45" s="27"/>
      <c r="W45" s="27">
        <v>16426806</v>
      </c>
      <c r="X45" s="27">
        <v>13767210</v>
      </c>
      <c r="Y45" s="27">
        <v>2659596</v>
      </c>
      <c r="Z45" s="7">
        <v>19.32</v>
      </c>
      <c r="AA45" s="25">
        <v>45791258</v>
      </c>
    </row>
    <row r="46" spans="1:27" ht="12.75">
      <c r="A46" s="5" t="s">
        <v>50</v>
      </c>
      <c r="B46" s="3"/>
      <c r="C46" s="22">
        <v>46926388</v>
      </c>
      <c r="D46" s="22"/>
      <c r="E46" s="23">
        <v>15008118</v>
      </c>
      <c r="F46" s="24">
        <v>15008118</v>
      </c>
      <c r="G46" s="24">
        <v>15018</v>
      </c>
      <c r="H46" s="24">
        <v>675612</v>
      </c>
      <c r="I46" s="24">
        <v>3500</v>
      </c>
      <c r="J46" s="24">
        <v>694130</v>
      </c>
      <c r="K46" s="24">
        <v>523855</v>
      </c>
      <c r="L46" s="24">
        <v>649858</v>
      </c>
      <c r="M46" s="24">
        <v>165000</v>
      </c>
      <c r="N46" s="24">
        <v>1338713</v>
      </c>
      <c r="O46" s="24"/>
      <c r="P46" s="24"/>
      <c r="Q46" s="24"/>
      <c r="R46" s="24"/>
      <c r="S46" s="24"/>
      <c r="T46" s="24"/>
      <c r="U46" s="24"/>
      <c r="V46" s="24"/>
      <c r="W46" s="24">
        <v>2032843</v>
      </c>
      <c r="X46" s="24">
        <v>6139902</v>
      </c>
      <c r="Y46" s="24">
        <v>-4107059</v>
      </c>
      <c r="Z46" s="6">
        <v>-66.89</v>
      </c>
      <c r="AA46" s="22">
        <v>15008118</v>
      </c>
    </row>
    <row r="47" spans="1:27" ht="12.75">
      <c r="A47" s="2" t="s">
        <v>51</v>
      </c>
      <c r="B47" s="8" t="s">
        <v>52</v>
      </c>
      <c r="C47" s="19">
        <v>360192</v>
      </c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839236072</v>
      </c>
      <c r="D48" s="44">
        <f>+D28+D32+D38+D42+D47</f>
        <v>0</v>
      </c>
      <c r="E48" s="45">
        <f t="shared" si="9"/>
        <v>835705987</v>
      </c>
      <c r="F48" s="46">
        <f t="shared" si="9"/>
        <v>835705987</v>
      </c>
      <c r="G48" s="46">
        <f t="shared" si="9"/>
        <v>46966210</v>
      </c>
      <c r="H48" s="46">
        <f t="shared" si="9"/>
        <v>58204180</v>
      </c>
      <c r="I48" s="46">
        <f t="shared" si="9"/>
        <v>34766240</v>
      </c>
      <c r="J48" s="46">
        <f t="shared" si="9"/>
        <v>139936630</v>
      </c>
      <c r="K48" s="46">
        <f t="shared" si="9"/>
        <v>51858106</v>
      </c>
      <c r="L48" s="46">
        <f t="shared" si="9"/>
        <v>45986069</v>
      </c>
      <c r="M48" s="46">
        <f t="shared" si="9"/>
        <v>46450675</v>
      </c>
      <c r="N48" s="46">
        <f t="shared" si="9"/>
        <v>144294850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284231480</v>
      </c>
      <c r="X48" s="46">
        <f t="shared" si="9"/>
        <v>407440254</v>
      </c>
      <c r="Y48" s="46">
        <f t="shared" si="9"/>
        <v>-123208774</v>
      </c>
      <c r="Z48" s="47">
        <f>+IF(X48&lt;&gt;0,+(Y48/X48)*100,0)</f>
        <v>-30.239715587846653</v>
      </c>
      <c r="AA48" s="44">
        <f>+AA28+AA32+AA38+AA42+AA47</f>
        <v>835705987</v>
      </c>
    </row>
    <row r="49" spans="1:27" ht="12.75">
      <c r="A49" s="14" t="s">
        <v>58</v>
      </c>
      <c r="B49" s="15"/>
      <c r="C49" s="48">
        <f aca="true" t="shared" si="10" ref="C49:Y49">+C25-C48</f>
        <v>-193439221</v>
      </c>
      <c r="D49" s="48">
        <f>+D25-D48</f>
        <v>0</v>
      </c>
      <c r="E49" s="49">
        <f t="shared" si="10"/>
        <v>-30468843</v>
      </c>
      <c r="F49" s="50">
        <f t="shared" si="10"/>
        <v>-30468843</v>
      </c>
      <c r="G49" s="50">
        <f t="shared" si="10"/>
        <v>74949193</v>
      </c>
      <c r="H49" s="50">
        <f t="shared" si="10"/>
        <v>-3461063</v>
      </c>
      <c r="I49" s="50">
        <f t="shared" si="10"/>
        <v>63722142</v>
      </c>
      <c r="J49" s="50">
        <f t="shared" si="10"/>
        <v>135210272</v>
      </c>
      <c r="K49" s="50">
        <f t="shared" si="10"/>
        <v>-45684465</v>
      </c>
      <c r="L49" s="50">
        <f t="shared" si="10"/>
        <v>-1566312</v>
      </c>
      <c r="M49" s="50">
        <f t="shared" si="10"/>
        <v>33759307</v>
      </c>
      <c r="N49" s="50">
        <f t="shared" si="10"/>
        <v>-13491470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121718802</v>
      </c>
      <c r="X49" s="50">
        <f>IF(F25=F48,0,X25-X48)</f>
        <v>-13921620</v>
      </c>
      <c r="Y49" s="50">
        <f t="shared" si="10"/>
        <v>135640422</v>
      </c>
      <c r="Z49" s="51">
        <f>+IF(X49&lt;&gt;0,+(Y49/X49)*100,0)</f>
        <v>-974.3149288660371</v>
      </c>
      <c r="AA49" s="48">
        <f>+AA25-AA48</f>
        <v>-30468843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279745544</v>
      </c>
      <c r="D5" s="19">
        <f>SUM(D6:D8)</f>
        <v>0</v>
      </c>
      <c r="E5" s="20">
        <f t="shared" si="0"/>
        <v>125897600</v>
      </c>
      <c r="F5" s="21">
        <f t="shared" si="0"/>
        <v>125897600</v>
      </c>
      <c r="G5" s="21">
        <f t="shared" si="0"/>
        <v>91210209</v>
      </c>
      <c r="H5" s="21">
        <f t="shared" si="0"/>
        <v>10921593</v>
      </c>
      <c r="I5" s="21">
        <f t="shared" si="0"/>
        <v>8687454</v>
      </c>
      <c r="J5" s="21">
        <f t="shared" si="0"/>
        <v>110819256</v>
      </c>
      <c r="K5" s="21">
        <f t="shared" si="0"/>
        <v>7755634</v>
      </c>
      <c r="L5" s="21">
        <f t="shared" si="0"/>
        <v>12461258</v>
      </c>
      <c r="M5" s="21">
        <f t="shared" si="0"/>
        <v>56500842</v>
      </c>
      <c r="N5" s="21">
        <f t="shared" si="0"/>
        <v>76717734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187536990</v>
      </c>
      <c r="X5" s="21">
        <f t="shared" si="0"/>
        <v>62948898</v>
      </c>
      <c r="Y5" s="21">
        <f t="shared" si="0"/>
        <v>124588092</v>
      </c>
      <c r="Z5" s="4">
        <f>+IF(X5&lt;&gt;0,+(Y5/X5)*100,0)</f>
        <v>197.91941711195645</v>
      </c>
      <c r="AA5" s="19">
        <f>SUM(AA6:AA8)</f>
        <v>125897600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140738101</v>
      </c>
      <c r="D7" s="25"/>
      <c r="E7" s="26">
        <v>125897600</v>
      </c>
      <c r="F7" s="27">
        <v>125897600</v>
      </c>
      <c r="G7" s="27">
        <v>22501168</v>
      </c>
      <c r="H7" s="27">
        <v>10952243</v>
      </c>
      <c r="I7" s="27">
        <v>11026737</v>
      </c>
      <c r="J7" s="27">
        <v>44480148</v>
      </c>
      <c r="K7" s="27">
        <v>10209268</v>
      </c>
      <c r="L7" s="27">
        <v>11065861</v>
      </c>
      <c r="M7" s="27">
        <v>10981020</v>
      </c>
      <c r="N7" s="27">
        <v>32256149</v>
      </c>
      <c r="O7" s="27"/>
      <c r="P7" s="27"/>
      <c r="Q7" s="27"/>
      <c r="R7" s="27"/>
      <c r="S7" s="27"/>
      <c r="T7" s="27"/>
      <c r="U7" s="27"/>
      <c r="V7" s="27"/>
      <c r="W7" s="27">
        <v>76736297</v>
      </c>
      <c r="X7" s="27">
        <v>62948898</v>
      </c>
      <c r="Y7" s="27">
        <v>13787399</v>
      </c>
      <c r="Z7" s="7">
        <v>21.9</v>
      </c>
      <c r="AA7" s="25">
        <v>125897600</v>
      </c>
    </row>
    <row r="8" spans="1:27" ht="12.75">
      <c r="A8" s="5" t="s">
        <v>35</v>
      </c>
      <c r="B8" s="3"/>
      <c r="C8" s="22">
        <v>139007443</v>
      </c>
      <c r="D8" s="22"/>
      <c r="E8" s="23"/>
      <c r="F8" s="24"/>
      <c r="G8" s="24">
        <v>68709041</v>
      </c>
      <c r="H8" s="24">
        <v>-30650</v>
      </c>
      <c r="I8" s="24">
        <v>-2339283</v>
      </c>
      <c r="J8" s="24">
        <v>66339108</v>
      </c>
      <c r="K8" s="24">
        <v>-2453634</v>
      </c>
      <c r="L8" s="24">
        <v>1395397</v>
      </c>
      <c r="M8" s="24">
        <v>45519822</v>
      </c>
      <c r="N8" s="24">
        <v>44461585</v>
      </c>
      <c r="O8" s="24"/>
      <c r="P8" s="24"/>
      <c r="Q8" s="24"/>
      <c r="R8" s="24"/>
      <c r="S8" s="24"/>
      <c r="T8" s="24"/>
      <c r="U8" s="24"/>
      <c r="V8" s="24"/>
      <c r="W8" s="24">
        <v>110800693</v>
      </c>
      <c r="X8" s="24"/>
      <c r="Y8" s="24">
        <v>110800693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23960437</v>
      </c>
      <c r="D9" s="19">
        <f>SUM(D10:D14)</f>
        <v>0</v>
      </c>
      <c r="E9" s="20">
        <f t="shared" si="1"/>
        <v>163721530</v>
      </c>
      <c r="F9" s="21">
        <f t="shared" si="1"/>
        <v>163721530</v>
      </c>
      <c r="G9" s="21">
        <f t="shared" si="1"/>
        <v>1096968</v>
      </c>
      <c r="H9" s="21">
        <f t="shared" si="1"/>
        <v>994508</v>
      </c>
      <c r="I9" s="21">
        <f t="shared" si="1"/>
        <v>1042041</v>
      </c>
      <c r="J9" s="21">
        <f t="shared" si="1"/>
        <v>3133517</v>
      </c>
      <c r="K9" s="21">
        <f t="shared" si="1"/>
        <v>1154774</v>
      </c>
      <c r="L9" s="21">
        <f t="shared" si="1"/>
        <v>1052180</v>
      </c>
      <c r="M9" s="21">
        <f t="shared" si="1"/>
        <v>1453960</v>
      </c>
      <c r="N9" s="21">
        <f t="shared" si="1"/>
        <v>3660914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6794431</v>
      </c>
      <c r="X9" s="21">
        <f t="shared" si="1"/>
        <v>79298982</v>
      </c>
      <c r="Y9" s="21">
        <f t="shared" si="1"/>
        <v>-72504551</v>
      </c>
      <c r="Z9" s="4">
        <f>+IF(X9&lt;&gt;0,+(Y9/X9)*100,0)</f>
        <v>-91.43188118102196</v>
      </c>
      <c r="AA9" s="19">
        <f>SUM(AA10:AA14)</f>
        <v>163721530</v>
      </c>
    </row>
    <row r="10" spans="1:27" ht="12.75">
      <c r="A10" s="5" t="s">
        <v>37</v>
      </c>
      <c r="B10" s="3"/>
      <c r="C10" s="22">
        <v>452371</v>
      </c>
      <c r="D10" s="22"/>
      <c r="E10" s="23">
        <v>2392180</v>
      </c>
      <c r="F10" s="24">
        <v>2392180</v>
      </c>
      <c r="G10" s="24">
        <v>53562</v>
      </c>
      <c r="H10" s="24">
        <v>34877</v>
      </c>
      <c r="I10" s="24">
        <v>20172</v>
      </c>
      <c r="J10" s="24">
        <v>108611</v>
      </c>
      <c r="K10" s="24">
        <v>86572</v>
      </c>
      <c r="L10" s="24">
        <v>17101</v>
      </c>
      <c r="M10" s="24">
        <v>34314</v>
      </c>
      <c r="N10" s="24">
        <v>137987</v>
      </c>
      <c r="O10" s="24"/>
      <c r="P10" s="24"/>
      <c r="Q10" s="24"/>
      <c r="R10" s="24"/>
      <c r="S10" s="24"/>
      <c r="T10" s="24"/>
      <c r="U10" s="24"/>
      <c r="V10" s="24"/>
      <c r="W10" s="24">
        <v>246598</v>
      </c>
      <c r="X10" s="24">
        <v>1196088</v>
      </c>
      <c r="Y10" s="24">
        <v>-949490</v>
      </c>
      <c r="Z10" s="6">
        <v>-79.38</v>
      </c>
      <c r="AA10" s="22">
        <v>2392180</v>
      </c>
    </row>
    <row r="11" spans="1:27" ht="12.75">
      <c r="A11" s="5" t="s">
        <v>38</v>
      </c>
      <c r="B11" s="3"/>
      <c r="C11" s="22">
        <v>15331953</v>
      </c>
      <c r="D11" s="22"/>
      <c r="E11" s="23">
        <v>4551690</v>
      </c>
      <c r="F11" s="24">
        <v>4551690</v>
      </c>
      <c r="G11" s="24">
        <v>144539</v>
      </c>
      <c r="H11" s="24">
        <v>44325</v>
      </c>
      <c r="I11" s="24">
        <v>120655</v>
      </c>
      <c r="J11" s="24">
        <v>309519</v>
      </c>
      <c r="K11" s="24">
        <v>138545</v>
      </c>
      <c r="L11" s="24">
        <v>66629</v>
      </c>
      <c r="M11" s="24">
        <v>487116</v>
      </c>
      <c r="N11" s="24">
        <v>692290</v>
      </c>
      <c r="O11" s="24"/>
      <c r="P11" s="24"/>
      <c r="Q11" s="24"/>
      <c r="R11" s="24"/>
      <c r="S11" s="24"/>
      <c r="T11" s="24"/>
      <c r="U11" s="24"/>
      <c r="V11" s="24"/>
      <c r="W11" s="24">
        <v>1001809</v>
      </c>
      <c r="X11" s="24">
        <v>2275848</v>
      </c>
      <c r="Y11" s="24">
        <v>-1274039</v>
      </c>
      <c r="Z11" s="6">
        <v>-55.98</v>
      </c>
      <c r="AA11" s="22">
        <v>4551690</v>
      </c>
    </row>
    <row r="12" spans="1:27" ht="12.75">
      <c r="A12" s="5" t="s">
        <v>39</v>
      </c>
      <c r="B12" s="3"/>
      <c r="C12" s="22">
        <v>2590531</v>
      </c>
      <c r="D12" s="22"/>
      <c r="E12" s="23">
        <v>325680</v>
      </c>
      <c r="F12" s="24">
        <v>325680</v>
      </c>
      <c r="G12" s="24">
        <v>16906</v>
      </c>
      <c r="H12" s="24">
        <v>38280</v>
      </c>
      <c r="I12" s="24">
        <v>41713</v>
      </c>
      <c r="J12" s="24">
        <v>96899</v>
      </c>
      <c r="K12" s="24">
        <v>49740</v>
      </c>
      <c r="L12" s="24">
        <v>46601</v>
      </c>
      <c r="M12" s="24">
        <v>728</v>
      </c>
      <c r="N12" s="24">
        <v>97069</v>
      </c>
      <c r="O12" s="24"/>
      <c r="P12" s="24"/>
      <c r="Q12" s="24"/>
      <c r="R12" s="24"/>
      <c r="S12" s="24"/>
      <c r="T12" s="24"/>
      <c r="U12" s="24"/>
      <c r="V12" s="24"/>
      <c r="W12" s="24">
        <v>193968</v>
      </c>
      <c r="X12" s="24">
        <v>162840</v>
      </c>
      <c r="Y12" s="24">
        <v>31128</v>
      </c>
      <c r="Z12" s="6">
        <v>19.12</v>
      </c>
      <c r="AA12" s="22">
        <v>325680</v>
      </c>
    </row>
    <row r="13" spans="1:27" ht="12.75">
      <c r="A13" s="5" t="s">
        <v>40</v>
      </c>
      <c r="B13" s="3"/>
      <c r="C13" s="22">
        <v>5585582</v>
      </c>
      <c r="D13" s="22"/>
      <c r="E13" s="23">
        <v>156451980</v>
      </c>
      <c r="F13" s="24">
        <v>156451980</v>
      </c>
      <c r="G13" s="24">
        <v>881961</v>
      </c>
      <c r="H13" s="24">
        <v>877026</v>
      </c>
      <c r="I13" s="24">
        <v>859501</v>
      </c>
      <c r="J13" s="24">
        <v>2618488</v>
      </c>
      <c r="K13" s="24">
        <v>879917</v>
      </c>
      <c r="L13" s="24">
        <v>921849</v>
      </c>
      <c r="M13" s="24">
        <v>931802</v>
      </c>
      <c r="N13" s="24">
        <v>2733568</v>
      </c>
      <c r="O13" s="24"/>
      <c r="P13" s="24"/>
      <c r="Q13" s="24"/>
      <c r="R13" s="24"/>
      <c r="S13" s="24"/>
      <c r="T13" s="24"/>
      <c r="U13" s="24"/>
      <c r="V13" s="24"/>
      <c r="W13" s="24">
        <v>5352056</v>
      </c>
      <c r="X13" s="24">
        <v>75664206</v>
      </c>
      <c r="Y13" s="24">
        <v>-70312150</v>
      </c>
      <c r="Z13" s="6">
        <v>-92.93</v>
      </c>
      <c r="AA13" s="22">
        <v>156451980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39045857</v>
      </c>
      <c r="D15" s="19">
        <f>SUM(D16:D18)</f>
        <v>0</v>
      </c>
      <c r="E15" s="20">
        <f t="shared" si="2"/>
        <v>34242120</v>
      </c>
      <c r="F15" s="21">
        <f t="shared" si="2"/>
        <v>34242120</v>
      </c>
      <c r="G15" s="21">
        <f t="shared" si="2"/>
        <v>76151</v>
      </c>
      <c r="H15" s="21">
        <f t="shared" si="2"/>
        <v>4958527</v>
      </c>
      <c r="I15" s="21">
        <f t="shared" si="2"/>
        <v>-4683335</v>
      </c>
      <c r="J15" s="21">
        <f t="shared" si="2"/>
        <v>351343</v>
      </c>
      <c r="K15" s="21">
        <f t="shared" si="2"/>
        <v>219825</v>
      </c>
      <c r="L15" s="21">
        <f t="shared" si="2"/>
        <v>156990</v>
      </c>
      <c r="M15" s="21">
        <f t="shared" si="2"/>
        <v>57559</v>
      </c>
      <c r="N15" s="21">
        <f t="shared" si="2"/>
        <v>434374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785717</v>
      </c>
      <c r="X15" s="21">
        <f t="shared" si="2"/>
        <v>17121060</v>
      </c>
      <c r="Y15" s="21">
        <f t="shared" si="2"/>
        <v>-16335343</v>
      </c>
      <c r="Z15" s="4">
        <f>+IF(X15&lt;&gt;0,+(Y15/X15)*100,0)</f>
        <v>-95.41081568547742</v>
      </c>
      <c r="AA15" s="19">
        <f>SUM(AA16:AA18)</f>
        <v>34242120</v>
      </c>
    </row>
    <row r="16" spans="1:27" ht="12.75">
      <c r="A16" s="5" t="s">
        <v>43</v>
      </c>
      <c r="B16" s="3"/>
      <c r="C16" s="22">
        <v>3191812</v>
      </c>
      <c r="D16" s="22"/>
      <c r="E16" s="23">
        <v>3509070</v>
      </c>
      <c r="F16" s="24">
        <v>3509070</v>
      </c>
      <c r="G16" s="24">
        <v>58423</v>
      </c>
      <c r="H16" s="24">
        <v>50102</v>
      </c>
      <c r="I16" s="24">
        <v>51410</v>
      </c>
      <c r="J16" s="24">
        <v>159935</v>
      </c>
      <c r="K16" s="24">
        <v>122933</v>
      </c>
      <c r="L16" s="24">
        <v>54811</v>
      </c>
      <c r="M16" s="24">
        <v>46758</v>
      </c>
      <c r="N16" s="24">
        <v>224502</v>
      </c>
      <c r="O16" s="24"/>
      <c r="P16" s="24"/>
      <c r="Q16" s="24"/>
      <c r="R16" s="24"/>
      <c r="S16" s="24"/>
      <c r="T16" s="24"/>
      <c r="U16" s="24"/>
      <c r="V16" s="24"/>
      <c r="W16" s="24">
        <v>384437</v>
      </c>
      <c r="X16" s="24">
        <v>1754538</v>
      </c>
      <c r="Y16" s="24">
        <v>-1370101</v>
      </c>
      <c r="Z16" s="6">
        <v>-78.09</v>
      </c>
      <c r="AA16" s="22">
        <v>3509070</v>
      </c>
    </row>
    <row r="17" spans="1:27" ht="12.75">
      <c r="A17" s="5" t="s">
        <v>44</v>
      </c>
      <c r="B17" s="3"/>
      <c r="C17" s="22">
        <v>35854045</v>
      </c>
      <c r="D17" s="22"/>
      <c r="E17" s="23">
        <v>30733050</v>
      </c>
      <c r="F17" s="24">
        <v>30733050</v>
      </c>
      <c r="G17" s="24">
        <v>17728</v>
      </c>
      <c r="H17" s="24">
        <v>4908425</v>
      </c>
      <c r="I17" s="24">
        <v>-4734745</v>
      </c>
      <c r="J17" s="24">
        <v>191408</v>
      </c>
      <c r="K17" s="24">
        <v>96892</v>
      </c>
      <c r="L17" s="24">
        <v>102179</v>
      </c>
      <c r="M17" s="24">
        <v>10801</v>
      </c>
      <c r="N17" s="24">
        <v>209872</v>
      </c>
      <c r="O17" s="24"/>
      <c r="P17" s="24"/>
      <c r="Q17" s="24"/>
      <c r="R17" s="24"/>
      <c r="S17" s="24"/>
      <c r="T17" s="24"/>
      <c r="U17" s="24"/>
      <c r="V17" s="24"/>
      <c r="W17" s="24">
        <v>401280</v>
      </c>
      <c r="X17" s="24">
        <v>15366522</v>
      </c>
      <c r="Y17" s="24">
        <v>-14965242</v>
      </c>
      <c r="Z17" s="6">
        <v>-97.39</v>
      </c>
      <c r="AA17" s="22">
        <v>30733050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760871139</v>
      </c>
      <c r="D19" s="19">
        <f>SUM(D20:D23)</f>
        <v>0</v>
      </c>
      <c r="E19" s="20">
        <f t="shared" si="3"/>
        <v>889686180</v>
      </c>
      <c r="F19" s="21">
        <f t="shared" si="3"/>
        <v>889686180</v>
      </c>
      <c r="G19" s="21">
        <f t="shared" si="3"/>
        <v>91899242</v>
      </c>
      <c r="H19" s="21">
        <f t="shared" si="3"/>
        <v>39299924</v>
      </c>
      <c r="I19" s="21">
        <f t="shared" si="3"/>
        <v>44847133</v>
      </c>
      <c r="J19" s="21">
        <f t="shared" si="3"/>
        <v>176046299</v>
      </c>
      <c r="K19" s="21">
        <f t="shared" si="3"/>
        <v>72373568</v>
      </c>
      <c r="L19" s="21">
        <f t="shared" si="3"/>
        <v>66906662</v>
      </c>
      <c r="M19" s="21">
        <f t="shared" si="3"/>
        <v>64825278</v>
      </c>
      <c r="N19" s="21">
        <f t="shared" si="3"/>
        <v>204105508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380151807</v>
      </c>
      <c r="X19" s="21">
        <f t="shared" si="3"/>
        <v>436843188</v>
      </c>
      <c r="Y19" s="21">
        <f t="shared" si="3"/>
        <v>-56691381</v>
      </c>
      <c r="Z19" s="4">
        <f>+IF(X19&lt;&gt;0,+(Y19/X19)*100,0)</f>
        <v>-12.977512882723492</v>
      </c>
      <c r="AA19" s="19">
        <f>SUM(AA20:AA23)</f>
        <v>889686180</v>
      </c>
    </row>
    <row r="20" spans="1:27" ht="12.75">
      <c r="A20" s="5" t="s">
        <v>47</v>
      </c>
      <c r="B20" s="3"/>
      <c r="C20" s="22">
        <v>288973757</v>
      </c>
      <c r="D20" s="22"/>
      <c r="E20" s="23">
        <v>313975570</v>
      </c>
      <c r="F20" s="24">
        <v>313975570</v>
      </c>
      <c r="G20" s="24">
        <v>23129268</v>
      </c>
      <c r="H20" s="24">
        <v>28284688</v>
      </c>
      <c r="I20" s="24">
        <v>20720082</v>
      </c>
      <c r="J20" s="24">
        <v>72134038</v>
      </c>
      <c r="K20" s="24">
        <v>36969347</v>
      </c>
      <c r="L20" s="24">
        <v>21604591</v>
      </c>
      <c r="M20" s="24">
        <v>16326982</v>
      </c>
      <c r="N20" s="24">
        <v>74900920</v>
      </c>
      <c r="O20" s="24"/>
      <c r="P20" s="24"/>
      <c r="Q20" s="24"/>
      <c r="R20" s="24"/>
      <c r="S20" s="24"/>
      <c r="T20" s="24"/>
      <c r="U20" s="24"/>
      <c r="V20" s="24"/>
      <c r="W20" s="24">
        <v>147034958</v>
      </c>
      <c r="X20" s="24">
        <v>156987882</v>
      </c>
      <c r="Y20" s="24">
        <v>-9952924</v>
      </c>
      <c r="Z20" s="6">
        <v>-6.34</v>
      </c>
      <c r="AA20" s="22">
        <v>313975570</v>
      </c>
    </row>
    <row r="21" spans="1:27" ht="12.75">
      <c r="A21" s="5" t="s">
        <v>48</v>
      </c>
      <c r="B21" s="3"/>
      <c r="C21" s="22">
        <v>349157625</v>
      </c>
      <c r="D21" s="22"/>
      <c r="E21" s="23">
        <v>425090840</v>
      </c>
      <c r="F21" s="24">
        <v>425090840</v>
      </c>
      <c r="G21" s="24">
        <v>39678469</v>
      </c>
      <c r="H21" s="24">
        <v>28017880</v>
      </c>
      <c r="I21" s="24">
        <v>17545993</v>
      </c>
      <c r="J21" s="24">
        <v>85242342</v>
      </c>
      <c r="K21" s="24">
        <v>28656053</v>
      </c>
      <c r="L21" s="24">
        <v>39455966</v>
      </c>
      <c r="M21" s="24">
        <v>40127386</v>
      </c>
      <c r="N21" s="24">
        <v>108239405</v>
      </c>
      <c r="O21" s="24"/>
      <c r="P21" s="24"/>
      <c r="Q21" s="24"/>
      <c r="R21" s="24"/>
      <c r="S21" s="24"/>
      <c r="T21" s="24"/>
      <c r="U21" s="24"/>
      <c r="V21" s="24"/>
      <c r="W21" s="24">
        <v>193481747</v>
      </c>
      <c r="X21" s="24">
        <v>205045422</v>
      </c>
      <c r="Y21" s="24">
        <v>-11563675</v>
      </c>
      <c r="Z21" s="6">
        <v>-5.64</v>
      </c>
      <c r="AA21" s="22">
        <v>425090840</v>
      </c>
    </row>
    <row r="22" spans="1:27" ht="12.75">
      <c r="A22" s="5" t="s">
        <v>49</v>
      </c>
      <c r="B22" s="3"/>
      <c r="C22" s="25">
        <v>80732140</v>
      </c>
      <c r="D22" s="25"/>
      <c r="E22" s="26">
        <v>103183410</v>
      </c>
      <c r="F22" s="27">
        <v>103183410</v>
      </c>
      <c r="G22" s="27">
        <v>2590311</v>
      </c>
      <c r="H22" s="27">
        <v>2819691</v>
      </c>
      <c r="I22" s="27">
        <v>2826580</v>
      </c>
      <c r="J22" s="27">
        <v>8236582</v>
      </c>
      <c r="K22" s="27">
        <v>2931766</v>
      </c>
      <c r="L22" s="27">
        <v>2420258</v>
      </c>
      <c r="M22" s="27">
        <v>3493659</v>
      </c>
      <c r="N22" s="27">
        <v>8845683</v>
      </c>
      <c r="O22" s="27"/>
      <c r="P22" s="27"/>
      <c r="Q22" s="27"/>
      <c r="R22" s="27"/>
      <c r="S22" s="27"/>
      <c r="T22" s="27"/>
      <c r="U22" s="27"/>
      <c r="V22" s="27"/>
      <c r="W22" s="27">
        <v>17082265</v>
      </c>
      <c r="X22" s="27">
        <v>51591702</v>
      </c>
      <c r="Y22" s="27">
        <v>-34509437</v>
      </c>
      <c r="Z22" s="7">
        <v>-66.89</v>
      </c>
      <c r="AA22" s="25">
        <v>103183410</v>
      </c>
    </row>
    <row r="23" spans="1:27" ht="12.75">
      <c r="A23" s="5" t="s">
        <v>50</v>
      </c>
      <c r="B23" s="3"/>
      <c r="C23" s="22">
        <v>42007617</v>
      </c>
      <c r="D23" s="22"/>
      <c r="E23" s="23">
        <v>47436360</v>
      </c>
      <c r="F23" s="24">
        <v>47436360</v>
      </c>
      <c r="G23" s="24">
        <v>26501194</v>
      </c>
      <c r="H23" s="24">
        <v>-19822335</v>
      </c>
      <c r="I23" s="24">
        <v>3754478</v>
      </c>
      <c r="J23" s="24">
        <v>10433337</v>
      </c>
      <c r="K23" s="24">
        <v>3816402</v>
      </c>
      <c r="L23" s="24">
        <v>3425847</v>
      </c>
      <c r="M23" s="24">
        <v>4877251</v>
      </c>
      <c r="N23" s="24">
        <v>12119500</v>
      </c>
      <c r="O23" s="24"/>
      <c r="P23" s="24"/>
      <c r="Q23" s="24"/>
      <c r="R23" s="24"/>
      <c r="S23" s="24"/>
      <c r="T23" s="24"/>
      <c r="U23" s="24"/>
      <c r="V23" s="24"/>
      <c r="W23" s="24">
        <v>22552837</v>
      </c>
      <c r="X23" s="24">
        <v>23218182</v>
      </c>
      <c r="Y23" s="24">
        <v>-665345</v>
      </c>
      <c r="Z23" s="6">
        <v>-2.87</v>
      </c>
      <c r="AA23" s="22">
        <v>47436360</v>
      </c>
    </row>
    <row r="24" spans="1:27" ht="12.75">
      <c r="A24" s="2" t="s">
        <v>51</v>
      </c>
      <c r="B24" s="8" t="s">
        <v>52</v>
      </c>
      <c r="C24" s="19"/>
      <c r="D24" s="19"/>
      <c r="E24" s="20">
        <v>105260</v>
      </c>
      <c r="F24" s="21">
        <v>105260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52632</v>
      </c>
      <c r="Y24" s="21">
        <v>-52632</v>
      </c>
      <c r="Z24" s="4">
        <v>-100</v>
      </c>
      <c r="AA24" s="19">
        <v>105260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1103622977</v>
      </c>
      <c r="D25" s="44">
        <f>+D5+D9+D15+D19+D24</f>
        <v>0</v>
      </c>
      <c r="E25" s="45">
        <f t="shared" si="4"/>
        <v>1213652690</v>
      </c>
      <c r="F25" s="46">
        <f t="shared" si="4"/>
        <v>1213652690</v>
      </c>
      <c r="G25" s="46">
        <f t="shared" si="4"/>
        <v>184282570</v>
      </c>
      <c r="H25" s="46">
        <f t="shared" si="4"/>
        <v>56174552</v>
      </c>
      <c r="I25" s="46">
        <f t="shared" si="4"/>
        <v>49893293</v>
      </c>
      <c r="J25" s="46">
        <f t="shared" si="4"/>
        <v>290350415</v>
      </c>
      <c r="K25" s="46">
        <f t="shared" si="4"/>
        <v>81503801</v>
      </c>
      <c r="L25" s="46">
        <f t="shared" si="4"/>
        <v>80577090</v>
      </c>
      <c r="M25" s="46">
        <f t="shared" si="4"/>
        <v>122837639</v>
      </c>
      <c r="N25" s="46">
        <f t="shared" si="4"/>
        <v>284918530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575268945</v>
      </c>
      <c r="X25" s="46">
        <f t="shared" si="4"/>
        <v>596264760</v>
      </c>
      <c r="Y25" s="46">
        <f t="shared" si="4"/>
        <v>-20995815</v>
      </c>
      <c r="Z25" s="47">
        <f>+IF(X25&lt;&gt;0,+(Y25/X25)*100,0)</f>
        <v>-3.521223524932112</v>
      </c>
      <c r="AA25" s="44">
        <f>+AA5+AA9+AA15+AA19+AA24</f>
        <v>1213652690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227590372</v>
      </c>
      <c r="D28" s="19">
        <f>SUM(D29:D31)</f>
        <v>0</v>
      </c>
      <c r="E28" s="20">
        <f t="shared" si="5"/>
        <v>278080890</v>
      </c>
      <c r="F28" s="21">
        <f t="shared" si="5"/>
        <v>278080890</v>
      </c>
      <c r="G28" s="21">
        <f t="shared" si="5"/>
        <v>12876987</v>
      </c>
      <c r="H28" s="21">
        <f t="shared" si="5"/>
        <v>17986937</v>
      </c>
      <c r="I28" s="21">
        <f t="shared" si="5"/>
        <v>16186864</v>
      </c>
      <c r="J28" s="21">
        <f t="shared" si="5"/>
        <v>47050788</v>
      </c>
      <c r="K28" s="21">
        <f t="shared" si="5"/>
        <v>17868757</v>
      </c>
      <c r="L28" s="21">
        <f t="shared" si="5"/>
        <v>16030575</v>
      </c>
      <c r="M28" s="21">
        <f t="shared" si="5"/>
        <v>29837581</v>
      </c>
      <c r="N28" s="21">
        <f t="shared" si="5"/>
        <v>63736913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110787701</v>
      </c>
      <c r="X28" s="21">
        <f t="shared" si="5"/>
        <v>133208796</v>
      </c>
      <c r="Y28" s="21">
        <f t="shared" si="5"/>
        <v>-22421095</v>
      </c>
      <c r="Z28" s="4">
        <f>+IF(X28&lt;&gt;0,+(Y28/X28)*100,0)</f>
        <v>-16.83154241556241</v>
      </c>
      <c r="AA28" s="19">
        <f>SUM(AA29:AA31)</f>
        <v>278080890</v>
      </c>
    </row>
    <row r="29" spans="1:27" ht="12.75">
      <c r="A29" s="5" t="s">
        <v>33</v>
      </c>
      <c r="B29" s="3"/>
      <c r="C29" s="22">
        <v>30708993</v>
      </c>
      <c r="D29" s="22"/>
      <c r="E29" s="23">
        <v>52583960</v>
      </c>
      <c r="F29" s="24">
        <v>52583960</v>
      </c>
      <c r="G29" s="24">
        <v>3172744</v>
      </c>
      <c r="H29" s="24">
        <v>3293612</v>
      </c>
      <c r="I29" s="24">
        <v>3386793</v>
      </c>
      <c r="J29" s="24">
        <v>9853149</v>
      </c>
      <c r="K29" s="24">
        <v>3475571</v>
      </c>
      <c r="L29" s="24">
        <v>3449251</v>
      </c>
      <c r="M29" s="24">
        <v>4509239</v>
      </c>
      <c r="N29" s="24">
        <v>11434061</v>
      </c>
      <c r="O29" s="24"/>
      <c r="P29" s="24"/>
      <c r="Q29" s="24"/>
      <c r="R29" s="24"/>
      <c r="S29" s="24"/>
      <c r="T29" s="24"/>
      <c r="U29" s="24"/>
      <c r="V29" s="24"/>
      <c r="W29" s="24">
        <v>21287210</v>
      </c>
      <c r="X29" s="24">
        <v>26292168</v>
      </c>
      <c r="Y29" s="24">
        <v>-5004958</v>
      </c>
      <c r="Z29" s="6">
        <v>-19.04</v>
      </c>
      <c r="AA29" s="22">
        <v>52583960</v>
      </c>
    </row>
    <row r="30" spans="1:27" ht="12.75">
      <c r="A30" s="5" t="s">
        <v>34</v>
      </c>
      <c r="B30" s="3"/>
      <c r="C30" s="25">
        <v>11217938</v>
      </c>
      <c r="D30" s="25"/>
      <c r="E30" s="26">
        <v>222813156</v>
      </c>
      <c r="F30" s="27">
        <v>222813156</v>
      </c>
      <c r="G30" s="27">
        <v>788611</v>
      </c>
      <c r="H30" s="27">
        <v>827012</v>
      </c>
      <c r="I30" s="27">
        <v>1122754</v>
      </c>
      <c r="J30" s="27">
        <v>2738377</v>
      </c>
      <c r="K30" s="27">
        <v>1115818</v>
      </c>
      <c r="L30" s="27">
        <v>1003625</v>
      </c>
      <c r="M30" s="27">
        <v>1910768</v>
      </c>
      <c r="N30" s="27">
        <v>4030211</v>
      </c>
      <c r="O30" s="27"/>
      <c r="P30" s="27"/>
      <c r="Q30" s="27"/>
      <c r="R30" s="27"/>
      <c r="S30" s="27"/>
      <c r="T30" s="27"/>
      <c r="U30" s="27"/>
      <c r="V30" s="27"/>
      <c r="W30" s="27">
        <v>6768588</v>
      </c>
      <c r="X30" s="27">
        <v>105574818</v>
      </c>
      <c r="Y30" s="27">
        <v>-98806230</v>
      </c>
      <c r="Z30" s="7">
        <v>-93.59</v>
      </c>
      <c r="AA30" s="25">
        <v>222813156</v>
      </c>
    </row>
    <row r="31" spans="1:27" ht="12.75">
      <c r="A31" s="5" t="s">
        <v>35</v>
      </c>
      <c r="B31" s="3"/>
      <c r="C31" s="22">
        <v>185663441</v>
      </c>
      <c r="D31" s="22"/>
      <c r="E31" s="23">
        <v>2683774</v>
      </c>
      <c r="F31" s="24">
        <v>2683774</v>
      </c>
      <c r="G31" s="24">
        <v>8915632</v>
      </c>
      <c r="H31" s="24">
        <v>13866313</v>
      </c>
      <c r="I31" s="24">
        <v>11677317</v>
      </c>
      <c r="J31" s="24">
        <v>34459262</v>
      </c>
      <c r="K31" s="24">
        <v>13277368</v>
      </c>
      <c r="L31" s="24">
        <v>11577699</v>
      </c>
      <c r="M31" s="24">
        <v>23417574</v>
      </c>
      <c r="N31" s="24">
        <v>48272641</v>
      </c>
      <c r="O31" s="24"/>
      <c r="P31" s="24"/>
      <c r="Q31" s="24"/>
      <c r="R31" s="24"/>
      <c r="S31" s="24"/>
      <c r="T31" s="24"/>
      <c r="U31" s="24"/>
      <c r="V31" s="24"/>
      <c r="W31" s="24">
        <v>82731903</v>
      </c>
      <c r="X31" s="24">
        <v>1341810</v>
      </c>
      <c r="Y31" s="24">
        <v>81390093</v>
      </c>
      <c r="Z31" s="6">
        <v>6065.69</v>
      </c>
      <c r="AA31" s="22">
        <v>2683774</v>
      </c>
    </row>
    <row r="32" spans="1:27" ht="12.75">
      <c r="A32" s="2" t="s">
        <v>36</v>
      </c>
      <c r="B32" s="3"/>
      <c r="C32" s="19">
        <f aca="true" t="shared" si="6" ref="C32:Y32">SUM(C33:C37)</f>
        <v>56082579</v>
      </c>
      <c r="D32" s="19">
        <f>SUM(D33:D37)</f>
        <v>0</v>
      </c>
      <c r="E32" s="20">
        <f t="shared" si="6"/>
        <v>62205590</v>
      </c>
      <c r="F32" s="21">
        <f t="shared" si="6"/>
        <v>62205590</v>
      </c>
      <c r="G32" s="21">
        <f t="shared" si="6"/>
        <v>4085742</v>
      </c>
      <c r="H32" s="21">
        <f t="shared" si="6"/>
        <v>4876853</v>
      </c>
      <c r="I32" s="21">
        <f t="shared" si="6"/>
        <v>4853200</v>
      </c>
      <c r="J32" s="21">
        <f t="shared" si="6"/>
        <v>13815795</v>
      </c>
      <c r="K32" s="21">
        <f t="shared" si="6"/>
        <v>4881560</v>
      </c>
      <c r="L32" s="21">
        <f t="shared" si="6"/>
        <v>5151790</v>
      </c>
      <c r="M32" s="21">
        <f t="shared" si="6"/>
        <v>5595412</v>
      </c>
      <c r="N32" s="21">
        <f t="shared" si="6"/>
        <v>15628762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29444557</v>
      </c>
      <c r="X32" s="21">
        <f t="shared" si="6"/>
        <v>29789664</v>
      </c>
      <c r="Y32" s="21">
        <f t="shared" si="6"/>
        <v>-345107</v>
      </c>
      <c r="Z32" s="4">
        <f>+IF(X32&lt;&gt;0,+(Y32/X32)*100,0)</f>
        <v>-1.1584789945935612</v>
      </c>
      <c r="AA32" s="19">
        <f>SUM(AA33:AA37)</f>
        <v>62205590</v>
      </c>
    </row>
    <row r="33" spans="1:27" ht="12.75">
      <c r="A33" s="5" t="s">
        <v>37</v>
      </c>
      <c r="B33" s="3"/>
      <c r="C33" s="22">
        <v>2768567</v>
      </c>
      <c r="D33" s="22"/>
      <c r="E33" s="23">
        <v>4110170</v>
      </c>
      <c r="F33" s="24">
        <v>4110170</v>
      </c>
      <c r="G33" s="24">
        <v>275898</v>
      </c>
      <c r="H33" s="24">
        <v>364769</v>
      </c>
      <c r="I33" s="24">
        <v>378197</v>
      </c>
      <c r="J33" s="24">
        <v>1018864</v>
      </c>
      <c r="K33" s="24">
        <v>419823</v>
      </c>
      <c r="L33" s="24">
        <v>367138</v>
      </c>
      <c r="M33" s="24">
        <v>437155</v>
      </c>
      <c r="N33" s="24">
        <v>1224116</v>
      </c>
      <c r="O33" s="24"/>
      <c r="P33" s="24"/>
      <c r="Q33" s="24"/>
      <c r="R33" s="24"/>
      <c r="S33" s="24"/>
      <c r="T33" s="24"/>
      <c r="U33" s="24"/>
      <c r="V33" s="24"/>
      <c r="W33" s="24">
        <v>2242980</v>
      </c>
      <c r="X33" s="24">
        <v>1684908</v>
      </c>
      <c r="Y33" s="24">
        <v>558072</v>
      </c>
      <c r="Z33" s="6">
        <v>33.12</v>
      </c>
      <c r="AA33" s="22">
        <v>4110170</v>
      </c>
    </row>
    <row r="34" spans="1:27" ht="12.75">
      <c r="A34" s="5" t="s">
        <v>38</v>
      </c>
      <c r="B34" s="3"/>
      <c r="C34" s="22">
        <v>31314407</v>
      </c>
      <c r="D34" s="22"/>
      <c r="E34" s="23">
        <v>34031200</v>
      </c>
      <c r="F34" s="24">
        <v>34031200</v>
      </c>
      <c r="G34" s="24">
        <v>1957366</v>
      </c>
      <c r="H34" s="24">
        <v>2413854</v>
      </c>
      <c r="I34" s="24">
        <v>2427314</v>
      </c>
      <c r="J34" s="24">
        <v>6798534</v>
      </c>
      <c r="K34" s="24">
        <v>2193608</v>
      </c>
      <c r="L34" s="24">
        <v>2658101</v>
      </c>
      <c r="M34" s="24">
        <v>2892485</v>
      </c>
      <c r="N34" s="24">
        <v>7744194</v>
      </c>
      <c r="O34" s="24"/>
      <c r="P34" s="24"/>
      <c r="Q34" s="24"/>
      <c r="R34" s="24"/>
      <c r="S34" s="24"/>
      <c r="T34" s="24"/>
      <c r="U34" s="24"/>
      <c r="V34" s="24"/>
      <c r="W34" s="24">
        <v>14542728</v>
      </c>
      <c r="X34" s="24">
        <v>16108026</v>
      </c>
      <c r="Y34" s="24">
        <v>-1565298</v>
      </c>
      <c r="Z34" s="6">
        <v>-9.72</v>
      </c>
      <c r="AA34" s="22">
        <v>34031200</v>
      </c>
    </row>
    <row r="35" spans="1:27" ht="12.75">
      <c r="A35" s="5" t="s">
        <v>39</v>
      </c>
      <c r="B35" s="3"/>
      <c r="C35" s="22">
        <v>17259520</v>
      </c>
      <c r="D35" s="22"/>
      <c r="E35" s="23">
        <v>18522570</v>
      </c>
      <c r="F35" s="24">
        <v>18522570</v>
      </c>
      <c r="G35" s="24">
        <v>1503051</v>
      </c>
      <c r="H35" s="24">
        <v>1709086</v>
      </c>
      <c r="I35" s="24">
        <v>1609939</v>
      </c>
      <c r="J35" s="24">
        <v>4822076</v>
      </c>
      <c r="K35" s="24">
        <v>1800475</v>
      </c>
      <c r="L35" s="24">
        <v>1664089</v>
      </c>
      <c r="M35" s="24">
        <v>1778024</v>
      </c>
      <c r="N35" s="24">
        <v>5242588</v>
      </c>
      <c r="O35" s="24"/>
      <c r="P35" s="24"/>
      <c r="Q35" s="24"/>
      <c r="R35" s="24"/>
      <c r="S35" s="24"/>
      <c r="T35" s="24"/>
      <c r="U35" s="24"/>
      <c r="V35" s="24"/>
      <c r="W35" s="24">
        <v>10064664</v>
      </c>
      <c r="X35" s="24">
        <v>9225906</v>
      </c>
      <c r="Y35" s="24">
        <v>838758</v>
      </c>
      <c r="Z35" s="6">
        <v>9.09</v>
      </c>
      <c r="AA35" s="22">
        <v>18522570</v>
      </c>
    </row>
    <row r="36" spans="1:27" ht="12.75">
      <c r="A36" s="5" t="s">
        <v>40</v>
      </c>
      <c r="B36" s="3"/>
      <c r="C36" s="22">
        <v>4740085</v>
      </c>
      <c r="D36" s="22"/>
      <c r="E36" s="23">
        <v>5541650</v>
      </c>
      <c r="F36" s="24">
        <v>5541650</v>
      </c>
      <c r="G36" s="24">
        <v>349427</v>
      </c>
      <c r="H36" s="24">
        <v>389144</v>
      </c>
      <c r="I36" s="24">
        <v>437750</v>
      </c>
      <c r="J36" s="24">
        <v>1176321</v>
      </c>
      <c r="K36" s="24">
        <v>467654</v>
      </c>
      <c r="L36" s="24">
        <v>462462</v>
      </c>
      <c r="M36" s="24">
        <v>487748</v>
      </c>
      <c r="N36" s="24">
        <v>1417864</v>
      </c>
      <c r="O36" s="24"/>
      <c r="P36" s="24"/>
      <c r="Q36" s="24"/>
      <c r="R36" s="24"/>
      <c r="S36" s="24"/>
      <c r="T36" s="24"/>
      <c r="U36" s="24"/>
      <c r="V36" s="24"/>
      <c r="W36" s="24">
        <v>2594185</v>
      </c>
      <c r="X36" s="24">
        <v>2770824</v>
      </c>
      <c r="Y36" s="24">
        <v>-176639</v>
      </c>
      <c r="Z36" s="6">
        <v>-6.37</v>
      </c>
      <c r="AA36" s="22">
        <v>5541650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84861577</v>
      </c>
      <c r="D38" s="19">
        <f>SUM(D39:D41)</f>
        <v>0</v>
      </c>
      <c r="E38" s="20">
        <f t="shared" si="7"/>
        <v>99346430</v>
      </c>
      <c r="F38" s="21">
        <f t="shared" si="7"/>
        <v>99346430</v>
      </c>
      <c r="G38" s="21">
        <f t="shared" si="7"/>
        <v>3594058</v>
      </c>
      <c r="H38" s="21">
        <f t="shared" si="7"/>
        <v>4169742</v>
      </c>
      <c r="I38" s="21">
        <f t="shared" si="7"/>
        <v>4202286</v>
      </c>
      <c r="J38" s="21">
        <f t="shared" si="7"/>
        <v>11966086</v>
      </c>
      <c r="K38" s="21">
        <f t="shared" si="7"/>
        <v>4834897</v>
      </c>
      <c r="L38" s="21">
        <f t="shared" si="7"/>
        <v>4661183</v>
      </c>
      <c r="M38" s="21">
        <f t="shared" si="7"/>
        <v>15989065</v>
      </c>
      <c r="N38" s="21">
        <f t="shared" si="7"/>
        <v>25485145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37451231</v>
      </c>
      <c r="X38" s="21">
        <f t="shared" si="7"/>
        <v>38464632</v>
      </c>
      <c r="Y38" s="21">
        <f t="shared" si="7"/>
        <v>-1013401</v>
      </c>
      <c r="Z38" s="4">
        <f>+IF(X38&lt;&gt;0,+(Y38/X38)*100,0)</f>
        <v>-2.634630691384231</v>
      </c>
      <c r="AA38" s="19">
        <f>SUM(AA39:AA41)</f>
        <v>99346430</v>
      </c>
    </row>
    <row r="39" spans="1:27" ht="12.75">
      <c r="A39" s="5" t="s">
        <v>43</v>
      </c>
      <c r="B39" s="3"/>
      <c r="C39" s="22">
        <v>13007069</v>
      </c>
      <c r="D39" s="22"/>
      <c r="E39" s="23">
        <v>19989340</v>
      </c>
      <c r="F39" s="24">
        <v>19989340</v>
      </c>
      <c r="G39" s="24">
        <v>1064995</v>
      </c>
      <c r="H39" s="24">
        <v>1168154</v>
      </c>
      <c r="I39" s="24">
        <v>1007218</v>
      </c>
      <c r="J39" s="24">
        <v>3240367</v>
      </c>
      <c r="K39" s="24">
        <v>1207196</v>
      </c>
      <c r="L39" s="24">
        <v>1307142</v>
      </c>
      <c r="M39" s="24">
        <v>1370271</v>
      </c>
      <c r="N39" s="24">
        <v>3884609</v>
      </c>
      <c r="O39" s="24"/>
      <c r="P39" s="24"/>
      <c r="Q39" s="24"/>
      <c r="R39" s="24"/>
      <c r="S39" s="24"/>
      <c r="T39" s="24"/>
      <c r="U39" s="24"/>
      <c r="V39" s="24"/>
      <c r="W39" s="24">
        <v>7124976</v>
      </c>
      <c r="X39" s="24">
        <v>9881418</v>
      </c>
      <c r="Y39" s="24">
        <v>-2756442</v>
      </c>
      <c r="Z39" s="6">
        <v>-27.9</v>
      </c>
      <c r="AA39" s="22">
        <v>19989340</v>
      </c>
    </row>
    <row r="40" spans="1:27" ht="12.75">
      <c r="A40" s="5" t="s">
        <v>44</v>
      </c>
      <c r="B40" s="3"/>
      <c r="C40" s="22">
        <v>71854508</v>
      </c>
      <c r="D40" s="22"/>
      <c r="E40" s="23">
        <v>79357090</v>
      </c>
      <c r="F40" s="24">
        <v>79357090</v>
      </c>
      <c r="G40" s="24">
        <v>2529063</v>
      </c>
      <c r="H40" s="24">
        <v>3001588</v>
      </c>
      <c r="I40" s="24">
        <v>3195068</v>
      </c>
      <c r="J40" s="24">
        <v>8725719</v>
      </c>
      <c r="K40" s="24">
        <v>3627701</v>
      </c>
      <c r="L40" s="24">
        <v>3354041</v>
      </c>
      <c r="M40" s="24">
        <v>14618794</v>
      </c>
      <c r="N40" s="24">
        <v>21600536</v>
      </c>
      <c r="O40" s="24"/>
      <c r="P40" s="24"/>
      <c r="Q40" s="24"/>
      <c r="R40" s="24"/>
      <c r="S40" s="24"/>
      <c r="T40" s="24"/>
      <c r="U40" s="24"/>
      <c r="V40" s="24"/>
      <c r="W40" s="24">
        <v>30326255</v>
      </c>
      <c r="X40" s="24">
        <v>28583214</v>
      </c>
      <c r="Y40" s="24">
        <v>1743041</v>
      </c>
      <c r="Z40" s="6">
        <v>6.1</v>
      </c>
      <c r="AA40" s="22">
        <v>79357090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601891741</v>
      </c>
      <c r="D42" s="19">
        <f>SUM(D43:D46)</f>
        <v>0</v>
      </c>
      <c r="E42" s="20">
        <f t="shared" si="8"/>
        <v>649666710</v>
      </c>
      <c r="F42" s="21">
        <f t="shared" si="8"/>
        <v>649666710</v>
      </c>
      <c r="G42" s="21">
        <f t="shared" si="8"/>
        <v>6119028</v>
      </c>
      <c r="H42" s="21">
        <f t="shared" si="8"/>
        <v>103978909</v>
      </c>
      <c r="I42" s="21">
        <f t="shared" si="8"/>
        <v>58859356</v>
      </c>
      <c r="J42" s="21">
        <f t="shared" si="8"/>
        <v>168957293</v>
      </c>
      <c r="K42" s="21">
        <f t="shared" si="8"/>
        <v>47271130</v>
      </c>
      <c r="L42" s="21">
        <f t="shared" si="8"/>
        <v>41093390</v>
      </c>
      <c r="M42" s="21">
        <f t="shared" si="8"/>
        <v>71983817</v>
      </c>
      <c r="N42" s="21">
        <f t="shared" si="8"/>
        <v>160348337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329305630</v>
      </c>
      <c r="X42" s="21">
        <f t="shared" si="8"/>
        <v>314218950</v>
      </c>
      <c r="Y42" s="21">
        <f t="shared" si="8"/>
        <v>15086680</v>
      </c>
      <c r="Z42" s="4">
        <f>+IF(X42&lt;&gt;0,+(Y42/X42)*100,0)</f>
        <v>4.801327227399875</v>
      </c>
      <c r="AA42" s="19">
        <f>SUM(AA43:AA46)</f>
        <v>649666710</v>
      </c>
    </row>
    <row r="43" spans="1:27" ht="12.75">
      <c r="A43" s="5" t="s">
        <v>47</v>
      </c>
      <c r="B43" s="3"/>
      <c r="C43" s="22">
        <v>249537643</v>
      </c>
      <c r="D43" s="22"/>
      <c r="E43" s="23">
        <v>287951030</v>
      </c>
      <c r="F43" s="24">
        <v>287951030</v>
      </c>
      <c r="G43" s="24">
        <v>1364534</v>
      </c>
      <c r="H43" s="24">
        <v>59827804</v>
      </c>
      <c r="I43" s="24">
        <v>30509797</v>
      </c>
      <c r="J43" s="24">
        <v>91702135</v>
      </c>
      <c r="K43" s="24">
        <v>20045507</v>
      </c>
      <c r="L43" s="24">
        <v>18656386</v>
      </c>
      <c r="M43" s="24">
        <v>27382020</v>
      </c>
      <c r="N43" s="24">
        <v>66083913</v>
      </c>
      <c r="O43" s="24"/>
      <c r="P43" s="24"/>
      <c r="Q43" s="24"/>
      <c r="R43" s="24"/>
      <c r="S43" s="24"/>
      <c r="T43" s="24"/>
      <c r="U43" s="24"/>
      <c r="V43" s="24"/>
      <c r="W43" s="24">
        <v>157786048</v>
      </c>
      <c r="X43" s="24">
        <v>140002308</v>
      </c>
      <c r="Y43" s="24">
        <v>17783740</v>
      </c>
      <c r="Z43" s="6">
        <v>12.7</v>
      </c>
      <c r="AA43" s="22">
        <v>287951030</v>
      </c>
    </row>
    <row r="44" spans="1:27" ht="12.75">
      <c r="A44" s="5" t="s">
        <v>48</v>
      </c>
      <c r="B44" s="3"/>
      <c r="C44" s="22">
        <v>258382645</v>
      </c>
      <c r="D44" s="22"/>
      <c r="E44" s="23">
        <v>259741870</v>
      </c>
      <c r="F44" s="24">
        <v>259741870</v>
      </c>
      <c r="G44" s="24">
        <v>1179068</v>
      </c>
      <c r="H44" s="24">
        <v>37061096</v>
      </c>
      <c r="I44" s="24">
        <v>8306049</v>
      </c>
      <c r="J44" s="24">
        <v>46546213</v>
      </c>
      <c r="K44" s="24">
        <v>34193478</v>
      </c>
      <c r="L44" s="24">
        <v>16733789</v>
      </c>
      <c r="M44" s="24">
        <v>33373708</v>
      </c>
      <c r="N44" s="24">
        <v>84300975</v>
      </c>
      <c r="O44" s="24"/>
      <c r="P44" s="24"/>
      <c r="Q44" s="24"/>
      <c r="R44" s="24"/>
      <c r="S44" s="24"/>
      <c r="T44" s="24"/>
      <c r="U44" s="24"/>
      <c r="V44" s="24"/>
      <c r="W44" s="24">
        <v>130847188</v>
      </c>
      <c r="X44" s="24">
        <v>126011748</v>
      </c>
      <c r="Y44" s="24">
        <v>4835440</v>
      </c>
      <c r="Z44" s="6">
        <v>3.84</v>
      </c>
      <c r="AA44" s="22">
        <v>259741870</v>
      </c>
    </row>
    <row r="45" spans="1:27" ht="12.75">
      <c r="A45" s="5" t="s">
        <v>49</v>
      </c>
      <c r="B45" s="3"/>
      <c r="C45" s="25">
        <v>42751186</v>
      </c>
      <c r="D45" s="25"/>
      <c r="E45" s="26">
        <v>49013320</v>
      </c>
      <c r="F45" s="27">
        <v>49013320</v>
      </c>
      <c r="G45" s="27">
        <v>871532</v>
      </c>
      <c r="H45" s="27">
        <v>3464225</v>
      </c>
      <c r="I45" s="27">
        <v>16665689</v>
      </c>
      <c r="J45" s="27">
        <v>21001446</v>
      </c>
      <c r="K45" s="27">
        <v>-10335819</v>
      </c>
      <c r="L45" s="27">
        <v>2900019</v>
      </c>
      <c r="M45" s="27">
        <v>6103166</v>
      </c>
      <c r="N45" s="27">
        <v>-1332634</v>
      </c>
      <c r="O45" s="27"/>
      <c r="P45" s="27"/>
      <c r="Q45" s="27"/>
      <c r="R45" s="27"/>
      <c r="S45" s="27"/>
      <c r="T45" s="27"/>
      <c r="U45" s="27"/>
      <c r="V45" s="27"/>
      <c r="W45" s="27">
        <v>19668812</v>
      </c>
      <c r="X45" s="27">
        <v>22019538</v>
      </c>
      <c r="Y45" s="27">
        <v>-2350726</v>
      </c>
      <c r="Z45" s="7">
        <v>-10.68</v>
      </c>
      <c r="AA45" s="25">
        <v>49013320</v>
      </c>
    </row>
    <row r="46" spans="1:27" ht="12.75">
      <c r="A46" s="5" t="s">
        <v>50</v>
      </c>
      <c r="B46" s="3"/>
      <c r="C46" s="22">
        <v>51220267</v>
      </c>
      <c r="D46" s="22"/>
      <c r="E46" s="23">
        <v>52960490</v>
      </c>
      <c r="F46" s="24">
        <v>52960490</v>
      </c>
      <c r="G46" s="24">
        <v>2703894</v>
      </c>
      <c r="H46" s="24">
        <v>3625784</v>
      </c>
      <c r="I46" s="24">
        <v>3377821</v>
      </c>
      <c r="J46" s="24">
        <v>9707499</v>
      </c>
      <c r="K46" s="24">
        <v>3367964</v>
      </c>
      <c r="L46" s="24">
        <v>2803196</v>
      </c>
      <c r="M46" s="24">
        <v>5124923</v>
      </c>
      <c r="N46" s="24">
        <v>11296083</v>
      </c>
      <c r="O46" s="24"/>
      <c r="P46" s="24"/>
      <c r="Q46" s="24"/>
      <c r="R46" s="24"/>
      <c r="S46" s="24"/>
      <c r="T46" s="24"/>
      <c r="U46" s="24"/>
      <c r="V46" s="24"/>
      <c r="W46" s="24">
        <v>21003582</v>
      </c>
      <c r="X46" s="24">
        <v>26185356</v>
      </c>
      <c r="Y46" s="24">
        <v>-5181774</v>
      </c>
      <c r="Z46" s="6">
        <v>-19.79</v>
      </c>
      <c r="AA46" s="22">
        <v>52960490</v>
      </c>
    </row>
    <row r="47" spans="1:27" ht="12.75">
      <c r="A47" s="2" t="s">
        <v>51</v>
      </c>
      <c r="B47" s="8" t="s">
        <v>52</v>
      </c>
      <c r="C47" s="19">
        <v>1856114</v>
      </c>
      <c r="D47" s="19"/>
      <c r="E47" s="20">
        <v>3530260</v>
      </c>
      <c r="F47" s="21">
        <v>3530260</v>
      </c>
      <c r="G47" s="21">
        <v>142082</v>
      </c>
      <c r="H47" s="21">
        <v>206828</v>
      </c>
      <c r="I47" s="21">
        <v>151334</v>
      </c>
      <c r="J47" s="21">
        <v>500244</v>
      </c>
      <c r="K47" s="21">
        <v>176585</v>
      </c>
      <c r="L47" s="21">
        <v>156244</v>
      </c>
      <c r="M47" s="21">
        <v>150380</v>
      </c>
      <c r="N47" s="21">
        <v>483209</v>
      </c>
      <c r="O47" s="21"/>
      <c r="P47" s="21"/>
      <c r="Q47" s="21"/>
      <c r="R47" s="21"/>
      <c r="S47" s="21"/>
      <c r="T47" s="21"/>
      <c r="U47" s="21"/>
      <c r="V47" s="21"/>
      <c r="W47" s="21">
        <v>983453</v>
      </c>
      <c r="X47" s="21">
        <v>1765128</v>
      </c>
      <c r="Y47" s="21">
        <v>-781675</v>
      </c>
      <c r="Z47" s="4">
        <v>-44.28</v>
      </c>
      <c r="AA47" s="19">
        <v>3530260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972282383</v>
      </c>
      <c r="D48" s="44">
        <f>+D28+D32+D38+D42+D47</f>
        <v>0</v>
      </c>
      <c r="E48" s="45">
        <f t="shared" si="9"/>
        <v>1092829880</v>
      </c>
      <c r="F48" s="46">
        <f t="shared" si="9"/>
        <v>1092829880</v>
      </c>
      <c r="G48" s="46">
        <f t="shared" si="9"/>
        <v>26817897</v>
      </c>
      <c r="H48" s="46">
        <f t="shared" si="9"/>
        <v>131219269</v>
      </c>
      <c r="I48" s="46">
        <f t="shared" si="9"/>
        <v>84253040</v>
      </c>
      <c r="J48" s="46">
        <f t="shared" si="9"/>
        <v>242290206</v>
      </c>
      <c r="K48" s="46">
        <f t="shared" si="9"/>
        <v>75032929</v>
      </c>
      <c r="L48" s="46">
        <f t="shared" si="9"/>
        <v>67093182</v>
      </c>
      <c r="M48" s="46">
        <f t="shared" si="9"/>
        <v>123556255</v>
      </c>
      <c r="N48" s="46">
        <f t="shared" si="9"/>
        <v>265682366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507972572</v>
      </c>
      <c r="X48" s="46">
        <f t="shared" si="9"/>
        <v>517447170</v>
      </c>
      <c r="Y48" s="46">
        <f t="shared" si="9"/>
        <v>-9474598</v>
      </c>
      <c r="Z48" s="47">
        <f>+IF(X48&lt;&gt;0,+(Y48/X48)*100,0)</f>
        <v>-1.831027117222421</v>
      </c>
      <c r="AA48" s="44">
        <f>+AA28+AA32+AA38+AA42+AA47</f>
        <v>1092829880</v>
      </c>
    </row>
    <row r="49" spans="1:27" ht="12.75">
      <c r="A49" s="14" t="s">
        <v>58</v>
      </c>
      <c r="B49" s="15"/>
      <c r="C49" s="48">
        <f aca="true" t="shared" si="10" ref="C49:Y49">+C25-C48</f>
        <v>131340594</v>
      </c>
      <c r="D49" s="48">
        <f>+D25-D48</f>
        <v>0</v>
      </c>
      <c r="E49" s="49">
        <f t="shared" si="10"/>
        <v>120822810</v>
      </c>
      <c r="F49" s="50">
        <f t="shared" si="10"/>
        <v>120822810</v>
      </c>
      <c r="G49" s="50">
        <f t="shared" si="10"/>
        <v>157464673</v>
      </c>
      <c r="H49" s="50">
        <f t="shared" si="10"/>
        <v>-75044717</v>
      </c>
      <c r="I49" s="50">
        <f t="shared" si="10"/>
        <v>-34359747</v>
      </c>
      <c r="J49" s="50">
        <f t="shared" si="10"/>
        <v>48060209</v>
      </c>
      <c r="K49" s="50">
        <f t="shared" si="10"/>
        <v>6470872</v>
      </c>
      <c r="L49" s="50">
        <f t="shared" si="10"/>
        <v>13483908</v>
      </c>
      <c r="M49" s="50">
        <f t="shared" si="10"/>
        <v>-718616</v>
      </c>
      <c r="N49" s="50">
        <f t="shared" si="10"/>
        <v>19236164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67296373</v>
      </c>
      <c r="X49" s="50">
        <f>IF(F25=F48,0,X25-X48)</f>
        <v>78817590</v>
      </c>
      <c r="Y49" s="50">
        <f t="shared" si="10"/>
        <v>-11521217</v>
      </c>
      <c r="Z49" s="51">
        <f>+IF(X49&lt;&gt;0,+(Y49/X49)*100,0)</f>
        <v>-14.617570773224605</v>
      </c>
      <c r="AA49" s="48">
        <f>+AA25-AA48</f>
        <v>120822810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149549454</v>
      </c>
      <c r="F5" s="21">
        <f t="shared" si="0"/>
        <v>149549454</v>
      </c>
      <c r="G5" s="21">
        <f t="shared" si="0"/>
        <v>2290090</v>
      </c>
      <c r="H5" s="21">
        <f t="shared" si="0"/>
        <v>39887252</v>
      </c>
      <c r="I5" s="21">
        <f t="shared" si="0"/>
        <v>1699561</v>
      </c>
      <c r="J5" s="21">
        <f t="shared" si="0"/>
        <v>43876903</v>
      </c>
      <c r="K5" s="21">
        <f t="shared" si="0"/>
        <v>1544855</v>
      </c>
      <c r="L5" s="21">
        <f t="shared" si="0"/>
        <v>1544855</v>
      </c>
      <c r="M5" s="21">
        <f t="shared" si="0"/>
        <v>1544855</v>
      </c>
      <c r="N5" s="21">
        <f t="shared" si="0"/>
        <v>4634565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48511468</v>
      </c>
      <c r="X5" s="21">
        <f t="shared" si="0"/>
        <v>77101056</v>
      </c>
      <c r="Y5" s="21">
        <f t="shared" si="0"/>
        <v>-28589588</v>
      </c>
      <c r="Z5" s="4">
        <f>+IF(X5&lt;&gt;0,+(Y5/X5)*100,0)</f>
        <v>-37.080669815987996</v>
      </c>
      <c r="AA5" s="19">
        <f>SUM(AA6:AA8)</f>
        <v>149549454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/>
      <c r="D7" s="25"/>
      <c r="E7" s="26">
        <v>149549454</v>
      </c>
      <c r="F7" s="27">
        <v>149549454</v>
      </c>
      <c r="G7" s="27">
        <v>2290090</v>
      </c>
      <c r="H7" s="27">
        <v>39887252</v>
      </c>
      <c r="I7" s="27">
        <v>1699561</v>
      </c>
      <c r="J7" s="27">
        <v>43876903</v>
      </c>
      <c r="K7" s="27">
        <v>1544855</v>
      </c>
      <c r="L7" s="27">
        <v>1544855</v>
      </c>
      <c r="M7" s="27">
        <v>1544855</v>
      </c>
      <c r="N7" s="27">
        <v>4634565</v>
      </c>
      <c r="O7" s="27"/>
      <c r="P7" s="27"/>
      <c r="Q7" s="27"/>
      <c r="R7" s="27"/>
      <c r="S7" s="27"/>
      <c r="T7" s="27"/>
      <c r="U7" s="27"/>
      <c r="V7" s="27"/>
      <c r="W7" s="27">
        <v>48511468</v>
      </c>
      <c r="X7" s="27">
        <v>77101056</v>
      </c>
      <c r="Y7" s="27">
        <v>-28589588</v>
      </c>
      <c r="Z7" s="7">
        <v>-37.08</v>
      </c>
      <c r="AA7" s="25">
        <v>149549454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67199128</v>
      </c>
      <c r="F19" s="21">
        <f t="shared" si="3"/>
        <v>67199128</v>
      </c>
      <c r="G19" s="21">
        <f t="shared" si="3"/>
        <v>13306911</v>
      </c>
      <c r="H19" s="21">
        <f t="shared" si="3"/>
        <v>1058460</v>
      </c>
      <c r="I19" s="21">
        <f t="shared" si="3"/>
        <v>6636161</v>
      </c>
      <c r="J19" s="21">
        <f t="shared" si="3"/>
        <v>21001532</v>
      </c>
      <c r="K19" s="21">
        <f t="shared" si="3"/>
        <v>6440777</v>
      </c>
      <c r="L19" s="21">
        <f t="shared" si="3"/>
        <v>6440777</v>
      </c>
      <c r="M19" s="21">
        <f t="shared" si="3"/>
        <v>6440777</v>
      </c>
      <c r="N19" s="21">
        <f t="shared" si="3"/>
        <v>19322331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40323863</v>
      </c>
      <c r="X19" s="21">
        <f t="shared" si="3"/>
        <v>29043084</v>
      </c>
      <c r="Y19" s="21">
        <f t="shared" si="3"/>
        <v>11280779</v>
      </c>
      <c r="Z19" s="4">
        <f>+IF(X19&lt;&gt;0,+(Y19/X19)*100,0)</f>
        <v>38.84153280691541</v>
      </c>
      <c r="AA19" s="19">
        <f>SUM(AA20:AA23)</f>
        <v>67199128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>
        <v>35683168</v>
      </c>
      <c r="F21" s="24">
        <v>35683168</v>
      </c>
      <c r="G21" s="24">
        <v>10433020</v>
      </c>
      <c r="H21" s="24">
        <v>546033</v>
      </c>
      <c r="I21" s="24">
        <v>3590245</v>
      </c>
      <c r="J21" s="24">
        <v>14569298</v>
      </c>
      <c r="K21" s="24">
        <v>3394946</v>
      </c>
      <c r="L21" s="24">
        <v>3394946</v>
      </c>
      <c r="M21" s="24">
        <v>3394946</v>
      </c>
      <c r="N21" s="24">
        <v>10184838</v>
      </c>
      <c r="O21" s="24"/>
      <c r="P21" s="24"/>
      <c r="Q21" s="24"/>
      <c r="R21" s="24"/>
      <c r="S21" s="24"/>
      <c r="T21" s="24"/>
      <c r="U21" s="24"/>
      <c r="V21" s="24"/>
      <c r="W21" s="24">
        <v>24754136</v>
      </c>
      <c r="X21" s="24">
        <v>12989124</v>
      </c>
      <c r="Y21" s="24">
        <v>11765012</v>
      </c>
      <c r="Z21" s="6">
        <v>90.58</v>
      </c>
      <c r="AA21" s="22">
        <v>35683168</v>
      </c>
    </row>
    <row r="22" spans="1:27" ht="12.75">
      <c r="A22" s="5" t="s">
        <v>49</v>
      </c>
      <c r="B22" s="3"/>
      <c r="C22" s="25"/>
      <c r="D22" s="25"/>
      <c r="E22" s="26">
        <v>16469304</v>
      </c>
      <c r="F22" s="27">
        <v>16469304</v>
      </c>
      <c r="G22" s="27">
        <v>1660825</v>
      </c>
      <c r="H22" s="27">
        <v>306451</v>
      </c>
      <c r="I22" s="27">
        <v>1760184</v>
      </c>
      <c r="J22" s="27">
        <v>3727460</v>
      </c>
      <c r="K22" s="27">
        <v>1760019</v>
      </c>
      <c r="L22" s="27">
        <v>1760019</v>
      </c>
      <c r="M22" s="27">
        <v>1760019</v>
      </c>
      <c r="N22" s="27">
        <v>5280057</v>
      </c>
      <c r="O22" s="27"/>
      <c r="P22" s="27"/>
      <c r="Q22" s="27"/>
      <c r="R22" s="27"/>
      <c r="S22" s="27"/>
      <c r="T22" s="27"/>
      <c r="U22" s="27"/>
      <c r="V22" s="27"/>
      <c r="W22" s="27">
        <v>9007517</v>
      </c>
      <c r="X22" s="27">
        <v>8796066</v>
      </c>
      <c r="Y22" s="27">
        <v>211451</v>
      </c>
      <c r="Z22" s="7">
        <v>2.4</v>
      </c>
      <c r="AA22" s="25">
        <v>16469304</v>
      </c>
    </row>
    <row r="23" spans="1:27" ht="12.75">
      <c r="A23" s="5" t="s">
        <v>50</v>
      </c>
      <c r="B23" s="3"/>
      <c r="C23" s="22"/>
      <c r="D23" s="22"/>
      <c r="E23" s="23">
        <v>15046656</v>
      </c>
      <c r="F23" s="24">
        <v>15046656</v>
      </c>
      <c r="G23" s="24">
        <v>1213066</v>
      </c>
      <c r="H23" s="24">
        <v>205976</v>
      </c>
      <c r="I23" s="24">
        <v>1285732</v>
      </c>
      <c r="J23" s="24">
        <v>2704774</v>
      </c>
      <c r="K23" s="24">
        <v>1285812</v>
      </c>
      <c r="L23" s="24">
        <v>1285812</v>
      </c>
      <c r="M23" s="24">
        <v>1285812</v>
      </c>
      <c r="N23" s="24">
        <v>3857436</v>
      </c>
      <c r="O23" s="24"/>
      <c r="P23" s="24"/>
      <c r="Q23" s="24"/>
      <c r="R23" s="24"/>
      <c r="S23" s="24"/>
      <c r="T23" s="24"/>
      <c r="U23" s="24"/>
      <c r="V23" s="24"/>
      <c r="W23" s="24">
        <v>6562210</v>
      </c>
      <c r="X23" s="24">
        <v>7257894</v>
      </c>
      <c r="Y23" s="24">
        <v>-695684</v>
      </c>
      <c r="Z23" s="6">
        <v>-9.59</v>
      </c>
      <c r="AA23" s="22">
        <v>15046656</v>
      </c>
    </row>
    <row r="24" spans="1:27" ht="12.75">
      <c r="A24" s="2" t="s">
        <v>51</v>
      </c>
      <c r="B24" s="8" t="s">
        <v>52</v>
      </c>
      <c r="C24" s="19"/>
      <c r="D24" s="19"/>
      <c r="E24" s="20">
        <v>37064000</v>
      </c>
      <c r="F24" s="21">
        <v>37064000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37064000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253812582</v>
      </c>
      <c r="F25" s="46">
        <f t="shared" si="4"/>
        <v>253812582</v>
      </c>
      <c r="G25" s="46">
        <f t="shared" si="4"/>
        <v>15597001</v>
      </c>
      <c r="H25" s="46">
        <f t="shared" si="4"/>
        <v>40945712</v>
      </c>
      <c r="I25" s="46">
        <f t="shared" si="4"/>
        <v>8335722</v>
      </c>
      <c r="J25" s="46">
        <f t="shared" si="4"/>
        <v>64878435</v>
      </c>
      <c r="K25" s="46">
        <f t="shared" si="4"/>
        <v>7985632</v>
      </c>
      <c r="L25" s="46">
        <f t="shared" si="4"/>
        <v>7985632</v>
      </c>
      <c r="M25" s="46">
        <f t="shared" si="4"/>
        <v>7985632</v>
      </c>
      <c r="N25" s="46">
        <f t="shared" si="4"/>
        <v>23956896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88835331</v>
      </c>
      <c r="X25" s="46">
        <f t="shared" si="4"/>
        <v>106144140</v>
      </c>
      <c r="Y25" s="46">
        <f t="shared" si="4"/>
        <v>-17308809</v>
      </c>
      <c r="Z25" s="47">
        <f>+IF(X25&lt;&gt;0,+(Y25/X25)*100,0)</f>
        <v>-16.306890799623982</v>
      </c>
      <c r="AA25" s="44">
        <f>+AA5+AA9+AA15+AA19+AA24</f>
        <v>253812582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127919445</v>
      </c>
      <c r="F28" s="21">
        <f t="shared" si="5"/>
        <v>127919445</v>
      </c>
      <c r="G28" s="21">
        <f t="shared" si="5"/>
        <v>8040665</v>
      </c>
      <c r="H28" s="21">
        <f t="shared" si="5"/>
        <v>7790356</v>
      </c>
      <c r="I28" s="21">
        <f t="shared" si="5"/>
        <v>7365529</v>
      </c>
      <c r="J28" s="21">
        <f t="shared" si="5"/>
        <v>23196550</v>
      </c>
      <c r="K28" s="21">
        <f t="shared" si="5"/>
        <v>7333765</v>
      </c>
      <c r="L28" s="21">
        <f t="shared" si="5"/>
        <v>7333765</v>
      </c>
      <c r="M28" s="21">
        <f t="shared" si="5"/>
        <v>7333765</v>
      </c>
      <c r="N28" s="21">
        <f t="shared" si="5"/>
        <v>22001295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45197845</v>
      </c>
      <c r="X28" s="21">
        <f t="shared" si="5"/>
        <v>60989444</v>
      </c>
      <c r="Y28" s="21">
        <f t="shared" si="5"/>
        <v>-15791599</v>
      </c>
      <c r="Z28" s="4">
        <f>+IF(X28&lt;&gt;0,+(Y28/X28)*100,0)</f>
        <v>-25.892347862689157</v>
      </c>
      <c r="AA28" s="19">
        <f>SUM(AA29:AA31)</f>
        <v>127919445</v>
      </c>
    </row>
    <row r="29" spans="1:27" ht="12.75">
      <c r="A29" s="5" t="s">
        <v>33</v>
      </c>
      <c r="B29" s="3"/>
      <c r="C29" s="22"/>
      <c r="D29" s="22"/>
      <c r="E29" s="23">
        <v>62503017</v>
      </c>
      <c r="F29" s="24">
        <v>62503017</v>
      </c>
      <c r="G29" s="24">
        <v>458064</v>
      </c>
      <c r="H29" s="24">
        <v>478184</v>
      </c>
      <c r="I29" s="24">
        <v>336343</v>
      </c>
      <c r="J29" s="24">
        <v>1272591</v>
      </c>
      <c r="K29" s="24">
        <v>348674</v>
      </c>
      <c r="L29" s="24">
        <v>348674</v>
      </c>
      <c r="M29" s="24">
        <v>348674</v>
      </c>
      <c r="N29" s="24">
        <v>1046022</v>
      </c>
      <c r="O29" s="24"/>
      <c r="P29" s="24"/>
      <c r="Q29" s="24"/>
      <c r="R29" s="24"/>
      <c r="S29" s="24"/>
      <c r="T29" s="24"/>
      <c r="U29" s="24"/>
      <c r="V29" s="24"/>
      <c r="W29" s="24">
        <v>2318613</v>
      </c>
      <c r="X29" s="24">
        <v>28651278</v>
      </c>
      <c r="Y29" s="24">
        <v>-26332665</v>
      </c>
      <c r="Z29" s="6">
        <v>-91.91</v>
      </c>
      <c r="AA29" s="22">
        <v>62503017</v>
      </c>
    </row>
    <row r="30" spans="1:27" ht="12.75">
      <c r="A30" s="5" t="s">
        <v>34</v>
      </c>
      <c r="B30" s="3"/>
      <c r="C30" s="25"/>
      <c r="D30" s="25"/>
      <c r="E30" s="26">
        <v>65416428</v>
      </c>
      <c r="F30" s="27">
        <v>65416428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32338166</v>
      </c>
      <c r="Y30" s="27">
        <v>-32338166</v>
      </c>
      <c r="Z30" s="7">
        <v>-100</v>
      </c>
      <c r="AA30" s="25">
        <v>65416428</v>
      </c>
    </row>
    <row r="31" spans="1:27" ht="12.75">
      <c r="A31" s="5" t="s">
        <v>35</v>
      </c>
      <c r="B31" s="3"/>
      <c r="C31" s="22"/>
      <c r="D31" s="22"/>
      <c r="E31" s="23"/>
      <c r="F31" s="24"/>
      <c r="G31" s="24">
        <v>7582601</v>
      </c>
      <c r="H31" s="24">
        <v>7312172</v>
      </c>
      <c r="I31" s="24">
        <v>7029186</v>
      </c>
      <c r="J31" s="24">
        <v>21923959</v>
      </c>
      <c r="K31" s="24">
        <v>6985091</v>
      </c>
      <c r="L31" s="24">
        <v>6985091</v>
      </c>
      <c r="M31" s="24">
        <v>6985091</v>
      </c>
      <c r="N31" s="24">
        <v>20955273</v>
      </c>
      <c r="O31" s="24"/>
      <c r="P31" s="24"/>
      <c r="Q31" s="24"/>
      <c r="R31" s="24"/>
      <c r="S31" s="24"/>
      <c r="T31" s="24"/>
      <c r="U31" s="24"/>
      <c r="V31" s="24"/>
      <c r="W31" s="24">
        <v>42879232</v>
      </c>
      <c r="X31" s="24"/>
      <c r="Y31" s="24">
        <v>42879232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10936074</v>
      </c>
      <c r="F32" s="21">
        <f t="shared" si="6"/>
        <v>10936074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5725380</v>
      </c>
      <c r="Y32" s="21">
        <f t="shared" si="6"/>
        <v>-5725380</v>
      </c>
      <c r="Z32" s="4">
        <f>+IF(X32&lt;&gt;0,+(Y32/X32)*100,0)</f>
        <v>-100</v>
      </c>
      <c r="AA32" s="19">
        <f>SUM(AA33:AA37)</f>
        <v>10936074</v>
      </c>
    </row>
    <row r="33" spans="1:27" ht="12.75">
      <c r="A33" s="5" t="s">
        <v>37</v>
      </c>
      <c r="B33" s="3"/>
      <c r="C33" s="22"/>
      <c r="D33" s="22"/>
      <c r="E33" s="23">
        <v>10936074</v>
      </c>
      <c r="F33" s="24">
        <v>10936074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5725380</v>
      </c>
      <c r="Y33" s="24">
        <v>-5725380</v>
      </c>
      <c r="Z33" s="6">
        <v>-100</v>
      </c>
      <c r="AA33" s="22">
        <v>10936074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4206355</v>
      </c>
      <c r="F38" s="21">
        <f t="shared" si="7"/>
        <v>4206355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2082332</v>
      </c>
      <c r="Y38" s="21">
        <f t="shared" si="7"/>
        <v>-2082332</v>
      </c>
      <c r="Z38" s="4">
        <f>+IF(X38&lt;&gt;0,+(Y38/X38)*100,0)</f>
        <v>-100</v>
      </c>
      <c r="AA38" s="19">
        <f>SUM(AA39:AA41)</f>
        <v>4206355</v>
      </c>
    </row>
    <row r="39" spans="1:27" ht="12.7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2.75">
      <c r="A40" s="5" t="s">
        <v>44</v>
      </c>
      <c r="B40" s="3"/>
      <c r="C40" s="22"/>
      <c r="D40" s="22"/>
      <c r="E40" s="23">
        <v>4206355</v>
      </c>
      <c r="F40" s="24">
        <v>4206355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2082332</v>
      </c>
      <c r="Y40" s="24">
        <v>-2082332</v>
      </c>
      <c r="Z40" s="6">
        <v>-100</v>
      </c>
      <c r="AA40" s="22">
        <v>4206355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26535590</v>
      </c>
      <c r="F42" s="21">
        <f t="shared" si="8"/>
        <v>26535590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12325212</v>
      </c>
      <c r="Y42" s="21">
        <f t="shared" si="8"/>
        <v>-12325212</v>
      </c>
      <c r="Z42" s="4">
        <f>+IF(X42&lt;&gt;0,+(Y42/X42)*100,0)</f>
        <v>-100</v>
      </c>
      <c r="AA42" s="19">
        <f>SUM(AA43:AA46)</f>
        <v>26535590</v>
      </c>
    </row>
    <row r="43" spans="1:27" ht="12.75">
      <c r="A43" s="5" t="s">
        <v>47</v>
      </c>
      <c r="B43" s="3"/>
      <c r="C43" s="22"/>
      <c r="D43" s="22"/>
      <c r="E43" s="23">
        <v>6444937</v>
      </c>
      <c r="F43" s="24">
        <v>6444937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v>3172482</v>
      </c>
      <c r="Y43" s="24">
        <v>-3172482</v>
      </c>
      <c r="Z43" s="6">
        <v>-100</v>
      </c>
      <c r="AA43" s="22">
        <v>6444937</v>
      </c>
    </row>
    <row r="44" spans="1:27" ht="12.75">
      <c r="A44" s="5" t="s">
        <v>48</v>
      </c>
      <c r="B44" s="3"/>
      <c r="C44" s="22"/>
      <c r="D44" s="22"/>
      <c r="E44" s="23">
        <v>20090653</v>
      </c>
      <c r="F44" s="24">
        <v>20090653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>
        <v>9152730</v>
      </c>
      <c r="Y44" s="24">
        <v>-9152730</v>
      </c>
      <c r="Z44" s="6">
        <v>-100</v>
      </c>
      <c r="AA44" s="22">
        <v>20090653</v>
      </c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>
        <v>1250483</v>
      </c>
      <c r="F47" s="21">
        <v>1250483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>
        <v>1250483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170847947</v>
      </c>
      <c r="F48" s="46">
        <f t="shared" si="9"/>
        <v>170847947</v>
      </c>
      <c r="G48" s="46">
        <f t="shared" si="9"/>
        <v>8040665</v>
      </c>
      <c r="H48" s="46">
        <f t="shared" si="9"/>
        <v>7790356</v>
      </c>
      <c r="I48" s="46">
        <f t="shared" si="9"/>
        <v>7365529</v>
      </c>
      <c r="J48" s="46">
        <f t="shared" si="9"/>
        <v>23196550</v>
      </c>
      <c r="K48" s="46">
        <f t="shared" si="9"/>
        <v>7333765</v>
      </c>
      <c r="L48" s="46">
        <f t="shared" si="9"/>
        <v>7333765</v>
      </c>
      <c r="M48" s="46">
        <f t="shared" si="9"/>
        <v>7333765</v>
      </c>
      <c r="N48" s="46">
        <f t="shared" si="9"/>
        <v>22001295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45197845</v>
      </c>
      <c r="X48" s="46">
        <f t="shared" si="9"/>
        <v>81122368</v>
      </c>
      <c r="Y48" s="46">
        <f t="shared" si="9"/>
        <v>-35924523</v>
      </c>
      <c r="Z48" s="47">
        <f>+IF(X48&lt;&gt;0,+(Y48/X48)*100,0)</f>
        <v>-44.28436186675418</v>
      </c>
      <c r="AA48" s="44">
        <f>+AA28+AA32+AA38+AA42+AA47</f>
        <v>170847947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82964635</v>
      </c>
      <c r="F49" s="50">
        <f t="shared" si="10"/>
        <v>82964635</v>
      </c>
      <c r="G49" s="50">
        <f t="shared" si="10"/>
        <v>7556336</v>
      </c>
      <c r="H49" s="50">
        <f t="shared" si="10"/>
        <v>33155356</v>
      </c>
      <c r="I49" s="50">
        <f t="shared" si="10"/>
        <v>970193</v>
      </c>
      <c r="J49" s="50">
        <f t="shared" si="10"/>
        <v>41681885</v>
      </c>
      <c r="K49" s="50">
        <f t="shared" si="10"/>
        <v>651867</v>
      </c>
      <c r="L49" s="50">
        <f t="shared" si="10"/>
        <v>651867</v>
      </c>
      <c r="M49" s="50">
        <f t="shared" si="10"/>
        <v>651867</v>
      </c>
      <c r="N49" s="50">
        <f t="shared" si="10"/>
        <v>1955601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43637486</v>
      </c>
      <c r="X49" s="50">
        <f>IF(F25=F48,0,X25-X48)</f>
        <v>25021772</v>
      </c>
      <c r="Y49" s="50">
        <f t="shared" si="10"/>
        <v>18615714</v>
      </c>
      <c r="Z49" s="51">
        <f>+IF(X49&lt;&gt;0,+(Y49/X49)*100,0)</f>
        <v>74.39806421383746</v>
      </c>
      <c r="AA49" s="48">
        <f>+AA25-AA48</f>
        <v>82964635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80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176421708</v>
      </c>
      <c r="D5" s="19">
        <f>SUM(D6:D8)</f>
        <v>0</v>
      </c>
      <c r="E5" s="20">
        <f t="shared" si="0"/>
        <v>162225160</v>
      </c>
      <c r="F5" s="21">
        <f t="shared" si="0"/>
        <v>162225160</v>
      </c>
      <c r="G5" s="21">
        <f t="shared" si="0"/>
        <v>62432401</v>
      </c>
      <c r="H5" s="21">
        <f t="shared" si="0"/>
        <v>3091634</v>
      </c>
      <c r="I5" s="21">
        <f t="shared" si="0"/>
        <v>366596</v>
      </c>
      <c r="J5" s="21">
        <f t="shared" si="0"/>
        <v>65890631</v>
      </c>
      <c r="K5" s="21">
        <f t="shared" si="0"/>
        <v>327362</v>
      </c>
      <c r="L5" s="21">
        <f t="shared" si="0"/>
        <v>1655323</v>
      </c>
      <c r="M5" s="21">
        <f t="shared" si="0"/>
        <v>1655323</v>
      </c>
      <c r="N5" s="21">
        <f t="shared" si="0"/>
        <v>3638008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69528639</v>
      </c>
      <c r="X5" s="21">
        <f t="shared" si="0"/>
        <v>106508502</v>
      </c>
      <c r="Y5" s="21">
        <f t="shared" si="0"/>
        <v>-36979863</v>
      </c>
      <c r="Z5" s="4">
        <f>+IF(X5&lt;&gt;0,+(Y5/X5)*100,0)</f>
        <v>-34.72010431617938</v>
      </c>
      <c r="AA5" s="19">
        <f>SUM(AA6:AA8)</f>
        <v>162225160</v>
      </c>
    </row>
    <row r="6" spans="1:27" ht="12.75">
      <c r="A6" s="5" t="s">
        <v>33</v>
      </c>
      <c r="B6" s="3"/>
      <c r="C6" s="22">
        <v>176421708</v>
      </c>
      <c r="D6" s="22"/>
      <c r="E6" s="23">
        <v>162225160</v>
      </c>
      <c r="F6" s="24">
        <v>162225160</v>
      </c>
      <c r="G6" s="24">
        <v>62432401</v>
      </c>
      <c r="H6" s="24">
        <v>3091634</v>
      </c>
      <c r="I6" s="24">
        <v>366596</v>
      </c>
      <c r="J6" s="24">
        <v>65890631</v>
      </c>
      <c r="K6" s="24">
        <v>327362</v>
      </c>
      <c r="L6" s="24">
        <v>1655323</v>
      </c>
      <c r="M6" s="24">
        <v>1655323</v>
      </c>
      <c r="N6" s="24">
        <v>3638008</v>
      </c>
      <c r="O6" s="24"/>
      <c r="P6" s="24"/>
      <c r="Q6" s="24"/>
      <c r="R6" s="24"/>
      <c r="S6" s="24"/>
      <c r="T6" s="24"/>
      <c r="U6" s="24"/>
      <c r="V6" s="24"/>
      <c r="W6" s="24">
        <v>69528639</v>
      </c>
      <c r="X6" s="24"/>
      <c r="Y6" s="24">
        <v>69528639</v>
      </c>
      <c r="Z6" s="6">
        <v>0</v>
      </c>
      <c r="AA6" s="22">
        <v>162225160</v>
      </c>
    </row>
    <row r="7" spans="1:27" ht="12.75">
      <c r="A7" s="5" t="s">
        <v>34</v>
      </c>
      <c r="B7" s="3"/>
      <c r="C7" s="25"/>
      <c r="D7" s="25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106508502</v>
      </c>
      <c r="Y7" s="27">
        <v>-106508502</v>
      </c>
      <c r="Z7" s="7">
        <v>-100</v>
      </c>
      <c r="AA7" s="25"/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176421708</v>
      </c>
      <c r="D25" s="44">
        <f>+D5+D9+D15+D19+D24</f>
        <v>0</v>
      </c>
      <c r="E25" s="45">
        <f t="shared" si="4"/>
        <v>162225160</v>
      </c>
      <c r="F25" s="46">
        <f t="shared" si="4"/>
        <v>162225160</v>
      </c>
      <c r="G25" s="46">
        <f t="shared" si="4"/>
        <v>62432401</v>
      </c>
      <c r="H25" s="46">
        <f t="shared" si="4"/>
        <v>3091634</v>
      </c>
      <c r="I25" s="46">
        <f t="shared" si="4"/>
        <v>366596</v>
      </c>
      <c r="J25" s="46">
        <f t="shared" si="4"/>
        <v>65890631</v>
      </c>
      <c r="K25" s="46">
        <f t="shared" si="4"/>
        <v>327362</v>
      </c>
      <c r="L25" s="46">
        <f t="shared" si="4"/>
        <v>1655323</v>
      </c>
      <c r="M25" s="46">
        <f t="shared" si="4"/>
        <v>1655323</v>
      </c>
      <c r="N25" s="46">
        <f t="shared" si="4"/>
        <v>3638008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69528639</v>
      </c>
      <c r="X25" s="46">
        <f t="shared" si="4"/>
        <v>106508502</v>
      </c>
      <c r="Y25" s="46">
        <f t="shared" si="4"/>
        <v>-36979863</v>
      </c>
      <c r="Z25" s="47">
        <f>+IF(X25&lt;&gt;0,+(Y25/X25)*100,0)</f>
        <v>-34.72010431617938</v>
      </c>
      <c r="AA25" s="44">
        <f>+AA5+AA9+AA15+AA19+AA24</f>
        <v>162225160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167268748</v>
      </c>
      <c r="D28" s="19">
        <f>SUM(D29:D31)</f>
        <v>0</v>
      </c>
      <c r="E28" s="20">
        <f t="shared" si="5"/>
        <v>157187160</v>
      </c>
      <c r="F28" s="21">
        <f t="shared" si="5"/>
        <v>157187160</v>
      </c>
      <c r="G28" s="21">
        <f t="shared" si="5"/>
        <v>6391732</v>
      </c>
      <c r="H28" s="21">
        <f t="shared" si="5"/>
        <v>5470343</v>
      </c>
      <c r="I28" s="21">
        <f t="shared" si="5"/>
        <v>5444192</v>
      </c>
      <c r="J28" s="21">
        <f t="shared" si="5"/>
        <v>17306267</v>
      </c>
      <c r="K28" s="21">
        <f t="shared" si="5"/>
        <v>8031893</v>
      </c>
      <c r="L28" s="21">
        <f t="shared" si="5"/>
        <v>8307708</v>
      </c>
      <c r="M28" s="21">
        <f t="shared" si="5"/>
        <v>8307708</v>
      </c>
      <c r="N28" s="21">
        <f t="shared" si="5"/>
        <v>24647309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41953576</v>
      </c>
      <c r="X28" s="21">
        <f t="shared" si="5"/>
        <v>0</v>
      </c>
      <c r="Y28" s="21">
        <f t="shared" si="5"/>
        <v>41953576</v>
      </c>
      <c r="Z28" s="4">
        <f>+IF(X28&lt;&gt;0,+(Y28/X28)*100,0)</f>
        <v>0</v>
      </c>
      <c r="AA28" s="19">
        <f>SUM(AA29:AA31)</f>
        <v>157187160</v>
      </c>
    </row>
    <row r="29" spans="1:27" ht="12.75">
      <c r="A29" s="5" t="s">
        <v>33</v>
      </c>
      <c r="B29" s="3"/>
      <c r="C29" s="22">
        <v>167268748</v>
      </c>
      <c r="D29" s="22"/>
      <c r="E29" s="23">
        <v>157187160</v>
      </c>
      <c r="F29" s="24">
        <v>157187160</v>
      </c>
      <c r="G29" s="24">
        <v>3809017</v>
      </c>
      <c r="H29" s="24">
        <v>3220800</v>
      </c>
      <c r="I29" s="24">
        <v>2931845</v>
      </c>
      <c r="J29" s="24">
        <v>9961662</v>
      </c>
      <c r="K29" s="24">
        <v>4700625</v>
      </c>
      <c r="L29" s="24">
        <v>3783597</v>
      </c>
      <c r="M29" s="24">
        <v>3783597</v>
      </c>
      <c r="N29" s="24">
        <v>12267819</v>
      </c>
      <c r="O29" s="24"/>
      <c r="P29" s="24"/>
      <c r="Q29" s="24"/>
      <c r="R29" s="24"/>
      <c r="S29" s="24"/>
      <c r="T29" s="24"/>
      <c r="U29" s="24"/>
      <c r="V29" s="24"/>
      <c r="W29" s="24">
        <v>22229481</v>
      </c>
      <c r="X29" s="24"/>
      <c r="Y29" s="24">
        <v>22229481</v>
      </c>
      <c r="Z29" s="6">
        <v>0</v>
      </c>
      <c r="AA29" s="22">
        <v>157187160</v>
      </c>
    </row>
    <row r="30" spans="1:27" ht="12.75">
      <c r="A30" s="5" t="s">
        <v>34</v>
      </c>
      <c r="B30" s="3"/>
      <c r="C30" s="25"/>
      <c r="D30" s="25"/>
      <c r="E30" s="26"/>
      <c r="F30" s="27"/>
      <c r="G30" s="27">
        <v>1199888</v>
      </c>
      <c r="H30" s="27">
        <v>979293</v>
      </c>
      <c r="I30" s="27">
        <v>1176734</v>
      </c>
      <c r="J30" s="27">
        <v>3355915</v>
      </c>
      <c r="K30" s="27">
        <v>1549700</v>
      </c>
      <c r="L30" s="27">
        <v>1405992</v>
      </c>
      <c r="M30" s="27">
        <v>1405992</v>
      </c>
      <c r="N30" s="27">
        <v>4361684</v>
      </c>
      <c r="O30" s="27"/>
      <c r="P30" s="27"/>
      <c r="Q30" s="27"/>
      <c r="R30" s="27"/>
      <c r="S30" s="27"/>
      <c r="T30" s="27"/>
      <c r="U30" s="27"/>
      <c r="V30" s="27"/>
      <c r="W30" s="27">
        <v>7717599</v>
      </c>
      <c r="X30" s="27"/>
      <c r="Y30" s="27">
        <v>7717599</v>
      </c>
      <c r="Z30" s="7">
        <v>0</v>
      </c>
      <c r="AA30" s="25"/>
    </row>
    <row r="31" spans="1:27" ht="12.75">
      <c r="A31" s="5" t="s">
        <v>35</v>
      </c>
      <c r="B31" s="3"/>
      <c r="C31" s="22"/>
      <c r="D31" s="22"/>
      <c r="E31" s="23"/>
      <c r="F31" s="24"/>
      <c r="G31" s="24">
        <v>1382827</v>
      </c>
      <c r="H31" s="24">
        <v>1270250</v>
      </c>
      <c r="I31" s="24">
        <v>1335613</v>
      </c>
      <c r="J31" s="24">
        <v>3988690</v>
      </c>
      <c r="K31" s="24">
        <v>1781568</v>
      </c>
      <c r="L31" s="24">
        <v>3118119</v>
      </c>
      <c r="M31" s="24">
        <v>3118119</v>
      </c>
      <c r="N31" s="24">
        <v>8017806</v>
      </c>
      <c r="O31" s="24"/>
      <c r="P31" s="24"/>
      <c r="Q31" s="24"/>
      <c r="R31" s="24"/>
      <c r="S31" s="24"/>
      <c r="T31" s="24"/>
      <c r="U31" s="24"/>
      <c r="V31" s="24"/>
      <c r="W31" s="24">
        <v>12006496</v>
      </c>
      <c r="X31" s="24"/>
      <c r="Y31" s="24">
        <v>12006496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1023094</v>
      </c>
      <c r="H32" s="21">
        <f t="shared" si="6"/>
        <v>831254</v>
      </c>
      <c r="I32" s="21">
        <f t="shared" si="6"/>
        <v>981827</v>
      </c>
      <c r="J32" s="21">
        <f t="shared" si="6"/>
        <v>2836175</v>
      </c>
      <c r="K32" s="21">
        <f t="shared" si="6"/>
        <v>995790</v>
      </c>
      <c r="L32" s="21">
        <f t="shared" si="6"/>
        <v>1585852</v>
      </c>
      <c r="M32" s="21">
        <f t="shared" si="6"/>
        <v>1585852</v>
      </c>
      <c r="N32" s="21">
        <f t="shared" si="6"/>
        <v>4167494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7003669</v>
      </c>
      <c r="X32" s="21">
        <f t="shared" si="6"/>
        <v>0</v>
      </c>
      <c r="Y32" s="21">
        <f t="shared" si="6"/>
        <v>7003669</v>
      </c>
      <c r="Z32" s="4">
        <f>+IF(X32&lt;&gt;0,+(Y32/X32)*100,0)</f>
        <v>0</v>
      </c>
      <c r="AA32" s="19">
        <f>SUM(AA33:AA37)</f>
        <v>0</v>
      </c>
    </row>
    <row r="33" spans="1:27" ht="12.7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>
        <v>1023094</v>
      </c>
      <c r="H35" s="24">
        <v>831254</v>
      </c>
      <c r="I35" s="24">
        <v>981827</v>
      </c>
      <c r="J35" s="24">
        <v>2836175</v>
      </c>
      <c r="K35" s="24">
        <v>995790</v>
      </c>
      <c r="L35" s="24">
        <v>1585852</v>
      </c>
      <c r="M35" s="24">
        <v>1585852</v>
      </c>
      <c r="N35" s="24">
        <v>4167494</v>
      </c>
      <c r="O35" s="24"/>
      <c r="P35" s="24"/>
      <c r="Q35" s="24"/>
      <c r="R35" s="24"/>
      <c r="S35" s="24"/>
      <c r="T35" s="24"/>
      <c r="U35" s="24"/>
      <c r="V35" s="24"/>
      <c r="W35" s="24">
        <v>7003669</v>
      </c>
      <c r="X35" s="24"/>
      <c r="Y35" s="24">
        <v>7003669</v>
      </c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2328245</v>
      </c>
      <c r="H38" s="21">
        <f t="shared" si="7"/>
        <v>4041813</v>
      </c>
      <c r="I38" s="21">
        <f t="shared" si="7"/>
        <v>2700229</v>
      </c>
      <c r="J38" s="21">
        <f t="shared" si="7"/>
        <v>9070287</v>
      </c>
      <c r="K38" s="21">
        <f t="shared" si="7"/>
        <v>4657474</v>
      </c>
      <c r="L38" s="21">
        <f t="shared" si="7"/>
        <v>3526757</v>
      </c>
      <c r="M38" s="21">
        <f t="shared" si="7"/>
        <v>3526757</v>
      </c>
      <c r="N38" s="21">
        <f t="shared" si="7"/>
        <v>11710988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20781275</v>
      </c>
      <c r="X38" s="21">
        <f t="shared" si="7"/>
        <v>0</v>
      </c>
      <c r="Y38" s="21">
        <f t="shared" si="7"/>
        <v>20781275</v>
      </c>
      <c r="Z38" s="4">
        <f>+IF(X38&lt;&gt;0,+(Y38/X38)*100,0)</f>
        <v>0</v>
      </c>
      <c r="AA38" s="19">
        <f>SUM(AA39:AA41)</f>
        <v>0</v>
      </c>
    </row>
    <row r="39" spans="1:27" ht="12.75">
      <c r="A39" s="5" t="s">
        <v>43</v>
      </c>
      <c r="B39" s="3"/>
      <c r="C39" s="22"/>
      <c r="D39" s="22"/>
      <c r="E39" s="23"/>
      <c r="F39" s="24"/>
      <c r="G39" s="24">
        <v>1132295</v>
      </c>
      <c r="H39" s="24">
        <v>2833558</v>
      </c>
      <c r="I39" s="24">
        <v>1279690</v>
      </c>
      <c r="J39" s="24">
        <v>5245543</v>
      </c>
      <c r="K39" s="24">
        <v>3488370</v>
      </c>
      <c r="L39" s="24">
        <v>1973856</v>
      </c>
      <c r="M39" s="24">
        <v>1973856</v>
      </c>
      <c r="N39" s="24">
        <v>7436082</v>
      </c>
      <c r="O39" s="24"/>
      <c r="P39" s="24"/>
      <c r="Q39" s="24"/>
      <c r="R39" s="24"/>
      <c r="S39" s="24"/>
      <c r="T39" s="24"/>
      <c r="U39" s="24"/>
      <c r="V39" s="24"/>
      <c r="W39" s="24">
        <v>12681625</v>
      </c>
      <c r="X39" s="24"/>
      <c r="Y39" s="24">
        <v>12681625</v>
      </c>
      <c r="Z39" s="6">
        <v>0</v>
      </c>
      <c r="AA39" s="22"/>
    </row>
    <row r="40" spans="1:27" ht="12.7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2.75">
      <c r="A41" s="5" t="s">
        <v>45</v>
      </c>
      <c r="B41" s="3"/>
      <c r="C41" s="22"/>
      <c r="D41" s="22"/>
      <c r="E41" s="23"/>
      <c r="F41" s="24"/>
      <c r="G41" s="24">
        <v>1195950</v>
      </c>
      <c r="H41" s="24">
        <v>1208255</v>
      </c>
      <c r="I41" s="24">
        <v>1420539</v>
      </c>
      <c r="J41" s="24">
        <v>3824744</v>
      </c>
      <c r="K41" s="24">
        <v>1169104</v>
      </c>
      <c r="L41" s="24">
        <v>1552901</v>
      </c>
      <c r="M41" s="24">
        <v>1552901</v>
      </c>
      <c r="N41" s="24">
        <v>4274906</v>
      </c>
      <c r="O41" s="24"/>
      <c r="P41" s="24"/>
      <c r="Q41" s="24"/>
      <c r="R41" s="24"/>
      <c r="S41" s="24"/>
      <c r="T41" s="24"/>
      <c r="U41" s="24"/>
      <c r="V41" s="24"/>
      <c r="W41" s="24">
        <v>8099650</v>
      </c>
      <c r="X41" s="24"/>
      <c r="Y41" s="24">
        <v>8099650</v>
      </c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167268748</v>
      </c>
      <c r="D48" s="44">
        <f>+D28+D32+D38+D42+D47</f>
        <v>0</v>
      </c>
      <c r="E48" s="45">
        <f t="shared" si="9"/>
        <v>157187160</v>
      </c>
      <c r="F48" s="46">
        <f t="shared" si="9"/>
        <v>157187160</v>
      </c>
      <c r="G48" s="46">
        <f t="shared" si="9"/>
        <v>9743071</v>
      </c>
      <c r="H48" s="46">
        <f t="shared" si="9"/>
        <v>10343410</v>
      </c>
      <c r="I48" s="46">
        <f t="shared" si="9"/>
        <v>9126248</v>
      </c>
      <c r="J48" s="46">
        <f t="shared" si="9"/>
        <v>29212729</v>
      </c>
      <c r="K48" s="46">
        <f t="shared" si="9"/>
        <v>13685157</v>
      </c>
      <c r="L48" s="46">
        <f t="shared" si="9"/>
        <v>13420317</v>
      </c>
      <c r="M48" s="46">
        <f t="shared" si="9"/>
        <v>13420317</v>
      </c>
      <c r="N48" s="46">
        <f t="shared" si="9"/>
        <v>40525791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69738520</v>
      </c>
      <c r="X48" s="46">
        <f t="shared" si="9"/>
        <v>0</v>
      </c>
      <c r="Y48" s="46">
        <f t="shared" si="9"/>
        <v>69738520</v>
      </c>
      <c r="Z48" s="47">
        <f>+IF(X48&lt;&gt;0,+(Y48/X48)*100,0)</f>
        <v>0</v>
      </c>
      <c r="AA48" s="44">
        <f>+AA28+AA32+AA38+AA42+AA47</f>
        <v>157187160</v>
      </c>
    </row>
    <row r="49" spans="1:27" ht="12.75">
      <c r="A49" s="14" t="s">
        <v>58</v>
      </c>
      <c r="B49" s="15"/>
      <c r="C49" s="48">
        <f aca="true" t="shared" si="10" ref="C49:Y49">+C25-C48</f>
        <v>9152960</v>
      </c>
      <c r="D49" s="48">
        <f>+D25-D48</f>
        <v>0</v>
      </c>
      <c r="E49" s="49">
        <f t="shared" si="10"/>
        <v>5038000</v>
      </c>
      <c r="F49" s="50">
        <f t="shared" si="10"/>
        <v>5038000</v>
      </c>
      <c r="G49" s="50">
        <f t="shared" si="10"/>
        <v>52689330</v>
      </c>
      <c r="H49" s="50">
        <f t="shared" si="10"/>
        <v>-7251776</v>
      </c>
      <c r="I49" s="50">
        <f t="shared" si="10"/>
        <v>-8759652</v>
      </c>
      <c r="J49" s="50">
        <f t="shared" si="10"/>
        <v>36677902</v>
      </c>
      <c r="K49" s="50">
        <f t="shared" si="10"/>
        <v>-13357795</v>
      </c>
      <c r="L49" s="50">
        <f t="shared" si="10"/>
        <v>-11764994</v>
      </c>
      <c r="M49" s="50">
        <f t="shared" si="10"/>
        <v>-11764994</v>
      </c>
      <c r="N49" s="50">
        <f t="shared" si="10"/>
        <v>-36887783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-209881</v>
      </c>
      <c r="X49" s="50">
        <f>IF(F25=F48,0,X25-X48)</f>
        <v>106508502</v>
      </c>
      <c r="Y49" s="50">
        <f t="shared" si="10"/>
        <v>-106718383</v>
      </c>
      <c r="Z49" s="51">
        <f>+IF(X49&lt;&gt;0,+(Y49/X49)*100,0)</f>
        <v>-100.1970556303571</v>
      </c>
      <c r="AA49" s="48">
        <f>+AA25-AA48</f>
        <v>5038000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81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7002816819</v>
      </c>
      <c r="D5" s="19">
        <f>SUM(D6:D8)</f>
        <v>0</v>
      </c>
      <c r="E5" s="20">
        <f t="shared" si="0"/>
        <v>7670162959</v>
      </c>
      <c r="F5" s="21">
        <f t="shared" si="0"/>
        <v>7670162959</v>
      </c>
      <c r="G5" s="21">
        <f t="shared" si="0"/>
        <v>1538530623</v>
      </c>
      <c r="H5" s="21">
        <f t="shared" si="0"/>
        <v>447893357</v>
      </c>
      <c r="I5" s="21">
        <f t="shared" si="0"/>
        <v>260153449</v>
      </c>
      <c r="J5" s="21">
        <f t="shared" si="0"/>
        <v>2246577429</v>
      </c>
      <c r="K5" s="21">
        <f t="shared" si="0"/>
        <v>381153064</v>
      </c>
      <c r="L5" s="21">
        <f t="shared" si="0"/>
        <v>654941500</v>
      </c>
      <c r="M5" s="21">
        <f t="shared" si="0"/>
        <v>994792158</v>
      </c>
      <c r="N5" s="21">
        <f t="shared" si="0"/>
        <v>2030886722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4277464151</v>
      </c>
      <c r="X5" s="21">
        <f t="shared" si="0"/>
        <v>3999016670</v>
      </c>
      <c r="Y5" s="21">
        <f t="shared" si="0"/>
        <v>278447481</v>
      </c>
      <c r="Z5" s="4">
        <f>+IF(X5&lt;&gt;0,+(Y5/X5)*100,0)</f>
        <v>6.962898731802486</v>
      </c>
      <c r="AA5" s="19">
        <f>SUM(AA6:AA8)</f>
        <v>7670162959</v>
      </c>
    </row>
    <row r="6" spans="1:27" ht="12.75">
      <c r="A6" s="5" t="s">
        <v>33</v>
      </c>
      <c r="B6" s="3"/>
      <c r="C6" s="22">
        <v>1672483841</v>
      </c>
      <c r="D6" s="22"/>
      <c r="E6" s="23">
        <v>1582147073</v>
      </c>
      <c r="F6" s="24">
        <v>1582147073</v>
      </c>
      <c r="G6" s="24">
        <v>549964651</v>
      </c>
      <c r="H6" s="24">
        <v>5551322</v>
      </c>
      <c r="I6" s="24">
        <v>2458248</v>
      </c>
      <c r="J6" s="24">
        <v>557974221</v>
      </c>
      <c r="K6" s="24">
        <v>22978750</v>
      </c>
      <c r="L6" s="24">
        <v>7350207</v>
      </c>
      <c r="M6" s="24">
        <v>320577184</v>
      </c>
      <c r="N6" s="24">
        <v>350906141</v>
      </c>
      <c r="O6" s="24"/>
      <c r="P6" s="24"/>
      <c r="Q6" s="24"/>
      <c r="R6" s="24"/>
      <c r="S6" s="24"/>
      <c r="T6" s="24"/>
      <c r="U6" s="24"/>
      <c r="V6" s="24"/>
      <c r="W6" s="24">
        <v>908880362</v>
      </c>
      <c r="X6" s="24">
        <v>725693796</v>
      </c>
      <c r="Y6" s="24">
        <v>183186566</v>
      </c>
      <c r="Z6" s="6">
        <v>25.24</v>
      </c>
      <c r="AA6" s="22">
        <v>1582147073</v>
      </c>
    </row>
    <row r="7" spans="1:27" ht="12.75">
      <c r="A7" s="5" t="s">
        <v>34</v>
      </c>
      <c r="B7" s="3"/>
      <c r="C7" s="25">
        <v>5133153974</v>
      </c>
      <c r="D7" s="25"/>
      <c r="E7" s="26">
        <v>6086451128</v>
      </c>
      <c r="F7" s="27">
        <v>6086451128</v>
      </c>
      <c r="G7" s="27">
        <v>890827327</v>
      </c>
      <c r="H7" s="27">
        <v>437547275</v>
      </c>
      <c r="I7" s="27">
        <v>254987031</v>
      </c>
      <c r="J7" s="27">
        <v>1583361633</v>
      </c>
      <c r="K7" s="27">
        <v>352103454</v>
      </c>
      <c r="L7" s="27">
        <v>639992012</v>
      </c>
      <c r="M7" s="27">
        <v>621808242</v>
      </c>
      <c r="N7" s="27">
        <v>1613903708</v>
      </c>
      <c r="O7" s="27"/>
      <c r="P7" s="27"/>
      <c r="Q7" s="27"/>
      <c r="R7" s="27"/>
      <c r="S7" s="27"/>
      <c r="T7" s="27"/>
      <c r="U7" s="27"/>
      <c r="V7" s="27"/>
      <c r="W7" s="27">
        <v>3197265341</v>
      </c>
      <c r="X7" s="27">
        <v>3272012850</v>
      </c>
      <c r="Y7" s="27">
        <v>-74747509</v>
      </c>
      <c r="Z7" s="7">
        <v>-2.28</v>
      </c>
      <c r="AA7" s="25">
        <v>6086451128</v>
      </c>
    </row>
    <row r="8" spans="1:27" ht="12.75">
      <c r="A8" s="5" t="s">
        <v>35</v>
      </c>
      <c r="B8" s="3"/>
      <c r="C8" s="22">
        <v>197179004</v>
      </c>
      <c r="D8" s="22"/>
      <c r="E8" s="23">
        <v>1564758</v>
      </c>
      <c r="F8" s="24">
        <v>1564758</v>
      </c>
      <c r="G8" s="24">
        <v>97738645</v>
      </c>
      <c r="H8" s="24">
        <v>4794760</v>
      </c>
      <c r="I8" s="24">
        <v>2708170</v>
      </c>
      <c r="J8" s="24">
        <v>105241575</v>
      </c>
      <c r="K8" s="24">
        <v>6070860</v>
      </c>
      <c r="L8" s="24">
        <v>7599281</v>
      </c>
      <c r="M8" s="24">
        <v>52406732</v>
      </c>
      <c r="N8" s="24">
        <v>66076873</v>
      </c>
      <c r="O8" s="24"/>
      <c r="P8" s="24"/>
      <c r="Q8" s="24"/>
      <c r="R8" s="24"/>
      <c r="S8" s="24"/>
      <c r="T8" s="24"/>
      <c r="U8" s="24"/>
      <c r="V8" s="24"/>
      <c r="W8" s="24">
        <v>171318448</v>
      </c>
      <c r="X8" s="24">
        <v>1310024</v>
      </c>
      <c r="Y8" s="24">
        <v>170008424</v>
      </c>
      <c r="Z8" s="6">
        <v>12977.5</v>
      </c>
      <c r="AA8" s="22">
        <v>1564758</v>
      </c>
    </row>
    <row r="9" spans="1:27" ht="12.75">
      <c r="A9" s="2" t="s">
        <v>36</v>
      </c>
      <c r="B9" s="3"/>
      <c r="C9" s="19">
        <f aca="true" t="shared" si="1" ref="C9:Y9">SUM(C10:C14)</f>
        <v>421951336</v>
      </c>
      <c r="D9" s="19">
        <f>SUM(D10:D14)</f>
        <v>0</v>
      </c>
      <c r="E9" s="20">
        <f t="shared" si="1"/>
        <v>381682554</v>
      </c>
      <c r="F9" s="21">
        <f t="shared" si="1"/>
        <v>381682554</v>
      </c>
      <c r="G9" s="21">
        <f t="shared" si="1"/>
        <v>24472405</v>
      </c>
      <c r="H9" s="21">
        <f t="shared" si="1"/>
        <v>5687580</v>
      </c>
      <c r="I9" s="21">
        <f t="shared" si="1"/>
        <v>6829175</v>
      </c>
      <c r="J9" s="21">
        <f t="shared" si="1"/>
        <v>36989160</v>
      </c>
      <c r="K9" s="21">
        <f t="shared" si="1"/>
        <v>8338150</v>
      </c>
      <c r="L9" s="21">
        <f t="shared" si="1"/>
        <v>6385500</v>
      </c>
      <c r="M9" s="21">
        <f t="shared" si="1"/>
        <v>7741792</v>
      </c>
      <c r="N9" s="21">
        <f t="shared" si="1"/>
        <v>22465442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59454602</v>
      </c>
      <c r="X9" s="21">
        <f t="shared" si="1"/>
        <v>180563470</v>
      </c>
      <c r="Y9" s="21">
        <f t="shared" si="1"/>
        <v>-121108868</v>
      </c>
      <c r="Z9" s="4">
        <f>+IF(X9&lt;&gt;0,+(Y9/X9)*100,0)</f>
        <v>-67.07274068226535</v>
      </c>
      <c r="AA9" s="19">
        <f>SUM(AA10:AA14)</f>
        <v>381682554</v>
      </c>
    </row>
    <row r="10" spans="1:27" ht="12.75">
      <c r="A10" s="5" t="s">
        <v>37</v>
      </c>
      <c r="B10" s="3"/>
      <c r="C10" s="22">
        <v>31765940</v>
      </c>
      <c r="D10" s="22"/>
      <c r="E10" s="23">
        <v>93891601</v>
      </c>
      <c r="F10" s="24">
        <v>93891601</v>
      </c>
      <c r="G10" s="24">
        <v>2622428</v>
      </c>
      <c r="H10" s="24">
        <v>1450388</v>
      </c>
      <c r="I10" s="24">
        <v>1040350</v>
      </c>
      <c r="J10" s="24">
        <v>5113166</v>
      </c>
      <c r="K10" s="24">
        <v>1154648</v>
      </c>
      <c r="L10" s="24">
        <v>1866529</v>
      </c>
      <c r="M10" s="24">
        <v>2673785</v>
      </c>
      <c r="N10" s="24">
        <v>5694962</v>
      </c>
      <c r="O10" s="24"/>
      <c r="P10" s="24"/>
      <c r="Q10" s="24"/>
      <c r="R10" s="24"/>
      <c r="S10" s="24"/>
      <c r="T10" s="24"/>
      <c r="U10" s="24"/>
      <c r="V10" s="24"/>
      <c r="W10" s="24">
        <v>10808128</v>
      </c>
      <c r="X10" s="24">
        <v>50093726</v>
      </c>
      <c r="Y10" s="24">
        <v>-39285598</v>
      </c>
      <c r="Z10" s="6">
        <v>-78.42</v>
      </c>
      <c r="AA10" s="22">
        <v>93891601</v>
      </c>
    </row>
    <row r="11" spans="1:27" ht="12.75">
      <c r="A11" s="5" t="s">
        <v>38</v>
      </c>
      <c r="B11" s="3"/>
      <c r="C11" s="22">
        <v>315493116</v>
      </c>
      <c r="D11" s="22"/>
      <c r="E11" s="23">
        <v>43732330</v>
      </c>
      <c r="F11" s="24">
        <v>43732330</v>
      </c>
      <c r="G11" s="24">
        <v>753449</v>
      </c>
      <c r="H11" s="24">
        <v>394299</v>
      </c>
      <c r="I11" s="24">
        <v>941714</v>
      </c>
      <c r="J11" s="24">
        <v>2089462</v>
      </c>
      <c r="K11" s="24">
        <v>602203</v>
      </c>
      <c r="L11" s="24">
        <v>1660343</v>
      </c>
      <c r="M11" s="24">
        <v>1467790</v>
      </c>
      <c r="N11" s="24">
        <v>3730336</v>
      </c>
      <c r="O11" s="24"/>
      <c r="P11" s="24"/>
      <c r="Q11" s="24"/>
      <c r="R11" s="24"/>
      <c r="S11" s="24"/>
      <c r="T11" s="24"/>
      <c r="U11" s="24"/>
      <c r="V11" s="24"/>
      <c r="W11" s="24">
        <v>5819798</v>
      </c>
      <c r="X11" s="24">
        <v>18004937</v>
      </c>
      <c r="Y11" s="24">
        <v>-12185139</v>
      </c>
      <c r="Z11" s="6">
        <v>-67.68</v>
      </c>
      <c r="AA11" s="22">
        <v>43732330</v>
      </c>
    </row>
    <row r="12" spans="1:27" ht="12.75">
      <c r="A12" s="5" t="s">
        <v>39</v>
      </c>
      <c r="B12" s="3"/>
      <c r="C12" s="22">
        <v>27554861</v>
      </c>
      <c r="D12" s="22"/>
      <c r="E12" s="23">
        <v>17703699</v>
      </c>
      <c r="F12" s="24">
        <v>17703699</v>
      </c>
      <c r="G12" s="24">
        <v>1139561</v>
      </c>
      <c r="H12" s="24">
        <v>366273</v>
      </c>
      <c r="I12" s="24">
        <v>563854</v>
      </c>
      <c r="J12" s="24">
        <v>2069688</v>
      </c>
      <c r="K12" s="24">
        <v>2146171</v>
      </c>
      <c r="L12" s="24">
        <v>-829256</v>
      </c>
      <c r="M12" s="24">
        <v>225126</v>
      </c>
      <c r="N12" s="24">
        <v>1542041</v>
      </c>
      <c r="O12" s="24"/>
      <c r="P12" s="24"/>
      <c r="Q12" s="24"/>
      <c r="R12" s="24"/>
      <c r="S12" s="24"/>
      <c r="T12" s="24"/>
      <c r="U12" s="24"/>
      <c r="V12" s="24"/>
      <c r="W12" s="24">
        <v>3611729</v>
      </c>
      <c r="X12" s="24">
        <v>8788787</v>
      </c>
      <c r="Y12" s="24">
        <v>-5177058</v>
      </c>
      <c r="Z12" s="6">
        <v>-58.91</v>
      </c>
      <c r="AA12" s="22">
        <v>17703699</v>
      </c>
    </row>
    <row r="13" spans="1:27" ht="12.75">
      <c r="A13" s="5" t="s">
        <v>40</v>
      </c>
      <c r="B13" s="3"/>
      <c r="C13" s="22">
        <v>47137419</v>
      </c>
      <c r="D13" s="22"/>
      <c r="E13" s="23">
        <v>213853753</v>
      </c>
      <c r="F13" s="24">
        <v>213853753</v>
      </c>
      <c r="G13" s="24">
        <v>19953201</v>
      </c>
      <c r="H13" s="24">
        <v>3474027</v>
      </c>
      <c r="I13" s="24">
        <v>4280296</v>
      </c>
      <c r="J13" s="24">
        <v>27707524</v>
      </c>
      <c r="K13" s="24">
        <v>4435128</v>
      </c>
      <c r="L13" s="24">
        <v>3685106</v>
      </c>
      <c r="M13" s="24">
        <v>3373178</v>
      </c>
      <c r="N13" s="24">
        <v>11493412</v>
      </c>
      <c r="O13" s="24"/>
      <c r="P13" s="24"/>
      <c r="Q13" s="24"/>
      <c r="R13" s="24"/>
      <c r="S13" s="24"/>
      <c r="T13" s="24"/>
      <c r="U13" s="24"/>
      <c r="V13" s="24"/>
      <c r="W13" s="24">
        <v>39200936</v>
      </c>
      <c r="X13" s="24">
        <v>103676020</v>
      </c>
      <c r="Y13" s="24">
        <v>-64475084</v>
      </c>
      <c r="Z13" s="6">
        <v>-62.19</v>
      </c>
      <c r="AA13" s="22">
        <v>213853753</v>
      </c>
    </row>
    <row r="14" spans="1:27" ht="12.75">
      <c r="A14" s="5" t="s">
        <v>41</v>
      </c>
      <c r="B14" s="3"/>
      <c r="C14" s="25"/>
      <c r="D14" s="25"/>
      <c r="E14" s="26">
        <v>12501171</v>
      </c>
      <c r="F14" s="27">
        <v>12501171</v>
      </c>
      <c r="G14" s="27">
        <v>3766</v>
      </c>
      <c r="H14" s="27">
        <v>2593</v>
      </c>
      <c r="I14" s="27">
        <v>2961</v>
      </c>
      <c r="J14" s="27">
        <v>9320</v>
      </c>
      <c r="K14" s="27"/>
      <c r="L14" s="27">
        <v>2778</v>
      </c>
      <c r="M14" s="27">
        <v>1913</v>
      </c>
      <c r="N14" s="27">
        <v>4691</v>
      </c>
      <c r="O14" s="27"/>
      <c r="P14" s="27"/>
      <c r="Q14" s="27"/>
      <c r="R14" s="27"/>
      <c r="S14" s="27"/>
      <c r="T14" s="27"/>
      <c r="U14" s="27"/>
      <c r="V14" s="27"/>
      <c r="W14" s="27">
        <v>14011</v>
      </c>
      <c r="X14" s="27"/>
      <c r="Y14" s="27">
        <v>14011</v>
      </c>
      <c r="Z14" s="7">
        <v>0</v>
      </c>
      <c r="AA14" s="25">
        <v>12501171</v>
      </c>
    </row>
    <row r="15" spans="1:27" ht="12.75">
      <c r="A15" s="2" t="s">
        <v>42</v>
      </c>
      <c r="B15" s="8"/>
      <c r="C15" s="19">
        <f aca="true" t="shared" si="2" ref="C15:Y15">SUM(C16:C18)</f>
        <v>345264091</v>
      </c>
      <c r="D15" s="19">
        <f>SUM(D16:D18)</f>
        <v>0</v>
      </c>
      <c r="E15" s="20">
        <f t="shared" si="2"/>
        <v>741984151</v>
      </c>
      <c r="F15" s="21">
        <f t="shared" si="2"/>
        <v>741984151</v>
      </c>
      <c r="G15" s="21">
        <f t="shared" si="2"/>
        <v>64686020</v>
      </c>
      <c r="H15" s="21">
        <f t="shared" si="2"/>
        <v>65533563</v>
      </c>
      <c r="I15" s="21">
        <f t="shared" si="2"/>
        <v>36344102</v>
      </c>
      <c r="J15" s="21">
        <f t="shared" si="2"/>
        <v>166563685</v>
      </c>
      <c r="K15" s="21">
        <f t="shared" si="2"/>
        <v>9633987</v>
      </c>
      <c r="L15" s="21">
        <f t="shared" si="2"/>
        <v>29496184</v>
      </c>
      <c r="M15" s="21">
        <f t="shared" si="2"/>
        <v>20331604</v>
      </c>
      <c r="N15" s="21">
        <f t="shared" si="2"/>
        <v>59461775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226025460</v>
      </c>
      <c r="X15" s="21">
        <f t="shared" si="2"/>
        <v>325267387</v>
      </c>
      <c r="Y15" s="21">
        <f t="shared" si="2"/>
        <v>-99241927</v>
      </c>
      <c r="Z15" s="4">
        <f>+IF(X15&lt;&gt;0,+(Y15/X15)*100,0)</f>
        <v>-30.510875349455187</v>
      </c>
      <c r="AA15" s="19">
        <f>SUM(AA16:AA18)</f>
        <v>741984151</v>
      </c>
    </row>
    <row r="16" spans="1:27" ht="12.75">
      <c r="A16" s="5" t="s">
        <v>43</v>
      </c>
      <c r="B16" s="3"/>
      <c r="C16" s="22">
        <v>100785502</v>
      </c>
      <c r="D16" s="22"/>
      <c r="E16" s="23">
        <v>311960186</v>
      </c>
      <c r="F16" s="24">
        <v>311960186</v>
      </c>
      <c r="G16" s="24">
        <v>31238623</v>
      </c>
      <c r="H16" s="24">
        <v>19924039</v>
      </c>
      <c r="I16" s="24">
        <v>3937033</v>
      </c>
      <c r="J16" s="24">
        <v>55099695</v>
      </c>
      <c r="K16" s="24">
        <v>8316612</v>
      </c>
      <c r="L16" s="24">
        <v>18567497</v>
      </c>
      <c r="M16" s="24">
        <v>3998797</v>
      </c>
      <c r="N16" s="24">
        <v>30882906</v>
      </c>
      <c r="O16" s="24"/>
      <c r="P16" s="24"/>
      <c r="Q16" s="24"/>
      <c r="R16" s="24"/>
      <c r="S16" s="24"/>
      <c r="T16" s="24"/>
      <c r="U16" s="24"/>
      <c r="V16" s="24"/>
      <c r="W16" s="24">
        <v>85982601</v>
      </c>
      <c r="X16" s="24">
        <v>169271138</v>
      </c>
      <c r="Y16" s="24">
        <v>-83288537</v>
      </c>
      <c r="Z16" s="6">
        <v>-49.2</v>
      </c>
      <c r="AA16" s="22">
        <v>311960186</v>
      </c>
    </row>
    <row r="17" spans="1:27" ht="12.75">
      <c r="A17" s="5" t="s">
        <v>44</v>
      </c>
      <c r="B17" s="3"/>
      <c r="C17" s="22">
        <v>244506326</v>
      </c>
      <c r="D17" s="22"/>
      <c r="E17" s="23">
        <v>429647719</v>
      </c>
      <c r="F17" s="24">
        <v>429647719</v>
      </c>
      <c r="G17" s="24">
        <v>33196588</v>
      </c>
      <c r="H17" s="24">
        <v>45439645</v>
      </c>
      <c r="I17" s="24">
        <v>32306018</v>
      </c>
      <c r="J17" s="24">
        <v>110942251</v>
      </c>
      <c r="K17" s="24">
        <v>1214395</v>
      </c>
      <c r="L17" s="24">
        <v>10826259</v>
      </c>
      <c r="M17" s="24">
        <v>16252144</v>
      </c>
      <c r="N17" s="24">
        <v>28292798</v>
      </c>
      <c r="O17" s="24"/>
      <c r="P17" s="24"/>
      <c r="Q17" s="24"/>
      <c r="R17" s="24"/>
      <c r="S17" s="24"/>
      <c r="T17" s="24"/>
      <c r="U17" s="24"/>
      <c r="V17" s="24"/>
      <c r="W17" s="24">
        <v>139235049</v>
      </c>
      <c r="X17" s="24">
        <v>155805559</v>
      </c>
      <c r="Y17" s="24">
        <v>-16570510</v>
      </c>
      <c r="Z17" s="6">
        <v>-10.64</v>
      </c>
      <c r="AA17" s="22">
        <v>429647719</v>
      </c>
    </row>
    <row r="18" spans="1:27" ht="12.75">
      <c r="A18" s="5" t="s">
        <v>45</v>
      </c>
      <c r="B18" s="3"/>
      <c r="C18" s="22">
        <v>-27737</v>
      </c>
      <c r="D18" s="22"/>
      <c r="E18" s="23">
        <v>376246</v>
      </c>
      <c r="F18" s="24">
        <v>376246</v>
      </c>
      <c r="G18" s="24">
        <v>250809</v>
      </c>
      <c r="H18" s="24">
        <v>169879</v>
      </c>
      <c r="I18" s="24">
        <v>101051</v>
      </c>
      <c r="J18" s="24">
        <v>521739</v>
      </c>
      <c r="K18" s="24">
        <v>102980</v>
      </c>
      <c r="L18" s="24">
        <v>102428</v>
      </c>
      <c r="M18" s="24">
        <v>80663</v>
      </c>
      <c r="N18" s="24">
        <v>286071</v>
      </c>
      <c r="O18" s="24"/>
      <c r="P18" s="24"/>
      <c r="Q18" s="24"/>
      <c r="R18" s="24"/>
      <c r="S18" s="24"/>
      <c r="T18" s="24"/>
      <c r="U18" s="24"/>
      <c r="V18" s="24"/>
      <c r="W18" s="24">
        <v>807810</v>
      </c>
      <c r="X18" s="24">
        <v>190690</v>
      </c>
      <c r="Y18" s="24">
        <v>617120</v>
      </c>
      <c r="Z18" s="6">
        <v>323.62</v>
      </c>
      <c r="AA18" s="22">
        <v>376246</v>
      </c>
    </row>
    <row r="19" spans="1:27" ht="12.75">
      <c r="A19" s="2" t="s">
        <v>46</v>
      </c>
      <c r="B19" s="8"/>
      <c r="C19" s="19">
        <f aca="true" t="shared" si="3" ref="C19:Y19">SUM(C20:C23)</f>
        <v>7583156820</v>
      </c>
      <c r="D19" s="19">
        <f>SUM(D20:D23)</f>
        <v>0</v>
      </c>
      <c r="E19" s="20">
        <f t="shared" si="3"/>
        <v>10754779669</v>
      </c>
      <c r="F19" s="21">
        <f t="shared" si="3"/>
        <v>10754779669</v>
      </c>
      <c r="G19" s="21">
        <f t="shared" si="3"/>
        <v>1166589274</v>
      </c>
      <c r="H19" s="21">
        <f t="shared" si="3"/>
        <v>734706723</v>
      </c>
      <c r="I19" s="21">
        <f t="shared" si="3"/>
        <v>798612869</v>
      </c>
      <c r="J19" s="21">
        <f t="shared" si="3"/>
        <v>2699908866</v>
      </c>
      <c r="K19" s="21">
        <f t="shared" si="3"/>
        <v>796649954</v>
      </c>
      <c r="L19" s="21">
        <f t="shared" si="3"/>
        <v>735117070</v>
      </c>
      <c r="M19" s="21">
        <f t="shared" si="3"/>
        <v>704089356</v>
      </c>
      <c r="N19" s="21">
        <f t="shared" si="3"/>
        <v>2235856380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4935765246</v>
      </c>
      <c r="X19" s="21">
        <f t="shared" si="3"/>
        <v>5197082656</v>
      </c>
      <c r="Y19" s="21">
        <f t="shared" si="3"/>
        <v>-261317410</v>
      </c>
      <c r="Z19" s="4">
        <f>+IF(X19&lt;&gt;0,+(Y19/X19)*100,0)</f>
        <v>-5.0281557423049765</v>
      </c>
      <c r="AA19" s="19">
        <f>SUM(AA20:AA23)</f>
        <v>10754779669</v>
      </c>
    </row>
    <row r="20" spans="1:27" ht="12.75">
      <c r="A20" s="5" t="s">
        <v>47</v>
      </c>
      <c r="B20" s="3"/>
      <c r="C20" s="22">
        <v>3574273833</v>
      </c>
      <c r="D20" s="22"/>
      <c r="E20" s="23">
        <v>5168436908</v>
      </c>
      <c r="F20" s="24">
        <v>5168436908</v>
      </c>
      <c r="G20" s="24">
        <v>513866521</v>
      </c>
      <c r="H20" s="24">
        <v>465053984</v>
      </c>
      <c r="I20" s="24">
        <v>438680834</v>
      </c>
      <c r="J20" s="24">
        <v>1417601339</v>
      </c>
      <c r="K20" s="24">
        <v>449273806</v>
      </c>
      <c r="L20" s="24">
        <v>342749198</v>
      </c>
      <c r="M20" s="24">
        <v>343997712</v>
      </c>
      <c r="N20" s="24">
        <v>1136020716</v>
      </c>
      <c r="O20" s="24"/>
      <c r="P20" s="24"/>
      <c r="Q20" s="24"/>
      <c r="R20" s="24"/>
      <c r="S20" s="24"/>
      <c r="T20" s="24"/>
      <c r="U20" s="24"/>
      <c r="V20" s="24"/>
      <c r="W20" s="24">
        <v>2553622055</v>
      </c>
      <c r="X20" s="24">
        <v>2540062596</v>
      </c>
      <c r="Y20" s="24">
        <v>13559459</v>
      </c>
      <c r="Z20" s="6">
        <v>0.53</v>
      </c>
      <c r="AA20" s="22">
        <v>5168436908</v>
      </c>
    </row>
    <row r="21" spans="1:27" ht="12.75">
      <c r="A21" s="5" t="s">
        <v>48</v>
      </c>
      <c r="B21" s="3"/>
      <c r="C21" s="22">
        <v>2390629990</v>
      </c>
      <c r="D21" s="22"/>
      <c r="E21" s="23">
        <v>3474324224</v>
      </c>
      <c r="F21" s="24">
        <v>3474324224</v>
      </c>
      <c r="G21" s="24">
        <v>367462243</v>
      </c>
      <c r="H21" s="24">
        <v>163328048</v>
      </c>
      <c r="I21" s="24">
        <v>232960388</v>
      </c>
      <c r="J21" s="24">
        <v>763750679</v>
      </c>
      <c r="K21" s="24">
        <v>172845115</v>
      </c>
      <c r="L21" s="24">
        <v>244331648</v>
      </c>
      <c r="M21" s="24">
        <v>208880132</v>
      </c>
      <c r="N21" s="24">
        <v>626056895</v>
      </c>
      <c r="O21" s="24"/>
      <c r="P21" s="24"/>
      <c r="Q21" s="24"/>
      <c r="R21" s="24"/>
      <c r="S21" s="24"/>
      <c r="T21" s="24"/>
      <c r="U21" s="24"/>
      <c r="V21" s="24"/>
      <c r="W21" s="24">
        <v>1389807574</v>
      </c>
      <c r="X21" s="24">
        <v>1665498113</v>
      </c>
      <c r="Y21" s="24">
        <v>-275690539</v>
      </c>
      <c r="Z21" s="6">
        <v>-16.55</v>
      </c>
      <c r="AA21" s="22">
        <v>3474324224</v>
      </c>
    </row>
    <row r="22" spans="1:27" ht="12.75">
      <c r="A22" s="5" t="s">
        <v>49</v>
      </c>
      <c r="B22" s="3"/>
      <c r="C22" s="25">
        <v>965471442</v>
      </c>
      <c r="D22" s="25"/>
      <c r="E22" s="26">
        <v>1235430031</v>
      </c>
      <c r="F22" s="27">
        <v>1235430031</v>
      </c>
      <c r="G22" s="27">
        <v>120749655</v>
      </c>
      <c r="H22" s="27">
        <v>80753453</v>
      </c>
      <c r="I22" s="27">
        <v>77941376</v>
      </c>
      <c r="J22" s="27">
        <v>279444484</v>
      </c>
      <c r="K22" s="27">
        <v>105602342</v>
      </c>
      <c r="L22" s="27">
        <v>88581309</v>
      </c>
      <c r="M22" s="27">
        <v>91166618</v>
      </c>
      <c r="N22" s="27">
        <v>285350269</v>
      </c>
      <c r="O22" s="27"/>
      <c r="P22" s="27"/>
      <c r="Q22" s="27"/>
      <c r="R22" s="27"/>
      <c r="S22" s="27"/>
      <c r="T22" s="27"/>
      <c r="U22" s="27"/>
      <c r="V22" s="27"/>
      <c r="W22" s="27">
        <v>564794753</v>
      </c>
      <c r="X22" s="27">
        <v>567545472</v>
      </c>
      <c r="Y22" s="27">
        <v>-2750719</v>
      </c>
      <c r="Z22" s="7">
        <v>-0.48</v>
      </c>
      <c r="AA22" s="25">
        <v>1235430031</v>
      </c>
    </row>
    <row r="23" spans="1:27" ht="12.75">
      <c r="A23" s="5" t="s">
        <v>50</v>
      </c>
      <c r="B23" s="3"/>
      <c r="C23" s="22">
        <v>652781555</v>
      </c>
      <c r="D23" s="22"/>
      <c r="E23" s="23">
        <v>876588506</v>
      </c>
      <c r="F23" s="24">
        <v>876588506</v>
      </c>
      <c r="G23" s="24">
        <v>164510855</v>
      </c>
      <c r="H23" s="24">
        <v>25571238</v>
      </c>
      <c r="I23" s="24">
        <v>49030271</v>
      </c>
      <c r="J23" s="24">
        <v>239112364</v>
      </c>
      <c r="K23" s="24">
        <v>68928691</v>
      </c>
      <c r="L23" s="24">
        <v>59454915</v>
      </c>
      <c r="M23" s="24">
        <v>60044894</v>
      </c>
      <c r="N23" s="24">
        <v>188428500</v>
      </c>
      <c r="O23" s="24"/>
      <c r="P23" s="24"/>
      <c r="Q23" s="24"/>
      <c r="R23" s="24"/>
      <c r="S23" s="24"/>
      <c r="T23" s="24"/>
      <c r="U23" s="24"/>
      <c r="V23" s="24"/>
      <c r="W23" s="24">
        <v>427540864</v>
      </c>
      <c r="X23" s="24">
        <v>423976475</v>
      </c>
      <c r="Y23" s="24">
        <v>3564389</v>
      </c>
      <c r="Z23" s="6">
        <v>0.84</v>
      </c>
      <c r="AA23" s="22">
        <v>876588506</v>
      </c>
    </row>
    <row r="24" spans="1:27" ht="12.75">
      <c r="A24" s="2" t="s">
        <v>51</v>
      </c>
      <c r="B24" s="8" t="s">
        <v>52</v>
      </c>
      <c r="C24" s="19">
        <v>28103766</v>
      </c>
      <c r="D24" s="19"/>
      <c r="E24" s="20">
        <v>43973420</v>
      </c>
      <c r="F24" s="21">
        <v>43973420</v>
      </c>
      <c r="G24" s="21">
        <v>53879</v>
      </c>
      <c r="H24" s="21">
        <v>53879</v>
      </c>
      <c r="I24" s="21">
        <v>53879</v>
      </c>
      <c r="J24" s="21">
        <v>161637</v>
      </c>
      <c r="K24" s="21">
        <v>53879</v>
      </c>
      <c r="L24" s="21">
        <v>53879</v>
      </c>
      <c r="M24" s="21">
        <v>53879</v>
      </c>
      <c r="N24" s="21">
        <v>161637</v>
      </c>
      <c r="O24" s="21"/>
      <c r="P24" s="21"/>
      <c r="Q24" s="21"/>
      <c r="R24" s="21"/>
      <c r="S24" s="21"/>
      <c r="T24" s="21"/>
      <c r="U24" s="21"/>
      <c r="V24" s="21"/>
      <c r="W24" s="21">
        <v>323274</v>
      </c>
      <c r="X24" s="21">
        <v>3396571</v>
      </c>
      <c r="Y24" s="21">
        <v>-3073297</v>
      </c>
      <c r="Z24" s="4">
        <v>-90.48</v>
      </c>
      <c r="AA24" s="19">
        <v>43973420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15381292832</v>
      </c>
      <c r="D25" s="44">
        <f>+D5+D9+D15+D19+D24</f>
        <v>0</v>
      </c>
      <c r="E25" s="45">
        <f t="shared" si="4"/>
        <v>19592582753</v>
      </c>
      <c r="F25" s="46">
        <f t="shared" si="4"/>
        <v>19592582753</v>
      </c>
      <c r="G25" s="46">
        <f t="shared" si="4"/>
        <v>2794332201</v>
      </c>
      <c r="H25" s="46">
        <f t="shared" si="4"/>
        <v>1253875102</v>
      </c>
      <c r="I25" s="46">
        <f t="shared" si="4"/>
        <v>1101993474</v>
      </c>
      <c r="J25" s="46">
        <f t="shared" si="4"/>
        <v>5150200777</v>
      </c>
      <c r="K25" s="46">
        <f t="shared" si="4"/>
        <v>1195829034</v>
      </c>
      <c r="L25" s="46">
        <f t="shared" si="4"/>
        <v>1425994133</v>
      </c>
      <c r="M25" s="46">
        <f t="shared" si="4"/>
        <v>1727008789</v>
      </c>
      <c r="N25" s="46">
        <f t="shared" si="4"/>
        <v>4348831956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9499032733</v>
      </c>
      <c r="X25" s="46">
        <f t="shared" si="4"/>
        <v>9705326754</v>
      </c>
      <c r="Y25" s="46">
        <f t="shared" si="4"/>
        <v>-206294021</v>
      </c>
      <c r="Z25" s="47">
        <f>+IF(X25&lt;&gt;0,+(Y25/X25)*100,0)</f>
        <v>-2.1255752251203393</v>
      </c>
      <c r="AA25" s="44">
        <f>+AA5+AA9+AA15+AA19+AA24</f>
        <v>19592582753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5989475547</v>
      </c>
      <c r="D28" s="19">
        <f>SUM(D29:D31)</f>
        <v>0</v>
      </c>
      <c r="E28" s="20">
        <f t="shared" si="5"/>
        <v>5802132282</v>
      </c>
      <c r="F28" s="21">
        <f t="shared" si="5"/>
        <v>5802132282</v>
      </c>
      <c r="G28" s="21">
        <f t="shared" si="5"/>
        <v>295045911</v>
      </c>
      <c r="H28" s="21">
        <f t="shared" si="5"/>
        <v>378927825</v>
      </c>
      <c r="I28" s="21">
        <f t="shared" si="5"/>
        <v>396457007</v>
      </c>
      <c r="J28" s="21">
        <f t="shared" si="5"/>
        <v>1070430743</v>
      </c>
      <c r="K28" s="21">
        <f t="shared" si="5"/>
        <v>329058209</v>
      </c>
      <c r="L28" s="21">
        <f t="shared" si="5"/>
        <v>521087751</v>
      </c>
      <c r="M28" s="21">
        <f t="shared" si="5"/>
        <v>320898447</v>
      </c>
      <c r="N28" s="21">
        <f t="shared" si="5"/>
        <v>1171044407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2241475150</v>
      </c>
      <c r="X28" s="21">
        <f t="shared" si="5"/>
        <v>2727903001</v>
      </c>
      <c r="Y28" s="21">
        <f t="shared" si="5"/>
        <v>-486427851</v>
      </c>
      <c r="Z28" s="4">
        <f>+IF(X28&lt;&gt;0,+(Y28/X28)*100,0)</f>
        <v>-17.831566988330756</v>
      </c>
      <c r="AA28" s="19">
        <f>SUM(AA29:AA31)</f>
        <v>5802132282</v>
      </c>
    </row>
    <row r="29" spans="1:27" ht="12.75">
      <c r="A29" s="5" t="s">
        <v>33</v>
      </c>
      <c r="B29" s="3"/>
      <c r="C29" s="22">
        <v>2117293018</v>
      </c>
      <c r="D29" s="22"/>
      <c r="E29" s="23">
        <v>1383483531</v>
      </c>
      <c r="F29" s="24">
        <v>1383483531</v>
      </c>
      <c r="G29" s="24">
        <v>63318045</v>
      </c>
      <c r="H29" s="24">
        <v>72441588</v>
      </c>
      <c r="I29" s="24">
        <v>66475426</v>
      </c>
      <c r="J29" s="24">
        <v>202235059</v>
      </c>
      <c r="K29" s="24">
        <v>89492712</v>
      </c>
      <c r="L29" s="24">
        <v>61343838</v>
      </c>
      <c r="M29" s="24">
        <v>93160379</v>
      </c>
      <c r="N29" s="24">
        <v>243996929</v>
      </c>
      <c r="O29" s="24"/>
      <c r="P29" s="24"/>
      <c r="Q29" s="24"/>
      <c r="R29" s="24"/>
      <c r="S29" s="24"/>
      <c r="T29" s="24"/>
      <c r="U29" s="24"/>
      <c r="V29" s="24"/>
      <c r="W29" s="24">
        <v>446231988</v>
      </c>
      <c r="X29" s="24">
        <v>591195126</v>
      </c>
      <c r="Y29" s="24">
        <v>-144963138</v>
      </c>
      <c r="Z29" s="6">
        <v>-24.52</v>
      </c>
      <c r="AA29" s="22">
        <v>1383483531</v>
      </c>
    </row>
    <row r="30" spans="1:27" ht="12.75">
      <c r="A30" s="5" t="s">
        <v>34</v>
      </c>
      <c r="B30" s="3"/>
      <c r="C30" s="25">
        <v>2754715280</v>
      </c>
      <c r="D30" s="25"/>
      <c r="E30" s="26">
        <v>4371698710</v>
      </c>
      <c r="F30" s="27">
        <v>4371698710</v>
      </c>
      <c r="G30" s="27">
        <v>131716393</v>
      </c>
      <c r="H30" s="27">
        <v>146674625</v>
      </c>
      <c r="I30" s="27">
        <v>226915100</v>
      </c>
      <c r="J30" s="27">
        <v>505306118</v>
      </c>
      <c r="K30" s="27">
        <v>109099258</v>
      </c>
      <c r="L30" s="27">
        <v>363177112</v>
      </c>
      <c r="M30" s="27">
        <v>91422071</v>
      </c>
      <c r="N30" s="27">
        <v>563698441</v>
      </c>
      <c r="O30" s="27"/>
      <c r="P30" s="27"/>
      <c r="Q30" s="27"/>
      <c r="R30" s="27"/>
      <c r="S30" s="27"/>
      <c r="T30" s="27"/>
      <c r="U30" s="27"/>
      <c r="V30" s="27"/>
      <c r="W30" s="27">
        <v>1069004559</v>
      </c>
      <c r="X30" s="27">
        <v>2122229374</v>
      </c>
      <c r="Y30" s="27">
        <v>-1053224815</v>
      </c>
      <c r="Z30" s="7">
        <v>-49.63</v>
      </c>
      <c r="AA30" s="25">
        <v>4371698710</v>
      </c>
    </row>
    <row r="31" spans="1:27" ht="12.75">
      <c r="A31" s="5" t="s">
        <v>35</v>
      </c>
      <c r="B31" s="3"/>
      <c r="C31" s="22">
        <v>1117467249</v>
      </c>
      <c r="D31" s="22"/>
      <c r="E31" s="23">
        <v>46950041</v>
      </c>
      <c r="F31" s="24">
        <v>46950041</v>
      </c>
      <c r="G31" s="24">
        <v>100011473</v>
      </c>
      <c r="H31" s="24">
        <v>159811612</v>
      </c>
      <c r="I31" s="24">
        <v>103066481</v>
      </c>
      <c r="J31" s="24">
        <v>362889566</v>
      </c>
      <c r="K31" s="24">
        <v>130466239</v>
      </c>
      <c r="L31" s="24">
        <v>96566801</v>
      </c>
      <c r="M31" s="24">
        <v>136315997</v>
      </c>
      <c r="N31" s="24">
        <v>363349037</v>
      </c>
      <c r="O31" s="24"/>
      <c r="P31" s="24"/>
      <c r="Q31" s="24"/>
      <c r="R31" s="24"/>
      <c r="S31" s="24"/>
      <c r="T31" s="24"/>
      <c r="U31" s="24"/>
      <c r="V31" s="24"/>
      <c r="W31" s="24">
        <v>726238603</v>
      </c>
      <c r="X31" s="24">
        <v>14478501</v>
      </c>
      <c r="Y31" s="24">
        <v>711760102</v>
      </c>
      <c r="Z31" s="6">
        <v>4915.98</v>
      </c>
      <c r="AA31" s="22">
        <v>46950041</v>
      </c>
    </row>
    <row r="32" spans="1:27" ht="12.75">
      <c r="A32" s="2" t="s">
        <v>36</v>
      </c>
      <c r="B32" s="3"/>
      <c r="C32" s="19">
        <f aca="true" t="shared" si="6" ref="C32:Y32">SUM(C33:C37)</f>
        <v>1432500813</v>
      </c>
      <c r="D32" s="19">
        <f>SUM(D33:D37)</f>
        <v>0</v>
      </c>
      <c r="E32" s="20">
        <f t="shared" si="6"/>
        <v>1355552285</v>
      </c>
      <c r="F32" s="21">
        <f t="shared" si="6"/>
        <v>1355552285</v>
      </c>
      <c r="G32" s="21">
        <f t="shared" si="6"/>
        <v>81683971</v>
      </c>
      <c r="H32" s="21">
        <f t="shared" si="6"/>
        <v>94201275</v>
      </c>
      <c r="I32" s="21">
        <f t="shared" si="6"/>
        <v>91522352</v>
      </c>
      <c r="J32" s="21">
        <f t="shared" si="6"/>
        <v>267407598</v>
      </c>
      <c r="K32" s="21">
        <f t="shared" si="6"/>
        <v>105654344</v>
      </c>
      <c r="L32" s="21">
        <f t="shared" si="6"/>
        <v>93455548</v>
      </c>
      <c r="M32" s="21">
        <f t="shared" si="6"/>
        <v>110737906</v>
      </c>
      <c r="N32" s="21">
        <f t="shared" si="6"/>
        <v>309847798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577255396</v>
      </c>
      <c r="X32" s="21">
        <f t="shared" si="6"/>
        <v>624195052</v>
      </c>
      <c r="Y32" s="21">
        <f t="shared" si="6"/>
        <v>-46939656</v>
      </c>
      <c r="Z32" s="4">
        <f>+IF(X32&lt;&gt;0,+(Y32/X32)*100,0)</f>
        <v>-7.520030133144983</v>
      </c>
      <c r="AA32" s="19">
        <f>SUM(AA33:AA37)</f>
        <v>1355552285</v>
      </c>
    </row>
    <row r="33" spans="1:27" ht="12.75">
      <c r="A33" s="5" t="s">
        <v>37</v>
      </c>
      <c r="B33" s="3"/>
      <c r="C33" s="22">
        <v>350970066</v>
      </c>
      <c r="D33" s="22"/>
      <c r="E33" s="23">
        <v>500744305</v>
      </c>
      <c r="F33" s="24">
        <v>500744305</v>
      </c>
      <c r="G33" s="24">
        <v>12644025</v>
      </c>
      <c r="H33" s="24">
        <v>14444978</v>
      </c>
      <c r="I33" s="24">
        <v>19102515</v>
      </c>
      <c r="J33" s="24">
        <v>46191518</v>
      </c>
      <c r="K33" s="24">
        <v>21936575</v>
      </c>
      <c r="L33" s="24">
        <v>16800410</v>
      </c>
      <c r="M33" s="24">
        <v>23742608</v>
      </c>
      <c r="N33" s="24">
        <v>62479593</v>
      </c>
      <c r="O33" s="24"/>
      <c r="P33" s="24"/>
      <c r="Q33" s="24"/>
      <c r="R33" s="24"/>
      <c r="S33" s="24"/>
      <c r="T33" s="24"/>
      <c r="U33" s="24"/>
      <c r="V33" s="24"/>
      <c r="W33" s="24">
        <v>108671111</v>
      </c>
      <c r="X33" s="24">
        <v>248661645</v>
      </c>
      <c r="Y33" s="24">
        <v>-139990534</v>
      </c>
      <c r="Z33" s="6">
        <v>-56.3</v>
      </c>
      <c r="AA33" s="22">
        <v>500744305</v>
      </c>
    </row>
    <row r="34" spans="1:27" ht="12.75">
      <c r="A34" s="5" t="s">
        <v>38</v>
      </c>
      <c r="B34" s="3"/>
      <c r="C34" s="22">
        <v>401075835</v>
      </c>
      <c r="D34" s="22"/>
      <c r="E34" s="23">
        <v>412192173</v>
      </c>
      <c r="F34" s="24">
        <v>412192173</v>
      </c>
      <c r="G34" s="24">
        <v>26793821</v>
      </c>
      <c r="H34" s="24">
        <v>30338560</v>
      </c>
      <c r="I34" s="24">
        <v>27331730</v>
      </c>
      <c r="J34" s="24">
        <v>84464111</v>
      </c>
      <c r="K34" s="24">
        <v>31435153</v>
      </c>
      <c r="L34" s="24">
        <v>41413850</v>
      </c>
      <c r="M34" s="24">
        <v>33450819</v>
      </c>
      <c r="N34" s="24">
        <v>106299822</v>
      </c>
      <c r="O34" s="24"/>
      <c r="P34" s="24"/>
      <c r="Q34" s="24"/>
      <c r="R34" s="24"/>
      <c r="S34" s="24"/>
      <c r="T34" s="24"/>
      <c r="U34" s="24"/>
      <c r="V34" s="24"/>
      <c r="W34" s="24">
        <v>190763933</v>
      </c>
      <c r="X34" s="24">
        <v>168823064</v>
      </c>
      <c r="Y34" s="24">
        <v>21940869</v>
      </c>
      <c r="Z34" s="6">
        <v>13</v>
      </c>
      <c r="AA34" s="22">
        <v>412192173</v>
      </c>
    </row>
    <row r="35" spans="1:27" ht="12.75">
      <c r="A35" s="5" t="s">
        <v>39</v>
      </c>
      <c r="B35" s="3"/>
      <c r="C35" s="22">
        <v>498913360</v>
      </c>
      <c r="D35" s="22"/>
      <c r="E35" s="23">
        <v>233908621</v>
      </c>
      <c r="F35" s="24">
        <v>233908621</v>
      </c>
      <c r="G35" s="24">
        <v>32581139</v>
      </c>
      <c r="H35" s="24">
        <v>36733352</v>
      </c>
      <c r="I35" s="24">
        <v>33868347</v>
      </c>
      <c r="J35" s="24">
        <v>103182838</v>
      </c>
      <c r="K35" s="24">
        <v>39351549</v>
      </c>
      <c r="L35" s="24">
        <v>25400527</v>
      </c>
      <c r="M35" s="24">
        <v>42214410</v>
      </c>
      <c r="N35" s="24">
        <v>106966486</v>
      </c>
      <c r="O35" s="24"/>
      <c r="P35" s="24"/>
      <c r="Q35" s="24"/>
      <c r="R35" s="24"/>
      <c r="S35" s="24"/>
      <c r="T35" s="24"/>
      <c r="U35" s="24"/>
      <c r="V35" s="24"/>
      <c r="W35" s="24">
        <v>210149324</v>
      </c>
      <c r="X35" s="24">
        <v>110993575</v>
      </c>
      <c r="Y35" s="24">
        <v>99155749</v>
      </c>
      <c r="Z35" s="6">
        <v>89.33</v>
      </c>
      <c r="AA35" s="22">
        <v>233908621</v>
      </c>
    </row>
    <row r="36" spans="1:27" ht="12.75">
      <c r="A36" s="5" t="s">
        <v>40</v>
      </c>
      <c r="B36" s="3"/>
      <c r="C36" s="22">
        <v>165269913</v>
      </c>
      <c r="D36" s="22"/>
      <c r="E36" s="23">
        <v>166974695</v>
      </c>
      <c r="F36" s="24">
        <v>166974695</v>
      </c>
      <c r="G36" s="24">
        <v>8754541</v>
      </c>
      <c r="H36" s="24">
        <v>11770572</v>
      </c>
      <c r="I36" s="24">
        <v>10301416</v>
      </c>
      <c r="J36" s="24">
        <v>30826529</v>
      </c>
      <c r="K36" s="24">
        <v>11855787</v>
      </c>
      <c r="L36" s="24">
        <v>8899444</v>
      </c>
      <c r="M36" s="24">
        <v>10182784</v>
      </c>
      <c r="N36" s="24">
        <v>30938015</v>
      </c>
      <c r="O36" s="24"/>
      <c r="P36" s="24"/>
      <c r="Q36" s="24"/>
      <c r="R36" s="24"/>
      <c r="S36" s="24"/>
      <c r="T36" s="24"/>
      <c r="U36" s="24"/>
      <c r="V36" s="24"/>
      <c r="W36" s="24">
        <v>61764544</v>
      </c>
      <c r="X36" s="24">
        <v>85130182</v>
      </c>
      <c r="Y36" s="24">
        <v>-23365638</v>
      </c>
      <c r="Z36" s="6">
        <v>-27.45</v>
      </c>
      <c r="AA36" s="22">
        <v>166974695</v>
      </c>
    </row>
    <row r="37" spans="1:27" ht="12.75">
      <c r="A37" s="5" t="s">
        <v>41</v>
      </c>
      <c r="B37" s="3"/>
      <c r="C37" s="25">
        <v>16271639</v>
      </c>
      <c r="D37" s="25"/>
      <c r="E37" s="26">
        <v>41732491</v>
      </c>
      <c r="F37" s="27">
        <v>41732491</v>
      </c>
      <c r="G37" s="27">
        <v>910445</v>
      </c>
      <c r="H37" s="27">
        <v>913813</v>
      </c>
      <c r="I37" s="27">
        <v>918344</v>
      </c>
      <c r="J37" s="27">
        <v>2742602</v>
      </c>
      <c r="K37" s="27">
        <v>1075280</v>
      </c>
      <c r="L37" s="27">
        <v>941317</v>
      </c>
      <c r="M37" s="27">
        <v>1147285</v>
      </c>
      <c r="N37" s="27">
        <v>3163882</v>
      </c>
      <c r="O37" s="27"/>
      <c r="P37" s="27"/>
      <c r="Q37" s="27"/>
      <c r="R37" s="27"/>
      <c r="S37" s="27"/>
      <c r="T37" s="27"/>
      <c r="U37" s="27"/>
      <c r="V37" s="27"/>
      <c r="W37" s="27">
        <v>5906484</v>
      </c>
      <c r="X37" s="27">
        <v>10586586</v>
      </c>
      <c r="Y37" s="27">
        <v>-4680102</v>
      </c>
      <c r="Z37" s="7">
        <v>-44.21</v>
      </c>
      <c r="AA37" s="25">
        <v>41732491</v>
      </c>
    </row>
    <row r="38" spans="1:27" ht="12.75">
      <c r="A38" s="2" t="s">
        <v>42</v>
      </c>
      <c r="B38" s="8"/>
      <c r="C38" s="19">
        <f aca="true" t="shared" si="7" ref="C38:Y38">SUM(C39:C41)</f>
        <v>1459046004</v>
      </c>
      <c r="D38" s="19">
        <f>SUM(D39:D41)</f>
        <v>0</v>
      </c>
      <c r="E38" s="20">
        <f t="shared" si="7"/>
        <v>2053270186</v>
      </c>
      <c r="F38" s="21">
        <f t="shared" si="7"/>
        <v>2053270186</v>
      </c>
      <c r="G38" s="21">
        <f t="shared" si="7"/>
        <v>58044462</v>
      </c>
      <c r="H38" s="21">
        <f t="shared" si="7"/>
        <v>66723396</v>
      </c>
      <c r="I38" s="21">
        <f t="shared" si="7"/>
        <v>92587334</v>
      </c>
      <c r="J38" s="21">
        <f t="shared" si="7"/>
        <v>217355192</v>
      </c>
      <c r="K38" s="21">
        <f t="shared" si="7"/>
        <v>90987330</v>
      </c>
      <c r="L38" s="21">
        <f t="shared" si="7"/>
        <v>128172089</v>
      </c>
      <c r="M38" s="21">
        <f t="shared" si="7"/>
        <v>117562513</v>
      </c>
      <c r="N38" s="21">
        <f t="shared" si="7"/>
        <v>336721932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554077124</v>
      </c>
      <c r="X38" s="21">
        <f t="shared" si="7"/>
        <v>920913138</v>
      </c>
      <c r="Y38" s="21">
        <f t="shared" si="7"/>
        <v>-366836014</v>
      </c>
      <c r="Z38" s="4">
        <f>+IF(X38&lt;&gt;0,+(Y38/X38)*100,0)</f>
        <v>-39.833942948916864</v>
      </c>
      <c r="AA38" s="19">
        <f>SUM(AA39:AA41)</f>
        <v>2053270186</v>
      </c>
    </row>
    <row r="39" spans="1:27" ht="12.75">
      <c r="A39" s="5" t="s">
        <v>43</v>
      </c>
      <c r="B39" s="3"/>
      <c r="C39" s="22">
        <v>176283592</v>
      </c>
      <c r="D39" s="22"/>
      <c r="E39" s="23">
        <v>372100231</v>
      </c>
      <c r="F39" s="24">
        <v>372100231</v>
      </c>
      <c r="G39" s="24">
        <v>12050571</v>
      </c>
      <c r="H39" s="24">
        <v>17139860</v>
      </c>
      <c r="I39" s="24">
        <v>13661865</v>
      </c>
      <c r="J39" s="24">
        <v>42852296</v>
      </c>
      <c r="K39" s="24">
        <v>15962818</v>
      </c>
      <c r="L39" s="24">
        <v>10879026</v>
      </c>
      <c r="M39" s="24">
        <v>16286126</v>
      </c>
      <c r="N39" s="24">
        <v>43127970</v>
      </c>
      <c r="O39" s="24"/>
      <c r="P39" s="24"/>
      <c r="Q39" s="24"/>
      <c r="R39" s="24"/>
      <c r="S39" s="24"/>
      <c r="T39" s="24"/>
      <c r="U39" s="24"/>
      <c r="V39" s="24"/>
      <c r="W39" s="24">
        <v>85980266</v>
      </c>
      <c r="X39" s="24">
        <v>192959739</v>
      </c>
      <c r="Y39" s="24">
        <v>-106979473</v>
      </c>
      <c r="Z39" s="6">
        <v>-55.44</v>
      </c>
      <c r="AA39" s="22">
        <v>372100231</v>
      </c>
    </row>
    <row r="40" spans="1:27" ht="12.75">
      <c r="A40" s="5" t="s">
        <v>44</v>
      </c>
      <c r="B40" s="3"/>
      <c r="C40" s="22">
        <v>1250021647</v>
      </c>
      <c r="D40" s="22"/>
      <c r="E40" s="23">
        <v>1650559692</v>
      </c>
      <c r="F40" s="24">
        <v>1650559692</v>
      </c>
      <c r="G40" s="24">
        <v>41445510</v>
      </c>
      <c r="H40" s="24">
        <v>44837741</v>
      </c>
      <c r="I40" s="24">
        <v>74362963</v>
      </c>
      <c r="J40" s="24">
        <v>160646214</v>
      </c>
      <c r="K40" s="24">
        <v>69641375</v>
      </c>
      <c r="L40" s="24">
        <v>112385377</v>
      </c>
      <c r="M40" s="24">
        <v>96075051</v>
      </c>
      <c r="N40" s="24">
        <v>278101803</v>
      </c>
      <c r="O40" s="24"/>
      <c r="P40" s="24"/>
      <c r="Q40" s="24"/>
      <c r="R40" s="24"/>
      <c r="S40" s="24"/>
      <c r="T40" s="24"/>
      <c r="U40" s="24"/>
      <c r="V40" s="24"/>
      <c r="W40" s="24">
        <v>438748017</v>
      </c>
      <c r="X40" s="24">
        <v>712621982</v>
      </c>
      <c r="Y40" s="24">
        <v>-273873965</v>
      </c>
      <c r="Z40" s="6">
        <v>-38.43</v>
      </c>
      <c r="AA40" s="22">
        <v>1650559692</v>
      </c>
    </row>
    <row r="41" spans="1:27" ht="12.75">
      <c r="A41" s="5" t="s">
        <v>45</v>
      </c>
      <c r="B41" s="3"/>
      <c r="C41" s="22">
        <v>32740765</v>
      </c>
      <c r="D41" s="22"/>
      <c r="E41" s="23">
        <v>30610263</v>
      </c>
      <c r="F41" s="24">
        <v>30610263</v>
      </c>
      <c r="G41" s="24">
        <v>4548381</v>
      </c>
      <c r="H41" s="24">
        <v>4745795</v>
      </c>
      <c r="I41" s="24">
        <v>4562506</v>
      </c>
      <c r="J41" s="24">
        <v>13856682</v>
      </c>
      <c r="K41" s="24">
        <v>5383137</v>
      </c>
      <c r="L41" s="24">
        <v>4907686</v>
      </c>
      <c r="M41" s="24">
        <v>5201336</v>
      </c>
      <c r="N41" s="24">
        <v>15492159</v>
      </c>
      <c r="O41" s="24"/>
      <c r="P41" s="24"/>
      <c r="Q41" s="24"/>
      <c r="R41" s="24"/>
      <c r="S41" s="24"/>
      <c r="T41" s="24"/>
      <c r="U41" s="24"/>
      <c r="V41" s="24"/>
      <c r="W41" s="24">
        <v>29348841</v>
      </c>
      <c r="X41" s="24">
        <v>15331417</v>
      </c>
      <c r="Y41" s="24">
        <v>14017424</v>
      </c>
      <c r="Z41" s="6">
        <v>91.43</v>
      </c>
      <c r="AA41" s="22">
        <v>30610263</v>
      </c>
    </row>
    <row r="42" spans="1:27" ht="12.75">
      <c r="A42" s="2" t="s">
        <v>46</v>
      </c>
      <c r="B42" s="8"/>
      <c r="C42" s="19">
        <f aca="true" t="shared" si="8" ref="C42:Y42">SUM(C43:C46)</f>
        <v>7862875437</v>
      </c>
      <c r="D42" s="19">
        <f>SUM(D43:D46)</f>
        <v>0</v>
      </c>
      <c r="E42" s="20">
        <f t="shared" si="8"/>
        <v>8993031388</v>
      </c>
      <c r="F42" s="21">
        <f t="shared" si="8"/>
        <v>8993031388</v>
      </c>
      <c r="G42" s="21">
        <f t="shared" si="8"/>
        <v>624981215</v>
      </c>
      <c r="H42" s="21">
        <f t="shared" si="8"/>
        <v>769870920</v>
      </c>
      <c r="I42" s="21">
        <f t="shared" si="8"/>
        <v>488571419</v>
      </c>
      <c r="J42" s="21">
        <f t="shared" si="8"/>
        <v>1883423554</v>
      </c>
      <c r="K42" s="21">
        <f t="shared" si="8"/>
        <v>607768763</v>
      </c>
      <c r="L42" s="21">
        <f t="shared" si="8"/>
        <v>823540320</v>
      </c>
      <c r="M42" s="21">
        <f t="shared" si="8"/>
        <v>754600017</v>
      </c>
      <c r="N42" s="21">
        <f t="shared" si="8"/>
        <v>2185909100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4069332654</v>
      </c>
      <c r="X42" s="21">
        <f t="shared" si="8"/>
        <v>4316744137</v>
      </c>
      <c r="Y42" s="21">
        <f t="shared" si="8"/>
        <v>-247411483</v>
      </c>
      <c r="Z42" s="4">
        <f>+IF(X42&lt;&gt;0,+(Y42/X42)*100,0)</f>
        <v>-5.731437285786021</v>
      </c>
      <c r="AA42" s="19">
        <f>SUM(AA43:AA46)</f>
        <v>8993031388</v>
      </c>
    </row>
    <row r="43" spans="1:27" ht="12.75">
      <c r="A43" s="5" t="s">
        <v>47</v>
      </c>
      <c r="B43" s="3"/>
      <c r="C43" s="22">
        <v>3648820505</v>
      </c>
      <c r="D43" s="22"/>
      <c r="E43" s="23">
        <v>5136289258</v>
      </c>
      <c r="F43" s="24">
        <v>5136289258</v>
      </c>
      <c r="G43" s="24">
        <v>454954278</v>
      </c>
      <c r="H43" s="24">
        <v>507678944</v>
      </c>
      <c r="I43" s="24">
        <v>322224280</v>
      </c>
      <c r="J43" s="24">
        <v>1284857502</v>
      </c>
      <c r="K43" s="24">
        <v>382159279</v>
      </c>
      <c r="L43" s="24">
        <v>607484938</v>
      </c>
      <c r="M43" s="24">
        <v>416440758</v>
      </c>
      <c r="N43" s="24">
        <v>1406084975</v>
      </c>
      <c r="O43" s="24"/>
      <c r="P43" s="24"/>
      <c r="Q43" s="24"/>
      <c r="R43" s="24"/>
      <c r="S43" s="24"/>
      <c r="T43" s="24"/>
      <c r="U43" s="24"/>
      <c r="V43" s="24"/>
      <c r="W43" s="24">
        <v>2690942477</v>
      </c>
      <c r="X43" s="24">
        <v>2462654871</v>
      </c>
      <c r="Y43" s="24">
        <v>228287606</v>
      </c>
      <c r="Z43" s="6">
        <v>9.27</v>
      </c>
      <c r="AA43" s="22">
        <v>5136289258</v>
      </c>
    </row>
    <row r="44" spans="1:27" ht="12.75">
      <c r="A44" s="5" t="s">
        <v>48</v>
      </c>
      <c r="B44" s="3"/>
      <c r="C44" s="22">
        <v>2801537736</v>
      </c>
      <c r="D44" s="22"/>
      <c r="E44" s="23">
        <v>2615362642</v>
      </c>
      <c r="F44" s="24">
        <v>2615362642</v>
      </c>
      <c r="G44" s="24">
        <v>76113174</v>
      </c>
      <c r="H44" s="24">
        <v>173910706</v>
      </c>
      <c r="I44" s="24">
        <v>71058200</v>
      </c>
      <c r="J44" s="24">
        <v>321082080</v>
      </c>
      <c r="K44" s="24">
        <v>133293149</v>
      </c>
      <c r="L44" s="24">
        <v>131120351</v>
      </c>
      <c r="M44" s="24">
        <v>205719962</v>
      </c>
      <c r="N44" s="24">
        <v>470133462</v>
      </c>
      <c r="O44" s="24"/>
      <c r="P44" s="24"/>
      <c r="Q44" s="24"/>
      <c r="R44" s="24"/>
      <c r="S44" s="24"/>
      <c r="T44" s="24"/>
      <c r="U44" s="24"/>
      <c r="V44" s="24"/>
      <c r="W44" s="24">
        <v>791215542</v>
      </c>
      <c r="X44" s="24">
        <v>1271249289</v>
      </c>
      <c r="Y44" s="24">
        <v>-480033747</v>
      </c>
      <c r="Z44" s="6">
        <v>-37.76</v>
      </c>
      <c r="AA44" s="22">
        <v>2615362642</v>
      </c>
    </row>
    <row r="45" spans="1:27" ht="12.75">
      <c r="A45" s="5" t="s">
        <v>49</v>
      </c>
      <c r="B45" s="3"/>
      <c r="C45" s="25">
        <v>824449679</v>
      </c>
      <c r="D45" s="25"/>
      <c r="E45" s="26">
        <v>661158044</v>
      </c>
      <c r="F45" s="27">
        <v>661158044</v>
      </c>
      <c r="G45" s="27">
        <v>30767877</v>
      </c>
      <c r="H45" s="27">
        <v>38981436</v>
      </c>
      <c r="I45" s="27">
        <v>48292812</v>
      </c>
      <c r="J45" s="27">
        <v>118042125</v>
      </c>
      <c r="K45" s="27">
        <v>24932585</v>
      </c>
      <c r="L45" s="27">
        <v>44837685</v>
      </c>
      <c r="M45" s="27">
        <v>77817791</v>
      </c>
      <c r="N45" s="27">
        <v>147588061</v>
      </c>
      <c r="O45" s="27"/>
      <c r="P45" s="27"/>
      <c r="Q45" s="27"/>
      <c r="R45" s="27"/>
      <c r="S45" s="27"/>
      <c r="T45" s="27"/>
      <c r="U45" s="27"/>
      <c r="V45" s="27"/>
      <c r="W45" s="27">
        <v>265630186</v>
      </c>
      <c r="X45" s="27">
        <v>299321228</v>
      </c>
      <c r="Y45" s="27">
        <v>-33691042</v>
      </c>
      <c r="Z45" s="7">
        <v>-11.26</v>
      </c>
      <c r="AA45" s="25">
        <v>661158044</v>
      </c>
    </row>
    <row r="46" spans="1:27" ht="12.75">
      <c r="A46" s="5" t="s">
        <v>50</v>
      </c>
      <c r="B46" s="3"/>
      <c r="C46" s="22">
        <v>588067517</v>
      </c>
      <c r="D46" s="22"/>
      <c r="E46" s="23">
        <v>580221444</v>
      </c>
      <c r="F46" s="24">
        <v>580221444</v>
      </c>
      <c r="G46" s="24">
        <v>63145886</v>
      </c>
      <c r="H46" s="24">
        <v>49299834</v>
      </c>
      <c r="I46" s="24">
        <v>46996127</v>
      </c>
      <c r="J46" s="24">
        <v>159441847</v>
      </c>
      <c r="K46" s="24">
        <v>67383750</v>
      </c>
      <c r="L46" s="24">
        <v>40097346</v>
      </c>
      <c r="M46" s="24">
        <v>54621506</v>
      </c>
      <c r="N46" s="24">
        <v>162102602</v>
      </c>
      <c r="O46" s="24"/>
      <c r="P46" s="24"/>
      <c r="Q46" s="24"/>
      <c r="R46" s="24"/>
      <c r="S46" s="24"/>
      <c r="T46" s="24"/>
      <c r="U46" s="24"/>
      <c r="V46" s="24"/>
      <c r="W46" s="24">
        <v>321544449</v>
      </c>
      <c r="X46" s="24">
        <v>283518749</v>
      </c>
      <c r="Y46" s="24">
        <v>38025700</v>
      </c>
      <c r="Z46" s="6">
        <v>13.41</v>
      </c>
      <c r="AA46" s="22">
        <v>580221444</v>
      </c>
    </row>
    <row r="47" spans="1:27" ht="12.75">
      <c r="A47" s="2" t="s">
        <v>51</v>
      </c>
      <c r="B47" s="8" t="s">
        <v>52</v>
      </c>
      <c r="C47" s="19">
        <v>20908574</v>
      </c>
      <c r="D47" s="19"/>
      <c r="E47" s="20">
        <v>29632911</v>
      </c>
      <c r="F47" s="21">
        <v>29632911</v>
      </c>
      <c r="G47" s="21">
        <v>1476957</v>
      </c>
      <c r="H47" s="21">
        <v>1616815</v>
      </c>
      <c r="I47" s="21">
        <v>1533033</v>
      </c>
      <c r="J47" s="21">
        <v>4626805</v>
      </c>
      <c r="K47" s="21">
        <v>1303794</v>
      </c>
      <c r="L47" s="21">
        <v>530204</v>
      </c>
      <c r="M47" s="21">
        <v>2038873</v>
      </c>
      <c r="N47" s="21">
        <v>3872871</v>
      </c>
      <c r="O47" s="21"/>
      <c r="P47" s="21"/>
      <c r="Q47" s="21"/>
      <c r="R47" s="21"/>
      <c r="S47" s="21"/>
      <c r="T47" s="21"/>
      <c r="U47" s="21"/>
      <c r="V47" s="21"/>
      <c r="W47" s="21">
        <v>8499676</v>
      </c>
      <c r="X47" s="21">
        <v>14256299</v>
      </c>
      <c r="Y47" s="21">
        <v>-5756623</v>
      </c>
      <c r="Z47" s="4">
        <v>-40.38</v>
      </c>
      <c r="AA47" s="19">
        <v>29632911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16764806375</v>
      </c>
      <c r="D48" s="44">
        <f>+D28+D32+D38+D42+D47</f>
        <v>0</v>
      </c>
      <c r="E48" s="45">
        <f t="shared" si="9"/>
        <v>18233619052</v>
      </c>
      <c r="F48" s="46">
        <f t="shared" si="9"/>
        <v>18233619052</v>
      </c>
      <c r="G48" s="46">
        <f t="shared" si="9"/>
        <v>1061232516</v>
      </c>
      <c r="H48" s="46">
        <f t="shared" si="9"/>
        <v>1311340231</v>
      </c>
      <c r="I48" s="46">
        <f t="shared" si="9"/>
        <v>1070671145</v>
      </c>
      <c r="J48" s="46">
        <f t="shared" si="9"/>
        <v>3443243892</v>
      </c>
      <c r="K48" s="46">
        <f t="shared" si="9"/>
        <v>1134772440</v>
      </c>
      <c r="L48" s="46">
        <f t="shared" si="9"/>
        <v>1566785912</v>
      </c>
      <c r="M48" s="46">
        <f t="shared" si="9"/>
        <v>1305837756</v>
      </c>
      <c r="N48" s="46">
        <f t="shared" si="9"/>
        <v>4007396108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7450640000</v>
      </c>
      <c r="X48" s="46">
        <f t="shared" si="9"/>
        <v>8604011627</v>
      </c>
      <c r="Y48" s="46">
        <f t="shared" si="9"/>
        <v>-1153371627</v>
      </c>
      <c r="Z48" s="47">
        <f>+IF(X48&lt;&gt;0,+(Y48/X48)*100,0)</f>
        <v>-13.405044960430294</v>
      </c>
      <c r="AA48" s="44">
        <f>+AA28+AA32+AA38+AA42+AA47</f>
        <v>18233619052</v>
      </c>
    </row>
    <row r="49" spans="1:27" ht="12.75">
      <c r="A49" s="14" t="s">
        <v>58</v>
      </c>
      <c r="B49" s="15"/>
      <c r="C49" s="48">
        <f aca="true" t="shared" si="10" ref="C49:Y49">+C25-C48</f>
        <v>-1383513543</v>
      </c>
      <c r="D49" s="48">
        <f>+D25-D48</f>
        <v>0</v>
      </c>
      <c r="E49" s="49">
        <f t="shared" si="10"/>
        <v>1358963701</v>
      </c>
      <c r="F49" s="50">
        <f t="shared" si="10"/>
        <v>1358963701</v>
      </c>
      <c r="G49" s="50">
        <f t="shared" si="10"/>
        <v>1733099685</v>
      </c>
      <c r="H49" s="50">
        <f t="shared" si="10"/>
        <v>-57465129</v>
      </c>
      <c r="I49" s="50">
        <f t="shared" si="10"/>
        <v>31322329</v>
      </c>
      <c r="J49" s="50">
        <f t="shared" si="10"/>
        <v>1706956885</v>
      </c>
      <c r="K49" s="50">
        <f t="shared" si="10"/>
        <v>61056594</v>
      </c>
      <c r="L49" s="50">
        <f t="shared" si="10"/>
        <v>-140791779</v>
      </c>
      <c r="M49" s="50">
        <f t="shared" si="10"/>
        <v>421171033</v>
      </c>
      <c r="N49" s="50">
        <f t="shared" si="10"/>
        <v>341435848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2048392733</v>
      </c>
      <c r="X49" s="50">
        <f>IF(F25=F48,0,X25-X48)</f>
        <v>1101315127</v>
      </c>
      <c r="Y49" s="50">
        <f t="shared" si="10"/>
        <v>947077606</v>
      </c>
      <c r="Z49" s="51">
        <f>+IF(X49&lt;&gt;0,+(Y49/X49)*100,0)</f>
        <v>85.9951509591859</v>
      </c>
      <c r="AA49" s="48">
        <f>+AA25-AA48</f>
        <v>1358963701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146914002</v>
      </c>
      <c r="D5" s="19">
        <f>SUM(D6:D8)</f>
        <v>0</v>
      </c>
      <c r="E5" s="20">
        <f t="shared" si="0"/>
        <v>161136292</v>
      </c>
      <c r="F5" s="21">
        <f t="shared" si="0"/>
        <v>161136292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0</v>
      </c>
      <c r="X5" s="21">
        <f t="shared" si="0"/>
        <v>80568150</v>
      </c>
      <c r="Y5" s="21">
        <f t="shared" si="0"/>
        <v>-80568150</v>
      </c>
      <c r="Z5" s="4">
        <f>+IF(X5&lt;&gt;0,+(Y5/X5)*100,0)</f>
        <v>-100</v>
      </c>
      <c r="AA5" s="19">
        <f>SUM(AA6:AA8)</f>
        <v>161136292</v>
      </c>
    </row>
    <row r="6" spans="1:27" ht="12.75">
      <c r="A6" s="5" t="s">
        <v>33</v>
      </c>
      <c r="B6" s="3"/>
      <c r="C6" s="22">
        <v>113940266</v>
      </c>
      <c r="D6" s="22"/>
      <c r="E6" s="23">
        <v>124781000</v>
      </c>
      <c r="F6" s="24">
        <v>124781000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62390502</v>
      </c>
      <c r="Y6" s="24">
        <v>-62390502</v>
      </c>
      <c r="Z6" s="6">
        <v>-100</v>
      </c>
      <c r="AA6" s="22">
        <v>124781000</v>
      </c>
    </row>
    <row r="7" spans="1:27" ht="12.75">
      <c r="A7" s="5" t="s">
        <v>34</v>
      </c>
      <c r="B7" s="3"/>
      <c r="C7" s="25">
        <v>32973736</v>
      </c>
      <c r="D7" s="25"/>
      <c r="E7" s="26">
        <v>36355292</v>
      </c>
      <c r="F7" s="27">
        <v>36355292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18177648</v>
      </c>
      <c r="Y7" s="27">
        <v>-18177648</v>
      </c>
      <c r="Z7" s="7">
        <v>-100</v>
      </c>
      <c r="AA7" s="25">
        <v>36355292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186638</v>
      </c>
      <c r="F9" s="21">
        <f t="shared" si="1"/>
        <v>186638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93318</v>
      </c>
      <c r="Y9" s="21">
        <f t="shared" si="1"/>
        <v>-93318</v>
      </c>
      <c r="Z9" s="4">
        <f>+IF(X9&lt;&gt;0,+(Y9/X9)*100,0)</f>
        <v>-100</v>
      </c>
      <c r="AA9" s="19">
        <f>SUM(AA10:AA14)</f>
        <v>186638</v>
      </c>
    </row>
    <row r="10" spans="1:27" ht="12.75">
      <c r="A10" s="5" t="s">
        <v>37</v>
      </c>
      <c r="B10" s="3"/>
      <c r="C10" s="22"/>
      <c r="D10" s="22"/>
      <c r="E10" s="23">
        <v>179451</v>
      </c>
      <c r="F10" s="24">
        <v>179451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89724</v>
      </c>
      <c r="Y10" s="24">
        <v>-89724</v>
      </c>
      <c r="Z10" s="6">
        <v>-100</v>
      </c>
      <c r="AA10" s="22">
        <v>179451</v>
      </c>
    </row>
    <row r="11" spans="1:27" ht="12.75">
      <c r="A11" s="5" t="s">
        <v>38</v>
      </c>
      <c r="B11" s="3"/>
      <c r="C11" s="22"/>
      <c r="D11" s="22"/>
      <c r="E11" s="23">
        <v>7187</v>
      </c>
      <c r="F11" s="24">
        <v>7187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3594</v>
      </c>
      <c r="Y11" s="24">
        <v>-3594</v>
      </c>
      <c r="Z11" s="6">
        <v>-100</v>
      </c>
      <c r="AA11" s="22">
        <v>7187</v>
      </c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107828</v>
      </c>
      <c r="F15" s="21">
        <f t="shared" si="2"/>
        <v>107828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53916</v>
      </c>
      <c r="Y15" s="21">
        <f t="shared" si="2"/>
        <v>-53916</v>
      </c>
      <c r="Z15" s="4">
        <f>+IF(X15&lt;&gt;0,+(Y15/X15)*100,0)</f>
        <v>-100</v>
      </c>
      <c r="AA15" s="19">
        <f>SUM(AA16:AA18)</f>
        <v>107828</v>
      </c>
    </row>
    <row r="16" spans="1:27" ht="12.75">
      <c r="A16" s="5" t="s">
        <v>43</v>
      </c>
      <c r="B16" s="3"/>
      <c r="C16" s="22"/>
      <c r="D16" s="22"/>
      <c r="E16" s="23">
        <v>13138</v>
      </c>
      <c r="F16" s="24">
        <v>13138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6570</v>
      </c>
      <c r="Y16" s="24">
        <v>-6570</v>
      </c>
      <c r="Z16" s="6">
        <v>-100</v>
      </c>
      <c r="AA16" s="22">
        <v>13138</v>
      </c>
    </row>
    <row r="17" spans="1:27" ht="12.75">
      <c r="A17" s="5" t="s">
        <v>44</v>
      </c>
      <c r="B17" s="3"/>
      <c r="C17" s="22"/>
      <c r="D17" s="22"/>
      <c r="E17" s="23">
        <v>94690</v>
      </c>
      <c r="F17" s="24">
        <v>94690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47346</v>
      </c>
      <c r="Y17" s="24">
        <v>-47346</v>
      </c>
      <c r="Z17" s="6">
        <v>-100</v>
      </c>
      <c r="AA17" s="22">
        <v>94690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102060283</v>
      </c>
      <c r="D19" s="19">
        <f>SUM(D20:D23)</f>
        <v>0</v>
      </c>
      <c r="E19" s="20">
        <f t="shared" si="3"/>
        <v>113075294</v>
      </c>
      <c r="F19" s="21">
        <f t="shared" si="3"/>
        <v>113075294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21497838</v>
      </c>
      <c r="Y19" s="21">
        <f t="shared" si="3"/>
        <v>-21497838</v>
      </c>
      <c r="Z19" s="4">
        <f>+IF(X19&lt;&gt;0,+(Y19/X19)*100,0)</f>
        <v>-100</v>
      </c>
      <c r="AA19" s="19">
        <f>SUM(AA20:AA23)</f>
        <v>113075294</v>
      </c>
    </row>
    <row r="20" spans="1:27" ht="12.75">
      <c r="A20" s="5" t="s">
        <v>47</v>
      </c>
      <c r="B20" s="3"/>
      <c r="C20" s="22">
        <v>59228112</v>
      </c>
      <c r="D20" s="22"/>
      <c r="E20" s="23">
        <v>70079620</v>
      </c>
      <c r="F20" s="24">
        <v>70079620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>
        <v>70079620</v>
      </c>
    </row>
    <row r="21" spans="1:27" ht="12.75">
      <c r="A21" s="5" t="s">
        <v>48</v>
      </c>
      <c r="B21" s="3"/>
      <c r="C21" s="22">
        <v>19384407</v>
      </c>
      <c r="D21" s="22"/>
      <c r="E21" s="23">
        <v>16455956</v>
      </c>
      <c r="F21" s="24">
        <v>16455956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8227980</v>
      </c>
      <c r="Y21" s="24">
        <v>-8227980</v>
      </c>
      <c r="Z21" s="6">
        <v>-100</v>
      </c>
      <c r="AA21" s="22">
        <v>16455956</v>
      </c>
    </row>
    <row r="22" spans="1:27" ht="12.75">
      <c r="A22" s="5" t="s">
        <v>49</v>
      </c>
      <c r="B22" s="3"/>
      <c r="C22" s="25">
        <v>13588227</v>
      </c>
      <c r="D22" s="25"/>
      <c r="E22" s="26">
        <v>15358803</v>
      </c>
      <c r="F22" s="27">
        <v>15358803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7679400</v>
      </c>
      <c r="Y22" s="27">
        <v>-7679400</v>
      </c>
      <c r="Z22" s="7">
        <v>-100</v>
      </c>
      <c r="AA22" s="25">
        <v>15358803</v>
      </c>
    </row>
    <row r="23" spans="1:27" ht="12.75">
      <c r="A23" s="5" t="s">
        <v>50</v>
      </c>
      <c r="B23" s="3"/>
      <c r="C23" s="22">
        <v>9859537</v>
      </c>
      <c r="D23" s="22"/>
      <c r="E23" s="23">
        <v>11180915</v>
      </c>
      <c r="F23" s="24">
        <v>11180915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5590458</v>
      </c>
      <c r="Y23" s="24">
        <v>-5590458</v>
      </c>
      <c r="Z23" s="6">
        <v>-100</v>
      </c>
      <c r="AA23" s="22">
        <v>11180915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248974285</v>
      </c>
      <c r="D25" s="44">
        <f>+D5+D9+D15+D19+D24</f>
        <v>0</v>
      </c>
      <c r="E25" s="45">
        <f t="shared" si="4"/>
        <v>274506052</v>
      </c>
      <c r="F25" s="46">
        <f t="shared" si="4"/>
        <v>274506052</v>
      </c>
      <c r="G25" s="46">
        <f t="shared" si="4"/>
        <v>0</v>
      </c>
      <c r="H25" s="46">
        <f t="shared" si="4"/>
        <v>0</v>
      </c>
      <c r="I25" s="46">
        <f t="shared" si="4"/>
        <v>0</v>
      </c>
      <c r="J25" s="46">
        <f t="shared" si="4"/>
        <v>0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0</v>
      </c>
      <c r="X25" s="46">
        <f t="shared" si="4"/>
        <v>102213222</v>
      </c>
      <c r="Y25" s="46">
        <f t="shared" si="4"/>
        <v>-102213222</v>
      </c>
      <c r="Z25" s="47">
        <f>+IF(X25&lt;&gt;0,+(Y25/X25)*100,0)</f>
        <v>-100</v>
      </c>
      <c r="AA25" s="44">
        <f>+AA5+AA9+AA15+AA19+AA24</f>
        <v>274506052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266467861</v>
      </c>
      <c r="D28" s="19">
        <f>SUM(D29:D31)</f>
        <v>0</v>
      </c>
      <c r="E28" s="20">
        <f t="shared" si="5"/>
        <v>175696381</v>
      </c>
      <c r="F28" s="21">
        <f t="shared" si="5"/>
        <v>175696381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0</v>
      </c>
      <c r="X28" s="21">
        <f t="shared" si="5"/>
        <v>87848190</v>
      </c>
      <c r="Y28" s="21">
        <f t="shared" si="5"/>
        <v>-87848190</v>
      </c>
      <c r="Z28" s="4">
        <f>+IF(X28&lt;&gt;0,+(Y28/X28)*100,0)</f>
        <v>-100</v>
      </c>
      <c r="AA28" s="19">
        <f>SUM(AA29:AA31)</f>
        <v>175696381</v>
      </c>
    </row>
    <row r="29" spans="1:27" ht="12.75">
      <c r="A29" s="5" t="s">
        <v>33</v>
      </c>
      <c r="B29" s="3"/>
      <c r="C29" s="22">
        <v>17453865</v>
      </c>
      <c r="D29" s="22"/>
      <c r="E29" s="23">
        <v>124343426</v>
      </c>
      <c r="F29" s="24">
        <v>124343426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62171712</v>
      </c>
      <c r="Y29" s="24">
        <v>-62171712</v>
      </c>
      <c r="Z29" s="6">
        <v>-100</v>
      </c>
      <c r="AA29" s="22">
        <v>124343426</v>
      </c>
    </row>
    <row r="30" spans="1:27" ht="12.75">
      <c r="A30" s="5" t="s">
        <v>34</v>
      </c>
      <c r="B30" s="3"/>
      <c r="C30" s="25">
        <v>249013996</v>
      </c>
      <c r="D30" s="25"/>
      <c r="E30" s="26">
        <v>51352955</v>
      </c>
      <c r="F30" s="27">
        <v>51352955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25676478</v>
      </c>
      <c r="Y30" s="27">
        <v>-25676478</v>
      </c>
      <c r="Z30" s="7">
        <v>-100</v>
      </c>
      <c r="AA30" s="25">
        <v>51352955</v>
      </c>
    </row>
    <row r="31" spans="1:27" ht="12.75">
      <c r="A31" s="5" t="s">
        <v>35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6717548</v>
      </c>
      <c r="F32" s="21">
        <f t="shared" si="6"/>
        <v>6717548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3358776</v>
      </c>
      <c r="Y32" s="21">
        <f t="shared" si="6"/>
        <v>-3358776</v>
      </c>
      <c r="Z32" s="4">
        <f>+IF(X32&lt;&gt;0,+(Y32/X32)*100,0)</f>
        <v>-100</v>
      </c>
      <c r="AA32" s="19">
        <f>SUM(AA33:AA37)</f>
        <v>6717548</v>
      </c>
    </row>
    <row r="33" spans="1:27" ht="12.75">
      <c r="A33" s="5" t="s">
        <v>37</v>
      </c>
      <c r="B33" s="3"/>
      <c r="C33" s="22"/>
      <c r="D33" s="22"/>
      <c r="E33" s="23">
        <v>4053260</v>
      </c>
      <c r="F33" s="24">
        <v>4053260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2026632</v>
      </c>
      <c r="Y33" s="24">
        <v>-2026632</v>
      </c>
      <c r="Z33" s="6">
        <v>-100</v>
      </c>
      <c r="AA33" s="22">
        <v>4053260</v>
      </c>
    </row>
    <row r="34" spans="1:27" ht="12.75">
      <c r="A34" s="5" t="s">
        <v>38</v>
      </c>
      <c r="B34" s="3"/>
      <c r="C34" s="22"/>
      <c r="D34" s="22"/>
      <c r="E34" s="23">
        <v>1338311</v>
      </c>
      <c r="F34" s="24">
        <v>1338311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669156</v>
      </c>
      <c r="Y34" s="24">
        <v>-669156</v>
      </c>
      <c r="Z34" s="6">
        <v>-100</v>
      </c>
      <c r="AA34" s="22">
        <v>1338311</v>
      </c>
    </row>
    <row r="35" spans="1:27" ht="12.75">
      <c r="A35" s="5" t="s">
        <v>39</v>
      </c>
      <c r="B35" s="3"/>
      <c r="C35" s="22"/>
      <c r="D35" s="22"/>
      <c r="E35" s="23">
        <v>456917</v>
      </c>
      <c r="F35" s="24">
        <v>456917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228456</v>
      </c>
      <c r="Y35" s="24">
        <v>-228456</v>
      </c>
      <c r="Z35" s="6">
        <v>-100</v>
      </c>
      <c r="AA35" s="22">
        <v>456917</v>
      </c>
    </row>
    <row r="36" spans="1:27" ht="12.75">
      <c r="A36" s="5" t="s">
        <v>40</v>
      </c>
      <c r="B36" s="3"/>
      <c r="C36" s="22"/>
      <c r="D36" s="22"/>
      <c r="E36" s="23">
        <v>869060</v>
      </c>
      <c r="F36" s="24">
        <v>869060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434532</v>
      </c>
      <c r="Y36" s="24">
        <v>-434532</v>
      </c>
      <c r="Z36" s="6">
        <v>-100</v>
      </c>
      <c r="AA36" s="22">
        <v>869060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12203072</v>
      </c>
      <c r="F38" s="21">
        <f t="shared" si="7"/>
        <v>12203072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6101538</v>
      </c>
      <c r="Y38" s="21">
        <f t="shared" si="7"/>
        <v>-6101538</v>
      </c>
      <c r="Z38" s="4">
        <f>+IF(X38&lt;&gt;0,+(Y38/X38)*100,0)</f>
        <v>-100</v>
      </c>
      <c r="AA38" s="19">
        <f>SUM(AA39:AA41)</f>
        <v>12203072</v>
      </c>
    </row>
    <row r="39" spans="1:27" ht="12.75">
      <c r="A39" s="5" t="s">
        <v>43</v>
      </c>
      <c r="B39" s="3"/>
      <c r="C39" s="22"/>
      <c r="D39" s="22"/>
      <c r="E39" s="23">
        <v>1391615</v>
      </c>
      <c r="F39" s="24">
        <v>1391615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695808</v>
      </c>
      <c r="Y39" s="24">
        <v>-695808</v>
      </c>
      <c r="Z39" s="6">
        <v>-100</v>
      </c>
      <c r="AA39" s="22">
        <v>1391615</v>
      </c>
    </row>
    <row r="40" spans="1:27" ht="12.75">
      <c r="A40" s="5" t="s">
        <v>44</v>
      </c>
      <c r="B40" s="3"/>
      <c r="C40" s="22"/>
      <c r="D40" s="22"/>
      <c r="E40" s="23">
        <v>10811457</v>
      </c>
      <c r="F40" s="24">
        <v>10811457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5405730</v>
      </c>
      <c r="Y40" s="24">
        <v>-5405730</v>
      </c>
      <c r="Z40" s="6">
        <v>-100</v>
      </c>
      <c r="AA40" s="22">
        <v>10811457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76592657</v>
      </c>
      <c r="D42" s="19">
        <f>SUM(D43:D46)</f>
        <v>0</v>
      </c>
      <c r="E42" s="20">
        <f t="shared" si="8"/>
        <v>191150464</v>
      </c>
      <c r="F42" s="21">
        <f t="shared" si="8"/>
        <v>191150464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62291652</v>
      </c>
      <c r="Y42" s="21">
        <f t="shared" si="8"/>
        <v>-62291652</v>
      </c>
      <c r="Z42" s="4">
        <f>+IF(X42&lt;&gt;0,+(Y42/X42)*100,0)</f>
        <v>-100</v>
      </c>
      <c r="AA42" s="19">
        <f>SUM(AA43:AA46)</f>
        <v>191150464</v>
      </c>
    </row>
    <row r="43" spans="1:27" ht="12.75">
      <c r="A43" s="5" t="s">
        <v>47</v>
      </c>
      <c r="B43" s="3"/>
      <c r="C43" s="22">
        <v>45303523</v>
      </c>
      <c r="D43" s="22"/>
      <c r="E43" s="23">
        <v>66567165</v>
      </c>
      <c r="F43" s="24">
        <v>66567165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>
        <v>66567165</v>
      </c>
    </row>
    <row r="44" spans="1:27" ht="12.75">
      <c r="A44" s="5" t="s">
        <v>48</v>
      </c>
      <c r="B44" s="3"/>
      <c r="C44" s="22">
        <v>31289134</v>
      </c>
      <c r="D44" s="22"/>
      <c r="E44" s="23">
        <v>93663013</v>
      </c>
      <c r="F44" s="24">
        <v>93663013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>
        <v>46831506</v>
      </c>
      <c r="Y44" s="24">
        <v>-46831506</v>
      </c>
      <c r="Z44" s="6">
        <v>-100</v>
      </c>
      <c r="AA44" s="22">
        <v>93663013</v>
      </c>
    </row>
    <row r="45" spans="1:27" ht="12.75">
      <c r="A45" s="5" t="s">
        <v>49</v>
      </c>
      <c r="B45" s="3"/>
      <c r="C45" s="25"/>
      <c r="D45" s="25"/>
      <c r="E45" s="26">
        <v>18494004</v>
      </c>
      <c r="F45" s="27">
        <v>18494004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9247002</v>
      </c>
      <c r="Y45" s="27">
        <v>-9247002</v>
      </c>
      <c r="Z45" s="7">
        <v>-100</v>
      </c>
      <c r="AA45" s="25">
        <v>18494004</v>
      </c>
    </row>
    <row r="46" spans="1:27" ht="12.75">
      <c r="A46" s="5" t="s">
        <v>50</v>
      </c>
      <c r="B46" s="3"/>
      <c r="C46" s="22"/>
      <c r="D46" s="22"/>
      <c r="E46" s="23">
        <v>12426282</v>
      </c>
      <c r="F46" s="24">
        <v>12426282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6213144</v>
      </c>
      <c r="Y46" s="24">
        <v>-6213144</v>
      </c>
      <c r="Z46" s="6">
        <v>-100</v>
      </c>
      <c r="AA46" s="22">
        <v>12426282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343060518</v>
      </c>
      <c r="D48" s="44">
        <f>+D28+D32+D38+D42+D47</f>
        <v>0</v>
      </c>
      <c r="E48" s="45">
        <f t="shared" si="9"/>
        <v>385767465</v>
      </c>
      <c r="F48" s="46">
        <f t="shared" si="9"/>
        <v>385767465</v>
      </c>
      <c r="G48" s="46">
        <f t="shared" si="9"/>
        <v>0</v>
      </c>
      <c r="H48" s="46">
        <f t="shared" si="9"/>
        <v>0</v>
      </c>
      <c r="I48" s="46">
        <f t="shared" si="9"/>
        <v>0</v>
      </c>
      <c r="J48" s="46">
        <f t="shared" si="9"/>
        <v>0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0</v>
      </c>
      <c r="X48" s="46">
        <f t="shared" si="9"/>
        <v>159600156</v>
      </c>
      <c r="Y48" s="46">
        <f t="shared" si="9"/>
        <v>-159600156</v>
      </c>
      <c r="Z48" s="47">
        <f>+IF(X48&lt;&gt;0,+(Y48/X48)*100,0)</f>
        <v>-100</v>
      </c>
      <c r="AA48" s="44">
        <f>+AA28+AA32+AA38+AA42+AA47</f>
        <v>385767465</v>
      </c>
    </row>
    <row r="49" spans="1:27" ht="12.75">
      <c r="A49" s="14" t="s">
        <v>58</v>
      </c>
      <c r="B49" s="15"/>
      <c r="C49" s="48">
        <f aca="true" t="shared" si="10" ref="C49:Y49">+C25-C48</f>
        <v>-94086233</v>
      </c>
      <c r="D49" s="48">
        <f>+D25-D48</f>
        <v>0</v>
      </c>
      <c r="E49" s="49">
        <f t="shared" si="10"/>
        <v>-111261413</v>
      </c>
      <c r="F49" s="50">
        <f t="shared" si="10"/>
        <v>-111261413</v>
      </c>
      <c r="G49" s="50">
        <f t="shared" si="10"/>
        <v>0</v>
      </c>
      <c r="H49" s="50">
        <f t="shared" si="10"/>
        <v>0</v>
      </c>
      <c r="I49" s="50">
        <f t="shared" si="10"/>
        <v>0</v>
      </c>
      <c r="J49" s="50">
        <f t="shared" si="10"/>
        <v>0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0</v>
      </c>
      <c r="X49" s="50">
        <f>IF(F25=F48,0,X25-X48)</f>
        <v>-57386934</v>
      </c>
      <c r="Y49" s="50">
        <f t="shared" si="10"/>
        <v>57386934</v>
      </c>
      <c r="Z49" s="51">
        <f>+IF(X49&lt;&gt;0,+(Y49/X49)*100,0)</f>
        <v>-100</v>
      </c>
      <c r="AA49" s="48">
        <f>+AA25-AA48</f>
        <v>-111261413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74730627</v>
      </c>
      <c r="D5" s="19">
        <f>SUM(D6:D8)</f>
        <v>0</v>
      </c>
      <c r="E5" s="20">
        <f t="shared" si="0"/>
        <v>89031576</v>
      </c>
      <c r="F5" s="21">
        <f t="shared" si="0"/>
        <v>89031576</v>
      </c>
      <c r="G5" s="21">
        <f t="shared" si="0"/>
        <v>474320</v>
      </c>
      <c r="H5" s="21">
        <f t="shared" si="0"/>
        <v>0</v>
      </c>
      <c r="I5" s="21">
        <f t="shared" si="0"/>
        <v>0</v>
      </c>
      <c r="J5" s="21">
        <f t="shared" si="0"/>
        <v>474320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474320</v>
      </c>
      <c r="X5" s="21">
        <f t="shared" si="0"/>
        <v>43625472</v>
      </c>
      <c r="Y5" s="21">
        <f t="shared" si="0"/>
        <v>-43151152</v>
      </c>
      <c r="Z5" s="4">
        <f>+IF(X5&lt;&gt;0,+(Y5/X5)*100,0)</f>
        <v>-98.91274528789053</v>
      </c>
      <c r="AA5" s="19">
        <f>SUM(AA6:AA8)</f>
        <v>89031576</v>
      </c>
    </row>
    <row r="6" spans="1:27" ht="12.75">
      <c r="A6" s="5" t="s">
        <v>33</v>
      </c>
      <c r="B6" s="3"/>
      <c r="C6" s="22">
        <v>5161924</v>
      </c>
      <c r="D6" s="22"/>
      <c r="E6" s="23">
        <v>2435000</v>
      </c>
      <c r="F6" s="24">
        <v>2435000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1193150</v>
      </c>
      <c r="Y6" s="24">
        <v>-1193150</v>
      </c>
      <c r="Z6" s="6">
        <v>-100</v>
      </c>
      <c r="AA6" s="22">
        <v>2435000</v>
      </c>
    </row>
    <row r="7" spans="1:27" ht="12.75">
      <c r="A7" s="5" t="s">
        <v>34</v>
      </c>
      <c r="B7" s="3"/>
      <c r="C7" s="25">
        <v>69568703</v>
      </c>
      <c r="D7" s="25"/>
      <c r="E7" s="26">
        <v>86596576</v>
      </c>
      <c r="F7" s="27">
        <v>86596576</v>
      </c>
      <c r="G7" s="27">
        <v>472161</v>
      </c>
      <c r="H7" s="27"/>
      <c r="I7" s="27"/>
      <c r="J7" s="27">
        <v>472161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472161</v>
      </c>
      <c r="X7" s="27">
        <v>42432322</v>
      </c>
      <c r="Y7" s="27">
        <v>-41960161</v>
      </c>
      <c r="Z7" s="7">
        <v>-98.89</v>
      </c>
      <c r="AA7" s="25">
        <v>86596576</v>
      </c>
    </row>
    <row r="8" spans="1:27" ht="12.75">
      <c r="A8" s="5" t="s">
        <v>35</v>
      </c>
      <c r="B8" s="3"/>
      <c r="C8" s="22"/>
      <c r="D8" s="22"/>
      <c r="E8" s="23"/>
      <c r="F8" s="24"/>
      <c r="G8" s="24">
        <v>2159</v>
      </c>
      <c r="H8" s="24"/>
      <c r="I8" s="24"/>
      <c r="J8" s="24">
        <v>2159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2159</v>
      </c>
      <c r="X8" s="24"/>
      <c r="Y8" s="24">
        <v>2159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13294433</v>
      </c>
      <c r="D9" s="19">
        <f>SUM(D10:D14)</f>
        <v>0</v>
      </c>
      <c r="E9" s="20">
        <f t="shared" si="1"/>
        <v>21103332</v>
      </c>
      <c r="F9" s="21">
        <f t="shared" si="1"/>
        <v>21103332</v>
      </c>
      <c r="G9" s="21">
        <f t="shared" si="1"/>
        <v>68698</v>
      </c>
      <c r="H9" s="21">
        <f t="shared" si="1"/>
        <v>0</v>
      </c>
      <c r="I9" s="21">
        <f t="shared" si="1"/>
        <v>0</v>
      </c>
      <c r="J9" s="21">
        <f t="shared" si="1"/>
        <v>68698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68698</v>
      </c>
      <c r="X9" s="21">
        <f t="shared" si="1"/>
        <v>10340634</v>
      </c>
      <c r="Y9" s="21">
        <f t="shared" si="1"/>
        <v>-10271936</v>
      </c>
      <c r="Z9" s="4">
        <f>+IF(X9&lt;&gt;0,+(Y9/X9)*100,0)</f>
        <v>-99.33565001913809</v>
      </c>
      <c r="AA9" s="19">
        <f>SUM(AA10:AA14)</f>
        <v>21103332</v>
      </c>
    </row>
    <row r="10" spans="1:27" ht="12.75">
      <c r="A10" s="5" t="s">
        <v>37</v>
      </c>
      <c r="B10" s="3"/>
      <c r="C10" s="22">
        <v>5387292</v>
      </c>
      <c r="D10" s="22"/>
      <c r="E10" s="23">
        <v>20288000</v>
      </c>
      <c r="F10" s="24">
        <v>20288000</v>
      </c>
      <c r="G10" s="24">
        <v>5622</v>
      </c>
      <c r="H10" s="24"/>
      <c r="I10" s="24"/>
      <c r="J10" s="24">
        <v>5622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5622</v>
      </c>
      <c r="X10" s="24">
        <v>9941120</v>
      </c>
      <c r="Y10" s="24">
        <v>-9935498</v>
      </c>
      <c r="Z10" s="6">
        <v>-99.94</v>
      </c>
      <c r="AA10" s="22">
        <v>20288000</v>
      </c>
    </row>
    <row r="11" spans="1:27" ht="12.75">
      <c r="A11" s="5" t="s">
        <v>38</v>
      </c>
      <c r="B11" s="3"/>
      <c r="C11" s="22">
        <v>7441203</v>
      </c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>
        <v>10400</v>
      </c>
      <c r="H12" s="24"/>
      <c r="I12" s="24"/>
      <c r="J12" s="24">
        <v>10400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10400</v>
      </c>
      <c r="X12" s="24"/>
      <c r="Y12" s="24">
        <v>10400</v>
      </c>
      <c r="Z12" s="6">
        <v>0</v>
      </c>
      <c r="AA12" s="22"/>
    </row>
    <row r="13" spans="1:27" ht="12.75">
      <c r="A13" s="5" t="s">
        <v>40</v>
      </c>
      <c r="B13" s="3"/>
      <c r="C13" s="22">
        <v>465938</v>
      </c>
      <c r="D13" s="22"/>
      <c r="E13" s="23">
        <v>815332</v>
      </c>
      <c r="F13" s="24">
        <v>815332</v>
      </c>
      <c r="G13" s="24">
        <v>52676</v>
      </c>
      <c r="H13" s="24"/>
      <c r="I13" s="24"/>
      <c r="J13" s="24">
        <v>52676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52676</v>
      </c>
      <c r="X13" s="24">
        <v>399514</v>
      </c>
      <c r="Y13" s="24">
        <v>-346838</v>
      </c>
      <c r="Z13" s="6">
        <v>-86.81</v>
      </c>
      <c r="AA13" s="22">
        <v>815332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51444464</v>
      </c>
      <c r="D15" s="19">
        <f>SUM(D16:D18)</f>
        <v>0</v>
      </c>
      <c r="E15" s="20">
        <f t="shared" si="2"/>
        <v>19900000</v>
      </c>
      <c r="F15" s="21">
        <f t="shared" si="2"/>
        <v>19900000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9751000</v>
      </c>
      <c r="Y15" s="21">
        <f t="shared" si="2"/>
        <v>-9751000</v>
      </c>
      <c r="Z15" s="4">
        <f>+IF(X15&lt;&gt;0,+(Y15/X15)*100,0)</f>
        <v>-100</v>
      </c>
      <c r="AA15" s="19">
        <f>SUM(AA16:AA18)</f>
        <v>19900000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>
        <v>51444464</v>
      </c>
      <c r="D17" s="22"/>
      <c r="E17" s="23">
        <v>19900000</v>
      </c>
      <c r="F17" s="24">
        <v>19900000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9751000</v>
      </c>
      <c r="Y17" s="24">
        <v>-9751000</v>
      </c>
      <c r="Z17" s="6">
        <v>-100</v>
      </c>
      <c r="AA17" s="22">
        <v>19900000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122555950</v>
      </c>
      <c r="D19" s="19">
        <f>SUM(D20:D23)</f>
        <v>0</v>
      </c>
      <c r="E19" s="20">
        <f t="shared" si="3"/>
        <v>161204285</v>
      </c>
      <c r="F19" s="21">
        <f t="shared" si="3"/>
        <v>161204285</v>
      </c>
      <c r="G19" s="21">
        <f t="shared" si="3"/>
        <v>3469726</v>
      </c>
      <c r="H19" s="21">
        <f t="shared" si="3"/>
        <v>0</v>
      </c>
      <c r="I19" s="21">
        <f t="shared" si="3"/>
        <v>0</v>
      </c>
      <c r="J19" s="21">
        <f t="shared" si="3"/>
        <v>3469726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3469726</v>
      </c>
      <c r="X19" s="21">
        <f t="shared" si="3"/>
        <v>78990101</v>
      </c>
      <c r="Y19" s="21">
        <f t="shared" si="3"/>
        <v>-75520375</v>
      </c>
      <c r="Z19" s="4">
        <f>+IF(X19&lt;&gt;0,+(Y19/X19)*100,0)</f>
        <v>-95.60739136160872</v>
      </c>
      <c r="AA19" s="19">
        <f>SUM(AA20:AA23)</f>
        <v>161204285</v>
      </c>
    </row>
    <row r="20" spans="1:27" ht="12.75">
      <c r="A20" s="5" t="s">
        <v>47</v>
      </c>
      <c r="B20" s="3"/>
      <c r="C20" s="22">
        <v>28972337</v>
      </c>
      <c r="D20" s="22"/>
      <c r="E20" s="23">
        <v>38861381</v>
      </c>
      <c r="F20" s="24">
        <v>38861381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19042077</v>
      </c>
      <c r="Y20" s="24">
        <v>-19042077</v>
      </c>
      <c r="Z20" s="6">
        <v>-100</v>
      </c>
      <c r="AA20" s="22">
        <v>38861381</v>
      </c>
    </row>
    <row r="21" spans="1:27" ht="12.75">
      <c r="A21" s="5" t="s">
        <v>48</v>
      </c>
      <c r="B21" s="3"/>
      <c r="C21" s="22">
        <v>77652651</v>
      </c>
      <c r="D21" s="22"/>
      <c r="E21" s="23">
        <v>100189096</v>
      </c>
      <c r="F21" s="24">
        <v>100189096</v>
      </c>
      <c r="G21" s="24">
        <v>2253229</v>
      </c>
      <c r="H21" s="24"/>
      <c r="I21" s="24"/>
      <c r="J21" s="24">
        <v>2253229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2253229</v>
      </c>
      <c r="X21" s="24">
        <v>49092657</v>
      </c>
      <c r="Y21" s="24">
        <v>-46839428</v>
      </c>
      <c r="Z21" s="6">
        <v>-95.41</v>
      </c>
      <c r="AA21" s="22">
        <v>100189096</v>
      </c>
    </row>
    <row r="22" spans="1:27" ht="12.75">
      <c r="A22" s="5" t="s">
        <v>49</v>
      </c>
      <c r="B22" s="3"/>
      <c r="C22" s="25">
        <v>9975583</v>
      </c>
      <c r="D22" s="25"/>
      <c r="E22" s="26">
        <v>13778174</v>
      </c>
      <c r="F22" s="27">
        <v>13778174</v>
      </c>
      <c r="G22" s="27">
        <v>752278</v>
      </c>
      <c r="H22" s="27"/>
      <c r="I22" s="27"/>
      <c r="J22" s="27">
        <v>752278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752278</v>
      </c>
      <c r="X22" s="27">
        <v>6751305</v>
      </c>
      <c r="Y22" s="27">
        <v>-5999027</v>
      </c>
      <c r="Z22" s="7">
        <v>-88.86</v>
      </c>
      <c r="AA22" s="25">
        <v>13778174</v>
      </c>
    </row>
    <row r="23" spans="1:27" ht="12.75">
      <c r="A23" s="5" t="s">
        <v>50</v>
      </c>
      <c r="B23" s="3"/>
      <c r="C23" s="22">
        <v>5955379</v>
      </c>
      <c r="D23" s="22"/>
      <c r="E23" s="23">
        <v>8375634</v>
      </c>
      <c r="F23" s="24">
        <v>8375634</v>
      </c>
      <c r="G23" s="24">
        <v>464219</v>
      </c>
      <c r="H23" s="24"/>
      <c r="I23" s="24"/>
      <c r="J23" s="24">
        <v>464219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464219</v>
      </c>
      <c r="X23" s="24">
        <v>4104062</v>
      </c>
      <c r="Y23" s="24">
        <v>-3639843</v>
      </c>
      <c r="Z23" s="6">
        <v>-88.69</v>
      </c>
      <c r="AA23" s="22">
        <v>8375634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262025474</v>
      </c>
      <c r="D25" s="44">
        <f>+D5+D9+D15+D19+D24</f>
        <v>0</v>
      </c>
      <c r="E25" s="45">
        <f t="shared" si="4"/>
        <v>291239193</v>
      </c>
      <c r="F25" s="46">
        <f t="shared" si="4"/>
        <v>291239193</v>
      </c>
      <c r="G25" s="46">
        <f t="shared" si="4"/>
        <v>4012744</v>
      </c>
      <c r="H25" s="46">
        <f t="shared" si="4"/>
        <v>0</v>
      </c>
      <c r="I25" s="46">
        <f t="shared" si="4"/>
        <v>0</v>
      </c>
      <c r="J25" s="46">
        <f t="shared" si="4"/>
        <v>4012744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4012744</v>
      </c>
      <c r="X25" s="46">
        <f t="shared" si="4"/>
        <v>142707207</v>
      </c>
      <c r="Y25" s="46">
        <f t="shared" si="4"/>
        <v>-138694463</v>
      </c>
      <c r="Z25" s="47">
        <f>+IF(X25&lt;&gt;0,+(Y25/X25)*100,0)</f>
        <v>-97.18812799692729</v>
      </c>
      <c r="AA25" s="44">
        <f>+AA5+AA9+AA15+AA19+AA24</f>
        <v>291239193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53848670</v>
      </c>
      <c r="D28" s="19">
        <f>SUM(D29:D31)</f>
        <v>0</v>
      </c>
      <c r="E28" s="20">
        <f t="shared" si="5"/>
        <v>109716961</v>
      </c>
      <c r="F28" s="21">
        <f t="shared" si="5"/>
        <v>109716961</v>
      </c>
      <c r="G28" s="21">
        <f t="shared" si="5"/>
        <v>2940315</v>
      </c>
      <c r="H28" s="21">
        <f t="shared" si="5"/>
        <v>0</v>
      </c>
      <c r="I28" s="21">
        <f t="shared" si="5"/>
        <v>0</v>
      </c>
      <c r="J28" s="21">
        <f t="shared" si="5"/>
        <v>2940315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2940315</v>
      </c>
      <c r="X28" s="21">
        <f t="shared" si="5"/>
        <v>52886222</v>
      </c>
      <c r="Y28" s="21">
        <f t="shared" si="5"/>
        <v>-49945907</v>
      </c>
      <c r="Z28" s="4">
        <f>+IF(X28&lt;&gt;0,+(Y28/X28)*100,0)</f>
        <v>-94.44030053801158</v>
      </c>
      <c r="AA28" s="19">
        <f>SUM(AA29:AA31)</f>
        <v>109716961</v>
      </c>
    </row>
    <row r="29" spans="1:27" ht="12.75">
      <c r="A29" s="5" t="s">
        <v>33</v>
      </c>
      <c r="B29" s="3"/>
      <c r="C29" s="22">
        <v>8262815</v>
      </c>
      <c r="D29" s="22"/>
      <c r="E29" s="23">
        <v>8919033</v>
      </c>
      <c r="F29" s="24">
        <v>8919033</v>
      </c>
      <c r="G29" s="24">
        <v>648627</v>
      </c>
      <c r="H29" s="24"/>
      <c r="I29" s="24"/>
      <c r="J29" s="24">
        <v>648627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648627</v>
      </c>
      <c r="X29" s="24">
        <v>4370326</v>
      </c>
      <c r="Y29" s="24">
        <v>-3721699</v>
      </c>
      <c r="Z29" s="6">
        <v>-85.16</v>
      </c>
      <c r="AA29" s="22">
        <v>8919033</v>
      </c>
    </row>
    <row r="30" spans="1:27" ht="12.75">
      <c r="A30" s="5" t="s">
        <v>34</v>
      </c>
      <c r="B30" s="3"/>
      <c r="C30" s="25">
        <v>34994487</v>
      </c>
      <c r="D30" s="25"/>
      <c r="E30" s="26">
        <v>100797928</v>
      </c>
      <c r="F30" s="27">
        <v>100797928</v>
      </c>
      <c r="G30" s="27">
        <v>1144384</v>
      </c>
      <c r="H30" s="27"/>
      <c r="I30" s="27"/>
      <c r="J30" s="27">
        <v>1144384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1144384</v>
      </c>
      <c r="X30" s="27">
        <v>47938070</v>
      </c>
      <c r="Y30" s="27">
        <v>-46793686</v>
      </c>
      <c r="Z30" s="7">
        <v>-97.61</v>
      </c>
      <c r="AA30" s="25">
        <v>100797928</v>
      </c>
    </row>
    <row r="31" spans="1:27" ht="12.75">
      <c r="A31" s="5" t="s">
        <v>35</v>
      </c>
      <c r="B31" s="3"/>
      <c r="C31" s="22">
        <v>10591368</v>
      </c>
      <c r="D31" s="22"/>
      <c r="E31" s="23"/>
      <c r="F31" s="24"/>
      <c r="G31" s="24">
        <v>1147304</v>
      </c>
      <c r="H31" s="24"/>
      <c r="I31" s="24"/>
      <c r="J31" s="24">
        <v>1147304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1147304</v>
      </c>
      <c r="X31" s="24">
        <v>577826</v>
      </c>
      <c r="Y31" s="24">
        <v>569478</v>
      </c>
      <c r="Z31" s="6">
        <v>98.56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12953128</v>
      </c>
      <c r="D32" s="19">
        <f>SUM(D33:D37)</f>
        <v>0</v>
      </c>
      <c r="E32" s="20">
        <f t="shared" si="6"/>
        <v>10022744</v>
      </c>
      <c r="F32" s="21">
        <f t="shared" si="6"/>
        <v>10022744</v>
      </c>
      <c r="G32" s="21">
        <f t="shared" si="6"/>
        <v>772103</v>
      </c>
      <c r="H32" s="21">
        <f t="shared" si="6"/>
        <v>0</v>
      </c>
      <c r="I32" s="21">
        <f t="shared" si="6"/>
        <v>0</v>
      </c>
      <c r="J32" s="21">
        <f t="shared" si="6"/>
        <v>772103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772103</v>
      </c>
      <c r="X32" s="21">
        <f t="shared" si="6"/>
        <v>4911146</v>
      </c>
      <c r="Y32" s="21">
        <f t="shared" si="6"/>
        <v>-4139043</v>
      </c>
      <c r="Z32" s="4">
        <f>+IF(X32&lt;&gt;0,+(Y32/X32)*100,0)</f>
        <v>-84.27855738762399</v>
      </c>
      <c r="AA32" s="19">
        <f>SUM(AA33:AA37)</f>
        <v>10022744</v>
      </c>
    </row>
    <row r="33" spans="1:27" ht="12.75">
      <c r="A33" s="5" t="s">
        <v>37</v>
      </c>
      <c r="B33" s="3"/>
      <c r="C33" s="22">
        <v>11647473</v>
      </c>
      <c r="D33" s="22"/>
      <c r="E33" s="23">
        <v>8303802</v>
      </c>
      <c r="F33" s="24">
        <v>8303802</v>
      </c>
      <c r="G33" s="24">
        <v>506393</v>
      </c>
      <c r="H33" s="24"/>
      <c r="I33" s="24"/>
      <c r="J33" s="24">
        <v>506393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506393</v>
      </c>
      <c r="X33" s="24">
        <v>4068862</v>
      </c>
      <c r="Y33" s="24">
        <v>-3562469</v>
      </c>
      <c r="Z33" s="6">
        <v>-87.55</v>
      </c>
      <c r="AA33" s="22">
        <v>8303802</v>
      </c>
    </row>
    <row r="34" spans="1:27" ht="12.75">
      <c r="A34" s="5" t="s">
        <v>38</v>
      </c>
      <c r="B34" s="3"/>
      <c r="C34" s="22">
        <v>649627</v>
      </c>
      <c r="D34" s="22"/>
      <c r="E34" s="23">
        <v>596746</v>
      </c>
      <c r="F34" s="24">
        <v>596746</v>
      </c>
      <c r="G34" s="24">
        <v>38234</v>
      </c>
      <c r="H34" s="24"/>
      <c r="I34" s="24"/>
      <c r="J34" s="24">
        <v>38234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38234</v>
      </c>
      <c r="X34" s="24">
        <v>292406</v>
      </c>
      <c r="Y34" s="24">
        <v>-254172</v>
      </c>
      <c r="Z34" s="6">
        <v>-86.92</v>
      </c>
      <c r="AA34" s="22">
        <v>596746</v>
      </c>
    </row>
    <row r="35" spans="1:27" ht="12.75">
      <c r="A35" s="5" t="s">
        <v>39</v>
      </c>
      <c r="B35" s="3"/>
      <c r="C35" s="22"/>
      <c r="D35" s="22"/>
      <c r="E35" s="23">
        <v>80000</v>
      </c>
      <c r="F35" s="24">
        <v>80000</v>
      </c>
      <c r="G35" s="24">
        <v>168721</v>
      </c>
      <c r="H35" s="24"/>
      <c r="I35" s="24"/>
      <c r="J35" s="24">
        <v>168721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168721</v>
      </c>
      <c r="X35" s="24">
        <v>39200</v>
      </c>
      <c r="Y35" s="24">
        <v>129521</v>
      </c>
      <c r="Z35" s="6">
        <v>330.41</v>
      </c>
      <c r="AA35" s="22">
        <v>80000</v>
      </c>
    </row>
    <row r="36" spans="1:27" ht="12.75">
      <c r="A36" s="5" t="s">
        <v>40</v>
      </c>
      <c r="B36" s="3"/>
      <c r="C36" s="22">
        <v>656028</v>
      </c>
      <c r="D36" s="22"/>
      <c r="E36" s="23">
        <v>1042196</v>
      </c>
      <c r="F36" s="24">
        <v>1042196</v>
      </c>
      <c r="G36" s="24">
        <v>58755</v>
      </c>
      <c r="H36" s="24"/>
      <c r="I36" s="24"/>
      <c r="J36" s="24">
        <v>58755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58755</v>
      </c>
      <c r="X36" s="24">
        <v>510678</v>
      </c>
      <c r="Y36" s="24">
        <v>-451923</v>
      </c>
      <c r="Z36" s="6">
        <v>-88.49</v>
      </c>
      <c r="AA36" s="22">
        <v>1042196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18573514</v>
      </c>
      <c r="D38" s="19">
        <f>SUM(D39:D41)</f>
        <v>0</v>
      </c>
      <c r="E38" s="20">
        <f t="shared" si="7"/>
        <v>13060351</v>
      </c>
      <c r="F38" s="21">
        <f t="shared" si="7"/>
        <v>13060351</v>
      </c>
      <c r="G38" s="21">
        <f t="shared" si="7"/>
        <v>969701</v>
      </c>
      <c r="H38" s="21">
        <f t="shared" si="7"/>
        <v>0</v>
      </c>
      <c r="I38" s="21">
        <f t="shared" si="7"/>
        <v>0</v>
      </c>
      <c r="J38" s="21">
        <f t="shared" si="7"/>
        <v>969701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969701</v>
      </c>
      <c r="X38" s="21">
        <f t="shared" si="7"/>
        <v>7274660</v>
      </c>
      <c r="Y38" s="21">
        <f t="shared" si="7"/>
        <v>-6304959</v>
      </c>
      <c r="Z38" s="4">
        <f>+IF(X38&lt;&gt;0,+(Y38/X38)*100,0)</f>
        <v>-86.67015365666573</v>
      </c>
      <c r="AA38" s="19">
        <f>SUM(AA39:AA41)</f>
        <v>13060351</v>
      </c>
    </row>
    <row r="39" spans="1:27" ht="12.75">
      <c r="A39" s="5" t="s">
        <v>43</v>
      </c>
      <c r="B39" s="3"/>
      <c r="C39" s="22">
        <v>5612216</v>
      </c>
      <c r="D39" s="22"/>
      <c r="E39" s="23">
        <v>7270707</v>
      </c>
      <c r="F39" s="24">
        <v>7270707</v>
      </c>
      <c r="G39" s="24">
        <v>497245</v>
      </c>
      <c r="H39" s="24"/>
      <c r="I39" s="24"/>
      <c r="J39" s="24">
        <v>497245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497245</v>
      </c>
      <c r="X39" s="24">
        <v>3562646</v>
      </c>
      <c r="Y39" s="24">
        <v>-3065401</v>
      </c>
      <c r="Z39" s="6">
        <v>-86.04</v>
      </c>
      <c r="AA39" s="22">
        <v>7270707</v>
      </c>
    </row>
    <row r="40" spans="1:27" ht="12.75">
      <c r="A40" s="5" t="s">
        <v>44</v>
      </c>
      <c r="B40" s="3"/>
      <c r="C40" s="22">
        <v>12961298</v>
      </c>
      <c r="D40" s="22"/>
      <c r="E40" s="23">
        <v>5789644</v>
      </c>
      <c r="F40" s="24">
        <v>5789644</v>
      </c>
      <c r="G40" s="24">
        <v>472456</v>
      </c>
      <c r="H40" s="24"/>
      <c r="I40" s="24"/>
      <c r="J40" s="24">
        <v>472456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472456</v>
      </c>
      <c r="X40" s="24">
        <v>3712014</v>
      </c>
      <c r="Y40" s="24">
        <v>-3239558</v>
      </c>
      <c r="Z40" s="6">
        <v>-87.27</v>
      </c>
      <c r="AA40" s="22">
        <v>5789644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151761058</v>
      </c>
      <c r="D42" s="19">
        <f>SUM(D43:D46)</f>
        <v>0</v>
      </c>
      <c r="E42" s="20">
        <f t="shared" si="8"/>
        <v>68382730</v>
      </c>
      <c r="F42" s="21">
        <f t="shared" si="8"/>
        <v>68382730</v>
      </c>
      <c r="G42" s="21">
        <f t="shared" si="8"/>
        <v>2347676</v>
      </c>
      <c r="H42" s="21">
        <f t="shared" si="8"/>
        <v>0</v>
      </c>
      <c r="I42" s="21">
        <f t="shared" si="8"/>
        <v>0</v>
      </c>
      <c r="J42" s="21">
        <f t="shared" si="8"/>
        <v>2347676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2347676</v>
      </c>
      <c r="X42" s="21">
        <f t="shared" si="8"/>
        <v>33507536</v>
      </c>
      <c r="Y42" s="21">
        <f t="shared" si="8"/>
        <v>-31159860</v>
      </c>
      <c r="Z42" s="4">
        <f>+IF(X42&lt;&gt;0,+(Y42/X42)*100,0)</f>
        <v>-92.99358806926298</v>
      </c>
      <c r="AA42" s="19">
        <f>SUM(AA43:AA46)</f>
        <v>68382730</v>
      </c>
    </row>
    <row r="43" spans="1:27" ht="12.75">
      <c r="A43" s="5" t="s">
        <v>47</v>
      </c>
      <c r="B43" s="3"/>
      <c r="C43" s="22">
        <v>32911854</v>
      </c>
      <c r="D43" s="22"/>
      <c r="E43" s="23">
        <v>27148574</v>
      </c>
      <c r="F43" s="24">
        <v>27148574</v>
      </c>
      <c r="G43" s="24">
        <v>158852</v>
      </c>
      <c r="H43" s="24"/>
      <c r="I43" s="24"/>
      <c r="J43" s="24">
        <v>158852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158852</v>
      </c>
      <c r="X43" s="24">
        <v>13302801</v>
      </c>
      <c r="Y43" s="24">
        <v>-13143949</v>
      </c>
      <c r="Z43" s="6">
        <v>-98.81</v>
      </c>
      <c r="AA43" s="22">
        <v>27148574</v>
      </c>
    </row>
    <row r="44" spans="1:27" ht="12.75">
      <c r="A44" s="5" t="s">
        <v>48</v>
      </c>
      <c r="B44" s="3"/>
      <c r="C44" s="22">
        <v>61455419</v>
      </c>
      <c r="D44" s="22"/>
      <c r="E44" s="23">
        <v>21884642</v>
      </c>
      <c r="F44" s="24">
        <v>21884642</v>
      </c>
      <c r="G44" s="24">
        <v>1283553</v>
      </c>
      <c r="H44" s="24"/>
      <c r="I44" s="24"/>
      <c r="J44" s="24">
        <v>1283553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1283553</v>
      </c>
      <c r="X44" s="24">
        <v>10723474</v>
      </c>
      <c r="Y44" s="24">
        <v>-9439921</v>
      </c>
      <c r="Z44" s="6">
        <v>-88.03</v>
      </c>
      <c r="AA44" s="22">
        <v>21884642</v>
      </c>
    </row>
    <row r="45" spans="1:27" ht="12.75">
      <c r="A45" s="5" t="s">
        <v>49</v>
      </c>
      <c r="B45" s="3"/>
      <c r="C45" s="25">
        <v>13333629</v>
      </c>
      <c r="D45" s="25"/>
      <c r="E45" s="26">
        <v>12728566</v>
      </c>
      <c r="F45" s="27">
        <v>12728566</v>
      </c>
      <c r="G45" s="27">
        <v>523809</v>
      </c>
      <c r="H45" s="27"/>
      <c r="I45" s="27"/>
      <c r="J45" s="27">
        <v>523809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523809</v>
      </c>
      <c r="X45" s="27">
        <v>6236996</v>
      </c>
      <c r="Y45" s="27">
        <v>-5713187</v>
      </c>
      <c r="Z45" s="7">
        <v>-91.6</v>
      </c>
      <c r="AA45" s="25">
        <v>12728566</v>
      </c>
    </row>
    <row r="46" spans="1:27" ht="12.75">
      <c r="A46" s="5" t="s">
        <v>50</v>
      </c>
      <c r="B46" s="3"/>
      <c r="C46" s="22">
        <v>44060156</v>
      </c>
      <c r="D46" s="22"/>
      <c r="E46" s="23">
        <v>6620948</v>
      </c>
      <c r="F46" s="24">
        <v>6620948</v>
      </c>
      <c r="G46" s="24">
        <v>381462</v>
      </c>
      <c r="H46" s="24"/>
      <c r="I46" s="24"/>
      <c r="J46" s="24">
        <v>381462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381462</v>
      </c>
      <c r="X46" s="24">
        <v>3244265</v>
      </c>
      <c r="Y46" s="24">
        <v>-2862803</v>
      </c>
      <c r="Z46" s="6">
        <v>-88.24</v>
      </c>
      <c r="AA46" s="22">
        <v>6620948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237136370</v>
      </c>
      <c r="D48" s="44">
        <f>+D28+D32+D38+D42+D47</f>
        <v>0</v>
      </c>
      <c r="E48" s="45">
        <f t="shared" si="9"/>
        <v>201182786</v>
      </c>
      <c r="F48" s="46">
        <f t="shared" si="9"/>
        <v>201182786</v>
      </c>
      <c r="G48" s="46">
        <f t="shared" si="9"/>
        <v>7029795</v>
      </c>
      <c r="H48" s="46">
        <f t="shared" si="9"/>
        <v>0</v>
      </c>
      <c r="I48" s="46">
        <f t="shared" si="9"/>
        <v>0</v>
      </c>
      <c r="J48" s="46">
        <f t="shared" si="9"/>
        <v>7029795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7029795</v>
      </c>
      <c r="X48" s="46">
        <f t="shared" si="9"/>
        <v>98579564</v>
      </c>
      <c r="Y48" s="46">
        <f t="shared" si="9"/>
        <v>-91549769</v>
      </c>
      <c r="Z48" s="47">
        <f>+IF(X48&lt;&gt;0,+(Y48/X48)*100,0)</f>
        <v>-92.86891246546799</v>
      </c>
      <c r="AA48" s="44">
        <f>+AA28+AA32+AA38+AA42+AA47</f>
        <v>201182786</v>
      </c>
    </row>
    <row r="49" spans="1:27" ht="12.75">
      <c r="A49" s="14" t="s">
        <v>58</v>
      </c>
      <c r="B49" s="15"/>
      <c r="C49" s="48">
        <f aca="true" t="shared" si="10" ref="C49:Y49">+C25-C48</f>
        <v>24889104</v>
      </c>
      <c r="D49" s="48">
        <f>+D25-D48</f>
        <v>0</v>
      </c>
      <c r="E49" s="49">
        <f t="shared" si="10"/>
        <v>90056407</v>
      </c>
      <c r="F49" s="50">
        <f t="shared" si="10"/>
        <v>90056407</v>
      </c>
      <c r="G49" s="50">
        <f t="shared" si="10"/>
        <v>-3017051</v>
      </c>
      <c r="H49" s="50">
        <f t="shared" si="10"/>
        <v>0</v>
      </c>
      <c r="I49" s="50">
        <f t="shared" si="10"/>
        <v>0</v>
      </c>
      <c r="J49" s="50">
        <f t="shared" si="10"/>
        <v>-3017051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-3017051</v>
      </c>
      <c r="X49" s="50">
        <f>IF(F25=F48,0,X25-X48)</f>
        <v>44127643</v>
      </c>
      <c r="Y49" s="50">
        <f t="shared" si="10"/>
        <v>-47144694</v>
      </c>
      <c r="Z49" s="51">
        <f>+IF(X49&lt;&gt;0,+(Y49/X49)*100,0)</f>
        <v>-106.83709981972072</v>
      </c>
      <c r="AA49" s="48">
        <f>+AA25-AA48</f>
        <v>90056407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46869599</v>
      </c>
      <c r="D5" s="19">
        <f>SUM(D6:D8)</f>
        <v>0</v>
      </c>
      <c r="E5" s="20">
        <f t="shared" si="0"/>
        <v>48859020</v>
      </c>
      <c r="F5" s="21">
        <f t="shared" si="0"/>
        <v>48859020</v>
      </c>
      <c r="G5" s="21">
        <f t="shared" si="0"/>
        <v>14803591</v>
      </c>
      <c r="H5" s="21">
        <f t="shared" si="0"/>
        <v>232750</v>
      </c>
      <c r="I5" s="21">
        <f t="shared" si="0"/>
        <v>173924</v>
      </c>
      <c r="J5" s="21">
        <f t="shared" si="0"/>
        <v>15210265</v>
      </c>
      <c r="K5" s="21">
        <f t="shared" si="0"/>
        <v>288751</v>
      </c>
      <c r="L5" s="21">
        <f t="shared" si="0"/>
        <v>161437</v>
      </c>
      <c r="M5" s="21">
        <f t="shared" si="0"/>
        <v>10477634</v>
      </c>
      <c r="N5" s="21">
        <f t="shared" si="0"/>
        <v>10927822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26138087</v>
      </c>
      <c r="X5" s="21">
        <f t="shared" si="0"/>
        <v>24569760</v>
      </c>
      <c r="Y5" s="21">
        <f t="shared" si="0"/>
        <v>1568327</v>
      </c>
      <c r="Z5" s="4">
        <f>+IF(X5&lt;&gt;0,+(Y5/X5)*100,0)</f>
        <v>6.38315962386283</v>
      </c>
      <c r="AA5" s="19">
        <f>SUM(AA6:AA8)</f>
        <v>48859020</v>
      </c>
    </row>
    <row r="6" spans="1:27" ht="12.75">
      <c r="A6" s="5" t="s">
        <v>33</v>
      </c>
      <c r="B6" s="3"/>
      <c r="C6" s="22">
        <v>13700349</v>
      </c>
      <c r="D6" s="22"/>
      <c r="E6" s="23">
        <v>13356805</v>
      </c>
      <c r="F6" s="24">
        <v>13356805</v>
      </c>
      <c r="G6" s="24">
        <v>4424647</v>
      </c>
      <c r="H6" s="24"/>
      <c r="I6" s="24"/>
      <c r="J6" s="24">
        <v>4424647</v>
      </c>
      <c r="K6" s="24"/>
      <c r="L6" s="24"/>
      <c r="M6" s="24">
        <v>3357577</v>
      </c>
      <c r="N6" s="24">
        <v>3357577</v>
      </c>
      <c r="O6" s="24"/>
      <c r="P6" s="24"/>
      <c r="Q6" s="24"/>
      <c r="R6" s="24"/>
      <c r="S6" s="24"/>
      <c r="T6" s="24"/>
      <c r="U6" s="24"/>
      <c r="V6" s="24"/>
      <c r="W6" s="24">
        <v>7782224</v>
      </c>
      <c r="X6" s="24">
        <v>6774900</v>
      </c>
      <c r="Y6" s="24">
        <v>1007324</v>
      </c>
      <c r="Z6" s="6">
        <v>14.87</v>
      </c>
      <c r="AA6" s="22">
        <v>13356805</v>
      </c>
    </row>
    <row r="7" spans="1:27" ht="12.75">
      <c r="A7" s="5" t="s">
        <v>34</v>
      </c>
      <c r="B7" s="3"/>
      <c r="C7" s="25">
        <v>14230761</v>
      </c>
      <c r="D7" s="25"/>
      <c r="E7" s="26">
        <v>35502215</v>
      </c>
      <c r="F7" s="27">
        <v>35502215</v>
      </c>
      <c r="G7" s="27">
        <v>4494501</v>
      </c>
      <c r="H7" s="27">
        <v>90149</v>
      </c>
      <c r="I7" s="27">
        <v>85672</v>
      </c>
      <c r="J7" s="27">
        <v>4670322</v>
      </c>
      <c r="K7" s="27">
        <v>143355</v>
      </c>
      <c r="L7" s="27">
        <v>56579</v>
      </c>
      <c r="M7" s="27">
        <v>2656416</v>
      </c>
      <c r="N7" s="27">
        <v>2856350</v>
      </c>
      <c r="O7" s="27"/>
      <c r="P7" s="27"/>
      <c r="Q7" s="27"/>
      <c r="R7" s="27"/>
      <c r="S7" s="27"/>
      <c r="T7" s="27"/>
      <c r="U7" s="27"/>
      <c r="V7" s="27"/>
      <c r="W7" s="27">
        <v>7526672</v>
      </c>
      <c r="X7" s="27">
        <v>17794860</v>
      </c>
      <c r="Y7" s="27">
        <v>-10268188</v>
      </c>
      <c r="Z7" s="7">
        <v>-57.7</v>
      </c>
      <c r="AA7" s="25">
        <v>35502215</v>
      </c>
    </row>
    <row r="8" spans="1:27" ht="12.75">
      <c r="A8" s="5" t="s">
        <v>35</v>
      </c>
      <c r="B8" s="3"/>
      <c r="C8" s="22">
        <v>18938489</v>
      </c>
      <c r="D8" s="22"/>
      <c r="E8" s="23"/>
      <c r="F8" s="24"/>
      <c r="G8" s="24">
        <v>5884443</v>
      </c>
      <c r="H8" s="24">
        <v>142601</v>
      </c>
      <c r="I8" s="24">
        <v>88252</v>
      </c>
      <c r="J8" s="24">
        <v>6115296</v>
      </c>
      <c r="K8" s="24">
        <v>145396</v>
      </c>
      <c r="L8" s="24">
        <v>104858</v>
      </c>
      <c r="M8" s="24">
        <v>4463641</v>
      </c>
      <c r="N8" s="24">
        <v>4713895</v>
      </c>
      <c r="O8" s="24"/>
      <c r="P8" s="24"/>
      <c r="Q8" s="24"/>
      <c r="R8" s="24"/>
      <c r="S8" s="24"/>
      <c r="T8" s="24"/>
      <c r="U8" s="24"/>
      <c r="V8" s="24"/>
      <c r="W8" s="24">
        <v>10829191</v>
      </c>
      <c r="X8" s="24"/>
      <c r="Y8" s="24">
        <v>10829191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13974355</v>
      </c>
      <c r="D15" s="19">
        <f>SUM(D16:D18)</f>
        <v>0</v>
      </c>
      <c r="E15" s="20">
        <f t="shared" si="2"/>
        <v>16409023</v>
      </c>
      <c r="F15" s="21">
        <f t="shared" si="2"/>
        <v>16409023</v>
      </c>
      <c r="G15" s="21">
        <f t="shared" si="2"/>
        <v>3352659</v>
      </c>
      <c r="H15" s="21">
        <f t="shared" si="2"/>
        <v>87079</v>
      </c>
      <c r="I15" s="21">
        <f t="shared" si="2"/>
        <v>93891</v>
      </c>
      <c r="J15" s="21">
        <f t="shared" si="2"/>
        <v>3533629</v>
      </c>
      <c r="K15" s="21">
        <f t="shared" si="2"/>
        <v>321160</v>
      </c>
      <c r="L15" s="21">
        <f t="shared" si="2"/>
        <v>501227</v>
      </c>
      <c r="M15" s="21">
        <f t="shared" si="2"/>
        <v>2570456</v>
      </c>
      <c r="N15" s="21">
        <f t="shared" si="2"/>
        <v>3392843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6926472</v>
      </c>
      <c r="X15" s="21">
        <f t="shared" si="2"/>
        <v>8204514</v>
      </c>
      <c r="Y15" s="21">
        <f t="shared" si="2"/>
        <v>-1278042</v>
      </c>
      <c r="Z15" s="4">
        <f>+IF(X15&lt;&gt;0,+(Y15/X15)*100,0)</f>
        <v>-15.577302933482715</v>
      </c>
      <c r="AA15" s="19">
        <f>SUM(AA16:AA18)</f>
        <v>16409023</v>
      </c>
    </row>
    <row r="16" spans="1:27" ht="12.75">
      <c r="A16" s="5" t="s">
        <v>43</v>
      </c>
      <c r="B16" s="3"/>
      <c r="C16" s="22">
        <v>13974355</v>
      </c>
      <c r="D16" s="22"/>
      <c r="E16" s="23">
        <v>16409023</v>
      </c>
      <c r="F16" s="24">
        <v>16409023</v>
      </c>
      <c r="G16" s="24">
        <v>3352659</v>
      </c>
      <c r="H16" s="24">
        <v>87079</v>
      </c>
      <c r="I16" s="24">
        <v>93891</v>
      </c>
      <c r="J16" s="24">
        <v>3533629</v>
      </c>
      <c r="K16" s="24">
        <v>321160</v>
      </c>
      <c r="L16" s="24">
        <v>501227</v>
      </c>
      <c r="M16" s="24">
        <v>2570456</v>
      </c>
      <c r="N16" s="24">
        <v>3392843</v>
      </c>
      <c r="O16" s="24"/>
      <c r="P16" s="24"/>
      <c r="Q16" s="24"/>
      <c r="R16" s="24"/>
      <c r="S16" s="24"/>
      <c r="T16" s="24"/>
      <c r="U16" s="24"/>
      <c r="V16" s="24"/>
      <c r="W16" s="24">
        <v>6926472</v>
      </c>
      <c r="X16" s="24">
        <v>8204514</v>
      </c>
      <c r="Y16" s="24">
        <v>-1278042</v>
      </c>
      <c r="Z16" s="6">
        <v>-15.58</v>
      </c>
      <c r="AA16" s="22">
        <v>16409023</v>
      </c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60843954</v>
      </c>
      <c r="D25" s="44">
        <f>+D5+D9+D15+D19+D24</f>
        <v>0</v>
      </c>
      <c r="E25" s="45">
        <f t="shared" si="4"/>
        <v>65268043</v>
      </c>
      <c r="F25" s="46">
        <f t="shared" si="4"/>
        <v>65268043</v>
      </c>
      <c r="G25" s="46">
        <f t="shared" si="4"/>
        <v>18156250</v>
      </c>
      <c r="H25" s="46">
        <f t="shared" si="4"/>
        <v>319829</v>
      </c>
      <c r="I25" s="46">
        <f t="shared" si="4"/>
        <v>267815</v>
      </c>
      <c r="J25" s="46">
        <f t="shared" si="4"/>
        <v>18743894</v>
      </c>
      <c r="K25" s="46">
        <f t="shared" si="4"/>
        <v>609911</v>
      </c>
      <c r="L25" s="46">
        <f t="shared" si="4"/>
        <v>662664</v>
      </c>
      <c r="M25" s="46">
        <f t="shared" si="4"/>
        <v>13048090</v>
      </c>
      <c r="N25" s="46">
        <f t="shared" si="4"/>
        <v>14320665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33064559</v>
      </c>
      <c r="X25" s="46">
        <f t="shared" si="4"/>
        <v>32774274</v>
      </c>
      <c r="Y25" s="46">
        <f t="shared" si="4"/>
        <v>290285</v>
      </c>
      <c r="Z25" s="47">
        <f>+IF(X25&lt;&gt;0,+(Y25/X25)*100,0)</f>
        <v>0.8857099321254225</v>
      </c>
      <c r="AA25" s="44">
        <f>+AA5+AA9+AA15+AA19+AA24</f>
        <v>65268043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46211299</v>
      </c>
      <c r="D28" s="19">
        <f>SUM(D29:D31)</f>
        <v>0</v>
      </c>
      <c r="E28" s="20">
        <f t="shared" si="5"/>
        <v>48859020</v>
      </c>
      <c r="F28" s="21">
        <f t="shared" si="5"/>
        <v>48859020</v>
      </c>
      <c r="G28" s="21">
        <f t="shared" si="5"/>
        <v>3971626</v>
      </c>
      <c r="H28" s="21">
        <f t="shared" si="5"/>
        <v>3120456</v>
      </c>
      <c r="I28" s="21">
        <f t="shared" si="5"/>
        <v>2995364</v>
      </c>
      <c r="J28" s="21">
        <f t="shared" si="5"/>
        <v>10087446</v>
      </c>
      <c r="K28" s="21">
        <f t="shared" si="5"/>
        <v>3025226</v>
      </c>
      <c r="L28" s="21">
        <f t="shared" si="5"/>
        <v>3589051</v>
      </c>
      <c r="M28" s="21">
        <f t="shared" si="5"/>
        <v>2920346</v>
      </c>
      <c r="N28" s="21">
        <f t="shared" si="5"/>
        <v>9534623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19622069</v>
      </c>
      <c r="X28" s="21">
        <f t="shared" si="5"/>
        <v>24569760</v>
      </c>
      <c r="Y28" s="21">
        <f t="shared" si="5"/>
        <v>-4947691</v>
      </c>
      <c r="Z28" s="4">
        <f>+IF(X28&lt;&gt;0,+(Y28/X28)*100,0)</f>
        <v>-20.13731920865324</v>
      </c>
      <c r="AA28" s="19">
        <f>SUM(AA29:AA31)</f>
        <v>48859020</v>
      </c>
    </row>
    <row r="29" spans="1:27" ht="12.75">
      <c r="A29" s="5" t="s">
        <v>33</v>
      </c>
      <c r="B29" s="3"/>
      <c r="C29" s="22">
        <v>13895293</v>
      </c>
      <c r="D29" s="22"/>
      <c r="E29" s="23">
        <v>13356805</v>
      </c>
      <c r="F29" s="24">
        <v>13356805</v>
      </c>
      <c r="G29" s="24">
        <v>818762</v>
      </c>
      <c r="H29" s="24">
        <v>946301</v>
      </c>
      <c r="I29" s="24">
        <v>929343</v>
      </c>
      <c r="J29" s="24">
        <v>2694406</v>
      </c>
      <c r="K29" s="24">
        <v>894791</v>
      </c>
      <c r="L29" s="24">
        <v>1583434</v>
      </c>
      <c r="M29" s="24">
        <v>928824</v>
      </c>
      <c r="N29" s="24">
        <v>3407049</v>
      </c>
      <c r="O29" s="24"/>
      <c r="P29" s="24"/>
      <c r="Q29" s="24"/>
      <c r="R29" s="24"/>
      <c r="S29" s="24"/>
      <c r="T29" s="24"/>
      <c r="U29" s="24"/>
      <c r="V29" s="24"/>
      <c r="W29" s="24">
        <v>6101455</v>
      </c>
      <c r="X29" s="24">
        <v>6774900</v>
      </c>
      <c r="Y29" s="24">
        <v>-673445</v>
      </c>
      <c r="Z29" s="6">
        <v>-9.94</v>
      </c>
      <c r="AA29" s="22">
        <v>13356805</v>
      </c>
    </row>
    <row r="30" spans="1:27" ht="12.75">
      <c r="A30" s="5" t="s">
        <v>34</v>
      </c>
      <c r="B30" s="3"/>
      <c r="C30" s="25">
        <v>10479619</v>
      </c>
      <c r="D30" s="25"/>
      <c r="E30" s="26">
        <v>35502215</v>
      </c>
      <c r="F30" s="27">
        <v>35502215</v>
      </c>
      <c r="G30" s="27">
        <v>1974815</v>
      </c>
      <c r="H30" s="27">
        <v>667200</v>
      </c>
      <c r="I30" s="27">
        <v>691657</v>
      </c>
      <c r="J30" s="27">
        <v>3333672</v>
      </c>
      <c r="K30" s="27">
        <v>784485</v>
      </c>
      <c r="L30" s="27">
        <v>640090</v>
      </c>
      <c r="M30" s="27">
        <v>610887</v>
      </c>
      <c r="N30" s="27">
        <v>2035462</v>
      </c>
      <c r="O30" s="27"/>
      <c r="P30" s="27"/>
      <c r="Q30" s="27"/>
      <c r="R30" s="27"/>
      <c r="S30" s="27"/>
      <c r="T30" s="27"/>
      <c r="U30" s="27"/>
      <c r="V30" s="27"/>
      <c r="W30" s="27">
        <v>5369134</v>
      </c>
      <c r="X30" s="27">
        <v>17794860</v>
      </c>
      <c r="Y30" s="27">
        <v>-12425726</v>
      </c>
      <c r="Z30" s="7">
        <v>-69.83</v>
      </c>
      <c r="AA30" s="25">
        <v>35502215</v>
      </c>
    </row>
    <row r="31" spans="1:27" ht="12.75">
      <c r="A31" s="5" t="s">
        <v>35</v>
      </c>
      <c r="B31" s="3"/>
      <c r="C31" s="22">
        <v>21836387</v>
      </c>
      <c r="D31" s="22"/>
      <c r="E31" s="23"/>
      <c r="F31" s="24"/>
      <c r="G31" s="24">
        <v>1178049</v>
      </c>
      <c r="H31" s="24">
        <v>1506955</v>
      </c>
      <c r="I31" s="24">
        <v>1374364</v>
      </c>
      <c r="J31" s="24">
        <v>4059368</v>
      </c>
      <c r="K31" s="24">
        <v>1345950</v>
      </c>
      <c r="L31" s="24">
        <v>1365527</v>
      </c>
      <c r="M31" s="24">
        <v>1380635</v>
      </c>
      <c r="N31" s="24">
        <v>4092112</v>
      </c>
      <c r="O31" s="24"/>
      <c r="P31" s="24"/>
      <c r="Q31" s="24"/>
      <c r="R31" s="24"/>
      <c r="S31" s="24"/>
      <c r="T31" s="24"/>
      <c r="U31" s="24"/>
      <c r="V31" s="24"/>
      <c r="W31" s="24">
        <v>8151480</v>
      </c>
      <c r="X31" s="24"/>
      <c r="Y31" s="24">
        <v>8151480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0</v>
      </c>
      <c r="Y32" s="21">
        <f t="shared" si="6"/>
        <v>0</v>
      </c>
      <c r="Z32" s="4">
        <f>+IF(X32&lt;&gt;0,+(Y32/X32)*100,0)</f>
        <v>0</v>
      </c>
      <c r="AA32" s="19">
        <f>SUM(AA33:AA37)</f>
        <v>0</v>
      </c>
    </row>
    <row r="33" spans="1:27" ht="12.7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13574542</v>
      </c>
      <c r="D38" s="19">
        <f>SUM(D39:D41)</f>
        <v>0</v>
      </c>
      <c r="E38" s="20">
        <f t="shared" si="7"/>
        <v>16409023</v>
      </c>
      <c r="F38" s="21">
        <f t="shared" si="7"/>
        <v>16409023</v>
      </c>
      <c r="G38" s="21">
        <f t="shared" si="7"/>
        <v>815955</v>
      </c>
      <c r="H38" s="21">
        <f t="shared" si="7"/>
        <v>1054161</v>
      </c>
      <c r="I38" s="21">
        <f t="shared" si="7"/>
        <v>922660</v>
      </c>
      <c r="J38" s="21">
        <f t="shared" si="7"/>
        <v>2792776</v>
      </c>
      <c r="K38" s="21">
        <f t="shared" si="7"/>
        <v>1025618</v>
      </c>
      <c r="L38" s="21">
        <f t="shared" si="7"/>
        <v>944709</v>
      </c>
      <c r="M38" s="21">
        <f t="shared" si="7"/>
        <v>953787</v>
      </c>
      <c r="N38" s="21">
        <f t="shared" si="7"/>
        <v>2924114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5716890</v>
      </c>
      <c r="X38" s="21">
        <f t="shared" si="7"/>
        <v>8204514</v>
      </c>
      <c r="Y38" s="21">
        <f t="shared" si="7"/>
        <v>-2487624</v>
      </c>
      <c r="Z38" s="4">
        <f>+IF(X38&lt;&gt;0,+(Y38/X38)*100,0)</f>
        <v>-30.32018715550976</v>
      </c>
      <c r="AA38" s="19">
        <f>SUM(AA39:AA41)</f>
        <v>16409023</v>
      </c>
    </row>
    <row r="39" spans="1:27" ht="12.75">
      <c r="A39" s="5" t="s">
        <v>43</v>
      </c>
      <c r="B39" s="3"/>
      <c r="C39" s="22">
        <v>13574542</v>
      </c>
      <c r="D39" s="22"/>
      <c r="E39" s="23">
        <v>16409023</v>
      </c>
      <c r="F39" s="24">
        <v>16409023</v>
      </c>
      <c r="G39" s="24">
        <v>815955</v>
      </c>
      <c r="H39" s="24">
        <v>1054161</v>
      </c>
      <c r="I39" s="24">
        <v>922660</v>
      </c>
      <c r="J39" s="24">
        <v>2792776</v>
      </c>
      <c r="K39" s="24">
        <v>1025618</v>
      </c>
      <c r="L39" s="24">
        <v>944709</v>
      </c>
      <c r="M39" s="24">
        <v>953787</v>
      </c>
      <c r="N39" s="24">
        <v>2924114</v>
      </c>
      <c r="O39" s="24"/>
      <c r="P39" s="24"/>
      <c r="Q39" s="24"/>
      <c r="R39" s="24"/>
      <c r="S39" s="24"/>
      <c r="T39" s="24"/>
      <c r="U39" s="24"/>
      <c r="V39" s="24"/>
      <c r="W39" s="24">
        <v>5716890</v>
      </c>
      <c r="X39" s="24">
        <v>8204514</v>
      </c>
      <c r="Y39" s="24">
        <v>-2487624</v>
      </c>
      <c r="Z39" s="6">
        <v>-30.32</v>
      </c>
      <c r="AA39" s="22">
        <v>16409023</v>
      </c>
    </row>
    <row r="40" spans="1:27" ht="12.7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59785841</v>
      </c>
      <c r="D48" s="44">
        <f>+D28+D32+D38+D42+D47</f>
        <v>0</v>
      </c>
      <c r="E48" s="45">
        <f t="shared" si="9"/>
        <v>65268043</v>
      </c>
      <c r="F48" s="46">
        <f t="shared" si="9"/>
        <v>65268043</v>
      </c>
      <c r="G48" s="46">
        <f t="shared" si="9"/>
        <v>4787581</v>
      </c>
      <c r="H48" s="46">
        <f t="shared" si="9"/>
        <v>4174617</v>
      </c>
      <c r="I48" s="46">
        <f t="shared" si="9"/>
        <v>3918024</v>
      </c>
      <c r="J48" s="46">
        <f t="shared" si="9"/>
        <v>12880222</v>
      </c>
      <c r="K48" s="46">
        <f t="shared" si="9"/>
        <v>4050844</v>
      </c>
      <c r="L48" s="46">
        <f t="shared" si="9"/>
        <v>4533760</v>
      </c>
      <c r="M48" s="46">
        <f t="shared" si="9"/>
        <v>3874133</v>
      </c>
      <c r="N48" s="46">
        <f t="shared" si="9"/>
        <v>12458737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25338959</v>
      </c>
      <c r="X48" s="46">
        <f t="shared" si="9"/>
        <v>32774274</v>
      </c>
      <c r="Y48" s="46">
        <f t="shared" si="9"/>
        <v>-7435315</v>
      </c>
      <c r="Z48" s="47">
        <f>+IF(X48&lt;&gt;0,+(Y48/X48)*100,0)</f>
        <v>-22.686436929159743</v>
      </c>
      <c r="AA48" s="44">
        <f>+AA28+AA32+AA38+AA42+AA47</f>
        <v>65268043</v>
      </c>
    </row>
    <row r="49" spans="1:27" ht="12.75">
      <c r="A49" s="14" t="s">
        <v>58</v>
      </c>
      <c r="B49" s="15"/>
      <c r="C49" s="48">
        <f aca="true" t="shared" si="10" ref="C49:Y49">+C25-C48</f>
        <v>1058113</v>
      </c>
      <c r="D49" s="48">
        <f>+D25-D48</f>
        <v>0</v>
      </c>
      <c r="E49" s="49">
        <f t="shared" si="10"/>
        <v>0</v>
      </c>
      <c r="F49" s="50">
        <f t="shared" si="10"/>
        <v>0</v>
      </c>
      <c r="G49" s="50">
        <f t="shared" si="10"/>
        <v>13368669</v>
      </c>
      <c r="H49" s="50">
        <f t="shared" si="10"/>
        <v>-3854788</v>
      </c>
      <c r="I49" s="50">
        <f t="shared" si="10"/>
        <v>-3650209</v>
      </c>
      <c r="J49" s="50">
        <f t="shared" si="10"/>
        <v>5863672</v>
      </c>
      <c r="K49" s="50">
        <f t="shared" si="10"/>
        <v>-3440933</v>
      </c>
      <c r="L49" s="50">
        <f t="shared" si="10"/>
        <v>-3871096</v>
      </c>
      <c r="M49" s="50">
        <f t="shared" si="10"/>
        <v>9173957</v>
      </c>
      <c r="N49" s="50">
        <f t="shared" si="10"/>
        <v>1861928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7725600</v>
      </c>
      <c r="X49" s="50">
        <f>IF(F25=F48,0,X25-X48)</f>
        <v>0</v>
      </c>
      <c r="Y49" s="50">
        <f t="shared" si="10"/>
        <v>7725600</v>
      </c>
      <c r="Z49" s="51">
        <f>+IF(X49&lt;&gt;0,+(Y49/X49)*100,0)</f>
        <v>0</v>
      </c>
      <c r="AA49" s="48">
        <f>+AA25-AA48</f>
        <v>0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87894925</v>
      </c>
      <c r="F5" s="21">
        <f t="shared" si="0"/>
        <v>87894925</v>
      </c>
      <c r="G5" s="21">
        <f t="shared" si="0"/>
        <v>5589967</v>
      </c>
      <c r="H5" s="21">
        <f t="shared" si="0"/>
        <v>8106248</v>
      </c>
      <c r="I5" s="21">
        <f t="shared" si="0"/>
        <v>8014010</v>
      </c>
      <c r="J5" s="21">
        <f t="shared" si="0"/>
        <v>21710225</v>
      </c>
      <c r="K5" s="21">
        <f t="shared" si="0"/>
        <v>6848254</v>
      </c>
      <c r="L5" s="21">
        <f t="shared" si="0"/>
        <v>5915047</v>
      </c>
      <c r="M5" s="21">
        <f t="shared" si="0"/>
        <v>5916838</v>
      </c>
      <c r="N5" s="21">
        <f t="shared" si="0"/>
        <v>18680139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40390364</v>
      </c>
      <c r="X5" s="21">
        <f t="shared" si="0"/>
        <v>39895024</v>
      </c>
      <c r="Y5" s="21">
        <f t="shared" si="0"/>
        <v>495340</v>
      </c>
      <c r="Z5" s="4">
        <f>+IF(X5&lt;&gt;0,+(Y5/X5)*100,0)</f>
        <v>1.2416084772877942</v>
      </c>
      <c r="AA5" s="19">
        <f>SUM(AA6:AA8)</f>
        <v>87894925</v>
      </c>
    </row>
    <row r="6" spans="1:27" ht="12.75">
      <c r="A6" s="5" t="s">
        <v>33</v>
      </c>
      <c r="B6" s="3"/>
      <c r="C6" s="22"/>
      <c r="D6" s="22"/>
      <c r="E6" s="23">
        <v>29371533</v>
      </c>
      <c r="F6" s="24">
        <v>29371533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11884528</v>
      </c>
      <c r="Y6" s="24">
        <v>-11884528</v>
      </c>
      <c r="Z6" s="6">
        <v>-100</v>
      </c>
      <c r="AA6" s="22">
        <v>29371533</v>
      </c>
    </row>
    <row r="7" spans="1:27" ht="12.75">
      <c r="A7" s="5" t="s">
        <v>34</v>
      </c>
      <c r="B7" s="3"/>
      <c r="C7" s="25"/>
      <c r="D7" s="25"/>
      <c r="E7" s="26">
        <v>58523392</v>
      </c>
      <c r="F7" s="27">
        <v>58523392</v>
      </c>
      <c r="G7" s="27">
        <v>5589967</v>
      </c>
      <c r="H7" s="27">
        <v>8106248</v>
      </c>
      <c r="I7" s="27">
        <v>8014010</v>
      </c>
      <c r="J7" s="27">
        <v>21710225</v>
      </c>
      <c r="K7" s="27">
        <v>6848254</v>
      </c>
      <c r="L7" s="27">
        <v>5915047</v>
      </c>
      <c r="M7" s="27">
        <v>5916838</v>
      </c>
      <c r="N7" s="27">
        <v>18680139</v>
      </c>
      <c r="O7" s="27"/>
      <c r="P7" s="27"/>
      <c r="Q7" s="27"/>
      <c r="R7" s="27"/>
      <c r="S7" s="27"/>
      <c r="T7" s="27"/>
      <c r="U7" s="27"/>
      <c r="V7" s="27"/>
      <c r="W7" s="27">
        <v>40390364</v>
      </c>
      <c r="X7" s="27">
        <v>28010496</v>
      </c>
      <c r="Y7" s="27">
        <v>12379868</v>
      </c>
      <c r="Z7" s="7">
        <v>44.2</v>
      </c>
      <c r="AA7" s="25">
        <v>58523392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26440297</v>
      </c>
      <c r="F9" s="21">
        <f t="shared" si="1"/>
        <v>26440297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11325449</v>
      </c>
      <c r="Y9" s="21">
        <f t="shared" si="1"/>
        <v>-11325449</v>
      </c>
      <c r="Z9" s="4">
        <f>+IF(X9&lt;&gt;0,+(Y9/X9)*100,0)</f>
        <v>-100</v>
      </c>
      <c r="AA9" s="19">
        <f>SUM(AA10:AA14)</f>
        <v>26440297</v>
      </c>
    </row>
    <row r="10" spans="1:27" ht="12.75">
      <c r="A10" s="5" t="s">
        <v>37</v>
      </c>
      <c r="B10" s="3"/>
      <c r="C10" s="22"/>
      <c r="D10" s="22"/>
      <c r="E10" s="23">
        <v>18758732</v>
      </c>
      <c r="F10" s="24">
        <v>18758732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7832502</v>
      </c>
      <c r="Y10" s="24">
        <v>-7832502</v>
      </c>
      <c r="Z10" s="6">
        <v>-100</v>
      </c>
      <c r="AA10" s="22">
        <v>18758732</v>
      </c>
    </row>
    <row r="11" spans="1:27" ht="12.75">
      <c r="A11" s="5" t="s">
        <v>38</v>
      </c>
      <c r="B11" s="3"/>
      <c r="C11" s="22"/>
      <c r="D11" s="22"/>
      <c r="E11" s="23">
        <v>4267776</v>
      </c>
      <c r="F11" s="24">
        <v>4267776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2290717</v>
      </c>
      <c r="Y11" s="24">
        <v>-2290717</v>
      </c>
      <c r="Z11" s="6">
        <v>-100</v>
      </c>
      <c r="AA11" s="22">
        <v>4267776</v>
      </c>
    </row>
    <row r="12" spans="1:27" ht="12.75">
      <c r="A12" s="5" t="s">
        <v>39</v>
      </c>
      <c r="B12" s="3"/>
      <c r="C12" s="22"/>
      <c r="D12" s="22"/>
      <c r="E12" s="23">
        <v>2079939</v>
      </c>
      <c r="F12" s="24">
        <v>2079939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1202230</v>
      </c>
      <c r="Y12" s="24">
        <v>-1202230</v>
      </c>
      <c r="Z12" s="6">
        <v>-100</v>
      </c>
      <c r="AA12" s="22">
        <v>2079939</v>
      </c>
    </row>
    <row r="13" spans="1:27" ht="12.75">
      <c r="A13" s="5" t="s">
        <v>40</v>
      </c>
      <c r="B13" s="3"/>
      <c r="C13" s="22"/>
      <c r="D13" s="22"/>
      <c r="E13" s="23">
        <v>1333850</v>
      </c>
      <c r="F13" s="24">
        <v>1333850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>
        <v>1333850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24929000</v>
      </c>
      <c r="F15" s="21">
        <f t="shared" si="2"/>
        <v>24929000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666666</v>
      </c>
      <c r="Y15" s="21">
        <f t="shared" si="2"/>
        <v>-666666</v>
      </c>
      <c r="Z15" s="4">
        <f>+IF(X15&lt;&gt;0,+(Y15/X15)*100,0)</f>
        <v>-100</v>
      </c>
      <c r="AA15" s="19">
        <f>SUM(AA16:AA18)</f>
        <v>24929000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>
        <v>24929000</v>
      </c>
      <c r="F17" s="24">
        <v>24929000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666666</v>
      </c>
      <c r="Y17" s="24">
        <v>-666666</v>
      </c>
      <c r="Z17" s="6">
        <v>-100</v>
      </c>
      <c r="AA17" s="22">
        <v>24929000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170326000</v>
      </c>
      <c r="F19" s="21">
        <f t="shared" si="3"/>
        <v>170326000</v>
      </c>
      <c r="G19" s="21">
        <f t="shared" si="3"/>
        <v>6969437</v>
      </c>
      <c r="H19" s="21">
        <f t="shared" si="3"/>
        <v>7226696</v>
      </c>
      <c r="I19" s="21">
        <f t="shared" si="3"/>
        <v>7966554</v>
      </c>
      <c r="J19" s="21">
        <f t="shared" si="3"/>
        <v>22162687</v>
      </c>
      <c r="K19" s="21">
        <f t="shared" si="3"/>
        <v>6483621</v>
      </c>
      <c r="L19" s="21">
        <f t="shared" si="3"/>
        <v>7585056</v>
      </c>
      <c r="M19" s="21">
        <f t="shared" si="3"/>
        <v>6613068</v>
      </c>
      <c r="N19" s="21">
        <f t="shared" si="3"/>
        <v>20681745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42844432</v>
      </c>
      <c r="X19" s="21">
        <f t="shared" si="3"/>
        <v>88233662</v>
      </c>
      <c r="Y19" s="21">
        <f t="shared" si="3"/>
        <v>-45389230</v>
      </c>
      <c r="Z19" s="4">
        <f>+IF(X19&lt;&gt;0,+(Y19/X19)*100,0)</f>
        <v>-51.44207887461364</v>
      </c>
      <c r="AA19" s="19">
        <f>SUM(AA20:AA23)</f>
        <v>170326000</v>
      </c>
    </row>
    <row r="20" spans="1:27" ht="12.75">
      <c r="A20" s="5" t="s">
        <v>47</v>
      </c>
      <c r="B20" s="3"/>
      <c r="C20" s="22"/>
      <c r="D20" s="22"/>
      <c r="E20" s="23">
        <v>60532000</v>
      </c>
      <c r="F20" s="24">
        <v>60532000</v>
      </c>
      <c r="G20" s="24">
        <v>1615190</v>
      </c>
      <c r="H20" s="24">
        <v>1605506</v>
      </c>
      <c r="I20" s="24">
        <v>2146132</v>
      </c>
      <c r="J20" s="24">
        <v>5366828</v>
      </c>
      <c r="K20" s="24">
        <v>1165388</v>
      </c>
      <c r="L20" s="24">
        <v>1705088</v>
      </c>
      <c r="M20" s="24">
        <v>1209428</v>
      </c>
      <c r="N20" s="24">
        <v>4079904</v>
      </c>
      <c r="O20" s="24"/>
      <c r="P20" s="24"/>
      <c r="Q20" s="24"/>
      <c r="R20" s="24"/>
      <c r="S20" s="24"/>
      <c r="T20" s="24"/>
      <c r="U20" s="24"/>
      <c r="V20" s="24"/>
      <c r="W20" s="24">
        <v>9446732</v>
      </c>
      <c r="X20" s="24">
        <v>40045440</v>
      </c>
      <c r="Y20" s="24">
        <v>-30598708</v>
      </c>
      <c r="Z20" s="6">
        <v>-76.41</v>
      </c>
      <c r="AA20" s="22">
        <v>60532000</v>
      </c>
    </row>
    <row r="21" spans="1:27" ht="12.75">
      <c r="A21" s="5" t="s">
        <v>48</v>
      </c>
      <c r="B21" s="3"/>
      <c r="C21" s="22"/>
      <c r="D21" s="22"/>
      <c r="E21" s="23">
        <v>63655000</v>
      </c>
      <c r="F21" s="24">
        <v>63655000</v>
      </c>
      <c r="G21" s="24">
        <v>2787192</v>
      </c>
      <c r="H21" s="24">
        <v>3057063</v>
      </c>
      <c r="I21" s="24">
        <v>3284182</v>
      </c>
      <c r="J21" s="24">
        <v>9128437</v>
      </c>
      <c r="K21" s="24">
        <v>2797913</v>
      </c>
      <c r="L21" s="24">
        <v>3353941</v>
      </c>
      <c r="M21" s="24">
        <v>2877332</v>
      </c>
      <c r="N21" s="24">
        <v>9029186</v>
      </c>
      <c r="O21" s="24"/>
      <c r="P21" s="24"/>
      <c r="Q21" s="24"/>
      <c r="R21" s="24"/>
      <c r="S21" s="24"/>
      <c r="T21" s="24"/>
      <c r="U21" s="24"/>
      <c r="V21" s="24"/>
      <c r="W21" s="24">
        <v>18157623</v>
      </c>
      <c r="X21" s="24">
        <v>24837302</v>
      </c>
      <c r="Y21" s="24">
        <v>-6679679</v>
      </c>
      <c r="Z21" s="6">
        <v>-26.89</v>
      </c>
      <c r="AA21" s="22">
        <v>63655000</v>
      </c>
    </row>
    <row r="22" spans="1:27" ht="12.75">
      <c r="A22" s="5" t="s">
        <v>49</v>
      </c>
      <c r="B22" s="3"/>
      <c r="C22" s="25"/>
      <c r="D22" s="25"/>
      <c r="E22" s="26">
        <v>28308000</v>
      </c>
      <c r="F22" s="27">
        <v>28308000</v>
      </c>
      <c r="G22" s="27">
        <v>1677530</v>
      </c>
      <c r="H22" s="27">
        <v>1675892</v>
      </c>
      <c r="I22" s="27">
        <v>1658285</v>
      </c>
      <c r="J22" s="27">
        <v>5011707</v>
      </c>
      <c r="K22" s="27">
        <v>1645561</v>
      </c>
      <c r="L22" s="27">
        <v>1651805</v>
      </c>
      <c r="M22" s="27">
        <v>1651981</v>
      </c>
      <c r="N22" s="27">
        <v>4949347</v>
      </c>
      <c r="O22" s="27"/>
      <c r="P22" s="27"/>
      <c r="Q22" s="27"/>
      <c r="R22" s="27"/>
      <c r="S22" s="27"/>
      <c r="T22" s="27"/>
      <c r="U22" s="27"/>
      <c r="V22" s="27"/>
      <c r="W22" s="27">
        <v>9961054</v>
      </c>
      <c r="X22" s="27">
        <v>14976420</v>
      </c>
      <c r="Y22" s="27">
        <v>-5015366</v>
      </c>
      <c r="Z22" s="7">
        <v>-33.49</v>
      </c>
      <c r="AA22" s="25">
        <v>28308000</v>
      </c>
    </row>
    <row r="23" spans="1:27" ht="12.75">
      <c r="A23" s="5" t="s">
        <v>50</v>
      </c>
      <c r="B23" s="3"/>
      <c r="C23" s="22"/>
      <c r="D23" s="22"/>
      <c r="E23" s="23">
        <v>17831000</v>
      </c>
      <c r="F23" s="24">
        <v>17831000</v>
      </c>
      <c r="G23" s="24">
        <v>889525</v>
      </c>
      <c r="H23" s="24">
        <v>888235</v>
      </c>
      <c r="I23" s="24">
        <v>877955</v>
      </c>
      <c r="J23" s="24">
        <v>2655715</v>
      </c>
      <c r="K23" s="24">
        <v>874759</v>
      </c>
      <c r="L23" s="24">
        <v>874222</v>
      </c>
      <c r="M23" s="24">
        <v>874327</v>
      </c>
      <c r="N23" s="24">
        <v>2623308</v>
      </c>
      <c r="O23" s="24"/>
      <c r="P23" s="24"/>
      <c r="Q23" s="24"/>
      <c r="R23" s="24"/>
      <c r="S23" s="24"/>
      <c r="T23" s="24"/>
      <c r="U23" s="24"/>
      <c r="V23" s="24"/>
      <c r="W23" s="24">
        <v>5279023</v>
      </c>
      <c r="X23" s="24">
        <v>8374500</v>
      </c>
      <c r="Y23" s="24">
        <v>-3095477</v>
      </c>
      <c r="Z23" s="6">
        <v>-36.96</v>
      </c>
      <c r="AA23" s="22">
        <v>17831000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0</v>
      </c>
      <c r="D25" s="44">
        <f>+D5+D9+D15+D19+D24</f>
        <v>0</v>
      </c>
      <c r="E25" s="45">
        <f t="shared" si="4"/>
        <v>309590222</v>
      </c>
      <c r="F25" s="46">
        <f t="shared" si="4"/>
        <v>309590222</v>
      </c>
      <c r="G25" s="46">
        <f t="shared" si="4"/>
        <v>12559404</v>
      </c>
      <c r="H25" s="46">
        <f t="shared" si="4"/>
        <v>15332944</v>
      </c>
      <c r="I25" s="46">
        <f t="shared" si="4"/>
        <v>15980564</v>
      </c>
      <c r="J25" s="46">
        <f t="shared" si="4"/>
        <v>43872912</v>
      </c>
      <c r="K25" s="46">
        <f t="shared" si="4"/>
        <v>13331875</v>
      </c>
      <c r="L25" s="46">
        <f t="shared" si="4"/>
        <v>13500103</v>
      </c>
      <c r="M25" s="46">
        <f t="shared" si="4"/>
        <v>12529906</v>
      </c>
      <c r="N25" s="46">
        <f t="shared" si="4"/>
        <v>39361884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83234796</v>
      </c>
      <c r="X25" s="46">
        <f t="shared" si="4"/>
        <v>140120801</v>
      </c>
      <c r="Y25" s="46">
        <f t="shared" si="4"/>
        <v>-56886005</v>
      </c>
      <c r="Z25" s="47">
        <f>+IF(X25&lt;&gt;0,+(Y25/X25)*100,0)</f>
        <v>-40.59783029644542</v>
      </c>
      <c r="AA25" s="44">
        <f>+AA5+AA9+AA15+AA19+AA24</f>
        <v>309590222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80845329</v>
      </c>
      <c r="F28" s="21">
        <f t="shared" si="5"/>
        <v>80845329</v>
      </c>
      <c r="G28" s="21">
        <f t="shared" si="5"/>
        <v>0</v>
      </c>
      <c r="H28" s="21">
        <f t="shared" si="5"/>
        <v>4461162</v>
      </c>
      <c r="I28" s="21">
        <f t="shared" si="5"/>
        <v>398465</v>
      </c>
      <c r="J28" s="21">
        <f t="shared" si="5"/>
        <v>4859627</v>
      </c>
      <c r="K28" s="21">
        <f t="shared" si="5"/>
        <v>349431</v>
      </c>
      <c r="L28" s="21">
        <f t="shared" si="5"/>
        <v>91506</v>
      </c>
      <c r="M28" s="21">
        <f t="shared" si="5"/>
        <v>69476</v>
      </c>
      <c r="N28" s="21">
        <f t="shared" si="5"/>
        <v>510413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5370040</v>
      </c>
      <c r="X28" s="21">
        <f t="shared" si="5"/>
        <v>20632326</v>
      </c>
      <c r="Y28" s="21">
        <f t="shared" si="5"/>
        <v>-15262286</v>
      </c>
      <c r="Z28" s="4">
        <f>+IF(X28&lt;&gt;0,+(Y28/X28)*100,0)</f>
        <v>-73.97268732570433</v>
      </c>
      <c r="AA28" s="19">
        <f>SUM(AA29:AA31)</f>
        <v>80845329</v>
      </c>
    </row>
    <row r="29" spans="1:27" ht="12.75">
      <c r="A29" s="5" t="s">
        <v>33</v>
      </c>
      <c r="B29" s="3"/>
      <c r="C29" s="22"/>
      <c r="D29" s="22"/>
      <c r="E29" s="23">
        <v>25624329</v>
      </c>
      <c r="F29" s="24">
        <v>25624329</v>
      </c>
      <c r="G29" s="24"/>
      <c r="H29" s="24">
        <v>1576448</v>
      </c>
      <c r="I29" s="24">
        <v>99868</v>
      </c>
      <c r="J29" s="24">
        <v>1676316</v>
      </c>
      <c r="K29" s="24">
        <v>55811</v>
      </c>
      <c r="L29" s="24">
        <v>15633</v>
      </c>
      <c r="M29" s="24"/>
      <c r="N29" s="24">
        <v>71444</v>
      </c>
      <c r="O29" s="24"/>
      <c r="P29" s="24"/>
      <c r="Q29" s="24"/>
      <c r="R29" s="24"/>
      <c r="S29" s="24"/>
      <c r="T29" s="24"/>
      <c r="U29" s="24"/>
      <c r="V29" s="24"/>
      <c r="W29" s="24">
        <v>1747760</v>
      </c>
      <c r="X29" s="24">
        <v>7871028</v>
      </c>
      <c r="Y29" s="24">
        <v>-6123268</v>
      </c>
      <c r="Z29" s="6">
        <v>-77.8</v>
      </c>
      <c r="AA29" s="22">
        <v>25624329</v>
      </c>
    </row>
    <row r="30" spans="1:27" ht="12.75">
      <c r="A30" s="5" t="s">
        <v>34</v>
      </c>
      <c r="B30" s="3"/>
      <c r="C30" s="25"/>
      <c r="D30" s="25"/>
      <c r="E30" s="26">
        <v>31678000</v>
      </c>
      <c r="F30" s="27">
        <v>31678000</v>
      </c>
      <c r="G30" s="27"/>
      <c r="H30" s="27">
        <v>2884714</v>
      </c>
      <c r="I30" s="27">
        <v>298597</v>
      </c>
      <c r="J30" s="27">
        <v>3183311</v>
      </c>
      <c r="K30" s="27">
        <v>287857</v>
      </c>
      <c r="L30" s="27">
        <v>75873</v>
      </c>
      <c r="M30" s="27">
        <v>69476</v>
      </c>
      <c r="N30" s="27">
        <v>433206</v>
      </c>
      <c r="O30" s="27"/>
      <c r="P30" s="27"/>
      <c r="Q30" s="27"/>
      <c r="R30" s="27"/>
      <c r="S30" s="27"/>
      <c r="T30" s="27"/>
      <c r="U30" s="27"/>
      <c r="V30" s="27"/>
      <c r="W30" s="27">
        <v>3616517</v>
      </c>
      <c r="X30" s="27">
        <v>12303998</v>
      </c>
      <c r="Y30" s="27">
        <v>-8687481</v>
      </c>
      <c r="Z30" s="7">
        <v>-70.61</v>
      </c>
      <c r="AA30" s="25">
        <v>31678000</v>
      </c>
    </row>
    <row r="31" spans="1:27" ht="12.75">
      <c r="A31" s="5" t="s">
        <v>35</v>
      </c>
      <c r="B31" s="3"/>
      <c r="C31" s="22"/>
      <c r="D31" s="22"/>
      <c r="E31" s="23">
        <v>23543000</v>
      </c>
      <c r="F31" s="24">
        <v>23543000</v>
      </c>
      <c r="G31" s="24"/>
      <c r="H31" s="24"/>
      <c r="I31" s="24"/>
      <c r="J31" s="24"/>
      <c r="K31" s="24">
        <v>5763</v>
      </c>
      <c r="L31" s="24"/>
      <c r="M31" s="24"/>
      <c r="N31" s="24">
        <v>5763</v>
      </c>
      <c r="O31" s="24"/>
      <c r="P31" s="24"/>
      <c r="Q31" s="24"/>
      <c r="R31" s="24"/>
      <c r="S31" s="24"/>
      <c r="T31" s="24"/>
      <c r="U31" s="24"/>
      <c r="V31" s="24"/>
      <c r="W31" s="24">
        <v>5763</v>
      </c>
      <c r="X31" s="24">
        <v>457300</v>
      </c>
      <c r="Y31" s="24">
        <v>-451537</v>
      </c>
      <c r="Z31" s="6">
        <v>-98.74</v>
      </c>
      <c r="AA31" s="22">
        <v>23543000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35750000</v>
      </c>
      <c r="F32" s="21">
        <f t="shared" si="6"/>
        <v>35750000</v>
      </c>
      <c r="G32" s="21">
        <f t="shared" si="6"/>
        <v>0</v>
      </c>
      <c r="H32" s="21">
        <f t="shared" si="6"/>
        <v>243111</v>
      </c>
      <c r="I32" s="21">
        <f t="shared" si="6"/>
        <v>29415</v>
      </c>
      <c r="J32" s="21">
        <f t="shared" si="6"/>
        <v>272526</v>
      </c>
      <c r="K32" s="21">
        <f t="shared" si="6"/>
        <v>5763</v>
      </c>
      <c r="L32" s="21">
        <f t="shared" si="6"/>
        <v>0</v>
      </c>
      <c r="M32" s="21">
        <f t="shared" si="6"/>
        <v>0</v>
      </c>
      <c r="N32" s="21">
        <f t="shared" si="6"/>
        <v>5763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278289</v>
      </c>
      <c r="X32" s="21">
        <f t="shared" si="6"/>
        <v>17891689</v>
      </c>
      <c r="Y32" s="21">
        <f t="shared" si="6"/>
        <v>-17613400</v>
      </c>
      <c r="Z32" s="4">
        <f>+IF(X32&lt;&gt;0,+(Y32/X32)*100,0)</f>
        <v>-98.44459067000327</v>
      </c>
      <c r="AA32" s="19">
        <f>SUM(AA33:AA37)</f>
        <v>35750000</v>
      </c>
    </row>
    <row r="33" spans="1:27" ht="12.75">
      <c r="A33" s="5" t="s">
        <v>37</v>
      </c>
      <c r="B33" s="3"/>
      <c r="C33" s="22"/>
      <c r="D33" s="22"/>
      <c r="E33" s="23">
        <v>28147000</v>
      </c>
      <c r="F33" s="24">
        <v>28147000</v>
      </c>
      <c r="G33" s="24"/>
      <c r="H33" s="24">
        <v>73023</v>
      </c>
      <c r="I33" s="24">
        <v>2194</v>
      </c>
      <c r="J33" s="24">
        <v>75217</v>
      </c>
      <c r="K33" s="24">
        <v>5763</v>
      </c>
      <c r="L33" s="24"/>
      <c r="M33" s="24"/>
      <c r="N33" s="24">
        <v>5763</v>
      </c>
      <c r="O33" s="24"/>
      <c r="P33" s="24"/>
      <c r="Q33" s="24"/>
      <c r="R33" s="24"/>
      <c r="S33" s="24"/>
      <c r="T33" s="24"/>
      <c r="U33" s="24"/>
      <c r="V33" s="24"/>
      <c r="W33" s="24">
        <v>80980</v>
      </c>
      <c r="X33" s="24">
        <v>14940020</v>
      </c>
      <c r="Y33" s="24">
        <v>-14859040</v>
      </c>
      <c r="Z33" s="6">
        <v>-99.46</v>
      </c>
      <c r="AA33" s="22">
        <v>28147000</v>
      </c>
    </row>
    <row r="34" spans="1:27" ht="12.75">
      <c r="A34" s="5" t="s">
        <v>38</v>
      </c>
      <c r="B34" s="3"/>
      <c r="C34" s="22"/>
      <c r="D34" s="22"/>
      <c r="E34" s="23">
        <v>3085000</v>
      </c>
      <c r="F34" s="24">
        <v>3085000</v>
      </c>
      <c r="G34" s="24"/>
      <c r="H34" s="24">
        <v>79164</v>
      </c>
      <c r="I34" s="24">
        <v>26021</v>
      </c>
      <c r="J34" s="24">
        <v>105185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105185</v>
      </c>
      <c r="X34" s="24">
        <v>2290717</v>
      </c>
      <c r="Y34" s="24">
        <v>-2185532</v>
      </c>
      <c r="Z34" s="6">
        <v>-95.41</v>
      </c>
      <c r="AA34" s="22">
        <v>3085000</v>
      </c>
    </row>
    <row r="35" spans="1:27" ht="12.75">
      <c r="A35" s="5" t="s">
        <v>39</v>
      </c>
      <c r="B35" s="3"/>
      <c r="C35" s="22"/>
      <c r="D35" s="22"/>
      <c r="E35" s="23">
        <v>3184000</v>
      </c>
      <c r="F35" s="24">
        <v>3184000</v>
      </c>
      <c r="G35" s="24"/>
      <c r="H35" s="24">
        <v>90924</v>
      </c>
      <c r="I35" s="24">
        <v>1200</v>
      </c>
      <c r="J35" s="24">
        <v>92124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92124</v>
      </c>
      <c r="X35" s="24"/>
      <c r="Y35" s="24">
        <v>92124</v>
      </c>
      <c r="Z35" s="6">
        <v>0</v>
      </c>
      <c r="AA35" s="22">
        <v>3184000</v>
      </c>
    </row>
    <row r="36" spans="1:27" ht="12.75">
      <c r="A36" s="5" t="s">
        <v>40</v>
      </c>
      <c r="B36" s="3"/>
      <c r="C36" s="22"/>
      <c r="D36" s="22"/>
      <c r="E36" s="23">
        <v>1334000</v>
      </c>
      <c r="F36" s="24">
        <v>1334000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660952</v>
      </c>
      <c r="Y36" s="24">
        <v>-660952</v>
      </c>
      <c r="Z36" s="6">
        <v>-100</v>
      </c>
      <c r="AA36" s="22">
        <v>1334000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24408000</v>
      </c>
      <c r="F38" s="21">
        <f t="shared" si="7"/>
        <v>24408000</v>
      </c>
      <c r="G38" s="21">
        <f t="shared" si="7"/>
        <v>0</v>
      </c>
      <c r="H38" s="21">
        <f t="shared" si="7"/>
        <v>987534</v>
      </c>
      <c r="I38" s="21">
        <f t="shared" si="7"/>
        <v>295020</v>
      </c>
      <c r="J38" s="21">
        <f t="shared" si="7"/>
        <v>1282554</v>
      </c>
      <c r="K38" s="21">
        <f t="shared" si="7"/>
        <v>130041</v>
      </c>
      <c r="L38" s="21">
        <f t="shared" si="7"/>
        <v>54997</v>
      </c>
      <c r="M38" s="21">
        <f t="shared" si="7"/>
        <v>0</v>
      </c>
      <c r="N38" s="21">
        <f t="shared" si="7"/>
        <v>185038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1467592</v>
      </c>
      <c r="X38" s="21">
        <f t="shared" si="7"/>
        <v>11262549</v>
      </c>
      <c r="Y38" s="21">
        <f t="shared" si="7"/>
        <v>-9794957</v>
      </c>
      <c r="Z38" s="4">
        <f>+IF(X38&lt;&gt;0,+(Y38/X38)*100,0)</f>
        <v>-86.96927311925569</v>
      </c>
      <c r="AA38" s="19">
        <f>SUM(AA39:AA41)</f>
        <v>24408000</v>
      </c>
    </row>
    <row r="39" spans="1:27" ht="12.75">
      <c r="A39" s="5" t="s">
        <v>43</v>
      </c>
      <c r="B39" s="3"/>
      <c r="C39" s="22"/>
      <c r="D39" s="22"/>
      <c r="E39" s="23">
        <v>5309000</v>
      </c>
      <c r="F39" s="24">
        <v>5309000</v>
      </c>
      <c r="G39" s="24"/>
      <c r="H39" s="24">
        <v>373606</v>
      </c>
      <c r="I39" s="24">
        <v>260272</v>
      </c>
      <c r="J39" s="24">
        <v>633878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633878</v>
      </c>
      <c r="X39" s="24">
        <v>1425250</v>
      </c>
      <c r="Y39" s="24">
        <v>-791372</v>
      </c>
      <c r="Z39" s="6">
        <v>-55.53</v>
      </c>
      <c r="AA39" s="22">
        <v>5309000</v>
      </c>
    </row>
    <row r="40" spans="1:27" ht="12.75">
      <c r="A40" s="5" t="s">
        <v>44</v>
      </c>
      <c r="B40" s="3"/>
      <c r="C40" s="22"/>
      <c r="D40" s="22"/>
      <c r="E40" s="23">
        <v>19099000</v>
      </c>
      <c r="F40" s="24">
        <v>19099000</v>
      </c>
      <c r="G40" s="24"/>
      <c r="H40" s="24">
        <v>613928</v>
      </c>
      <c r="I40" s="24">
        <v>34748</v>
      </c>
      <c r="J40" s="24">
        <v>648676</v>
      </c>
      <c r="K40" s="24">
        <v>130041</v>
      </c>
      <c r="L40" s="24">
        <v>54997</v>
      </c>
      <c r="M40" s="24"/>
      <c r="N40" s="24">
        <v>185038</v>
      </c>
      <c r="O40" s="24"/>
      <c r="P40" s="24"/>
      <c r="Q40" s="24"/>
      <c r="R40" s="24"/>
      <c r="S40" s="24"/>
      <c r="T40" s="24"/>
      <c r="U40" s="24"/>
      <c r="V40" s="24"/>
      <c r="W40" s="24">
        <v>833714</v>
      </c>
      <c r="X40" s="24">
        <v>9837299</v>
      </c>
      <c r="Y40" s="24">
        <v>-9003585</v>
      </c>
      <c r="Z40" s="6">
        <v>-91.52</v>
      </c>
      <c r="AA40" s="22">
        <v>19099000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131757000</v>
      </c>
      <c r="F42" s="21">
        <f t="shared" si="8"/>
        <v>131757000</v>
      </c>
      <c r="G42" s="21">
        <f t="shared" si="8"/>
        <v>0</v>
      </c>
      <c r="H42" s="21">
        <f t="shared" si="8"/>
        <v>2069037</v>
      </c>
      <c r="I42" s="21">
        <f t="shared" si="8"/>
        <v>458435</v>
      </c>
      <c r="J42" s="21">
        <f t="shared" si="8"/>
        <v>2527472</v>
      </c>
      <c r="K42" s="21">
        <f t="shared" si="8"/>
        <v>26137</v>
      </c>
      <c r="L42" s="21">
        <f t="shared" si="8"/>
        <v>19795</v>
      </c>
      <c r="M42" s="21">
        <f t="shared" si="8"/>
        <v>0</v>
      </c>
      <c r="N42" s="21">
        <f t="shared" si="8"/>
        <v>45932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2573404</v>
      </c>
      <c r="X42" s="21">
        <f t="shared" si="8"/>
        <v>56604977</v>
      </c>
      <c r="Y42" s="21">
        <f t="shared" si="8"/>
        <v>-54031573</v>
      </c>
      <c r="Z42" s="4">
        <f>+IF(X42&lt;&gt;0,+(Y42/X42)*100,0)</f>
        <v>-95.45374958813251</v>
      </c>
      <c r="AA42" s="19">
        <f>SUM(AA43:AA46)</f>
        <v>131757000</v>
      </c>
    </row>
    <row r="43" spans="1:27" ht="12.75">
      <c r="A43" s="5" t="s">
        <v>47</v>
      </c>
      <c r="B43" s="3"/>
      <c r="C43" s="22"/>
      <c r="D43" s="22"/>
      <c r="E43" s="23">
        <v>57930000</v>
      </c>
      <c r="F43" s="24">
        <v>57930000</v>
      </c>
      <c r="G43" s="24"/>
      <c r="H43" s="24">
        <v>131067</v>
      </c>
      <c r="I43" s="24">
        <v>258519</v>
      </c>
      <c r="J43" s="24">
        <v>389586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389586</v>
      </c>
      <c r="X43" s="24">
        <v>28184753</v>
      </c>
      <c r="Y43" s="24">
        <v>-27795167</v>
      </c>
      <c r="Z43" s="6">
        <v>-98.62</v>
      </c>
      <c r="AA43" s="22">
        <v>57930000</v>
      </c>
    </row>
    <row r="44" spans="1:27" ht="12.75">
      <c r="A44" s="5" t="s">
        <v>48</v>
      </c>
      <c r="B44" s="3"/>
      <c r="C44" s="22"/>
      <c r="D44" s="22"/>
      <c r="E44" s="23">
        <v>30085000</v>
      </c>
      <c r="F44" s="24">
        <v>30085000</v>
      </c>
      <c r="G44" s="24"/>
      <c r="H44" s="24">
        <v>838354</v>
      </c>
      <c r="I44" s="24">
        <v>182526</v>
      </c>
      <c r="J44" s="24">
        <v>1020880</v>
      </c>
      <c r="K44" s="24">
        <v>26137</v>
      </c>
      <c r="L44" s="24">
        <v>6542</v>
      </c>
      <c r="M44" s="24"/>
      <c r="N44" s="24">
        <v>32679</v>
      </c>
      <c r="O44" s="24"/>
      <c r="P44" s="24"/>
      <c r="Q44" s="24"/>
      <c r="R44" s="24"/>
      <c r="S44" s="24"/>
      <c r="T44" s="24"/>
      <c r="U44" s="24"/>
      <c r="V44" s="24"/>
      <c r="W44" s="24">
        <v>1053559</v>
      </c>
      <c r="X44" s="24">
        <v>14437302</v>
      </c>
      <c r="Y44" s="24">
        <v>-13383743</v>
      </c>
      <c r="Z44" s="6">
        <v>-92.7</v>
      </c>
      <c r="AA44" s="22">
        <v>30085000</v>
      </c>
    </row>
    <row r="45" spans="1:27" ht="12.75">
      <c r="A45" s="5" t="s">
        <v>49</v>
      </c>
      <c r="B45" s="3"/>
      <c r="C45" s="25"/>
      <c r="D45" s="25"/>
      <c r="E45" s="26">
        <v>26749000</v>
      </c>
      <c r="F45" s="27">
        <v>26749000</v>
      </c>
      <c r="G45" s="27"/>
      <c r="H45" s="27">
        <v>706759</v>
      </c>
      <c r="I45" s="27">
        <v>17390</v>
      </c>
      <c r="J45" s="27">
        <v>724149</v>
      </c>
      <c r="K45" s="27"/>
      <c r="L45" s="27">
        <v>13253</v>
      </c>
      <c r="M45" s="27"/>
      <c r="N45" s="27">
        <v>13253</v>
      </c>
      <c r="O45" s="27"/>
      <c r="P45" s="27"/>
      <c r="Q45" s="27"/>
      <c r="R45" s="27"/>
      <c r="S45" s="27"/>
      <c r="T45" s="27"/>
      <c r="U45" s="27"/>
      <c r="V45" s="27"/>
      <c r="W45" s="27">
        <v>737402</v>
      </c>
      <c r="X45" s="27">
        <v>9576420</v>
      </c>
      <c r="Y45" s="27">
        <v>-8839018</v>
      </c>
      <c r="Z45" s="7">
        <v>-92.3</v>
      </c>
      <c r="AA45" s="25">
        <v>26749000</v>
      </c>
    </row>
    <row r="46" spans="1:27" ht="12.75">
      <c r="A46" s="5" t="s">
        <v>50</v>
      </c>
      <c r="B46" s="3"/>
      <c r="C46" s="22"/>
      <c r="D46" s="22"/>
      <c r="E46" s="23">
        <v>16993000</v>
      </c>
      <c r="F46" s="24">
        <v>16993000</v>
      </c>
      <c r="G46" s="24"/>
      <c r="H46" s="24">
        <v>392857</v>
      </c>
      <c r="I46" s="24"/>
      <c r="J46" s="24">
        <v>392857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392857</v>
      </c>
      <c r="X46" s="24">
        <v>4406502</v>
      </c>
      <c r="Y46" s="24">
        <v>-4013645</v>
      </c>
      <c r="Z46" s="6">
        <v>-91.08</v>
      </c>
      <c r="AA46" s="22">
        <v>16993000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0</v>
      </c>
      <c r="D48" s="44">
        <f>+D28+D32+D38+D42+D47</f>
        <v>0</v>
      </c>
      <c r="E48" s="45">
        <f t="shared" si="9"/>
        <v>272760329</v>
      </c>
      <c r="F48" s="46">
        <f t="shared" si="9"/>
        <v>272760329</v>
      </c>
      <c r="G48" s="46">
        <f t="shared" si="9"/>
        <v>0</v>
      </c>
      <c r="H48" s="46">
        <f t="shared" si="9"/>
        <v>7760844</v>
      </c>
      <c r="I48" s="46">
        <f t="shared" si="9"/>
        <v>1181335</v>
      </c>
      <c r="J48" s="46">
        <f t="shared" si="9"/>
        <v>8942179</v>
      </c>
      <c r="K48" s="46">
        <f t="shared" si="9"/>
        <v>511372</v>
      </c>
      <c r="L48" s="46">
        <f t="shared" si="9"/>
        <v>166298</v>
      </c>
      <c r="M48" s="46">
        <f t="shared" si="9"/>
        <v>69476</v>
      </c>
      <c r="N48" s="46">
        <f t="shared" si="9"/>
        <v>747146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9689325</v>
      </c>
      <c r="X48" s="46">
        <f t="shared" si="9"/>
        <v>106391541</v>
      </c>
      <c r="Y48" s="46">
        <f t="shared" si="9"/>
        <v>-96702216</v>
      </c>
      <c r="Z48" s="47">
        <f>+IF(X48&lt;&gt;0,+(Y48/X48)*100,0)</f>
        <v>-90.89276749925071</v>
      </c>
      <c r="AA48" s="44">
        <f>+AA28+AA32+AA38+AA42+AA47</f>
        <v>272760329</v>
      </c>
    </row>
    <row r="49" spans="1:27" ht="12.75">
      <c r="A49" s="14" t="s">
        <v>58</v>
      </c>
      <c r="B49" s="15"/>
      <c r="C49" s="48">
        <f aca="true" t="shared" si="10" ref="C49:Y49">+C25-C48</f>
        <v>0</v>
      </c>
      <c r="D49" s="48">
        <f>+D25-D48</f>
        <v>0</v>
      </c>
      <c r="E49" s="49">
        <f t="shared" si="10"/>
        <v>36829893</v>
      </c>
      <c r="F49" s="50">
        <f t="shared" si="10"/>
        <v>36829893</v>
      </c>
      <c r="G49" s="50">
        <f t="shared" si="10"/>
        <v>12559404</v>
      </c>
      <c r="H49" s="50">
        <f t="shared" si="10"/>
        <v>7572100</v>
      </c>
      <c r="I49" s="50">
        <f t="shared" si="10"/>
        <v>14799229</v>
      </c>
      <c r="J49" s="50">
        <f t="shared" si="10"/>
        <v>34930733</v>
      </c>
      <c r="K49" s="50">
        <f t="shared" si="10"/>
        <v>12820503</v>
      </c>
      <c r="L49" s="50">
        <f t="shared" si="10"/>
        <v>13333805</v>
      </c>
      <c r="M49" s="50">
        <f t="shared" si="10"/>
        <v>12460430</v>
      </c>
      <c r="N49" s="50">
        <f t="shared" si="10"/>
        <v>38614738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73545471</v>
      </c>
      <c r="X49" s="50">
        <f>IF(F25=F48,0,X25-X48)</f>
        <v>33729260</v>
      </c>
      <c r="Y49" s="50">
        <f t="shared" si="10"/>
        <v>39816211</v>
      </c>
      <c r="Z49" s="51">
        <f>+IF(X49&lt;&gt;0,+(Y49/X49)*100,0)</f>
        <v>118.04650027898627</v>
      </c>
      <c r="AA49" s="48">
        <f>+AA25-AA48</f>
        <v>36829893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39532226</v>
      </c>
      <c r="D5" s="19">
        <f>SUM(D6:D8)</f>
        <v>0</v>
      </c>
      <c r="E5" s="20">
        <f t="shared" si="0"/>
        <v>37298389</v>
      </c>
      <c r="F5" s="21">
        <f t="shared" si="0"/>
        <v>37298389</v>
      </c>
      <c r="G5" s="21">
        <f t="shared" si="0"/>
        <v>18928489</v>
      </c>
      <c r="H5" s="21">
        <f t="shared" si="0"/>
        <v>1054570</v>
      </c>
      <c r="I5" s="21">
        <f t="shared" si="0"/>
        <v>48097</v>
      </c>
      <c r="J5" s="21">
        <f t="shared" si="0"/>
        <v>20031156</v>
      </c>
      <c r="K5" s="21">
        <f t="shared" si="0"/>
        <v>115041</v>
      </c>
      <c r="L5" s="21">
        <f t="shared" si="0"/>
        <v>77304</v>
      </c>
      <c r="M5" s="21">
        <f t="shared" si="0"/>
        <v>368834</v>
      </c>
      <c r="N5" s="21">
        <f t="shared" si="0"/>
        <v>561179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20592335</v>
      </c>
      <c r="X5" s="21">
        <f t="shared" si="0"/>
        <v>18649116</v>
      </c>
      <c r="Y5" s="21">
        <f t="shared" si="0"/>
        <v>1943219</v>
      </c>
      <c r="Z5" s="4">
        <f>+IF(X5&lt;&gt;0,+(Y5/X5)*100,0)</f>
        <v>10.419898723349675</v>
      </c>
      <c r="AA5" s="19">
        <f>SUM(AA6:AA8)</f>
        <v>37298389</v>
      </c>
    </row>
    <row r="6" spans="1:27" ht="12.75">
      <c r="A6" s="5" t="s">
        <v>33</v>
      </c>
      <c r="B6" s="3"/>
      <c r="C6" s="22">
        <v>12084615</v>
      </c>
      <c r="D6" s="22"/>
      <c r="E6" s="23">
        <v>11489368</v>
      </c>
      <c r="F6" s="24">
        <v>11489368</v>
      </c>
      <c r="G6" s="24">
        <v>6534314</v>
      </c>
      <c r="H6" s="24"/>
      <c r="I6" s="24"/>
      <c r="J6" s="24">
        <v>6534314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6534314</v>
      </c>
      <c r="X6" s="24">
        <v>5744904</v>
      </c>
      <c r="Y6" s="24">
        <v>789410</v>
      </c>
      <c r="Z6" s="6">
        <v>13.74</v>
      </c>
      <c r="AA6" s="22">
        <v>11489368</v>
      </c>
    </row>
    <row r="7" spans="1:27" ht="12.75">
      <c r="A7" s="5" t="s">
        <v>34</v>
      </c>
      <c r="B7" s="3"/>
      <c r="C7" s="25">
        <v>22960016</v>
      </c>
      <c r="D7" s="25"/>
      <c r="E7" s="26">
        <v>25473426</v>
      </c>
      <c r="F7" s="27">
        <v>25473426</v>
      </c>
      <c r="G7" s="27">
        <v>9890886</v>
      </c>
      <c r="H7" s="27">
        <v>1054566</v>
      </c>
      <c r="I7" s="27">
        <v>48097</v>
      </c>
      <c r="J7" s="27">
        <v>10993549</v>
      </c>
      <c r="K7" s="27">
        <v>115041</v>
      </c>
      <c r="L7" s="27">
        <v>77304</v>
      </c>
      <c r="M7" s="27">
        <v>368834</v>
      </c>
      <c r="N7" s="27">
        <v>561179</v>
      </c>
      <c r="O7" s="27"/>
      <c r="P7" s="27"/>
      <c r="Q7" s="27"/>
      <c r="R7" s="27"/>
      <c r="S7" s="27"/>
      <c r="T7" s="27"/>
      <c r="U7" s="27"/>
      <c r="V7" s="27"/>
      <c r="W7" s="27">
        <v>11554728</v>
      </c>
      <c r="X7" s="27">
        <v>12736470</v>
      </c>
      <c r="Y7" s="27">
        <v>-1181742</v>
      </c>
      <c r="Z7" s="7">
        <v>-9.28</v>
      </c>
      <c r="AA7" s="25">
        <v>25473426</v>
      </c>
    </row>
    <row r="8" spans="1:27" ht="12.75">
      <c r="A8" s="5" t="s">
        <v>35</v>
      </c>
      <c r="B8" s="3"/>
      <c r="C8" s="22">
        <v>4487595</v>
      </c>
      <c r="D8" s="22"/>
      <c r="E8" s="23">
        <v>335595</v>
      </c>
      <c r="F8" s="24">
        <v>335595</v>
      </c>
      <c r="G8" s="24">
        <v>2503289</v>
      </c>
      <c r="H8" s="24">
        <v>4</v>
      </c>
      <c r="I8" s="24"/>
      <c r="J8" s="24">
        <v>2503293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2503293</v>
      </c>
      <c r="X8" s="24">
        <v>167742</v>
      </c>
      <c r="Y8" s="24">
        <v>2335551</v>
      </c>
      <c r="Z8" s="6">
        <v>1392.35</v>
      </c>
      <c r="AA8" s="22">
        <v>335595</v>
      </c>
    </row>
    <row r="9" spans="1:27" ht="12.75">
      <c r="A9" s="2" t="s">
        <v>36</v>
      </c>
      <c r="B9" s="3"/>
      <c r="C9" s="19">
        <f aca="true" t="shared" si="1" ref="C9:Y9">SUM(C10:C14)</f>
        <v>25440413</v>
      </c>
      <c r="D9" s="19">
        <f>SUM(D10:D14)</f>
        <v>0</v>
      </c>
      <c r="E9" s="20">
        <f t="shared" si="1"/>
        <v>3019075</v>
      </c>
      <c r="F9" s="21">
        <f t="shared" si="1"/>
        <v>3019075</v>
      </c>
      <c r="G9" s="21">
        <f t="shared" si="1"/>
        <v>2372529</v>
      </c>
      <c r="H9" s="21">
        <f t="shared" si="1"/>
        <v>30162</v>
      </c>
      <c r="I9" s="21">
        <f t="shared" si="1"/>
        <v>9348</v>
      </c>
      <c r="J9" s="21">
        <f t="shared" si="1"/>
        <v>2412039</v>
      </c>
      <c r="K9" s="21">
        <f t="shared" si="1"/>
        <v>58955</v>
      </c>
      <c r="L9" s="21">
        <f t="shared" si="1"/>
        <v>20185</v>
      </c>
      <c r="M9" s="21">
        <f t="shared" si="1"/>
        <v>24622</v>
      </c>
      <c r="N9" s="21">
        <f t="shared" si="1"/>
        <v>103762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2515801</v>
      </c>
      <c r="X9" s="21">
        <f t="shared" si="1"/>
        <v>1509372</v>
      </c>
      <c r="Y9" s="21">
        <f t="shared" si="1"/>
        <v>1006429</v>
      </c>
      <c r="Z9" s="4">
        <f>+IF(X9&lt;&gt;0,+(Y9/X9)*100,0)</f>
        <v>66.67865840892769</v>
      </c>
      <c r="AA9" s="19">
        <f>SUM(AA10:AA14)</f>
        <v>3019075</v>
      </c>
    </row>
    <row r="10" spans="1:27" ht="12.75">
      <c r="A10" s="5" t="s">
        <v>37</v>
      </c>
      <c r="B10" s="3"/>
      <c r="C10" s="22">
        <v>6136630</v>
      </c>
      <c r="D10" s="22"/>
      <c r="E10" s="23">
        <v>1208302</v>
      </c>
      <c r="F10" s="24">
        <v>1208302</v>
      </c>
      <c r="G10" s="24">
        <v>1357538</v>
      </c>
      <c r="H10" s="24">
        <v>30162</v>
      </c>
      <c r="I10" s="24">
        <v>9348</v>
      </c>
      <c r="J10" s="24">
        <v>1397048</v>
      </c>
      <c r="K10" s="24">
        <v>58955</v>
      </c>
      <c r="L10" s="24">
        <v>20185</v>
      </c>
      <c r="M10" s="24">
        <v>24622</v>
      </c>
      <c r="N10" s="24">
        <v>103762</v>
      </c>
      <c r="O10" s="24"/>
      <c r="P10" s="24"/>
      <c r="Q10" s="24"/>
      <c r="R10" s="24"/>
      <c r="S10" s="24"/>
      <c r="T10" s="24"/>
      <c r="U10" s="24"/>
      <c r="V10" s="24"/>
      <c r="W10" s="24">
        <v>1500810</v>
      </c>
      <c r="X10" s="24">
        <v>604152</v>
      </c>
      <c r="Y10" s="24">
        <v>896658</v>
      </c>
      <c r="Z10" s="6">
        <v>148.42</v>
      </c>
      <c r="AA10" s="22">
        <v>1208302</v>
      </c>
    </row>
    <row r="11" spans="1:27" ht="12.75">
      <c r="A11" s="5" t="s">
        <v>38</v>
      </c>
      <c r="B11" s="3"/>
      <c r="C11" s="22">
        <v>17691923</v>
      </c>
      <c r="D11" s="22"/>
      <c r="E11" s="23">
        <v>1810773</v>
      </c>
      <c r="F11" s="24">
        <v>1810773</v>
      </c>
      <c r="G11" s="24">
        <v>425050</v>
      </c>
      <c r="H11" s="24"/>
      <c r="I11" s="24"/>
      <c r="J11" s="24">
        <v>425050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425050</v>
      </c>
      <c r="X11" s="24">
        <v>905220</v>
      </c>
      <c r="Y11" s="24">
        <v>-480170</v>
      </c>
      <c r="Z11" s="6">
        <v>-53.04</v>
      </c>
      <c r="AA11" s="22">
        <v>1810773</v>
      </c>
    </row>
    <row r="12" spans="1:27" ht="12.75">
      <c r="A12" s="5" t="s">
        <v>39</v>
      </c>
      <c r="B12" s="3"/>
      <c r="C12" s="22">
        <v>1611860</v>
      </c>
      <c r="D12" s="22"/>
      <c r="E12" s="23"/>
      <c r="F12" s="24"/>
      <c r="G12" s="24">
        <v>589941</v>
      </c>
      <c r="H12" s="24"/>
      <c r="I12" s="24"/>
      <c r="J12" s="24">
        <v>589941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589941</v>
      </c>
      <c r="X12" s="24"/>
      <c r="Y12" s="24">
        <v>589941</v>
      </c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23250000</v>
      </c>
      <c r="F15" s="21">
        <f t="shared" si="2"/>
        <v>23250000</v>
      </c>
      <c r="G15" s="21">
        <f t="shared" si="2"/>
        <v>1330103</v>
      </c>
      <c r="H15" s="21">
        <f t="shared" si="2"/>
        <v>1251</v>
      </c>
      <c r="I15" s="21">
        <f t="shared" si="2"/>
        <v>0</v>
      </c>
      <c r="J15" s="21">
        <f t="shared" si="2"/>
        <v>1331354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1331354</v>
      </c>
      <c r="X15" s="21">
        <f t="shared" si="2"/>
        <v>11624838</v>
      </c>
      <c r="Y15" s="21">
        <f t="shared" si="2"/>
        <v>-10293484</v>
      </c>
      <c r="Z15" s="4">
        <f>+IF(X15&lt;&gt;0,+(Y15/X15)*100,0)</f>
        <v>-88.54733287466028</v>
      </c>
      <c r="AA15" s="19">
        <f>SUM(AA16:AA18)</f>
        <v>23250000</v>
      </c>
    </row>
    <row r="16" spans="1:27" ht="12.75">
      <c r="A16" s="5" t="s">
        <v>43</v>
      </c>
      <c r="B16" s="3"/>
      <c r="C16" s="22"/>
      <c r="D16" s="22"/>
      <c r="E16" s="23">
        <v>6152000</v>
      </c>
      <c r="F16" s="24">
        <v>6152000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3076080</v>
      </c>
      <c r="Y16" s="24">
        <v>-3076080</v>
      </c>
      <c r="Z16" s="6">
        <v>-100</v>
      </c>
      <c r="AA16" s="22">
        <v>6152000</v>
      </c>
    </row>
    <row r="17" spans="1:27" ht="12.75">
      <c r="A17" s="5" t="s">
        <v>44</v>
      </c>
      <c r="B17" s="3"/>
      <c r="C17" s="22"/>
      <c r="D17" s="22"/>
      <c r="E17" s="23">
        <v>17098000</v>
      </c>
      <c r="F17" s="24">
        <v>17098000</v>
      </c>
      <c r="G17" s="24">
        <v>1330103</v>
      </c>
      <c r="H17" s="24">
        <v>1251</v>
      </c>
      <c r="I17" s="24"/>
      <c r="J17" s="24">
        <v>1331354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1331354</v>
      </c>
      <c r="X17" s="24">
        <v>8548758</v>
      </c>
      <c r="Y17" s="24">
        <v>-7217404</v>
      </c>
      <c r="Z17" s="6">
        <v>-84.43</v>
      </c>
      <c r="AA17" s="22">
        <v>17098000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162683418</v>
      </c>
      <c r="D19" s="19">
        <f>SUM(D20:D23)</f>
        <v>0</v>
      </c>
      <c r="E19" s="20">
        <f t="shared" si="3"/>
        <v>167685906</v>
      </c>
      <c r="F19" s="21">
        <f t="shared" si="3"/>
        <v>167685906</v>
      </c>
      <c r="G19" s="21">
        <f t="shared" si="3"/>
        <v>21220881</v>
      </c>
      <c r="H19" s="21">
        <f t="shared" si="3"/>
        <v>4154421</v>
      </c>
      <c r="I19" s="21">
        <f t="shared" si="3"/>
        <v>4373</v>
      </c>
      <c r="J19" s="21">
        <f t="shared" si="3"/>
        <v>25379675</v>
      </c>
      <c r="K19" s="21">
        <f t="shared" si="3"/>
        <v>19694053</v>
      </c>
      <c r="L19" s="21">
        <f t="shared" si="3"/>
        <v>4851761</v>
      </c>
      <c r="M19" s="21">
        <f t="shared" si="3"/>
        <v>4342029</v>
      </c>
      <c r="N19" s="21">
        <f t="shared" si="3"/>
        <v>28887843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54267518</v>
      </c>
      <c r="X19" s="21">
        <f t="shared" si="3"/>
        <v>78348468</v>
      </c>
      <c r="Y19" s="21">
        <f t="shared" si="3"/>
        <v>-24080950</v>
      </c>
      <c r="Z19" s="4">
        <f>+IF(X19&lt;&gt;0,+(Y19/X19)*100,0)</f>
        <v>-30.735699899071417</v>
      </c>
      <c r="AA19" s="19">
        <f>SUM(AA20:AA23)</f>
        <v>167685906</v>
      </c>
    </row>
    <row r="20" spans="1:27" ht="12.75">
      <c r="A20" s="5" t="s">
        <v>47</v>
      </c>
      <c r="B20" s="3"/>
      <c r="C20" s="22">
        <v>27867315</v>
      </c>
      <c r="D20" s="22"/>
      <c r="E20" s="23">
        <v>29765437</v>
      </c>
      <c r="F20" s="24">
        <v>29765437</v>
      </c>
      <c r="G20" s="24">
        <v>6953131</v>
      </c>
      <c r="H20" s="24">
        <v>1469636</v>
      </c>
      <c r="I20" s="24">
        <v>1199</v>
      </c>
      <c r="J20" s="24">
        <v>8423966</v>
      </c>
      <c r="K20" s="24">
        <v>6703913</v>
      </c>
      <c r="L20" s="24">
        <v>1339353</v>
      </c>
      <c r="M20" s="24">
        <v>1017862</v>
      </c>
      <c r="N20" s="24">
        <v>9061128</v>
      </c>
      <c r="O20" s="24"/>
      <c r="P20" s="24"/>
      <c r="Q20" s="24"/>
      <c r="R20" s="24"/>
      <c r="S20" s="24"/>
      <c r="T20" s="24"/>
      <c r="U20" s="24"/>
      <c r="V20" s="24"/>
      <c r="W20" s="24">
        <v>17485094</v>
      </c>
      <c r="X20" s="24">
        <v>14882544</v>
      </c>
      <c r="Y20" s="24">
        <v>2602550</v>
      </c>
      <c r="Z20" s="6">
        <v>17.49</v>
      </c>
      <c r="AA20" s="22">
        <v>29765437</v>
      </c>
    </row>
    <row r="21" spans="1:27" ht="12.75">
      <c r="A21" s="5" t="s">
        <v>48</v>
      </c>
      <c r="B21" s="3"/>
      <c r="C21" s="22">
        <v>80717488</v>
      </c>
      <c r="D21" s="22"/>
      <c r="E21" s="23">
        <v>112572911</v>
      </c>
      <c r="F21" s="24">
        <v>112572911</v>
      </c>
      <c r="G21" s="24">
        <v>11917804</v>
      </c>
      <c r="H21" s="24">
        <v>306614</v>
      </c>
      <c r="I21" s="24">
        <v>2957</v>
      </c>
      <c r="J21" s="24">
        <v>12227375</v>
      </c>
      <c r="K21" s="24">
        <v>6841509</v>
      </c>
      <c r="L21" s="24">
        <v>401908</v>
      </c>
      <c r="M21" s="24">
        <v>206860</v>
      </c>
      <c r="N21" s="24">
        <v>7450277</v>
      </c>
      <c r="O21" s="24"/>
      <c r="P21" s="24"/>
      <c r="Q21" s="24"/>
      <c r="R21" s="24"/>
      <c r="S21" s="24"/>
      <c r="T21" s="24"/>
      <c r="U21" s="24"/>
      <c r="V21" s="24"/>
      <c r="W21" s="24">
        <v>19677652</v>
      </c>
      <c r="X21" s="24">
        <v>50791794</v>
      </c>
      <c r="Y21" s="24">
        <v>-31114142</v>
      </c>
      <c r="Z21" s="6">
        <v>-61.26</v>
      </c>
      <c r="AA21" s="22">
        <v>112572911</v>
      </c>
    </row>
    <row r="22" spans="1:27" ht="12.75">
      <c r="A22" s="5" t="s">
        <v>49</v>
      </c>
      <c r="B22" s="3"/>
      <c r="C22" s="25">
        <v>42610096</v>
      </c>
      <c r="D22" s="25"/>
      <c r="E22" s="26">
        <v>15148286</v>
      </c>
      <c r="F22" s="27">
        <v>15148286</v>
      </c>
      <c r="G22" s="27">
        <v>1417061</v>
      </c>
      <c r="H22" s="27">
        <v>1437498</v>
      </c>
      <c r="I22" s="27">
        <v>217</v>
      </c>
      <c r="J22" s="27">
        <v>2854776</v>
      </c>
      <c r="K22" s="27">
        <v>3516162</v>
      </c>
      <c r="L22" s="27">
        <v>1780021</v>
      </c>
      <c r="M22" s="27">
        <v>1787302</v>
      </c>
      <c r="N22" s="27">
        <v>7083485</v>
      </c>
      <c r="O22" s="27"/>
      <c r="P22" s="27"/>
      <c r="Q22" s="27"/>
      <c r="R22" s="27"/>
      <c r="S22" s="27"/>
      <c r="T22" s="27"/>
      <c r="U22" s="27"/>
      <c r="V22" s="27"/>
      <c r="W22" s="27">
        <v>9938261</v>
      </c>
      <c r="X22" s="27">
        <v>7574364</v>
      </c>
      <c r="Y22" s="27">
        <v>2363897</v>
      </c>
      <c r="Z22" s="7">
        <v>31.21</v>
      </c>
      <c r="AA22" s="25">
        <v>15148286</v>
      </c>
    </row>
    <row r="23" spans="1:27" ht="12.75">
      <c r="A23" s="5" t="s">
        <v>50</v>
      </c>
      <c r="B23" s="3"/>
      <c r="C23" s="22">
        <v>11488519</v>
      </c>
      <c r="D23" s="22"/>
      <c r="E23" s="23">
        <v>10199272</v>
      </c>
      <c r="F23" s="24">
        <v>10199272</v>
      </c>
      <c r="G23" s="24">
        <v>932885</v>
      </c>
      <c r="H23" s="24">
        <v>940673</v>
      </c>
      <c r="I23" s="24"/>
      <c r="J23" s="24">
        <v>1873558</v>
      </c>
      <c r="K23" s="24">
        <v>2632469</v>
      </c>
      <c r="L23" s="24">
        <v>1330479</v>
      </c>
      <c r="M23" s="24">
        <v>1330005</v>
      </c>
      <c r="N23" s="24">
        <v>5292953</v>
      </c>
      <c r="O23" s="24"/>
      <c r="P23" s="24"/>
      <c r="Q23" s="24"/>
      <c r="R23" s="24"/>
      <c r="S23" s="24"/>
      <c r="T23" s="24"/>
      <c r="U23" s="24"/>
      <c r="V23" s="24"/>
      <c r="W23" s="24">
        <v>7166511</v>
      </c>
      <c r="X23" s="24">
        <v>5099766</v>
      </c>
      <c r="Y23" s="24">
        <v>2066745</v>
      </c>
      <c r="Z23" s="6">
        <v>40.53</v>
      </c>
      <c r="AA23" s="22">
        <v>10199272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227656057</v>
      </c>
      <c r="D25" s="44">
        <f>+D5+D9+D15+D19+D24</f>
        <v>0</v>
      </c>
      <c r="E25" s="45">
        <f t="shared" si="4"/>
        <v>231253370</v>
      </c>
      <c r="F25" s="46">
        <f t="shared" si="4"/>
        <v>231253370</v>
      </c>
      <c r="G25" s="46">
        <f t="shared" si="4"/>
        <v>43852002</v>
      </c>
      <c r="H25" s="46">
        <f t="shared" si="4"/>
        <v>5240404</v>
      </c>
      <c r="I25" s="46">
        <f t="shared" si="4"/>
        <v>61818</v>
      </c>
      <c r="J25" s="46">
        <f t="shared" si="4"/>
        <v>49154224</v>
      </c>
      <c r="K25" s="46">
        <f t="shared" si="4"/>
        <v>19868049</v>
      </c>
      <c r="L25" s="46">
        <f t="shared" si="4"/>
        <v>4949250</v>
      </c>
      <c r="M25" s="46">
        <f t="shared" si="4"/>
        <v>4735485</v>
      </c>
      <c r="N25" s="46">
        <f t="shared" si="4"/>
        <v>29552784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78707008</v>
      </c>
      <c r="X25" s="46">
        <f t="shared" si="4"/>
        <v>110131794</v>
      </c>
      <c r="Y25" s="46">
        <f t="shared" si="4"/>
        <v>-31424786</v>
      </c>
      <c r="Z25" s="47">
        <f>+IF(X25&lt;&gt;0,+(Y25/X25)*100,0)</f>
        <v>-28.533800148574716</v>
      </c>
      <c r="AA25" s="44">
        <f>+AA5+AA9+AA15+AA19+AA24</f>
        <v>231253370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57977630</v>
      </c>
      <c r="D28" s="19">
        <f>SUM(D29:D31)</f>
        <v>0</v>
      </c>
      <c r="E28" s="20">
        <f t="shared" si="5"/>
        <v>38102389</v>
      </c>
      <c r="F28" s="21">
        <f t="shared" si="5"/>
        <v>38102389</v>
      </c>
      <c r="G28" s="21">
        <f t="shared" si="5"/>
        <v>3744026</v>
      </c>
      <c r="H28" s="21">
        <f t="shared" si="5"/>
        <v>4748913</v>
      </c>
      <c r="I28" s="21">
        <f t="shared" si="5"/>
        <v>3732475</v>
      </c>
      <c r="J28" s="21">
        <f t="shared" si="5"/>
        <v>12225414</v>
      </c>
      <c r="K28" s="21">
        <f t="shared" si="5"/>
        <v>4019168</v>
      </c>
      <c r="L28" s="21">
        <f t="shared" si="5"/>
        <v>10103054</v>
      </c>
      <c r="M28" s="21">
        <f t="shared" si="5"/>
        <v>4339140</v>
      </c>
      <c r="N28" s="21">
        <f t="shared" si="5"/>
        <v>18461362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30686776</v>
      </c>
      <c r="X28" s="21">
        <f t="shared" si="5"/>
        <v>19300218</v>
      </c>
      <c r="Y28" s="21">
        <f t="shared" si="5"/>
        <v>11386558</v>
      </c>
      <c r="Z28" s="4">
        <f>+IF(X28&lt;&gt;0,+(Y28/X28)*100,0)</f>
        <v>58.99704345308431</v>
      </c>
      <c r="AA28" s="19">
        <f>SUM(AA29:AA31)</f>
        <v>38102389</v>
      </c>
    </row>
    <row r="29" spans="1:27" ht="12.75">
      <c r="A29" s="5" t="s">
        <v>33</v>
      </c>
      <c r="B29" s="3"/>
      <c r="C29" s="22">
        <v>27842016</v>
      </c>
      <c r="D29" s="22"/>
      <c r="E29" s="23">
        <v>11555875</v>
      </c>
      <c r="F29" s="24">
        <v>11555875</v>
      </c>
      <c r="G29" s="24">
        <v>1232984</v>
      </c>
      <c r="H29" s="24">
        <v>1396209</v>
      </c>
      <c r="I29" s="24">
        <v>1338461</v>
      </c>
      <c r="J29" s="24">
        <v>3967654</v>
      </c>
      <c r="K29" s="24">
        <v>2176492</v>
      </c>
      <c r="L29" s="24">
        <v>4208991</v>
      </c>
      <c r="M29" s="24">
        <v>1861311</v>
      </c>
      <c r="N29" s="24">
        <v>8246794</v>
      </c>
      <c r="O29" s="24"/>
      <c r="P29" s="24"/>
      <c r="Q29" s="24"/>
      <c r="R29" s="24"/>
      <c r="S29" s="24"/>
      <c r="T29" s="24"/>
      <c r="U29" s="24"/>
      <c r="V29" s="24"/>
      <c r="W29" s="24">
        <v>12214448</v>
      </c>
      <c r="X29" s="24">
        <v>5777790</v>
      </c>
      <c r="Y29" s="24">
        <v>6436658</v>
      </c>
      <c r="Z29" s="6">
        <v>111.4</v>
      </c>
      <c r="AA29" s="22">
        <v>11555875</v>
      </c>
    </row>
    <row r="30" spans="1:27" ht="12.75">
      <c r="A30" s="5" t="s">
        <v>34</v>
      </c>
      <c r="B30" s="3"/>
      <c r="C30" s="25">
        <v>23008430</v>
      </c>
      <c r="D30" s="25"/>
      <c r="E30" s="26">
        <v>25217055</v>
      </c>
      <c r="F30" s="27">
        <v>25217055</v>
      </c>
      <c r="G30" s="27">
        <v>1612693</v>
      </c>
      <c r="H30" s="27">
        <v>2419569</v>
      </c>
      <c r="I30" s="27">
        <v>1618565</v>
      </c>
      <c r="J30" s="27">
        <v>5650827</v>
      </c>
      <c r="K30" s="27">
        <v>1286241</v>
      </c>
      <c r="L30" s="27">
        <v>5320213</v>
      </c>
      <c r="M30" s="27">
        <v>1514341</v>
      </c>
      <c r="N30" s="27">
        <v>8120795</v>
      </c>
      <c r="O30" s="27"/>
      <c r="P30" s="27"/>
      <c r="Q30" s="27"/>
      <c r="R30" s="27"/>
      <c r="S30" s="27"/>
      <c r="T30" s="27"/>
      <c r="U30" s="27"/>
      <c r="V30" s="27"/>
      <c r="W30" s="27">
        <v>13771622</v>
      </c>
      <c r="X30" s="27">
        <v>12857826</v>
      </c>
      <c r="Y30" s="27">
        <v>913796</v>
      </c>
      <c r="Z30" s="7">
        <v>7.11</v>
      </c>
      <c r="AA30" s="25">
        <v>25217055</v>
      </c>
    </row>
    <row r="31" spans="1:27" ht="12.75">
      <c r="A31" s="5" t="s">
        <v>35</v>
      </c>
      <c r="B31" s="3"/>
      <c r="C31" s="22">
        <v>7127184</v>
      </c>
      <c r="D31" s="22"/>
      <c r="E31" s="23">
        <v>1329459</v>
      </c>
      <c r="F31" s="24">
        <v>1329459</v>
      </c>
      <c r="G31" s="24">
        <v>898349</v>
      </c>
      <c r="H31" s="24">
        <v>933135</v>
      </c>
      <c r="I31" s="24">
        <v>775449</v>
      </c>
      <c r="J31" s="24">
        <v>2606933</v>
      </c>
      <c r="K31" s="24">
        <v>556435</v>
      </c>
      <c r="L31" s="24">
        <v>573850</v>
      </c>
      <c r="M31" s="24">
        <v>963488</v>
      </c>
      <c r="N31" s="24">
        <v>2093773</v>
      </c>
      <c r="O31" s="24"/>
      <c r="P31" s="24"/>
      <c r="Q31" s="24"/>
      <c r="R31" s="24"/>
      <c r="S31" s="24"/>
      <c r="T31" s="24"/>
      <c r="U31" s="24"/>
      <c r="V31" s="24"/>
      <c r="W31" s="24">
        <v>4700706</v>
      </c>
      <c r="X31" s="24">
        <v>664602</v>
      </c>
      <c r="Y31" s="24">
        <v>4036104</v>
      </c>
      <c r="Z31" s="6">
        <v>607.3</v>
      </c>
      <c r="AA31" s="22">
        <v>1329459</v>
      </c>
    </row>
    <row r="32" spans="1:27" ht="12.75">
      <c r="A32" s="2" t="s">
        <v>36</v>
      </c>
      <c r="B32" s="3"/>
      <c r="C32" s="19">
        <f aca="true" t="shared" si="6" ref="C32:Y32">SUM(C33:C37)</f>
        <v>9551675</v>
      </c>
      <c r="D32" s="19">
        <f>SUM(D33:D37)</f>
        <v>0</v>
      </c>
      <c r="E32" s="20">
        <f t="shared" si="6"/>
        <v>2042273</v>
      </c>
      <c r="F32" s="21">
        <f t="shared" si="6"/>
        <v>2042273</v>
      </c>
      <c r="G32" s="21">
        <f t="shared" si="6"/>
        <v>493740</v>
      </c>
      <c r="H32" s="21">
        <f t="shared" si="6"/>
        <v>522803</v>
      </c>
      <c r="I32" s="21">
        <f t="shared" si="6"/>
        <v>473297</v>
      </c>
      <c r="J32" s="21">
        <f t="shared" si="6"/>
        <v>1489840</v>
      </c>
      <c r="K32" s="21">
        <f t="shared" si="6"/>
        <v>455624</v>
      </c>
      <c r="L32" s="21">
        <f t="shared" si="6"/>
        <v>471367</v>
      </c>
      <c r="M32" s="21">
        <f t="shared" si="6"/>
        <v>614453</v>
      </c>
      <c r="N32" s="21">
        <f t="shared" si="6"/>
        <v>1541444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3031284</v>
      </c>
      <c r="X32" s="21">
        <f t="shared" si="6"/>
        <v>1021224</v>
      </c>
      <c r="Y32" s="21">
        <f t="shared" si="6"/>
        <v>2010060</v>
      </c>
      <c r="Z32" s="4">
        <f>+IF(X32&lt;&gt;0,+(Y32/X32)*100,0)</f>
        <v>196.82851166835093</v>
      </c>
      <c r="AA32" s="19">
        <f>SUM(AA33:AA37)</f>
        <v>2042273</v>
      </c>
    </row>
    <row r="33" spans="1:27" ht="12.75">
      <c r="A33" s="5" t="s">
        <v>37</v>
      </c>
      <c r="B33" s="3"/>
      <c r="C33" s="22">
        <v>7990770</v>
      </c>
      <c r="D33" s="22"/>
      <c r="E33" s="23">
        <v>1361001</v>
      </c>
      <c r="F33" s="24">
        <v>1361001</v>
      </c>
      <c r="G33" s="24">
        <v>324571</v>
      </c>
      <c r="H33" s="24">
        <v>349931</v>
      </c>
      <c r="I33" s="24">
        <v>332660</v>
      </c>
      <c r="J33" s="24">
        <v>1007162</v>
      </c>
      <c r="K33" s="24">
        <v>296613</v>
      </c>
      <c r="L33" s="24">
        <v>336813</v>
      </c>
      <c r="M33" s="24">
        <v>430129</v>
      </c>
      <c r="N33" s="24">
        <v>1063555</v>
      </c>
      <c r="O33" s="24"/>
      <c r="P33" s="24"/>
      <c r="Q33" s="24"/>
      <c r="R33" s="24"/>
      <c r="S33" s="24"/>
      <c r="T33" s="24"/>
      <c r="U33" s="24"/>
      <c r="V33" s="24"/>
      <c r="W33" s="24">
        <v>2070717</v>
      </c>
      <c r="X33" s="24">
        <v>680484</v>
      </c>
      <c r="Y33" s="24">
        <v>1390233</v>
      </c>
      <c r="Z33" s="6">
        <v>204.3</v>
      </c>
      <c r="AA33" s="22">
        <v>1361001</v>
      </c>
    </row>
    <row r="34" spans="1:27" ht="12.75">
      <c r="A34" s="5" t="s">
        <v>38</v>
      </c>
      <c r="B34" s="3"/>
      <c r="C34" s="22">
        <v>380774</v>
      </c>
      <c r="D34" s="22"/>
      <c r="E34" s="23">
        <v>681272</v>
      </c>
      <c r="F34" s="24">
        <v>681272</v>
      </c>
      <c r="G34" s="24">
        <v>31677</v>
      </c>
      <c r="H34" s="24">
        <v>43612</v>
      </c>
      <c r="I34" s="24">
        <v>14295</v>
      </c>
      <c r="J34" s="24">
        <v>89584</v>
      </c>
      <c r="K34" s="24">
        <v>15879</v>
      </c>
      <c r="L34" s="24">
        <v>15068</v>
      </c>
      <c r="M34" s="24">
        <v>13108</v>
      </c>
      <c r="N34" s="24">
        <v>44055</v>
      </c>
      <c r="O34" s="24"/>
      <c r="P34" s="24"/>
      <c r="Q34" s="24"/>
      <c r="R34" s="24"/>
      <c r="S34" s="24"/>
      <c r="T34" s="24"/>
      <c r="U34" s="24"/>
      <c r="V34" s="24"/>
      <c r="W34" s="24">
        <v>133639</v>
      </c>
      <c r="X34" s="24">
        <v>340740</v>
      </c>
      <c r="Y34" s="24">
        <v>-207101</v>
      </c>
      <c r="Z34" s="6">
        <v>-60.78</v>
      </c>
      <c r="AA34" s="22">
        <v>681272</v>
      </c>
    </row>
    <row r="35" spans="1:27" ht="12.75">
      <c r="A35" s="5" t="s">
        <v>39</v>
      </c>
      <c r="B35" s="3"/>
      <c r="C35" s="22">
        <v>1180131</v>
      </c>
      <c r="D35" s="22"/>
      <c r="E35" s="23"/>
      <c r="F35" s="24"/>
      <c r="G35" s="24">
        <v>137492</v>
      </c>
      <c r="H35" s="24">
        <v>129260</v>
      </c>
      <c r="I35" s="24">
        <v>126342</v>
      </c>
      <c r="J35" s="24">
        <v>393094</v>
      </c>
      <c r="K35" s="24">
        <v>143132</v>
      </c>
      <c r="L35" s="24">
        <v>119486</v>
      </c>
      <c r="M35" s="24">
        <v>171216</v>
      </c>
      <c r="N35" s="24">
        <v>433834</v>
      </c>
      <c r="O35" s="24"/>
      <c r="P35" s="24"/>
      <c r="Q35" s="24"/>
      <c r="R35" s="24"/>
      <c r="S35" s="24"/>
      <c r="T35" s="24"/>
      <c r="U35" s="24"/>
      <c r="V35" s="24"/>
      <c r="W35" s="24">
        <v>826928</v>
      </c>
      <c r="X35" s="24"/>
      <c r="Y35" s="24">
        <v>826928</v>
      </c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9789000</v>
      </c>
      <c r="F38" s="21">
        <f t="shared" si="7"/>
        <v>9789000</v>
      </c>
      <c r="G38" s="21">
        <f t="shared" si="7"/>
        <v>119328</v>
      </c>
      <c r="H38" s="21">
        <f t="shared" si="7"/>
        <v>204985</v>
      </c>
      <c r="I38" s="21">
        <f t="shared" si="7"/>
        <v>134982</v>
      </c>
      <c r="J38" s="21">
        <f t="shared" si="7"/>
        <v>459295</v>
      </c>
      <c r="K38" s="21">
        <f t="shared" si="7"/>
        <v>120785</v>
      </c>
      <c r="L38" s="21">
        <f t="shared" si="7"/>
        <v>126725</v>
      </c>
      <c r="M38" s="21">
        <f t="shared" si="7"/>
        <v>185386</v>
      </c>
      <c r="N38" s="21">
        <f t="shared" si="7"/>
        <v>432896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892191</v>
      </c>
      <c r="X38" s="21">
        <f t="shared" si="7"/>
        <v>4894728</v>
      </c>
      <c r="Y38" s="21">
        <f t="shared" si="7"/>
        <v>-4002537</v>
      </c>
      <c r="Z38" s="4">
        <f>+IF(X38&lt;&gt;0,+(Y38/X38)*100,0)</f>
        <v>-81.77240900822272</v>
      </c>
      <c r="AA38" s="19">
        <f>SUM(AA39:AA41)</f>
        <v>9789000</v>
      </c>
    </row>
    <row r="39" spans="1:27" ht="12.75">
      <c r="A39" s="5" t="s">
        <v>43</v>
      </c>
      <c r="B39" s="3"/>
      <c r="C39" s="22"/>
      <c r="D39" s="22"/>
      <c r="E39" s="23">
        <v>6066000</v>
      </c>
      <c r="F39" s="24">
        <v>6066000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3033090</v>
      </c>
      <c r="Y39" s="24">
        <v>-3033090</v>
      </c>
      <c r="Z39" s="6">
        <v>-100</v>
      </c>
      <c r="AA39" s="22">
        <v>6066000</v>
      </c>
    </row>
    <row r="40" spans="1:27" ht="12.75">
      <c r="A40" s="5" t="s">
        <v>44</v>
      </c>
      <c r="B40" s="3"/>
      <c r="C40" s="22"/>
      <c r="D40" s="22"/>
      <c r="E40" s="23">
        <v>3723000</v>
      </c>
      <c r="F40" s="24">
        <v>3723000</v>
      </c>
      <c r="G40" s="24">
        <v>119328</v>
      </c>
      <c r="H40" s="24">
        <v>204985</v>
      </c>
      <c r="I40" s="24">
        <v>134982</v>
      </c>
      <c r="J40" s="24">
        <v>459295</v>
      </c>
      <c r="K40" s="24">
        <v>120785</v>
      </c>
      <c r="L40" s="24">
        <v>126725</v>
      </c>
      <c r="M40" s="24">
        <v>185386</v>
      </c>
      <c r="N40" s="24">
        <v>432896</v>
      </c>
      <c r="O40" s="24"/>
      <c r="P40" s="24"/>
      <c r="Q40" s="24"/>
      <c r="R40" s="24"/>
      <c r="S40" s="24"/>
      <c r="T40" s="24"/>
      <c r="U40" s="24"/>
      <c r="V40" s="24"/>
      <c r="W40" s="24">
        <v>892191</v>
      </c>
      <c r="X40" s="24">
        <v>1861638</v>
      </c>
      <c r="Y40" s="24">
        <v>-969447</v>
      </c>
      <c r="Z40" s="6">
        <v>-52.07</v>
      </c>
      <c r="AA40" s="22">
        <v>3723000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153479442</v>
      </c>
      <c r="D42" s="19">
        <f>SUM(D43:D46)</f>
        <v>0</v>
      </c>
      <c r="E42" s="20">
        <f t="shared" si="8"/>
        <v>55728283</v>
      </c>
      <c r="F42" s="21">
        <f t="shared" si="8"/>
        <v>55728283</v>
      </c>
      <c r="G42" s="21">
        <f t="shared" si="8"/>
        <v>1889746</v>
      </c>
      <c r="H42" s="21">
        <f t="shared" si="8"/>
        <v>1666285</v>
      </c>
      <c r="I42" s="21">
        <f t="shared" si="8"/>
        <v>3928085</v>
      </c>
      <c r="J42" s="21">
        <f t="shared" si="8"/>
        <v>7484116</v>
      </c>
      <c r="K42" s="21">
        <f t="shared" si="8"/>
        <v>2069812</v>
      </c>
      <c r="L42" s="21">
        <f t="shared" si="8"/>
        <v>3501012</v>
      </c>
      <c r="M42" s="21">
        <f t="shared" si="8"/>
        <v>1925831</v>
      </c>
      <c r="N42" s="21">
        <f t="shared" si="8"/>
        <v>7496655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14980771</v>
      </c>
      <c r="X42" s="21">
        <f t="shared" si="8"/>
        <v>26869842</v>
      </c>
      <c r="Y42" s="21">
        <f t="shared" si="8"/>
        <v>-11889071</v>
      </c>
      <c r="Z42" s="4">
        <f>+IF(X42&lt;&gt;0,+(Y42/X42)*100,0)</f>
        <v>-44.24689583213775</v>
      </c>
      <c r="AA42" s="19">
        <f>SUM(AA43:AA46)</f>
        <v>55728283</v>
      </c>
    </row>
    <row r="43" spans="1:27" ht="12.75">
      <c r="A43" s="5" t="s">
        <v>47</v>
      </c>
      <c r="B43" s="3"/>
      <c r="C43" s="22">
        <v>79012266</v>
      </c>
      <c r="D43" s="22"/>
      <c r="E43" s="23">
        <v>31896904</v>
      </c>
      <c r="F43" s="24">
        <v>31896904</v>
      </c>
      <c r="G43" s="24">
        <v>817184</v>
      </c>
      <c r="H43" s="24">
        <v>192969</v>
      </c>
      <c r="I43" s="24">
        <v>2945849</v>
      </c>
      <c r="J43" s="24">
        <v>3956002</v>
      </c>
      <c r="K43" s="24">
        <v>664306</v>
      </c>
      <c r="L43" s="24">
        <v>2353975</v>
      </c>
      <c r="M43" s="24">
        <v>259466</v>
      </c>
      <c r="N43" s="24">
        <v>3277747</v>
      </c>
      <c r="O43" s="24"/>
      <c r="P43" s="24"/>
      <c r="Q43" s="24"/>
      <c r="R43" s="24"/>
      <c r="S43" s="24"/>
      <c r="T43" s="24"/>
      <c r="U43" s="24"/>
      <c r="V43" s="24"/>
      <c r="W43" s="24">
        <v>7233749</v>
      </c>
      <c r="X43" s="24">
        <v>15948432</v>
      </c>
      <c r="Y43" s="24">
        <v>-8714683</v>
      </c>
      <c r="Z43" s="6">
        <v>-54.64</v>
      </c>
      <c r="AA43" s="22">
        <v>31896904</v>
      </c>
    </row>
    <row r="44" spans="1:27" ht="12.75">
      <c r="A44" s="5" t="s">
        <v>48</v>
      </c>
      <c r="B44" s="3"/>
      <c r="C44" s="22">
        <v>4792881</v>
      </c>
      <c r="D44" s="22"/>
      <c r="E44" s="23">
        <v>11830000</v>
      </c>
      <c r="F44" s="24">
        <v>11830000</v>
      </c>
      <c r="G44" s="24">
        <v>236672</v>
      </c>
      <c r="H44" s="24">
        <v>350748</v>
      </c>
      <c r="I44" s="24">
        <v>253326</v>
      </c>
      <c r="J44" s="24">
        <v>840746</v>
      </c>
      <c r="K44" s="24">
        <v>349038</v>
      </c>
      <c r="L44" s="24">
        <v>302921</v>
      </c>
      <c r="M44" s="24">
        <v>545001</v>
      </c>
      <c r="N44" s="24">
        <v>1196960</v>
      </c>
      <c r="O44" s="24"/>
      <c r="P44" s="24"/>
      <c r="Q44" s="24"/>
      <c r="R44" s="24"/>
      <c r="S44" s="24"/>
      <c r="T44" s="24"/>
      <c r="U44" s="24"/>
      <c r="V44" s="24"/>
      <c r="W44" s="24">
        <v>2037706</v>
      </c>
      <c r="X44" s="24">
        <v>4920408</v>
      </c>
      <c r="Y44" s="24">
        <v>-2882702</v>
      </c>
      <c r="Z44" s="6">
        <v>-58.59</v>
      </c>
      <c r="AA44" s="22">
        <v>11830000</v>
      </c>
    </row>
    <row r="45" spans="1:27" ht="12.75">
      <c r="A45" s="5" t="s">
        <v>49</v>
      </c>
      <c r="B45" s="3"/>
      <c r="C45" s="25">
        <v>56180732</v>
      </c>
      <c r="D45" s="25"/>
      <c r="E45" s="26">
        <v>6850679</v>
      </c>
      <c r="F45" s="27">
        <v>6850679</v>
      </c>
      <c r="G45" s="27">
        <v>456124</v>
      </c>
      <c r="H45" s="27">
        <v>615661</v>
      </c>
      <c r="I45" s="27">
        <v>353688</v>
      </c>
      <c r="J45" s="27">
        <v>1425473</v>
      </c>
      <c r="K45" s="27">
        <v>355008</v>
      </c>
      <c r="L45" s="27">
        <v>354566</v>
      </c>
      <c r="M45" s="27">
        <v>500689</v>
      </c>
      <c r="N45" s="27">
        <v>1210263</v>
      </c>
      <c r="O45" s="27"/>
      <c r="P45" s="27"/>
      <c r="Q45" s="27"/>
      <c r="R45" s="27"/>
      <c r="S45" s="27"/>
      <c r="T45" s="27"/>
      <c r="U45" s="27"/>
      <c r="V45" s="27"/>
      <c r="W45" s="27">
        <v>2635736</v>
      </c>
      <c r="X45" s="27">
        <v>3425418</v>
      </c>
      <c r="Y45" s="27">
        <v>-789682</v>
      </c>
      <c r="Z45" s="7">
        <v>-23.05</v>
      </c>
      <c r="AA45" s="25">
        <v>6850679</v>
      </c>
    </row>
    <row r="46" spans="1:27" ht="12.75">
      <c r="A46" s="5" t="s">
        <v>50</v>
      </c>
      <c r="B46" s="3"/>
      <c r="C46" s="22">
        <v>13493563</v>
      </c>
      <c r="D46" s="22"/>
      <c r="E46" s="23">
        <v>5150700</v>
      </c>
      <c r="F46" s="24">
        <v>5150700</v>
      </c>
      <c r="G46" s="24">
        <v>379766</v>
      </c>
      <c r="H46" s="24">
        <v>506907</v>
      </c>
      <c r="I46" s="24">
        <v>375222</v>
      </c>
      <c r="J46" s="24">
        <v>1261895</v>
      </c>
      <c r="K46" s="24">
        <v>701460</v>
      </c>
      <c r="L46" s="24">
        <v>489550</v>
      </c>
      <c r="M46" s="24">
        <v>620675</v>
      </c>
      <c r="N46" s="24">
        <v>1811685</v>
      </c>
      <c r="O46" s="24"/>
      <c r="P46" s="24"/>
      <c r="Q46" s="24"/>
      <c r="R46" s="24"/>
      <c r="S46" s="24"/>
      <c r="T46" s="24"/>
      <c r="U46" s="24"/>
      <c r="V46" s="24"/>
      <c r="W46" s="24">
        <v>3073580</v>
      </c>
      <c r="X46" s="24">
        <v>2575584</v>
      </c>
      <c r="Y46" s="24">
        <v>497996</v>
      </c>
      <c r="Z46" s="6">
        <v>19.34</v>
      </c>
      <c r="AA46" s="22">
        <v>5150700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221008747</v>
      </c>
      <c r="D48" s="44">
        <f>+D28+D32+D38+D42+D47</f>
        <v>0</v>
      </c>
      <c r="E48" s="45">
        <f t="shared" si="9"/>
        <v>105661945</v>
      </c>
      <c r="F48" s="46">
        <f t="shared" si="9"/>
        <v>105661945</v>
      </c>
      <c r="G48" s="46">
        <f t="shared" si="9"/>
        <v>6246840</v>
      </c>
      <c r="H48" s="46">
        <f t="shared" si="9"/>
        <v>7142986</v>
      </c>
      <c r="I48" s="46">
        <f t="shared" si="9"/>
        <v>8268839</v>
      </c>
      <c r="J48" s="46">
        <f t="shared" si="9"/>
        <v>21658665</v>
      </c>
      <c r="K48" s="46">
        <f t="shared" si="9"/>
        <v>6665389</v>
      </c>
      <c r="L48" s="46">
        <f t="shared" si="9"/>
        <v>14202158</v>
      </c>
      <c r="M48" s="46">
        <f t="shared" si="9"/>
        <v>7064810</v>
      </c>
      <c r="N48" s="46">
        <f t="shared" si="9"/>
        <v>27932357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49591022</v>
      </c>
      <c r="X48" s="46">
        <f t="shared" si="9"/>
        <v>52086012</v>
      </c>
      <c r="Y48" s="46">
        <f t="shared" si="9"/>
        <v>-2494990</v>
      </c>
      <c r="Z48" s="47">
        <f>+IF(X48&lt;&gt;0,+(Y48/X48)*100,0)</f>
        <v>-4.790134441469621</v>
      </c>
      <c r="AA48" s="44">
        <f>+AA28+AA32+AA38+AA42+AA47</f>
        <v>105661945</v>
      </c>
    </row>
    <row r="49" spans="1:27" ht="12.75">
      <c r="A49" s="14" t="s">
        <v>58</v>
      </c>
      <c r="B49" s="15"/>
      <c r="C49" s="48">
        <f aca="true" t="shared" si="10" ref="C49:Y49">+C25-C48</f>
        <v>6647310</v>
      </c>
      <c r="D49" s="48">
        <f>+D25-D48</f>
        <v>0</v>
      </c>
      <c r="E49" s="49">
        <f t="shared" si="10"/>
        <v>125591425</v>
      </c>
      <c r="F49" s="50">
        <f t="shared" si="10"/>
        <v>125591425</v>
      </c>
      <c r="G49" s="50">
        <f t="shared" si="10"/>
        <v>37605162</v>
      </c>
      <c r="H49" s="50">
        <f t="shared" si="10"/>
        <v>-1902582</v>
      </c>
      <c r="I49" s="50">
        <f t="shared" si="10"/>
        <v>-8207021</v>
      </c>
      <c r="J49" s="50">
        <f t="shared" si="10"/>
        <v>27495559</v>
      </c>
      <c r="K49" s="50">
        <f t="shared" si="10"/>
        <v>13202660</v>
      </c>
      <c r="L49" s="50">
        <f t="shared" si="10"/>
        <v>-9252908</v>
      </c>
      <c r="M49" s="50">
        <f t="shared" si="10"/>
        <v>-2329325</v>
      </c>
      <c r="N49" s="50">
        <f t="shared" si="10"/>
        <v>1620427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29115986</v>
      </c>
      <c r="X49" s="50">
        <f>IF(F25=F48,0,X25-X48)</f>
        <v>58045782</v>
      </c>
      <c r="Y49" s="50">
        <f t="shared" si="10"/>
        <v>-28929796</v>
      </c>
      <c r="Z49" s="51">
        <f>+IF(X49&lt;&gt;0,+(Y49/X49)*100,0)</f>
        <v>-49.839617976031406</v>
      </c>
      <c r="AA49" s="48">
        <f>+AA25-AA48</f>
        <v>125591425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87335079</v>
      </c>
      <c r="D5" s="19">
        <f>SUM(D6:D8)</f>
        <v>0</v>
      </c>
      <c r="E5" s="20">
        <f t="shared" si="0"/>
        <v>36854245</v>
      </c>
      <c r="F5" s="21">
        <f t="shared" si="0"/>
        <v>36854245</v>
      </c>
      <c r="G5" s="21">
        <f t="shared" si="0"/>
        <v>42674670</v>
      </c>
      <c r="H5" s="21">
        <f t="shared" si="0"/>
        <v>4285640</v>
      </c>
      <c r="I5" s="21">
        <f t="shared" si="0"/>
        <v>1366634</v>
      </c>
      <c r="J5" s="21">
        <f t="shared" si="0"/>
        <v>48326944</v>
      </c>
      <c r="K5" s="21">
        <f t="shared" si="0"/>
        <v>1251718</v>
      </c>
      <c r="L5" s="21">
        <f t="shared" si="0"/>
        <v>1295083</v>
      </c>
      <c r="M5" s="21">
        <f t="shared" si="0"/>
        <v>23080944</v>
      </c>
      <c r="N5" s="21">
        <f t="shared" si="0"/>
        <v>25627745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73954689</v>
      </c>
      <c r="X5" s="21">
        <f t="shared" si="0"/>
        <v>18426684</v>
      </c>
      <c r="Y5" s="21">
        <f t="shared" si="0"/>
        <v>55528005</v>
      </c>
      <c r="Z5" s="4">
        <f>+IF(X5&lt;&gt;0,+(Y5/X5)*100,0)</f>
        <v>301.3456192117909</v>
      </c>
      <c r="AA5" s="19">
        <f>SUM(AA6:AA8)</f>
        <v>36854245</v>
      </c>
    </row>
    <row r="6" spans="1:27" ht="12.75">
      <c r="A6" s="5" t="s">
        <v>33</v>
      </c>
      <c r="B6" s="3"/>
      <c r="C6" s="22"/>
      <c r="D6" s="22"/>
      <c r="E6" s="23">
        <v>4828000</v>
      </c>
      <c r="F6" s="24">
        <v>4828000</v>
      </c>
      <c r="G6" s="24">
        <v>25412</v>
      </c>
      <c r="H6" s="24">
        <v>122096</v>
      </c>
      <c r="I6" s="24"/>
      <c r="J6" s="24">
        <v>147508</v>
      </c>
      <c r="K6" s="24">
        <v>158177</v>
      </c>
      <c r="L6" s="24">
        <v>533760</v>
      </c>
      <c r="M6" s="24">
        <v>83760</v>
      </c>
      <c r="N6" s="24">
        <v>775697</v>
      </c>
      <c r="O6" s="24"/>
      <c r="P6" s="24"/>
      <c r="Q6" s="24"/>
      <c r="R6" s="24"/>
      <c r="S6" s="24"/>
      <c r="T6" s="24"/>
      <c r="U6" s="24"/>
      <c r="V6" s="24"/>
      <c r="W6" s="24">
        <v>923205</v>
      </c>
      <c r="X6" s="24">
        <v>2413776</v>
      </c>
      <c r="Y6" s="24">
        <v>-1490571</v>
      </c>
      <c r="Z6" s="6">
        <v>-61.75</v>
      </c>
      <c r="AA6" s="22">
        <v>4828000</v>
      </c>
    </row>
    <row r="7" spans="1:27" ht="12.75">
      <c r="A7" s="5" t="s">
        <v>34</v>
      </c>
      <c r="B7" s="3"/>
      <c r="C7" s="25">
        <v>87335079</v>
      </c>
      <c r="D7" s="25"/>
      <c r="E7" s="26">
        <v>32026245</v>
      </c>
      <c r="F7" s="27">
        <v>32026245</v>
      </c>
      <c r="G7" s="27">
        <v>42644075</v>
      </c>
      <c r="H7" s="27">
        <v>4148163</v>
      </c>
      <c r="I7" s="27">
        <v>714312</v>
      </c>
      <c r="J7" s="27">
        <v>47506550</v>
      </c>
      <c r="K7" s="27">
        <v>1093541</v>
      </c>
      <c r="L7" s="27">
        <v>761323</v>
      </c>
      <c r="M7" s="27">
        <v>22997184</v>
      </c>
      <c r="N7" s="27">
        <v>24852048</v>
      </c>
      <c r="O7" s="27"/>
      <c r="P7" s="27"/>
      <c r="Q7" s="27"/>
      <c r="R7" s="27"/>
      <c r="S7" s="27"/>
      <c r="T7" s="27"/>
      <c r="U7" s="27"/>
      <c r="V7" s="27"/>
      <c r="W7" s="27">
        <v>72358598</v>
      </c>
      <c r="X7" s="27">
        <v>16012908</v>
      </c>
      <c r="Y7" s="27">
        <v>56345690</v>
      </c>
      <c r="Z7" s="7">
        <v>351.88</v>
      </c>
      <c r="AA7" s="25">
        <v>32026245</v>
      </c>
    </row>
    <row r="8" spans="1:27" ht="12.75">
      <c r="A8" s="5" t="s">
        <v>35</v>
      </c>
      <c r="B8" s="3"/>
      <c r="C8" s="22"/>
      <c r="D8" s="22"/>
      <c r="E8" s="23"/>
      <c r="F8" s="24"/>
      <c r="G8" s="24">
        <v>5183</v>
      </c>
      <c r="H8" s="24">
        <v>15381</v>
      </c>
      <c r="I8" s="24">
        <v>652322</v>
      </c>
      <c r="J8" s="24">
        <v>672886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672886</v>
      </c>
      <c r="X8" s="24"/>
      <c r="Y8" s="24">
        <v>672886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895304</v>
      </c>
      <c r="D9" s="19">
        <f>SUM(D10:D14)</f>
        <v>0</v>
      </c>
      <c r="E9" s="20">
        <f t="shared" si="1"/>
        <v>12190475</v>
      </c>
      <c r="F9" s="21">
        <f t="shared" si="1"/>
        <v>12190475</v>
      </c>
      <c r="G9" s="21">
        <f t="shared" si="1"/>
        <v>225085</v>
      </c>
      <c r="H9" s="21">
        <f t="shared" si="1"/>
        <v>93274</v>
      </c>
      <c r="I9" s="21">
        <f t="shared" si="1"/>
        <v>111833</v>
      </c>
      <c r="J9" s="21">
        <f t="shared" si="1"/>
        <v>430192</v>
      </c>
      <c r="K9" s="21">
        <f t="shared" si="1"/>
        <v>2842</v>
      </c>
      <c r="L9" s="21">
        <f t="shared" si="1"/>
        <v>72083</v>
      </c>
      <c r="M9" s="21">
        <f t="shared" si="1"/>
        <v>36401</v>
      </c>
      <c r="N9" s="21">
        <f t="shared" si="1"/>
        <v>111326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541518</v>
      </c>
      <c r="X9" s="21">
        <f t="shared" si="1"/>
        <v>6095172</v>
      </c>
      <c r="Y9" s="21">
        <f t="shared" si="1"/>
        <v>-5553654</v>
      </c>
      <c r="Z9" s="4">
        <f>+IF(X9&lt;&gt;0,+(Y9/X9)*100,0)</f>
        <v>-91.11562397254745</v>
      </c>
      <c r="AA9" s="19">
        <f>SUM(AA10:AA14)</f>
        <v>12190475</v>
      </c>
    </row>
    <row r="10" spans="1:27" ht="12.75">
      <c r="A10" s="5" t="s">
        <v>37</v>
      </c>
      <c r="B10" s="3"/>
      <c r="C10" s="22">
        <v>895304</v>
      </c>
      <c r="D10" s="22"/>
      <c r="E10" s="23">
        <v>2271475</v>
      </c>
      <c r="F10" s="24">
        <v>2271475</v>
      </c>
      <c r="G10" s="24">
        <v>221786</v>
      </c>
      <c r="H10" s="24">
        <v>92673</v>
      </c>
      <c r="I10" s="24">
        <v>110546</v>
      </c>
      <c r="J10" s="24">
        <v>425005</v>
      </c>
      <c r="K10" s="24">
        <v>2842</v>
      </c>
      <c r="L10" s="24">
        <v>69660</v>
      </c>
      <c r="M10" s="24">
        <v>33893</v>
      </c>
      <c r="N10" s="24">
        <v>106395</v>
      </c>
      <c r="O10" s="24"/>
      <c r="P10" s="24"/>
      <c r="Q10" s="24"/>
      <c r="R10" s="24"/>
      <c r="S10" s="24"/>
      <c r="T10" s="24"/>
      <c r="U10" s="24"/>
      <c r="V10" s="24"/>
      <c r="W10" s="24">
        <v>531400</v>
      </c>
      <c r="X10" s="24">
        <v>1135782</v>
      </c>
      <c r="Y10" s="24">
        <v>-604382</v>
      </c>
      <c r="Z10" s="6">
        <v>-53.21</v>
      </c>
      <c r="AA10" s="22">
        <v>2271475</v>
      </c>
    </row>
    <row r="11" spans="1:27" ht="12.75">
      <c r="A11" s="5" t="s">
        <v>38</v>
      </c>
      <c r="B11" s="3"/>
      <c r="C11" s="22"/>
      <c r="D11" s="22"/>
      <c r="E11" s="23">
        <v>8094000</v>
      </c>
      <c r="F11" s="24">
        <v>8094000</v>
      </c>
      <c r="G11" s="24">
        <v>3299</v>
      </c>
      <c r="H11" s="24">
        <v>601</v>
      </c>
      <c r="I11" s="24">
        <v>1287</v>
      </c>
      <c r="J11" s="24">
        <v>5187</v>
      </c>
      <c r="K11" s="24"/>
      <c r="L11" s="24">
        <v>2423</v>
      </c>
      <c r="M11" s="24">
        <v>2508</v>
      </c>
      <c r="N11" s="24">
        <v>4931</v>
      </c>
      <c r="O11" s="24"/>
      <c r="P11" s="24"/>
      <c r="Q11" s="24"/>
      <c r="R11" s="24"/>
      <c r="S11" s="24"/>
      <c r="T11" s="24"/>
      <c r="U11" s="24"/>
      <c r="V11" s="24"/>
      <c r="W11" s="24">
        <v>10118</v>
      </c>
      <c r="X11" s="24">
        <v>4046964</v>
      </c>
      <c r="Y11" s="24">
        <v>-4036846</v>
      </c>
      <c r="Z11" s="6">
        <v>-99.75</v>
      </c>
      <c r="AA11" s="22">
        <v>8094000</v>
      </c>
    </row>
    <row r="12" spans="1:27" ht="12.75">
      <c r="A12" s="5" t="s">
        <v>39</v>
      </c>
      <c r="B12" s="3"/>
      <c r="C12" s="22"/>
      <c r="D12" s="22"/>
      <c r="E12" s="23">
        <v>1825000</v>
      </c>
      <c r="F12" s="24">
        <v>1825000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912426</v>
      </c>
      <c r="Y12" s="24">
        <v>-912426</v>
      </c>
      <c r="Z12" s="6">
        <v>-100</v>
      </c>
      <c r="AA12" s="22">
        <v>1825000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13673395</v>
      </c>
      <c r="D15" s="19">
        <f>SUM(D16:D18)</f>
        <v>0</v>
      </c>
      <c r="E15" s="20">
        <f t="shared" si="2"/>
        <v>4920500</v>
      </c>
      <c r="F15" s="21">
        <f t="shared" si="2"/>
        <v>4920500</v>
      </c>
      <c r="G15" s="21">
        <f t="shared" si="2"/>
        <v>15292607</v>
      </c>
      <c r="H15" s="21">
        <f t="shared" si="2"/>
        <v>2147</v>
      </c>
      <c r="I15" s="21">
        <f t="shared" si="2"/>
        <v>5782</v>
      </c>
      <c r="J15" s="21">
        <f t="shared" si="2"/>
        <v>15300536</v>
      </c>
      <c r="K15" s="21">
        <f t="shared" si="2"/>
        <v>0</v>
      </c>
      <c r="L15" s="21">
        <f t="shared" si="2"/>
        <v>3693</v>
      </c>
      <c r="M15" s="21">
        <f t="shared" si="2"/>
        <v>944</v>
      </c>
      <c r="N15" s="21">
        <f t="shared" si="2"/>
        <v>4637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15305173</v>
      </c>
      <c r="X15" s="21">
        <f t="shared" si="2"/>
        <v>2460084</v>
      </c>
      <c r="Y15" s="21">
        <f t="shared" si="2"/>
        <v>12845089</v>
      </c>
      <c r="Z15" s="4">
        <f>+IF(X15&lt;&gt;0,+(Y15/X15)*100,0)</f>
        <v>522.140260251276</v>
      </c>
      <c r="AA15" s="19">
        <f>SUM(AA16:AA18)</f>
        <v>4920500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>
        <v>13673395</v>
      </c>
      <c r="D17" s="22"/>
      <c r="E17" s="23">
        <v>4920500</v>
      </c>
      <c r="F17" s="24">
        <v>4920500</v>
      </c>
      <c r="G17" s="24">
        <v>15292607</v>
      </c>
      <c r="H17" s="24">
        <v>2147</v>
      </c>
      <c r="I17" s="24">
        <v>5782</v>
      </c>
      <c r="J17" s="24">
        <v>15300536</v>
      </c>
      <c r="K17" s="24"/>
      <c r="L17" s="24">
        <v>3693</v>
      </c>
      <c r="M17" s="24">
        <v>944</v>
      </c>
      <c r="N17" s="24">
        <v>4637</v>
      </c>
      <c r="O17" s="24"/>
      <c r="P17" s="24"/>
      <c r="Q17" s="24"/>
      <c r="R17" s="24"/>
      <c r="S17" s="24"/>
      <c r="T17" s="24"/>
      <c r="U17" s="24"/>
      <c r="V17" s="24"/>
      <c r="W17" s="24">
        <v>15305173</v>
      </c>
      <c r="X17" s="24">
        <v>2460084</v>
      </c>
      <c r="Y17" s="24">
        <v>12845089</v>
      </c>
      <c r="Z17" s="6">
        <v>522.14</v>
      </c>
      <c r="AA17" s="22">
        <v>4920500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73436392</v>
      </c>
      <c r="D19" s="19">
        <f>SUM(D20:D23)</f>
        <v>0</v>
      </c>
      <c r="E19" s="20">
        <f t="shared" si="3"/>
        <v>120091777</v>
      </c>
      <c r="F19" s="21">
        <f t="shared" si="3"/>
        <v>120091777</v>
      </c>
      <c r="G19" s="21">
        <f t="shared" si="3"/>
        <v>4257176</v>
      </c>
      <c r="H19" s="21">
        <f t="shared" si="3"/>
        <v>3687380</v>
      </c>
      <c r="I19" s="21">
        <f t="shared" si="3"/>
        <v>4718916</v>
      </c>
      <c r="J19" s="21">
        <f t="shared" si="3"/>
        <v>12663472</v>
      </c>
      <c r="K19" s="21">
        <f t="shared" si="3"/>
        <v>3950142</v>
      </c>
      <c r="L19" s="21">
        <f t="shared" si="3"/>
        <v>4216932</v>
      </c>
      <c r="M19" s="21">
        <f t="shared" si="3"/>
        <v>3970564</v>
      </c>
      <c r="N19" s="21">
        <f t="shared" si="3"/>
        <v>12137638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24801110</v>
      </c>
      <c r="X19" s="21">
        <f t="shared" si="3"/>
        <v>60046020</v>
      </c>
      <c r="Y19" s="21">
        <f t="shared" si="3"/>
        <v>-35244910</v>
      </c>
      <c r="Z19" s="4">
        <f>+IF(X19&lt;&gt;0,+(Y19/X19)*100,0)</f>
        <v>-58.69649645388654</v>
      </c>
      <c r="AA19" s="19">
        <f>SUM(AA20:AA23)</f>
        <v>120091777</v>
      </c>
    </row>
    <row r="20" spans="1:27" ht="12.75">
      <c r="A20" s="5" t="s">
        <v>47</v>
      </c>
      <c r="B20" s="3"/>
      <c r="C20" s="22">
        <v>37901206</v>
      </c>
      <c r="D20" s="22"/>
      <c r="E20" s="23">
        <v>54664290</v>
      </c>
      <c r="F20" s="24">
        <v>54664290</v>
      </c>
      <c r="G20" s="24">
        <v>3593005</v>
      </c>
      <c r="H20" s="24">
        <v>2924418</v>
      </c>
      <c r="I20" s="24">
        <v>3576092</v>
      </c>
      <c r="J20" s="24">
        <v>10093515</v>
      </c>
      <c r="K20" s="24">
        <v>3174887</v>
      </c>
      <c r="L20" s="24">
        <v>3360059</v>
      </c>
      <c r="M20" s="24">
        <v>3209024</v>
      </c>
      <c r="N20" s="24">
        <v>9743970</v>
      </c>
      <c r="O20" s="24"/>
      <c r="P20" s="24"/>
      <c r="Q20" s="24"/>
      <c r="R20" s="24"/>
      <c r="S20" s="24"/>
      <c r="T20" s="24"/>
      <c r="U20" s="24"/>
      <c r="V20" s="24"/>
      <c r="W20" s="24">
        <v>19837485</v>
      </c>
      <c r="X20" s="24">
        <v>27332142</v>
      </c>
      <c r="Y20" s="24">
        <v>-7494657</v>
      </c>
      <c r="Z20" s="6">
        <v>-27.42</v>
      </c>
      <c r="AA20" s="22">
        <v>54664290</v>
      </c>
    </row>
    <row r="21" spans="1:27" ht="12.75">
      <c r="A21" s="5" t="s">
        <v>48</v>
      </c>
      <c r="B21" s="3"/>
      <c r="C21" s="22">
        <v>23465422</v>
      </c>
      <c r="D21" s="22"/>
      <c r="E21" s="23">
        <v>22241187</v>
      </c>
      <c r="F21" s="24">
        <v>22241187</v>
      </c>
      <c r="G21" s="24">
        <v>383805</v>
      </c>
      <c r="H21" s="24">
        <v>381092</v>
      </c>
      <c r="I21" s="24">
        <v>433826</v>
      </c>
      <c r="J21" s="24">
        <v>1198723</v>
      </c>
      <c r="K21" s="24">
        <v>495638</v>
      </c>
      <c r="L21" s="24">
        <v>577223</v>
      </c>
      <c r="M21" s="24">
        <v>481738</v>
      </c>
      <c r="N21" s="24">
        <v>1554599</v>
      </c>
      <c r="O21" s="24"/>
      <c r="P21" s="24"/>
      <c r="Q21" s="24"/>
      <c r="R21" s="24"/>
      <c r="S21" s="24"/>
      <c r="T21" s="24"/>
      <c r="U21" s="24"/>
      <c r="V21" s="24"/>
      <c r="W21" s="24">
        <v>2753322</v>
      </c>
      <c r="X21" s="24">
        <v>11120592</v>
      </c>
      <c r="Y21" s="24">
        <v>-8367270</v>
      </c>
      <c r="Z21" s="6">
        <v>-75.24</v>
      </c>
      <c r="AA21" s="22">
        <v>22241187</v>
      </c>
    </row>
    <row r="22" spans="1:27" ht="12.75">
      <c r="A22" s="5" t="s">
        <v>49</v>
      </c>
      <c r="B22" s="3"/>
      <c r="C22" s="25">
        <v>7288881</v>
      </c>
      <c r="D22" s="25"/>
      <c r="E22" s="26">
        <v>30462960</v>
      </c>
      <c r="F22" s="27">
        <v>30462960</v>
      </c>
      <c r="G22" s="27">
        <v>875</v>
      </c>
      <c r="H22" s="27">
        <v>120667</v>
      </c>
      <c r="I22" s="27">
        <v>429422</v>
      </c>
      <c r="J22" s="27">
        <v>550964</v>
      </c>
      <c r="K22" s="27"/>
      <c r="L22" s="27">
        <v>118</v>
      </c>
      <c r="M22" s="27">
        <v>228</v>
      </c>
      <c r="N22" s="27">
        <v>346</v>
      </c>
      <c r="O22" s="27"/>
      <c r="P22" s="27"/>
      <c r="Q22" s="27"/>
      <c r="R22" s="27"/>
      <c r="S22" s="27"/>
      <c r="T22" s="27"/>
      <c r="U22" s="27"/>
      <c r="V22" s="27"/>
      <c r="W22" s="27">
        <v>551310</v>
      </c>
      <c r="X22" s="27">
        <v>15231618</v>
      </c>
      <c r="Y22" s="27">
        <v>-14680308</v>
      </c>
      <c r="Z22" s="7">
        <v>-96.38</v>
      </c>
      <c r="AA22" s="25">
        <v>30462960</v>
      </c>
    </row>
    <row r="23" spans="1:27" ht="12.75">
      <c r="A23" s="5" t="s">
        <v>50</v>
      </c>
      <c r="B23" s="3"/>
      <c r="C23" s="22">
        <v>4780883</v>
      </c>
      <c r="D23" s="22"/>
      <c r="E23" s="23">
        <v>12723340</v>
      </c>
      <c r="F23" s="24">
        <v>12723340</v>
      </c>
      <c r="G23" s="24">
        <v>279491</v>
      </c>
      <c r="H23" s="24">
        <v>261203</v>
      </c>
      <c r="I23" s="24">
        <v>279576</v>
      </c>
      <c r="J23" s="24">
        <v>820270</v>
      </c>
      <c r="K23" s="24">
        <v>279617</v>
      </c>
      <c r="L23" s="24">
        <v>279532</v>
      </c>
      <c r="M23" s="24">
        <v>279574</v>
      </c>
      <c r="N23" s="24">
        <v>838723</v>
      </c>
      <c r="O23" s="24"/>
      <c r="P23" s="24"/>
      <c r="Q23" s="24"/>
      <c r="R23" s="24"/>
      <c r="S23" s="24"/>
      <c r="T23" s="24"/>
      <c r="U23" s="24"/>
      <c r="V23" s="24"/>
      <c r="W23" s="24">
        <v>1658993</v>
      </c>
      <c r="X23" s="24">
        <v>6361668</v>
      </c>
      <c r="Y23" s="24">
        <v>-4702675</v>
      </c>
      <c r="Z23" s="6">
        <v>-73.92</v>
      </c>
      <c r="AA23" s="22">
        <v>12723340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175340170</v>
      </c>
      <c r="D25" s="44">
        <f>+D5+D9+D15+D19+D24</f>
        <v>0</v>
      </c>
      <c r="E25" s="45">
        <f t="shared" si="4"/>
        <v>174056997</v>
      </c>
      <c r="F25" s="46">
        <f t="shared" si="4"/>
        <v>174056997</v>
      </c>
      <c r="G25" s="46">
        <f t="shared" si="4"/>
        <v>62449538</v>
      </c>
      <c r="H25" s="46">
        <f t="shared" si="4"/>
        <v>8068441</v>
      </c>
      <c r="I25" s="46">
        <f t="shared" si="4"/>
        <v>6203165</v>
      </c>
      <c r="J25" s="46">
        <f t="shared" si="4"/>
        <v>76721144</v>
      </c>
      <c r="K25" s="46">
        <f t="shared" si="4"/>
        <v>5204702</v>
      </c>
      <c r="L25" s="46">
        <f t="shared" si="4"/>
        <v>5587791</v>
      </c>
      <c r="M25" s="46">
        <f t="shared" si="4"/>
        <v>27088853</v>
      </c>
      <c r="N25" s="46">
        <f t="shared" si="4"/>
        <v>37881346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114602490</v>
      </c>
      <c r="X25" s="46">
        <f t="shared" si="4"/>
        <v>87027960</v>
      </c>
      <c r="Y25" s="46">
        <f t="shared" si="4"/>
        <v>27574530</v>
      </c>
      <c r="Z25" s="47">
        <f>+IF(X25&lt;&gt;0,+(Y25/X25)*100,0)</f>
        <v>31.68467926859368</v>
      </c>
      <c r="AA25" s="44">
        <f>+AA5+AA9+AA15+AA19+AA24</f>
        <v>174056997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143391859</v>
      </c>
      <c r="D28" s="19">
        <f>SUM(D29:D31)</f>
        <v>0</v>
      </c>
      <c r="E28" s="20">
        <f t="shared" si="5"/>
        <v>82425387</v>
      </c>
      <c r="F28" s="21">
        <f t="shared" si="5"/>
        <v>82425387</v>
      </c>
      <c r="G28" s="21">
        <f t="shared" si="5"/>
        <v>3515682</v>
      </c>
      <c r="H28" s="21">
        <f t="shared" si="5"/>
        <v>2653172</v>
      </c>
      <c r="I28" s="21">
        <f t="shared" si="5"/>
        <v>3701797</v>
      </c>
      <c r="J28" s="21">
        <f t="shared" si="5"/>
        <v>9870651</v>
      </c>
      <c r="K28" s="21">
        <f t="shared" si="5"/>
        <v>3329350</v>
      </c>
      <c r="L28" s="21">
        <f t="shared" si="5"/>
        <v>2688305</v>
      </c>
      <c r="M28" s="21">
        <f t="shared" si="5"/>
        <v>3213313</v>
      </c>
      <c r="N28" s="21">
        <f t="shared" si="5"/>
        <v>9230968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19101619</v>
      </c>
      <c r="X28" s="21">
        <f t="shared" si="5"/>
        <v>41213346</v>
      </c>
      <c r="Y28" s="21">
        <f t="shared" si="5"/>
        <v>-22111727</v>
      </c>
      <c r="Z28" s="4">
        <f>+IF(X28&lt;&gt;0,+(Y28/X28)*100,0)</f>
        <v>-53.65186073462708</v>
      </c>
      <c r="AA28" s="19">
        <f>SUM(AA29:AA31)</f>
        <v>82425387</v>
      </c>
    </row>
    <row r="29" spans="1:27" ht="12.75">
      <c r="A29" s="5" t="s">
        <v>33</v>
      </c>
      <c r="B29" s="3"/>
      <c r="C29" s="22">
        <v>6457425</v>
      </c>
      <c r="D29" s="22"/>
      <c r="E29" s="23">
        <v>18043543</v>
      </c>
      <c r="F29" s="24">
        <v>18043543</v>
      </c>
      <c r="G29" s="24">
        <v>1152758</v>
      </c>
      <c r="H29" s="24">
        <v>1004373</v>
      </c>
      <c r="I29" s="24">
        <v>1274260</v>
      </c>
      <c r="J29" s="24">
        <v>3431391</v>
      </c>
      <c r="K29" s="24">
        <v>1144886</v>
      </c>
      <c r="L29" s="24">
        <v>1143861</v>
      </c>
      <c r="M29" s="24">
        <v>1069530</v>
      </c>
      <c r="N29" s="24">
        <v>3358277</v>
      </c>
      <c r="O29" s="24"/>
      <c r="P29" s="24"/>
      <c r="Q29" s="24"/>
      <c r="R29" s="24"/>
      <c r="S29" s="24"/>
      <c r="T29" s="24"/>
      <c r="U29" s="24"/>
      <c r="V29" s="24"/>
      <c r="W29" s="24">
        <v>6789668</v>
      </c>
      <c r="X29" s="24">
        <v>9021618</v>
      </c>
      <c r="Y29" s="24">
        <v>-2231950</v>
      </c>
      <c r="Z29" s="6">
        <v>-24.74</v>
      </c>
      <c r="AA29" s="22">
        <v>18043543</v>
      </c>
    </row>
    <row r="30" spans="1:27" ht="12.75">
      <c r="A30" s="5" t="s">
        <v>34</v>
      </c>
      <c r="B30" s="3"/>
      <c r="C30" s="25">
        <v>136109723</v>
      </c>
      <c r="D30" s="25"/>
      <c r="E30" s="26">
        <v>64381844</v>
      </c>
      <c r="F30" s="27">
        <v>64381844</v>
      </c>
      <c r="G30" s="27">
        <v>1801943</v>
      </c>
      <c r="H30" s="27">
        <v>931638</v>
      </c>
      <c r="I30" s="27">
        <v>1746132</v>
      </c>
      <c r="J30" s="27">
        <v>4479713</v>
      </c>
      <c r="K30" s="27">
        <v>1577615</v>
      </c>
      <c r="L30" s="27">
        <v>924155</v>
      </c>
      <c r="M30" s="27">
        <v>1314261</v>
      </c>
      <c r="N30" s="27">
        <v>3816031</v>
      </c>
      <c r="O30" s="27"/>
      <c r="P30" s="27"/>
      <c r="Q30" s="27"/>
      <c r="R30" s="27"/>
      <c r="S30" s="27"/>
      <c r="T30" s="27"/>
      <c r="U30" s="27"/>
      <c r="V30" s="27"/>
      <c r="W30" s="27">
        <v>8295744</v>
      </c>
      <c r="X30" s="27">
        <v>32191728</v>
      </c>
      <c r="Y30" s="27">
        <v>-23895984</v>
      </c>
      <c r="Z30" s="7">
        <v>-74.23</v>
      </c>
      <c r="AA30" s="25">
        <v>64381844</v>
      </c>
    </row>
    <row r="31" spans="1:27" ht="12.75">
      <c r="A31" s="5" t="s">
        <v>35</v>
      </c>
      <c r="B31" s="3"/>
      <c r="C31" s="22">
        <v>824711</v>
      </c>
      <c r="D31" s="22"/>
      <c r="E31" s="23"/>
      <c r="F31" s="24"/>
      <c r="G31" s="24">
        <v>560981</v>
      </c>
      <c r="H31" s="24">
        <v>717161</v>
      </c>
      <c r="I31" s="24">
        <v>681405</v>
      </c>
      <c r="J31" s="24">
        <v>1959547</v>
      </c>
      <c r="K31" s="24">
        <v>606849</v>
      </c>
      <c r="L31" s="24">
        <v>620289</v>
      </c>
      <c r="M31" s="24">
        <v>829522</v>
      </c>
      <c r="N31" s="24">
        <v>2056660</v>
      </c>
      <c r="O31" s="24"/>
      <c r="P31" s="24"/>
      <c r="Q31" s="24"/>
      <c r="R31" s="24"/>
      <c r="S31" s="24"/>
      <c r="T31" s="24"/>
      <c r="U31" s="24"/>
      <c r="V31" s="24"/>
      <c r="W31" s="24">
        <v>4016207</v>
      </c>
      <c r="X31" s="24"/>
      <c r="Y31" s="24">
        <v>4016207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792928</v>
      </c>
      <c r="D32" s="19">
        <f>SUM(D33:D37)</f>
        <v>0</v>
      </c>
      <c r="E32" s="20">
        <f t="shared" si="6"/>
        <v>12972810</v>
      </c>
      <c r="F32" s="21">
        <f t="shared" si="6"/>
        <v>12972810</v>
      </c>
      <c r="G32" s="21">
        <f t="shared" si="6"/>
        <v>882241</v>
      </c>
      <c r="H32" s="21">
        <f t="shared" si="6"/>
        <v>1091828</v>
      </c>
      <c r="I32" s="21">
        <f t="shared" si="6"/>
        <v>1575352</v>
      </c>
      <c r="J32" s="21">
        <f t="shared" si="6"/>
        <v>3549421</v>
      </c>
      <c r="K32" s="21">
        <f t="shared" si="6"/>
        <v>942886</v>
      </c>
      <c r="L32" s="21">
        <f t="shared" si="6"/>
        <v>1932064</v>
      </c>
      <c r="M32" s="21">
        <f t="shared" si="6"/>
        <v>2039427</v>
      </c>
      <c r="N32" s="21">
        <f t="shared" si="6"/>
        <v>4914377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8463798</v>
      </c>
      <c r="X32" s="21">
        <f t="shared" si="6"/>
        <v>6486060</v>
      </c>
      <c r="Y32" s="21">
        <f t="shared" si="6"/>
        <v>1977738</v>
      </c>
      <c r="Z32" s="4">
        <f>+IF(X32&lt;&gt;0,+(Y32/X32)*100,0)</f>
        <v>30.492132357702516</v>
      </c>
      <c r="AA32" s="19">
        <f>SUM(AA33:AA37)</f>
        <v>12972810</v>
      </c>
    </row>
    <row r="33" spans="1:27" ht="12.75">
      <c r="A33" s="5" t="s">
        <v>37</v>
      </c>
      <c r="B33" s="3"/>
      <c r="C33" s="22">
        <v>792928</v>
      </c>
      <c r="D33" s="22"/>
      <c r="E33" s="23">
        <v>10467810</v>
      </c>
      <c r="F33" s="24">
        <v>10467810</v>
      </c>
      <c r="G33" s="24">
        <v>882241</v>
      </c>
      <c r="H33" s="24">
        <v>1091828</v>
      </c>
      <c r="I33" s="24">
        <v>1575352</v>
      </c>
      <c r="J33" s="24">
        <v>3549421</v>
      </c>
      <c r="K33" s="24">
        <v>940397</v>
      </c>
      <c r="L33" s="24">
        <v>1063714</v>
      </c>
      <c r="M33" s="24">
        <v>1198774</v>
      </c>
      <c r="N33" s="24">
        <v>3202885</v>
      </c>
      <c r="O33" s="24"/>
      <c r="P33" s="24"/>
      <c r="Q33" s="24"/>
      <c r="R33" s="24"/>
      <c r="S33" s="24"/>
      <c r="T33" s="24"/>
      <c r="U33" s="24"/>
      <c r="V33" s="24"/>
      <c r="W33" s="24">
        <v>6752306</v>
      </c>
      <c r="X33" s="24">
        <v>5233692</v>
      </c>
      <c r="Y33" s="24">
        <v>1518614</v>
      </c>
      <c r="Z33" s="6">
        <v>29.02</v>
      </c>
      <c r="AA33" s="22">
        <v>10467810</v>
      </c>
    </row>
    <row r="34" spans="1:27" ht="12.75">
      <c r="A34" s="5" t="s">
        <v>38</v>
      </c>
      <c r="B34" s="3"/>
      <c r="C34" s="22"/>
      <c r="D34" s="22"/>
      <c r="E34" s="23">
        <v>107000</v>
      </c>
      <c r="F34" s="24">
        <v>107000</v>
      </c>
      <c r="G34" s="24"/>
      <c r="H34" s="24"/>
      <c r="I34" s="24"/>
      <c r="J34" s="24"/>
      <c r="K34" s="24">
        <v>2489</v>
      </c>
      <c r="L34" s="24">
        <v>868350</v>
      </c>
      <c r="M34" s="24">
        <v>840653</v>
      </c>
      <c r="N34" s="24">
        <v>1711492</v>
      </c>
      <c r="O34" s="24"/>
      <c r="P34" s="24"/>
      <c r="Q34" s="24"/>
      <c r="R34" s="24"/>
      <c r="S34" s="24"/>
      <c r="T34" s="24"/>
      <c r="U34" s="24"/>
      <c r="V34" s="24"/>
      <c r="W34" s="24">
        <v>1711492</v>
      </c>
      <c r="X34" s="24">
        <v>53502</v>
      </c>
      <c r="Y34" s="24">
        <v>1657990</v>
      </c>
      <c r="Z34" s="6">
        <v>3098.93</v>
      </c>
      <c r="AA34" s="22">
        <v>107000</v>
      </c>
    </row>
    <row r="35" spans="1:27" ht="12.75">
      <c r="A35" s="5" t="s">
        <v>39</v>
      </c>
      <c r="B35" s="3"/>
      <c r="C35" s="22"/>
      <c r="D35" s="22"/>
      <c r="E35" s="23">
        <v>2398000</v>
      </c>
      <c r="F35" s="24">
        <v>2398000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1198866</v>
      </c>
      <c r="Y35" s="24">
        <v>-1198866</v>
      </c>
      <c r="Z35" s="6">
        <v>-100</v>
      </c>
      <c r="AA35" s="22">
        <v>2398000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1567396</v>
      </c>
      <c r="D38" s="19">
        <f>SUM(D39:D41)</f>
        <v>0</v>
      </c>
      <c r="E38" s="20">
        <f t="shared" si="7"/>
        <v>14065675</v>
      </c>
      <c r="F38" s="21">
        <f t="shared" si="7"/>
        <v>14065675</v>
      </c>
      <c r="G38" s="21">
        <f t="shared" si="7"/>
        <v>823905</v>
      </c>
      <c r="H38" s="21">
        <f t="shared" si="7"/>
        <v>1002699</v>
      </c>
      <c r="I38" s="21">
        <f t="shared" si="7"/>
        <v>934611</v>
      </c>
      <c r="J38" s="21">
        <f t="shared" si="7"/>
        <v>2761215</v>
      </c>
      <c r="K38" s="21">
        <f t="shared" si="7"/>
        <v>1038335</v>
      </c>
      <c r="L38" s="21">
        <f t="shared" si="7"/>
        <v>1334648</v>
      </c>
      <c r="M38" s="21">
        <f t="shared" si="7"/>
        <v>1121193</v>
      </c>
      <c r="N38" s="21">
        <f t="shared" si="7"/>
        <v>3494176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6255391</v>
      </c>
      <c r="X38" s="21">
        <f t="shared" si="7"/>
        <v>7032840</v>
      </c>
      <c r="Y38" s="21">
        <f t="shared" si="7"/>
        <v>-777449</v>
      </c>
      <c r="Z38" s="4">
        <f>+IF(X38&lt;&gt;0,+(Y38/X38)*100,0)</f>
        <v>-11.054552641607089</v>
      </c>
      <c r="AA38" s="19">
        <f>SUM(AA39:AA41)</f>
        <v>14065675</v>
      </c>
    </row>
    <row r="39" spans="1:27" ht="12.7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2.75">
      <c r="A40" s="5" t="s">
        <v>44</v>
      </c>
      <c r="B40" s="3"/>
      <c r="C40" s="22">
        <v>1567396</v>
      </c>
      <c r="D40" s="22"/>
      <c r="E40" s="23">
        <v>14065675</v>
      </c>
      <c r="F40" s="24">
        <v>14065675</v>
      </c>
      <c r="G40" s="24">
        <v>823905</v>
      </c>
      <c r="H40" s="24">
        <v>1002699</v>
      </c>
      <c r="I40" s="24">
        <v>934611</v>
      </c>
      <c r="J40" s="24">
        <v>2761215</v>
      </c>
      <c r="K40" s="24">
        <v>1038335</v>
      </c>
      <c r="L40" s="24">
        <v>1334648</v>
      </c>
      <c r="M40" s="24">
        <v>1121193</v>
      </c>
      <c r="N40" s="24">
        <v>3494176</v>
      </c>
      <c r="O40" s="24"/>
      <c r="P40" s="24"/>
      <c r="Q40" s="24"/>
      <c r="R40" s="24"/>
      <c r="S40" s="24"/>
      <c r="T40" s="24"/>
      <c r="U40" s="24"/>
      <c r="V40" s="24"/>
      <c r="W40" s="24">
        <v>6255391</v>
      </c>
      <c r="X40" s="24">
        <v>7032840</v>
      </c>
      <c r="Y40" s="24">
        <v>-777449</v>
      </c>
      <c r="Z40" s="6">
        <v>-11.05</v>
      </c>
      <c r="AA40" s="22">
        <v>14065675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37148275</v>
      </c>
      <c r="D42" s="19">
        <f>SUM(D43:D46)</f>
        <v>0</v>
      </c>
      <c r="E42" s="20">
        <f t="shared" si="8"/>
        <v>71317450</v>
      </c>
      <c r="F42" s="21">
        <f t="shared" si="8"/>
        <v>71317450</v>
      </c>
      <c r="G42" s="21">
        <f t="shared" si="8"/>
        <v>3709537</v>
      </c>
      <c r="H42" s="21">
        <f t="shared" si="8"/>
        <v>2124564</v>
      </c>
      <c r="I42" s="21">
        <f t="shared" si="8"/>
        <v>2470867</v>
      </c>
      <c r="J42" s="21">
        <f t="shared" si="8"/>
        <v>8304968</v>
      </c>
      <c r="K42" s="21">
        <f t="shared" si="8"/>
        <v>6436216</v>
      </c>
      <c r="L42" s="21">
        <f t="shared" si="8"/>
        <v>4810045</v>
      </c>
      <c r="M42" s="21">
        <f t="shared" si="8"/>
        <v>4351368</v>
      </c>
      <c r="N42" s="21">
        <f t="shared" si="8"/>
        <v>15597629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23902597</v>
      </c>
      <c r="X42" s="21">
        <f t="shared" si="8"/>
        <v>35658726</v>
      </c>
      <c r="Y42" s="21">
        <f t="shared" si="8"/>
        <v>-11756129</v>
      </c>
      <c r="Z42" s="4">
        <f>+IF(X42&lt;&gt;0,+(Y42/X42)*100,0)</f>
        <v>-32.96844929344924</v>
      </c>
      <c r="AA42" s="19">
        <f>SUM(AA43:AA46)</f>
        <v>71317450</v>
      </c>
    </row>
    <row r="43" spans="1:27" ht="12.75">
      <c r="A43" s="5" t="s">
        <v>47</v>
      </c>
      <c r="B43" s="3"/>
      <c r="C43" s="22">
        <v>33352395</v>
      </c>
      <c r="D43" s="22"/>
      <c r="E43" s="23">
        <v>35463875</v>
      </c>
      <c r="F43" s="24">
        <v>35463875</v>
      </c>
      <c r="G43" s="24">
        <v>1667238</v>
      </c>
      <c r="H43" s="24">
        <v>137427</v>
      </c>
      <c r="I43" s="24">
        <v>949251</v>
      </c>
      <c r="J43" s="24">
        <v>2753916</v>
      </c>
      <c r="K43" s="24">
        <v>4299997</v>
      </c>
      <c r="L43" s="24">
        <v>289183</v>
      </c>
      <c r="M43" s="24">
        <v>436734</v>
      </c>
      <c r="N43" s="24">
        <v>5025914</v>
      </c>
      <c r="O43" s="24"/>
      <c r="P43" s="24"/>
      <c r="Q43" s="24"/>
      <c r="R43" s="24"/>
      <c r="S43" s="24"/>
      <c r="T43" s="24"/>
      <c r="U43" s="24"/>
      <c r="V43" s="24"/>
      <c r="W43" s="24">
        <v>7779830</v>
      </c>
      <c r="X43" s="24">
        <v>17731938</v>
      </c>
      <c r="Y43" s="24">
        <v>-9952108</v>
      </c>
      <c r="Z43" s="6">
        <v>-56.13</v>
      </c>
      <c r="AA43" s="22">
        <v>35463875</v>
      </c>
    </row>
    <row r="44" spans="1:27" ht="12.75">
      <c r="A44" s="5" t="s">
        <v>48</v>
      </c>
      <c r="B44" s="3"/>
      <c r="C44" s="22">
        <v>3424941</v>
      </c>
      <c r="D44" s="22"/>
      <c r="E44" s="23">
        <v>13925593</v>
      </c>
      <c r="F44" s="24">
        <v>13925593</v>
      </c>
      <c r="G44" s="24">
        <v>845961</v>
      </c>
      <c r="H44" s="24">
        <v>638246</v>
      </c>
      <c r="I44" s="24">
        <v>354798</v>
      </c>
      <c r="J44" s="24">
        <v>1839005</v>
      </c>
      <c r="K44" s="24">
        <v>790646</v>
      </c>
      <c r="L44" s="24">
        <v>1430231</v>
      </c>
      <c r="M44" s="24">
        <v>783329</v>
      </c>
      <c r="N44" s="24">
        <v>3004206</v>
      </c>
      <c r="O44" s="24"/>
      <c r="P44" s="24"/>
      <c r="Q44" s="24"/>
      <c r="R44" s="24"/>
      <c r="S44" s="24"/>
      <c r="T44" s="24"/>
      <c r="U44" s="24"/>
      <c r="V44" s="24"/>
      <c r="W44" s="24">
        <v>4843211</v>
      </c>
      <c r="X44" s="24">
        <v>6962796</v>
      </c>
      <c r="Y44" s="24">
        <v>-2119585</v>
      </c>
      <c r="Z44" s="6">
        <v>-30.44</v>
      </c>
      <c r="AA44" s="22">
        <v>13925593</v>
      </c>
    </row>
    <row r="45" spans="1:27" ht="12.75">
      <c r="A45" s="5" t="s">
        <v>49</v>
      </c>
      <c r="B45" s="3"/>
      <c r="C45" s="25">
        <v>370939</v>
      </c>
      <c r="D45" s="25"/>
      <c r="E45" s="26">
        <v>12548066</v>
      </c>
      <c r="F45" s="27">
        <v>12548066</v>
      </c>
      <c r="G45" s="27">
        <v>553167</v>
      </c>
      <c r="H45" s="27">
        <v>683270</v>
      </c>
      <c r="I45" s="27">
        <v>565329</v>
      </c>
      <c r="J45" s="27">
        <v>1801766</v>
      </c>
      <c r="K45" s="27">
        <v>739269</v>
      </c>
      <c r="L45" s="27">
        <v>2447868</v>
      </c>
      <c r="M45" s="27">
        <v>2465286</v>
      </c>
      <c r="N45" s="27">
        <v>5652423</v>
      </c>
      <c r="O45" s="27"/>
      <c r="P45" s="27"/>
      <c r="Q45" s="27"/>
      <c r="R45" s="27"/>
      <c r="S45" s="27"/>
      <c r="T45" s="27"/>
      <c r="U45" s="27"/>
      <c r="V45" s="27"/>
      <c r="W45" s="27">
        <v>7454189</v>
      </c>
      <c r="X45" s="27">
        <v>6274032</v>
      </c>
      <c r="Y45" s="27">
        <v>1180157</v>
      </c>
      <c r="Z45" s="7">
        <v>18.81</v>
      </c>
      <c r="AA45" s="25">
        <v>12548066</v>
      </c>
    </row>
    <row r="46" spans="1:27" ht="12.75">
      <c r="A46" s="5" t="s">
        <v>50</v>
      </c>
      <c r="B46" s="3"/>
      <c r="C46" s="22"/>
      <c r="D46" s="22"/>
      <c r="E46" s="23">
        <v>9379916</v>
      </c>
      <c r="F46" s="24">
        <v>9379916</v>
      </c>
      <c r="G46" s="24">
        <v>643171</v>
      </c>
      <c r="H46" s="24">
        <v>665621</v>
      </c>
      <c r="I46" s="24">
        <v>601489</v>
      </c>
      <c r="J46" s="24">
        <v>1910281</v>
      </c>
      <c r="K46" s="24">
        <v>606304</v>
      </c>
      <c r="L46" s="24">
        <v>642763</v>
      </c>
      <c r="M46" s="24">
        <v>666019</v>
      </c>
      <c r="N46" s="24">
        <v>1915086</v>
      </c>
      <c r="O46" s="24"/>
      <c r="P46" s="24"/>
      <c r="Q46" s="24"/>
      <c r="R46" s="24"/>
      <c r="S46" s="24"/>
      <c r="T46" s="24"/>
      <c r="U46" s="24"/>
      <c r="V46" s="24"/>
      <c r="W46" s="24">
        <v>3825367</v>
      </c>
      <c r="X46" s="24">
        <v>4689960</v>
      </c>
      <c r="Y46" s="24">
        <v>-864593</v>
      </c>
      <c r="Z46" s="6">
        <v>-18.43</v>
      </c>
      <c r="AA46" s="22">
        <v>9379916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182900458</v>
      </c>
      <c r="D48" s="44">
        <f>+D28+D32+D38+D42+D47</f>
        <v>0</v>
      </c>
      <c r="E48" s="45">
        <f t="shared" si="9"/>
        <v>180781322</v>
      </c>
      <c r="F48" s="46">
        <f t="shared" si="9"/>
        <v>180781322</v>
      </c>
      <c r="G48" s="46">
        <f t="shared" si="9"/>
        <v>8931365</v>
      </c>
      <c r="H48" s="46">
        <f t="shared" si="9"/>
        <v>6872263</v>
      </c>
      <c r="I48" s="46">
        <f t="shared" si="9"/>
        <v>8682627</v>
      </c>
      <c r="J48" s="46">
        <f t="shared" si="9"/>
        <v>24486255</v>
      </c>
      <c r="K48" s="46">
        <f t="shared" si="9"/>
        <v>11746787</v>
      </c>
      <c r="L48" s="46">
        <f t="shared" si="9"/>
        <v>10765062</v>
      </c>
      <c r="M48" s="46">
        <f t="shared" si="9"/>
        <v>10725301</v>
      </c>
      <c r="N48" s="46">
        <f t="shared" si="9"/>
        <v>33237150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57723405</v>
      </c>
      <c r="X48" s="46">
        <f t="shared" si="9"/>
        <v>90390972</v>
      </c>
      <c r="Y48" s="46">
        <f t="shared" si="9"/>
        <v>-32667567</v>
      </c>
      <c r="Z48" s="47">
        <f>+IF(X48&lt;&gt;0,+(Y48/X48)*100,0)</f>
        <v>-36.14029839174647</v>
      </c>
      <c r="AA48" s="44">
        <f>+AA28+AA32+AA38+AA42+AA47</f>
        <v>180781322</v>
      </c>
    </row>
    <row r="49" spans="1:27" ht="12.75">
      <c r="A49" s="14" t="s">
        <v>58</v>
      </c>
      <c r="B49" s="15"/>
      <c r="C49" s="48">
        <f aca="true" t="shared" si="10" ref="C49:Y49">+C25-C48</f>
        <v>-7560288</v>
      </c>
      <c r="D49" s="48">
        <f>+D25-D48</f>
        <v>0</v>
      </c>
      <c r="E49" s="49">
        <f t="shared" si="10"/>
        <v>-6724325</v>
      </c>
      <c r="F49" s="50">
        <f t="shared" si="10"/>
        <v>-6724325</v>
      </c>
      <c r="G49" s="50">
        <f t="shared" si="10"/>
        <v>53518173</v>
      </c>
      <c r="H49" s="50">
        <f t="shared" si="10"/>
        <v>1196178</v>
      </c>
      <c r="I49" s="50">
        <f t="shared" si="10"/>
        <v>-2479462</v>
      </c>
      <c r="J49" s="50">
        <f t="shared" si="10"/>
        <v>52234889</v>
      </c>
      <c r="K49" s="50">
        <f t="shared" si="10"/>
        <v>-6542085</v>
      </c>
      <c r="L49" s="50">
        <f t="shared" si="10"/>
        <v>-5177271</v>
      </c>
      <c r="M49" s="50">
        <f t="shared" si="10"/>
        <v>16363552</v>
      </c>
      <c r="N49" s="50">
        <f t="shared" si="10"/>
        <v>4644196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56879085</v>
      </c>
      <c r="X49" s="50">
        <f>IF(F25=F48,0,X25-X48)</f>
        <v>-3363012</v>
      </c>
      <c r="Y49" s="50">
        <f t="shared" si="10"/>
        <v>60242097</v>
      </c>
      <c r="Z49" s="51">
        <f>+IF(X49&lt;&gt;0,+(Y49/X49)*100,0)</f>
        <v>-1791.3137687287467</v>
      </c>
      <c r="AA49" s="48">
        <f>+AA25-AA48</f>
        <v>-6724325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87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901475624</v>
      </c>
      <c r="D5" s="19">
        <f>SUM(D6:D8)</f>
        <v>0</v>
      </c>
      <c r="E5" s="20">
        <f t="shared" si="0"/>
        <v>1264073375</v>
      </c>
      <c r="F5" s="21">
        <f t="shared" si="0"/>
        <v>1264073375</v>
      </c>
      <c r="G5" s="21">
        <f t="shared" si="0"/>
        <v>298572012</v>
      </c>
      <c r="H5" s="21">
        <f t="shared" si="0"/>
        <v>41726934</v>
      </c>
      <c r="I5" s="21">
        <f t="shared" si="0"/>
        <v>41741646</v>
      </c>
      <c r="J5" s="21">
        <f t="shared" si="0"/>
        <v>382040592</v>
      </c>
      <c r="K5" s="21">
        <f t="shared" si="0"/>
        <v>55970780</v>
      </c>
      <c r="L5" s="21">
        <f t="shared" si="0"/>
        <v>42649352</v>
      </c>
      <c r="M5" s="21">
        <f t="shared" si="0"/>
        <v>161693575</v>
      </c>
      <c r="N5" s="21">
        <f t="shared" si="0"/>
        <v>260313707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642354299</v>
      </c>
      <c r="X5" s="21">
        <f t="shared" si="0"/>
        <v>632036688</v>
      </c>
      <c r="Y5" s="21">
        <f t="shared" si="0"/>
        <v>10317611</v>
      </c>
      <c r="Z5" s="4">
        <f>+IF(X5&lt;&gt;0,+(Y5/X5)*100,0)</f>
        <v>1.6324386219807543</v>
      </c>
      <c r="AA5" s="19">
        <f>SUM(AA6:AA8)</f>
        <v>1264073375</v>
      </c>
    </row>
    <row r="6" spans="1:27" ht="12.75">
      <c r="A6" s="5" t="s">
        <v>33</v>
      </c>
      <c r="B6" s="3"/>
      <c r="C6" s="22">
        <v>541207273</v>
      </c>
      <c r="D6" s="22"/>
      <c r="E6" s="23">
        <v>674658000</v>
      </c>
      <c r="F6" s="24">
        <v>674658000</v>
      </c>
      <c r="G6" s="24">
        <v>266946000</v>
      </c>
      <c r="H6" s="24"/>
      <c r="I6" s="24"/>
      <c r="J6" s="24">
        <v>266946000</v>
      </c>
      <c r="K6" s="24">
        <v>14000000</v>
      </c>
      <c r="L6" s="24"/>
      <c r="M6" s="24">
        <v>145222000</v>
      </c>
      <c r="N6" s="24">
        <v>159222000</v>
      </c>
      <c r="O6" s="24"/>
      <c r="P6" s="24"/>
      <c r="Q6" s="24"/>
      <c r="R6" s="24"/>
      <c r="S6" s="24"/>
      <c r="T6" s="24"/>
      <c r="U6" s="24"/>
      <c r="V6" s="24"/>
      <c r="W6" s="24">
        <v>426168000</v>
      </c>
      <c r="X6" s="24">
        <v>337329000</v>
      </c>
      <c r="Y6" s="24">
        <v>88839000</v>
      </c>
      <c r="Z6" s="6">
        <v>26.34</v>
      </c>
      <c r="AA6" s="22">
        <v>674658000</v>
      </c>
    </row>
    <row r="7" spans="1:27" ht="12.75">
      <c r="A7" s="5" t="s">
        <v>34</v>
      </c>
      <c r="B7" s="3"/>
      <c r="C7" s="25">
        <v>360260871</v>
      </c>
      <c r="D7" s="25"/>
      <c r="E7" s="26">
        <v>589415375</v>
      </c>
      <c r="F7" s="27">
        <v>589415375</v>
      </c>
      <c r="G7" s="27">
        <v>31626012</v>
      </c>
      <c r="H7" s="27">
        <v>41726934</v>
      </c>
      <c r="I7" s="27">
        <v>41741646</v>
      </c>
      <c r="J7" s="27">
        <v>115094592</v>
      </c>
      <c r="K7" s="27">
        <v>41970780</v>
      </c>
      <c r="L7" s="27">
        <v>42649352</v>
      </c>
      <c r="M7" s="27">
        <v>16471575</v>
      </c>
      <c r="N7" s="27">
        <v>101091707</v>
      </c>
      <c r="O7" s="27"/>
      <c r="P7" s="27"/>
      <c r="Q7" s="27"/>
      <c r="R7" s="27"/>
      <c r="S7" s="27"/>
      <c r="T7" s="27"/>
      <c r="U7" s="27"/>
      <c r="V7" s="27"/>
      <c r="W7" s="27">
        <v>216186299</v>
      </c>
      <c r="X7" s="27">
        <v>294707688</v>
      </c>
      <c r="Y7" s="27">
        <v>-78521389</v>
      </c>
      <c r="Z7" s="7">
        <v>-26.64</v>
      </c>
      <c r="AA7" s="25">
        <v>589415375</v>
      </c>
    </row>
    <row r="8" spans="1:27" ht="12.75">
      <c r="A8" s="5" t="s">
        <v>35</v>
      </c>
      <c r="B8" s="3"/>
      <c r="C8" s="22">
        <v>7480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28542862</v>
      </c>
      <c r="D9" s="19">
        <f>SUM(D10:D14)</f>
        <v>0</v>
      </c>
      <c r="E9" s="20">
        <f t="shared" si="1"/>
        <v>23768669</v>
      </c>
      <c r="F9" s="21">
        <f t="shared" si="1"/>
        <v>23768669</v>
      </c>
      <c r="G9" s="21">
        <f t="shared" si="1"/>
        <v>18443747</v>
      </c>
      <c r="H9" s="21">
        <f t="shared" si="1"/>
        <v>1397662</v>
      </c>
      <c r="I9" s="21">
        <f t="shared" si="1"/>
        <v>1864711</v>
      </c>
      <c r="J9" s="21">
        <f t="shared" si="1"/>
        <v>21706120</v>
      </c>
      <c r="K9" s="21">
        <f t="shared" si="1"/>
        <v>2023433</v>
      </c>
      <c r="L9" s="21">
        <f t="shared" si="1"/>
        <v>362756</v>
      </c>
      <c r="M9" s="21">
        <f t="shared" si="1"/>
        <v>1390172</v>
      </c>
      <c r="N9" s="21">
        <f t="shared" si="1"/>
        <v>3776361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25482481</v>
      </c>
      <c r="X9" s="21">
        <f t="shared" si="1"/>
        <v>11884332</v>
      </c>
      <c r="Y9" s="21">
        <f t="shared" si="1"/>
        <v>13598149</v>
      </c>
      <c r="Z9" s="4">
        <f>+IF(X9&lt;&gt;0,+(Y9/X9)*100,0)</f>
        <v>114.42081052599337</v>
      </c>
      <c r="AA9" s="19">
        <f>SUM(AA10:AA14)</f>
        <v>23768669</v>
      </c>
    </row>
    <row r="10" spans="1:27" ht="12.75">
      <c r="A10" s="5" t="s">
        <v>37</v>
      </c>
      <c r="B10" s="3"/>
      <c r="C10" s="22">
        <v>2427405</v>
      </c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>
        <v>33867</v>
      </c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12118107</v>
      </c>
      <c r="D12" s="22"/>
      <c r="E12" s="23"/>
      <c r="F12" s="24"/>
      <c r="G12" s="24">
        <v>459799</v>
      </c>
      <c r="H12" s="24">
        <v>228248</v>
      </c>
      <c r="I12" s="24">
        <v>250440</v>
      </c>
      <c r="J12" s="24">
        <v>938487</v>
      </c>
      <c r="K12" s="24">
        <v>361276</v>
      </c>
      <c r="L12" s="24">
        <v>169203</v>
      </c>
      <c r="M12" s="24">
        <v>136226</v>
      </c>
      <c r="N12" s="24">
        <v>666705</v>
      </c>
      <c r="O12" s="24"/>
      <c r="P12" s="24"/>
      <c r="Q12" s="24"/>
      <c r="R12" s="24"/>
      <c r="S12" s="24"/>
      <c r="T12" s="24"/>
      <c r="U12" s="24"/>
      <c r="V12" s="24"/>
      <c r="W12" s="24">
        <v>1605192</v>
      </c>
      <c r="X12" s="24"/>
      <c r="Y12" s="24">
        <v>1605192</v>
      </c>
      <c r="Z12" s="6">
        <v>0</v>
      </c>
      <c r="AA12" s="22"/>
    </row>
    <row r="13" spans="1:27" ht="12.75">
      <c r="A13" s="5" t="s">
        <v>40</v>
      </c>
      <c r="B13" s="3"/>
      <c r="C13" s="22">
        <v>13963483</v>
      </c>
      <c r="D13" s="22"/>
      <c r="E13" s="23">
        <v>23768669</v>
      </c>
      <c r="F13" s="24">
        <v>23768669</v>
      </c>
      <c r="G13" s="24">
        <v>17983948</v>
      </c>
      <c r="H13" s="24">
        <v>1169414</v>
      </c>
      <c r="I13" s="24">
        <v>1614271</v>
      </c>
      <c r="J13" s="24">
        <v>20767633</v>
      </c>
      <c r="K13" s="24">
        <v>1662157</v>
      </c>
      <c r="L13" s="24">
        <v>193553</v>
      </c>
      <c r="M13" s="24">
        <v>1253946</v>
      </c>
      <c r="N13" s="24">
        <v>3109656</v>
      </c>
      <c r="O13" s="24"/>
      <c r="P13" s="24"/>
      <c r="Q13" s="24"/>
      <c r="R13" s="24"/>
      <c r="S13" s="24"/>
      <c r="T13" s="24"/>
      <c r="U13" s="24"/>
      <c r="V13" s="24"/>
      <c r="W13" s="24">
        <v>23877289</v>
      </c>
      <c r="X13" s="24">
        <v>11884332</v>
      </c>
      <c r="Y13" s="24">
        <v>11992957</v>
      </c>
      <c r="Z13" s="6">
        <v>100.91</v>
      </c>
      <c r="AA13" s="22">
        <v>23768669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255622</v>
      </c>
      <c r="D15" s="19">
        <f>SUM(D16:D18)</f>
        <v>0</v>
      </c>
      <c r="E15" s="20">
        <f t="shared" si="2"/>
        <v>28395527</v>
      </c>
      <c r="F15" s="21">
        <f t="shared" si="2"/>
        <v>28395527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12671430</v>
      </c>
      <c r="Y15" s="21">
        <f t="shared" si="2"/>
        <v>-12671430</v>
      </c>
      <c r="Z15" s="4">
        <f>+IF(X15&lt;&gt;0,+(Y15/X15)*100,0)</f>
        <v>-100</v>
      </c>
      <c r="AA15" s="19">
        <f>SUM(AA16:AA18)</f>
        <v>28395527</v>
      </c>
    </row>
    <row r="16" spans="1:27" ht="12.75">
      <c r="A16" s="5" t="s">
        <v>43</v>
      </c>
      <c r="B16" s="3"/>
      <c r="C16" s="22">
        <v>245536</v>
      </c>
      <c r="D16" s="22"/>
      <c r="E16" s="23">
        <v>3052670</v>
      </c>
      <c r="F16" s="24">
        <v>3052670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3052670</v>
      </c>
    </row>
    <row r="17" spans="1:27" ht="12.75">
      <c r="A17" s="5" t="s">
        <v>44</v>
      </c>
      <c r="B17" s="3"/>
      <c r="C17" s="22">
        <v>10086</v>
      </c>
      <c r="D17" s="22"/>
      <c r="E17" s="23">
        <v>25342857</v>
      </c>
      <c r="F17" s="24">
        <v>25342857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12671430</v>
      </c>
      <c r="Y17" s="24">
        <v>-12671430</v>
      </c>
      <c r="Z17" s="6">
        <v>-100</v>
      </c>
      <c r="AA17" s="22">
        <v>25342857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1243281331</v>
      </c>
      <c r="D19" s="19">
        <f>SUM(D20:D23)</f>
        <v>0</v>
      </c>
      <c r="E19" s="20">
        <f t="shared" si="3"/>
        <v>1337466579</v>
      </c>
      <c r="F19" s="21">
        <f t="shared" si="3"/>
        <v>1337466579</v>
      </c>
      <c r="G19" s="21">
        <f t="shared" si="3"/>
        <v>142162979</v>
      </c>
      <c r="H19" s="21">
        <f t="shared" si="3"/>
        <v>109718706</v>
      </c>
      <c r="I19" s="21">
        <f t="shared" si="3"/>
        <v>105590750</v>
      </c>
      <c r="J19" s="21">
        <f t="shared" si="3"/>
        <v>357472435</v>
      </c>
      <c r="K19" s="21">
        <f t="shared" si="3"/>
        <v>98074923</v>
      </c>
      <c r="L19" s="21">
        <f t="shared" si="3"/>
        <v>117014535</v>
      </c>
      <c r="M19" s="21">
        <f t="shared" si="3"/>
        <v>95525191</v>
      </c>
      <c r="N19" s="21">
        <f t="shared" si="3"/>
        <v>310614649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668087084</v>
      </c>
      <c r="X19" s="21">
        <f t="shared" si="3"/>
        <v>668733282</v>
      </c>
      <c r="Y19" s="21">
        <f t="shared" si="3"/>
        <v>-646198</v>
      </c>
      <c r="Z19" s="4">
        <f>+IF(X19&lt;&gt;0,+(Y19/X19)*100,0)</f>
        <v>-0.09663015396323582</v>
      </c>
      <c r="AA19" s="19">
        <f>SUM(AA20:AA23)</f>
        <v>1337466579</v>
      </c>
    </row>
    <row r="20" spans="1:27" ht="12.75">
      <c r="A20" s="5" t="s">
        <v>47</v>
      </c>
      <c r="B20" s="3"/>
      <c r="C20" s="22">
        <v>545748217</v>
      </c>
      <c r="D20" s="22"/>
      <c r="E20" s="23">
        <v>697393602</v>
      </c>
      <c r="F20" s="24">
        <v>697393602</v>
      </c>
      <c r="G20" s="24">
        <v>99438136</v>
      </c>
      <c r="H20" s="24">
        <v>57931903</v>
      </c>
      <c r="I20" s="24">
        <v>55453189</v>
      </c>
      <c r="J20" s="24">
        <v>212823228</v>
      </c>
      <c r="K20" s="24">
        <v>47922263</v>
      </c>
      <c r="L20" s="24">
        <v>44920501</v>
      </c>
      <c r="M20" s="24">
        <v>44048943</v>
      </c>
      <c r="N20" s="24">
        <v>136891707</v>
      </c>
      <c r="O20" s="24"/>
      <c r="P20" s="24"/>
      <c r="Q20" s="24"/>
      <c r="R20" s="24"/>
      <c r="S20" s="24"/>
      <c r="T20" s="24"/>
      <c r="U20" s="24"/>
      <c r="V20" s="24"/>
      <c r="W20" s="24">
        <v>349714935</v>
      </c>
      <c r="X20" s="24">
        <v>348696798</v>
      </c>
      <c r="Y20" s="24">
        <v>1018137</v>
      </c>
      <c r="Z20" s="6">
        <v>0.29</v>
      </c>
      <c r="AA20" s="22">
        <v>697393602</v>
      </c>
    </row>
    <row r="21" spans="1:27" ht="12.75">
      <c r="A21" s="5" t="s">
        <v>48</v>
      </c>
      <c r="B21" s="3"/>
      <c r="C21" s="22">
        <v>397064632</v>
      </c>
      <c r="D21" s="22"/>
      <c r="E21" s="23">
        <v>373928102</v>
      </c>
      <c r="F21" s="24">
        <v>373928102</v>
      </c>
      <c r="G21" s="24">
        <v>27965882</v>
      </c>
      <c r="H21" s="24">
        <v>25763331</v>
      </c>
      <c r="I21" s="24">
        <v>24113985</v>
      </c>
      <c r="J21" s="24">
        <v>77843198</v>
      </c>
      <c r="K21" s="24">
        <v>24130899</v>
      </c>
      <c r="L21" s="24">
        <v>46068658</v>
      </c>
      <c r="M21" s="24">
        <v>25440429</v>
      </c>
      <c r="N21" s="24">
        <v>95639986</v>
      </c>
      <c r="O21" s="24"/>
      <c r="P21" s="24"/>
      <c r="Q21" s="24"/>
      <c r="R21" s="24"/>
      <c r="S21" s="24"/>
      <c r="T21" s="24"/>
      <c r="U21" s="24"/>
      <c r="V21" s="24"/>
      <c r="W21" s="24">
        <v>173483184</v>
      </c>
      <c r="X21" s="24">
        <v>186964050</v>
      </c>
      <c r="Y21" s="24">
        <v>-13480866</v>
      </c>
      <c r="Z21" s="6">
        <v>-7.21</v>
      </c>
      <c r="AA21" s="22">
        <v>373928102</v>
      </c>
    </row>
    <row r="22" spans="1:27" ht="12.75">
      <c r="A22" s="5" t="s">
        <v>49</v>
      </c>
      <c r="B22" s="3"/>
      <c r="C22" s="25">
        <v>181144049</v>
      </c>
      <c r="D22" s="25"/>
      <c r="E22" s="26">
        <v>155578326</v>
      </c>
      <c r="F22" s="27">
        <v>155578326</v>
      </c>
      <c r="G22" s="27">
        <v>3341450</v>
      </c>
      <c r="H22" s="27">
        <v>15998920</v>
      </c>
      <c r="I22" s="27">
        <v>15999011</v>
      </c>
      <c r="J22" s="27">
        <v>35339381</v>
      </c>
      <c r="K22" s="27">
        <v>15996852</v>
      </c>
      <c r="L22" s="27">
        <v>15999105</v>
      </c>
      <c r="M22" s="27">
        <v>16005400</v>
      </c>
      <c r="N22" s="27">
        <v>48001357</v>
      </c>
      <c r="O22" s="27"/>
      <c r="P22" s="27"/>
      <c r="Q22" s="27"/>
      <c r="R22" s="27"/>
      <c r="S22" s="27"/>
      <c r="T22" s="27"/>
      <c r="U22" s="27"/>
      <c r="V22" s="27"/>
      <c r="W22" s="27">
        <v>83340738</v>
      </c>
      <c r="X22" s="27">
        <v>77789160</v>
      </c>
      <c r="Y22" s="27">
        <v>5551578</v>
      </c>
      <c r="Z22" s="7">
        <v>7.14</v>
      </c>
      <c r="AA22" s="25">
        <v>155578326</v>
      </c>
    </row>
    <row r="23" spans="1:27" ht="12.75">
      <c r="A23" s="5" t="s">
        <v>50</v>
      </c>
      <c r="B23" s="3"/>
      <c r="C23" s="22">
        <v>119324433</v>
      </c>
      <c r="D23" s="22"/>
      <c r="E23" s="23">
        <v>110566549</v>
      </c>
      <c r="F23" s="24">
        <v>110566549</v>
      </c>
      <c r="G23" s="24">
        <v>11417511</v>
      </c>
      <c r="H23" s="24">
        <v>10024552</v>
      </c>
      <c r="I23" s="24">
        <v>10024565</v>
      </c>
      <c r="J23" s="24">
        <v>31466628</v>
      </c>
      <c r="K23" s="24">
        <v>10024909</v>
      </c>
      <c r="L23" s="24">
        <v>10026271</v>
      </c>
      <c r="M23" s="24">
        <v>10030419</v>
      </c>
      <c r="N23" s="24">
        <v>30081599</v>
      </c>
      <c r="O23" s="24"/>
      <c r="P23" s="24"/>
      <c r="Q23" s="24"/>
      <c r="R23" s="24"/>
      <c r="S23" s="24"/>
      <c r="T23" s="24"/>
      <c r="U23" s="24"/>
      <c r="V23" s="24"/>
      <c r="W23" s="24">
        <v>61548227</v>
      </c>
      <c r="X23" s="24">
        <v>55283274</v>
      </c>
      <c r="Y23" s="24">
        <v>6264953</v>
      </c>
      <c r="Z23" s="6">
        <v>11.33</v>
      </c>
      <c r="AA23" s="22">
        <v>110566549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2173555439</v>
      </c>
      <c r="D25" s="44">
        <f>+D5+D9+D15+D19+D24</f>
        <v>0</v>
      </c>
      <c r="E25" s="45">
        <f t="shared" si="4"/>
        <v>2653704150</v>
      </c>
      <c r="F25" s="46">
        <f t="shared" si="4"/>
        <v>2653704150</v>
      </c>
      <c r="G25" s="46">
        <f t="shared" si="4"/>
        <v>459178738</v>
      </c>
      <c r="H25" s="46">
        <f t="shared" si="4"/>
        <v>152843302</v>
      </c>
      <c r="I25" s="46">
        <f t="shared" si="4"/>
        <v>149197107</v>
      </c>
      <c r="J25" s="46">
        <f t="shared" si="4"/>
        <v>761219147</v>
      </c>
      <c r="K25" s="46">
        <f t="shared" si="4"/>
        <v>156069136</v>
      </c>
      <c r="L25" s="46">
        <f t="shared" si="4"/>
        <v>160026643</v>
      </c>
      <c r="M25" s="46">
        <f t="shared" si="4"/>
        <v>258608938</v>
      </c>
      <c r="N25" s="46">
        <f t="shared" si="4"/>
        <v>574704717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1335923864</v>
      </c>
      <c r="X25" s="46">
        <f t="shared" si="4"/>
        <v>1325325732</v>
      </c>
      <c r="Y25" s="46">
        <f t="shared" si="4"/>
        <v>10598132</v>
      </c>
      <c r="Z25" s="47">
        <f>+IF(X25&lt;&gt;0,+(Y25/X25)*100,0)</f>
        <v>0.7996624334763915</v>
      </c>
      <c r="AA25" s="44">
        <f>+AA5+AA9+AA15+AA19+AA24</f>
        <v>2653704150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717700699</v>
      </c>
      <c r="D28" s="19">
        <f>SUM(D29:D31)</f>
        <v>0</v>
      </c>
      <c r="E28" s="20">
        <f t="shared" si="5"/>
        <v>582497485</v>
      </c>
      <c r="F28" s="21">
        <f t="shared" si="5"/>
        <v>582497485</v>
      </c>
      <c r="G28" s="21">
        <f t="shared" si="5"/>
        <v>24279092</v>
      </c>
      <c r="H28" s="21">
        <f t="shared" si="5"/>
        <v>28410957</v>
      </c>
      <c r="I28" s="21">
        <f t="shared" si="5"/>
        <v>27854839</v>
      </c>
      <c r="J28" s="21">
        <f t="shared" si="5"/>
        <v>80544888</v>
      </c>
      <c r="K28" s="21">
        <f t="shared" si="5"/>
        <v>37297687</v>
      </c>
      <c r="L28" s="21">
        <f t="shared" si="5"/>
        <v>24482887</v>
      </c>
      <c r="M28" s="21">
        <f t="shared" si="5"/>
        <v>39758241</v>
      </c>
      <c r="N28" s="21">
        <f t="shared" si="5"/>
        <v>101538815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182083703</v>
      </c>
      <c r="X28" s="21">
        <f t="shared" si="5"/>
        <v>291248724</v>
      </c>
      <c r="Y28" s="21">
        <f t="shared" si="5"/>
        <v>-109165021</v>
      </c>
      <c r="Z28" s="4">
        <f>+IF(X28&lt;&gt;0,+(Y28/X28)*100,0)</f>
        <v>-37.48171648642141</v>
      </c>
      <c r="AA28" s="19">
        <f>SUM(AA29:AA31)</f>
        <v>582497485</v>
      </c>
    </row>
    <row r="29" spans="1:27" ht="12.75">
      <c r="A29" s="5" t="s">
        <v>33</v>
      </c>
      <c r="B29" s="3"/>
      <c r="C29" s="22">
        <v>301769159</v>
      </c>
      <c r="D29" s="22"/>
      <c r="E29" s="23">
        <v>133422771</v>
      </c>
      <c r="F29" s="24">
        <v>133422771</v>
      </c>
      <c r="G29" s="24">
        <v>11300385</v>
      </c>
      <c r="H29" s="24">
        <v>14927286</v>
      </c>
      <c r="I29" s="24">
        <v>17329021</v>
      </c>
      <c r="J29" s="24">
        <v>43556692</v>
      </c>
      <c r="K29" s="24">
        <v>19241557</v>
      </c>
      <c r="L29" s="24">
        <v>12290657</v>
      </c>
      <c r="M29" s="24">
        <v>25610681</v>
      </c>
      <c r="N29" s="24">
        <v>57142895</v>
      </c>
      <c r="O29" s="24"/>
      <c r="P29" s="24"/>
      <c r="Q29" s="24"/>
      <c r="R29" s="24"/>
      <c r="S29" s="24"/>
      <c r="T29" s="24"/>
      <c r="U29" s="24"/>
      <c r="V29" s="24"/>
      <c r="W29" s="24">
        <v>100699587</v>
      </c>
      <c r="X29" s="24">
        <v>66711384</v>
      </c>
      <c r="Y29" s="24">
        <v>33988203</v>
      </c>
      <c r="Z29" s="6">
        <v>50.95</v>
      </c>
      <c r="AA29" s="22">
        <v>133422771</v>
      </c>
    </row>
    <row r="30" spans="1:27" ht="12.75">
      <c r="A30" s="5" t="s">
        <v>34</v>
      </c>
      <c r="B30" s="3"/>
      <c r="C30" s="25">
        <v>354613299</v>
      </c>
      <c r="D30" s="25"/>
      <c r="E30" s="26">
        <v>449074714</v>
      </c>
      <c r="F30" s="27">
        <v>449074714</v>
      </c>
      <c r="G30" s="27">
        <v>7729906</v>
      </c>
      <c r="H30" s="27">
        <v>7139626</v>
      </c>
      <c r="I30" s="27">
        <v>5342422</v>
      </c>
      <c r="J30" s="27">
        <v>20211954</v>
      </c>
      <c r="K30" s="27">
        <v>11318961</v>
      </c>
      <c r="L30" s="27">
        <v>7449641</v>
      </c>
      <c r="M30" s="27">
        <v>7926390</v>
      </c>
      <c r="N30" s="27">
        <v>26694992</v>
      </c>
      <c r="O30" s="27"/>
      <c r="P30" s="27"/>
      <c r="Q30" s="27"/>
      <c r="R30" s="27"/>
      <c r="S30" s="27"/>
      <c r="T30" s="27"/>
      <c r="U30" s="27"/>
      <c r="V30" s="27"/>
      <c r="W30" s="27">
        <v>46906946</v>
      </c>
      <c r="X30" s="27">
        <v>224537340</v>
      </c>
      <c r="Y30" s="27">
        <v>-177630394</v>
      </c>
      <c r="Z30" s="7">
        <v>-79.11</v>
      </c>
      <c r="AA30" s="25">
        <v>449074714</v>
      </c>
    </row>
    <row r="31" spans="1:27" ht="12.75">
      <c r="A31" s="5" t="s">
        <v>35</v>
      </c>
      <c r="B31" s="3"/>
      <c r="C31" s="22">
        <v>61318241</v>
      </c>
      <c r="D31" s="22"/>
      <c r="E31" s="23"/>
      <c r="F31" s="24"/>
      <c r="G31" s="24">
        <v>5248801</v>
      </c>
      <c r="H31" s="24">
        <v>6344045</v>
      </c>
      <c r="I31" s="24">
        <v>5183396</v>
      </c>
      <c r="J31" s="24">
        <v>16776242</v>
      </c>
      <c r="K31" s="24">
        <v>6737169</v>
      </c>
      <c r="L31" s="24">
        <v>4742589</v>
      </c>
      <c r="M31" s="24">
        <v>6221170</v>
      </c>
      <c r="N31" s="24">
        <v>17700928</v>
      </c>
      <c r="O31" s="24"/>
      <c r="P31" s="24"/>
      <c r="Q31" s="24"/>
      <c r="R31" s="24"/>
      <c r="S31" s="24"/>
      <c r="T31" s="24"/>
      <c r="U31" s="24"/>
      <c r="V31" s="24"/>
      <c r="W31" s="24">
        <v>34477170</v>
      </c>
      <c r="X31" s="24"/>
      <c r="Y31" s="24">
        <v>34477170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559876177</v>
      </c>
      <c r="D32" s="19">
        <f>SUM(D33:D37)</f>
        <v>0</v>
      </c>
      <c r="E32" s="20">
        <f t="shared" si="6"/>
        <v>271873873</v>
      </c>
      <c r="F32" s="21">
        <f t="shared" si="6"/>
        <v>271873873</v>
      </c>
      <c r="G32" s="21">
        <f t="shared" si="6"/>
        <v>16836918</v>
      </c>
      <c r="H32" s="21">
        <f t="shared" si="6"/>
        <v>26625399</v>
      </c>
      <c r="I32" s="21">
        <f t="shared" si="6"/>
        <v>22767650</v>
      </c>
      <c r="J32" s="21">
        <f t="shared" si="6"/>
        <v>66229967</v>
      </c>
      <c r="K32" s="21">
        <f t="shared" si="6"/>
        <v>27492609</v>
      </c>
      <c r="L32" s="21">
        <f t="shared" si="6"/>
        <v>20481581</v>
      </c>
      <c r="M32" s="21">
        <f t="shared" si="6"/>
        <v>30350012</v>
      </c>
      <c r="N32" s="21">
        <f t="shared" si="6"/>
        <v>78324202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144554169</v>
      </c>
      <c r="X32" s="21">
        <f t="shared" si="6"/>
        <v>135936936</v>
      </c>
      <c r="Y32" s="21">
        <f t="shared" si="6"/>
        <v>8617233</v>
      </c>
      <c r="Z32" s="4">
        <f>+IF(X32&lt;&gt;0,+(Y32/X32)*100,0)</f>
        <v>6.339140231908715</v>
      </c>
      <c r="AA32" s="19">
        <f>SUM(AA33:AA37)</f>
        <v>271873873</v>
      </c>
    </row>
    <row r="33" spans="1:27" ht="12.75">
      <c r="A33" s="5" t="s">
        <v>37</v>
      </c>
      <c r="B33" s="3"/>
      <c r="C33" s="22">
        <v>100668768</v>
      </c>
      <c r="D33" s="22"/>
      <c r="E33" s="23">
        <v>250047026</v>
      </c>
      <c r="F33" s="24">
        <v>250047026</v>
      </c>
      <c r="G33" s="24">
        <v>591338</v>
      </c>
      <c r="H33" s="24">
        <v>1625330</v>
      </c>
      <c r="I33" s="24">
        <v>1577040</v>
      </c>
      <c r="J33" s="24">
        <v>3793708</v>
      </c>
      <c r="K33" s="24">
        <v>2901187</v>
      </c>
      <c r="L33" s="24">
        <v>493027</v>
      </c>
      <c r="M33" s="24">
        <v>1077834</v>
      </c>
      <c r="N33" s="24">
        <v>4472048</v>
      </c>
      <c r="O33" s="24"/>
      <c r="P33" s="24"/>
      <c r="Q33" s="24"/>
      <c r="R33" s="24"/>
      <c r="S33" s="24"/>
      <c r="T33" s="24"/>
      <c r="U33" s="24"/>
      <c r="V33" s="24"/>
      <c r="W33" s="24">
        <v>8265756</v>
      </c>
      <c r="X33" s="24">
        <v>125023512</v>
      </c>
      <c r="Y33" s="24">
        <v>-116757756</v>
      </c>
      <c r="Z33" s="6">
        <v>-93.39</v>
      </c>
      <c r="AA33" s="22">
        <v>250047026</v>
      </c>
    </row>
    <row r="34" spans="1:27" ht="12.75">
      <c r="A34" s="5" t="s">
        <v>38</v>
      </c>
      <c r="B34" s="3"/>
      <c r="C34" s="22">
        <v>292849805</v>
      </c>
      <c r="D34" s="22"/>
      <c r="E34" s="23"/>
      <c r="F34" s="24"/>
      <c r="G34" s="24">
        <v>6106886</v>
      </c>
      <c r="H34" s="24">
        <v>7887123</v>
      </c>
      <c r="I34" s="24">
        <v>6387288</v>
      </c>
      <c r="J34" s="24">
        <v>20381297</v>
      </c>
      <c r="K34" s="24">
        <v>6486227</v>
      </c>
      <c r="L34" s="24">
        <v>7192396</v>
      </c>
      <c r="M34" s="24">
        <v>7252063</v>
      </c>
      <c r="N34" s="24">
        <v>20930686</v>
      </c>
      <c r="O34" s="24"/>
      <c r="P34" s="24"/>
      <c r="Q34" s="24"/>
      <c r="R34" s="24"/>
      <c r="S34" s="24"/>
      <c r="T34" s="24"/>
      <c r="U34" s="24"/>
      <c r="V34" s="24"/>
      <c r="W34" s="24">
        <v>41311983</v>
      </c>
      <c r="X34" s="24"/>
      <c r="Y34" s="24">
        <v>41311983</v>
      </c>
      <c r="Z34" s="6">
        <v>0</v>
      </c>
      <c r="AA34" s="22"/>
    </row>
    <row r="35" spans="1:27" ht="12.75">
      <c r="A35" s="5" t="s">
        <v>39</v>
      </c>
      <c r="B35" s="3"/>
      <c r="C35" s="22">
        <v>143823271</v>
      </c>
      <c r="D35" s="22"/>
      <c r="E35" s="23"/>
      <c r="F35" s="24"/>
      <c r="G35" s="24">
        <v>9726865</v>
      </c>
      <c r="H35" s="24">
        <v>13935875</v>
      </c>
      <c r="I35" s="24">
        <v>12861985</v>
      </c>
      <c r="J35" s="24">
        <v>36524725</v>
      </c>
      <c r="K35" s="24">
        <v>16361037</v>
      </c>
      <c r="L35" s="24">
        <v>11393090</v>
      </c>
      <c r="M35" s="24">
        <v>20458366</v>
      </c>
      <c r="N35" s="24">
        <v>48212493</v>
      </c>
      <c r="O35" s="24"/>
      <c r="P35" s="24"/>
      <c r="Q35" s="24"/>
      <c r="R35" s="24"/>
      <c r="S35" s="24"/>
      <c r="T35" s="24"/>
      <c r="U35" s="24"/>
      <c r="V35" s="24"/>
      <c r="W35" s="24">
        <v>84737218</v>
      </c>
      <c r="X35" s="24"/>
      <c r="Y35" s="24">
        <v>84737218</v>
      </c>
      <c r="Z35" s="6">
        <v>0</v>
      </c>
      <c r="AA35" s="22"/>
    </row>
    <row r="36" spans="1:27" ht="12.75">
      <c r="A36" s="5" t="s">
        <v>40</v>
      </c>
      <c r="B36" s="3"/>
      <c r="C36" s="22">
        <v>22534333</v>
      </c>
      <c r="D36" s="22"/>
      <c r="E36" s="23">
        <v>21826847</v>
      </c>
      <c r="F36" s="24">
        <v>21826847</v>
      </c>
      <c r="G36" s="24">
        <v>411829</v>
      </c>
      <c r="H36" s="24">
        <v>3177071</v>
      </c>
      <c r="I36" s="24">
        <v>1941337</v>
      </c>
      <c r="J36" s="24">
        <v>5530237</v>
      </c>
      <c r="K36" s="24">
        <v>1744158</v>
      </c>
      <c r="L36" s="24">
        <v>1403068</v>
      </c>
      <c r="M36" s="24">
        <v>1561749</v>
      </c>
      <c r="N36" s="24">
        <v>4708975</v>
      </c>
      <c r="O36" s="24"/>
      <c r="P36" s="24"/>
      <c r="Q36" s="24"/>
      <c r="R36" s="24"/>
      <c r="S36" s="24"/>
      <c r="T36" s="24"/>
      <c r="U36" s="24"/>
      <c r="V36" s="24"/>
      <c r="W36" s="24">
        <v>10239212</v>
      </c>
      <c r="X36" s="24">
        <v>10913424</v>
      </c>
      <c r="Y36" s="24">
        <v>-674212</v>
      </c>
      <c r="Z36" s="6">
        <v>-6.18</v>
      </c>
      <c r="AA36" s="22">
        <v>21826847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241450107</v>
      </c>
      <c r="D38" s="19">
        <f>SUM(D39:D41)</f>
        <v>0</v>
      </c>
      <c r="E38" s="20">
        <f t="shared" si="7"/>
        <v>298500776</v>
      </c>
      <c r="F38" s="21">
        <f t="shared" si="7"/>
        <v>298500776</v>
      </c>
      <c r="G38" s="21">
        <f t="shared" si="7"/>
        <v>5391435</v>
      </c>
      <c r="H38" s="21">
        <f t="shared" si="7"/>
        <v>8078965</v>
      </c>
      <c r="I38" s="21">
        <f t="shared" si="7"/>
        <v>9124031</v>
      </c>
      <c r="J38" s="21">
        <f t="shared" si="7"/>
        <v>22594431</v>
      </c>
      <c r="K38" s="21">
        <f t="shared" si="7"/>
        <v>8452229</v>
      </c>
      <c r="L38" s="21">
        <f t="shared" si="7"/>
        <v>5179773</v>
      </c>
      <c r="M38" s="21">
        <f t="shared" si="7"/>
        <v>14269440</v>
      </c>
      <c r="N38" s="21">
        <f t="shared" si="7"/>
        <v>27901442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50495873</v>
      </c>
      <c r="X38" s="21">
        <f t="shared" si="7"/>
        <v>149250396</v>
      </c>
      <c r="Y38" s="21">
        <f t="shared" si="7"/>
        <v>-98754523</v>
      </c>
      <c r="Z38" s="4">
        <f>+IF(X38&lt;&gt;0,+(Y38/X38)*100,0)</f>
        <v>-66.16700903091741</v>
      </c>
      <c r="AA38" s="19">
        <f>SUM(AA39:AA41)</f>
        <v>298500776</v>
      </c>
    </row>
    <row r="39" spans="1:27" ht="12.75">
      <c r="A39" s="5" t="s">
        <v>43</v>
      </c>
      <c r="B39" s="3"/>
      <c r="C39" s="22">
        <v>20364973</v>
      </c>
      <c r="D39" s="22"/>
      <c r="E39" s="23">
        <v>135867598</v>
      </c>
      <c r="F39" s="24">
        <v>135867598</v>
      </c>
      <c r="G39" s="24">
        <v>1002379</v>
      </c>
      <c r="H39" s="24">
        <v>1939494</v>
      </c>
      <c r="I39" s="24">
        <v>1741379</v>
      </c>
      <c r="J39" s="24">
        <v>4683252</v>
      </c>
      <c r="K39" s="24">
        <v>1207101</v>
      </c>
      <c r="L39" s="24">
        <v>963982</v>
      </c>
      <c r="M39" s="24">
        <v>2278169</v>
      </c>
      <c r="N39" s="24">
        <v>4449252</v>
      </c>
      <c r="O39" s="24"/>
      <c r="P39" s="24"/>
      <c r="Q39" s="24"/>
      <c r="R39" s="24"/>
      <c r="S39" s="24"/>
      <c r="T39" s="24"/>
      <c r="U39" s="24"/>
      <c r="V39" s="24"/>
      <c r="W39" s="24">
        <v>9132504</v>
      </c>
      <c r="X39" s="24">
        <v>67933806</v>
      </c>
      <c r="Y39" s="24">
        <v>-58801302</v>
      </c>
      <c r="Z39" s="6">
        <v>-86.56</v>
      </c>
      <c r="AA39" s="22">
        <v>135867598</v>
      </c>
    </row>
    <row r="40" spans="1:27" ht="12.75">
      <c r="A40" s="5" t="s">
        <v>44</v>
      </c>
      <c r="B40" s="3"/>
      <c r="C40" s="22">
        <v>212668747</v>
      </c>
      <c r="D40" s="22"/>
      <c r="E40" s="23">
        <v>162633178</v>
      </c>
      <c r="F40" s="24">
        <v>162633178</v>
      </c>
      <c r="G40" s="24">
        <v>4167227</v>
      </c>
      <c r="H40" s="24">
        <v>5844455</v>
      </c>
      <c r="I40" s="24">
        <v>7316153</v>
      </c>
      <c r="J40" s="24">
        <v>17327835</v>
      </c>
      <c r="K40" s="24">
        <v>7144207</v>
      </c>
      <c r="L40" s="24">
        <v>4170849</v>
      </c>
      <c r="M40" s="24">
        <v>11945943</v>
      </c>
      <c r="N40" s="24">
        <v>23260999</v>
      </c>
      <c r="O40" s="24"/>
      <c r="P40" s="24"/>
      <c r="Q40" s="24"/>
      <c r="R40" s="24"/>
      <c r="S40" s="24"/>
      <c r="T40" s="24"/>
      <c r="U40" s="24"/>
      <c r="V40" s="24"/>
      <c r="W40" s="24">
        <v>40588834</v>
      </c>
      <c r="X40" s="24">
        <v>81316590</v>
      </c>
      <c r="Y40" s="24">
        <v>-40727756</v>
      </c>
      <c r="Z40" s="6">
        <v>-50.09</v>
      </c>
      <c r="AA40" s="22">
        <v>162633178</v>
      </c>
    </row>
    <row r="41" spans="1:27" ht="12.75">
      <c r="A41" s="5" t="s">
        <v>45</v>
      </c>
      <c r="B41" s="3"/>
      <c r="C41" s="22">
        <v>8416387</v>
      </c>
      <c r="D41" s="22"/>
      <c r="E41" s="23"/>
      <c r="F41" s="24"/>
      <c r="G41" s="24">
        <v>221829</v>
      </c>
      <c r="H41" s="24">
        <v>295016</v>
      </c>
      <c r="I41" s="24">
        <v>66499</v>
      </c>
      <c r="J41" s="24">
        <v>583344</v>
      </c>
      <c r="K41" s="24">
        <v>100921</v>
      </c>
      <c r="L41" s="24">
        <v>44942</v>
      </c>
      <c r="M41" s="24">
        <v>45328</v>
      </c>
      <c r="N41" s="24">
        <v>191191</v>
      </c>
      <c r="O41" s="24"/>
      <c r="P41" s="24"/>
      <c r="Q41" s="24"/>
      <c r="R41" s="24"/>
      <c r="S41" s="24"/>
      <c r="T41" s="24"/>
      <c r="U41" s="24"/>
      <c r="V41" s="24"/>
      <c r="W41" s="24">
        <v>774535</v>
      </c>
      <c r="X41" s="24"/>
      <c r="Y41" s="24">
        <v>774535</v>
      </c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1524226656</v>
      </c>
      <c r="D42" s="19">
        <f>SUM(D43:D46)</f>
        <v>0</v>
      </c>
      <c r="E42" s="20">
        <f t="shared" si="8"/>
        <v>1262564178</v>
      </c>
      <c r="F42" s="21">
        <f t="shared" si="8"/>
        <v>1262564178</v>
      </c>
      <c r="G42" s="21">
        <f t="shared" si="8"/>
        <v>90763584</v>
      </c>
      <c r="H42" s="21">
        <f t="shared" si="8"/>
        <v>53222997</v>
      </c>
      <c r="I42" s="21">
        <f t="shared" si="8"/>
        <v>37339129</v>
      </c>
      <c r="J42" s="21">
        <f t="shared" si="8"/>
        <v>181325710</v>
      </c>
      <c r="K42" s="21">
        <f t="shared" si="8"/>
        <v>42161154</v>
      </c>
      <c r="L42" s="21">
        <f t="shared" si="8"/>
        <v>24236197</v>
      </c>
      <c r="M42" s="21">
        <f t="shared" si="8"/>
        <v>96763896</v>
      </c>
      <c r="N42" s="21">
        <f t="shared" si="8"/>
        <v>163161247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344486957</v>
      </c>
      <c r="X42" s="21">
        <f t="shared" si="8"/>
        <v>631282092</v>
      </c>
      <c r="Y42" s="21">
        <f t="shared" si="8"/>
        <v>-286795135</v>
      </c>
      <c r="Z42" s="4">
        <f>+IF(X42&lt;&gt;0,+(Y42/X42)*100,0)</f>
        <v>-45.43058303640269</v>
      </c>
      <c r="AA42" s="19">
        <f>SUM(AA43:AA46)</f>
        <v>1262564178</v>
      </c>
    </row>
    <row r="43" spans="1:27" ht="12.75">
      <c r="A43" s="5" t="s">
        <v>47</v>
      </c>
      <c r="B43" s="3"/>
      <c r="C43" s="22">
        <v>502586876</v>
      </c>
      <c r="D43" s="22"/>
      <c r="E43" s="23">
        <v>588168211</v>
      </c>
      <c r="F43" s="24">
        <v>588168211</v>
      </c>
      <c r="G43" s="24">
        <v>73430495</v>
      </c>
      <c r="H43" s="24">
        <v>26056635</v>
      </c>
      <c r="I43" s="24">
        <v>8217162</v>
      </c>
      <c r="J43" s="24">
        <v>107704292</v>
      </c>
      <c r="K43" s="24">
        <v>20574830</v>
      </c>
      <c r="L43" s="24">
        <v>6753082</v>
      </c>
      <c r="M43" s="24">
        <v>67625420</v>
      </c>
      <c r="N43" s="24">
        <v>94953332</v>
      </c>
      <c r="O43" s="24"/>
      <c r="P43" s="24"/>
      <c r="Q43" s="24"/>
      <c r="R43" s="24"/>
      <c r="S43" s="24"/>
      <c r="T43" s="24"/>
      <c r="U43" s="24"/>
      <c r="V43" s="24"/>
      <c r="W43" s="24">
        <v>202657624</v>
      </c>
      <c r="X43" s="24">
        <v>294084108</v>
      </c>
      <c r="Y43" s="24">
        <v>-91426484</v>
      </c>
      <c r="Z43" s="6">
        <v>-31.09</v>
      </c>
      <c r="AA43" s="22">
        <v>588168211</v>
      </c>
    </row>
    <row r="44" spans="1:27" ht="12.75">
      <c r="A44" s="5" t="s">
        <v>48</v>
      </c>
      <c r="B44" s="3"/>
      <c r="C44" s="22">
        <v>797338320</v>
      </c>
      <c r="D44" s="22"/>
      <c r="E44" s="23">
        <v>674395967</v>
      </c>
      <c r="F44" s="24">
        <v>674395967</v>
      </c>
      <c r="G44" s="24">
        <v>6854798</v>
      </c>
      <c r="H44" s="24">
        <v>7190088</v>
      </c>
      <c r="I44" s="24">
        <v>14159073</v>
      </c>
      <c r="J44" s="24">
        <v>28203959</v>
      </c>
      <c r="K44" s="24">
        <v>8328763</v>
      </c>
      <c r="L44" s="24">
        <v>7030408</v>
      </c>
      <c r="M44" s="24">
        <v>13760545</v>
      </c>
      <c r="N44" s="24">
        <v>29119716</v>
      </c>
      <c r="O44" s="24"/>
      <c r="P44" s="24"/>
      <c r="Q44" s="24"/>
      <c r="R44" s="24"/>
      <c r="S44" s="24"/>
      <c r="T44" s="24"/>
      <c r="U44" s="24"/>
      <c r="V44" s="24"/>
      <c r="W44" s="24">
        <v>57323675</v>
      </c>
      <c r="X44" s="24">
        <v>337197984</v>
      </c>
      <c r="Y44" s="24">
        <v>-279874309</v>
      </c>
      <c r="Z44" s="6">
        <v>-83</v>
      </c>
      <c r="AA44" s="22">
        <v>674395967</v>
      </c>
    </row>
    <row r="45" spans="1:27" ht="12.75">
      <c r="A45" s="5" t="s">
        <v>49</v>
      </c>
      <c r="B45" s="3"/>
      <c r="C45" s="25">
        <v>109337361</v>
      </c>
      <c r="D45" s="25"/>
      <c r="E45" s="26"/>
      <c r="F45" s="27"/>
      <c r="G45" s="27">
        <v>4092524</v>
      </c>
      <c r="H45" s="27">
        <v>10865920</v>
      </c>
      <c r="I45" s="27">
        <v>5515343</v>
      </c>
      <c r="J45" s="27">
        <v>20473787</v>
      </c>
      <c r="K45" s="27">
        <v>4776066</v>
      </c>
      <c r="L45" s="27">
        <v>3221986</v>
      </c>
      <c r="M45" s="27">
        <v>7680670</v>
      </c>
      <c r="N45" s="27">
        <v>15678722</v>
      </c>
      <c r="O45" s="27"/>
      <c r="P45" s="27"/>
      <c r="Q45" s="27"/>
      <c r="R45" s="27"/>
      <c r="S45" s="27"/>
      <c r="T45" s="27"/>
      <c r="U45" s="27"/>
      <c r="V45" s="27"/>
      <c r="W45" s="27">
        <v>36152509</v>
      </c>
      <c r="X45" s="27"/>
      <c r="Y45" s="27">
        <v>36152509</v>
      </c>
      <c r="Z45" s="7">
        <v>0</v>
      </c>
      <c r="AA45" s="25"/>
    </row>
    <row r="46" spans="1:27" ht="12.75">
      <c r="A46" s="5" t="s">
        <v>50</v>
      </c>
      <c r="B46" s="3"/>
      <c r="C46" s="22">
        <v>114964099</v>
      </c>
      <c r="D46" s="22"/>
      <c r="E46" s="23"/>
      <c r="F46" s="24"/>
      <c r="G46" s="24">
        <v>6385767</v>
      </c>
      <c r="H46" s="24">
        <v>9110354</v>
      </c>
      <c r="I46" s="24">
        <v>9447551</v>
      </c>
      <c r="J46" s="24">
        <v>24943672</v>
      </c>
      <c r="K46" s="24">
        <v>8481495</v>
      </c>
      <c r="L46" s="24">
        <v>7230721</v>
      </c>
      <c r="M46" s="24">
        <v>7697261</v>
      </c>
      <c r="N46" s="24">
        <v>23409477</v>
      </c>
      <c r="O46" s="24"/>
      <c r="P46" s="24"/>
      <c r="Q46" s="24"/>
      <c r="R46" s="24"/>
      <c r="S46" s="24"/>
      <c r="T46" s="24"/>
      <c r="U46" s="24"/>
      <c r="V46" s="24"/>
      <c r="W46" s="24">
        <v>48353149</v>
      </c>
      <c r="X46" s="24"/>
      <c r="Y46" s="24">
        <v>48353149</v>
      </c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3043253639</v>
      </c>
      <c r="D48" s="44">
        <f>+D28+D32+D38+D42+D47</f>
        <v>0</v>
      </c>
      <c r="E48" s="45">
        <f t="shared" si="9"/>
        <v>2415436312</v>
      </c>
      <c r="F48" s="46">
        <f t="shared" si="9"/>
        <v>2415436312</v>
      </c>
      <c r="G48" s="46">
        <f t="shared" si="9"/>
        <v>137271029</v>
      </c>
      <c r="H48" s="46">
        <f t="shared" si="9"/>
        <v>116338318</v>
      </c>
      <c r="I48" s="46">
        <f t="shared" si="9"/>
        <v>97085649</v>
      </c>
      <c r="J48" s="46">
        <f t="shared" si="9"/>
        <v>350694996</v>
      </c>
      <c r="K48" s="46">
        <f t="shared" si="9"/>
        <v>115403679</v>
      </c>
      <c r="L48" s="46">
        <f t="shared" si="9"/>
        <v>74380438</v>
      </c>
      <c r="M48" s="46">
        <f t="shared" si="9"/>
        <v>181141589</v>
      </c>
      <c r="N48" s="46">
        <f t="shared" si="9"/>
        <v>370925706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721620702</v>
      </c>
      <c r="X48" s="46">
        <f t="shared" si="9"/>
        <v>1207718148</v>
      </c>
      <c r="Y48" s="46">
        <f t="shared" si="9"/>
        <v>-486097446</v>
      </c>
      <c r="Z48" s="47">
        <f>+IF(X48&lt;&gt;0,+(Y48/X48)*100,0)</f>
        <v>-40.249245803334574</v>
      </c>
      <c r="AA48" s="44">
        <f>+AA28+AA32+AA38+AA42+AA47</f>
        <v>2415436312</v>
      </c>
    </row>
    <row r="49" spans="1:27" ht="12.75">
      <c r="A49" s="14" t="s">
        <v>58</v>
      </c>
      <c r="B49" s="15"/>
      <c r="C49" s="48">
        <f aca="true" t="shared" si="10" ref="C49:Y49">+C25-C48</f>
        <v>-869698200</v>
      </c>
      <c r="D49" s="48">
        <f>+D25-D48</f>
        <v>0</v>
      </c>
      <c r="E49" s="49">
        <f t="shared" si="10"/>
        <v>238267838</v>
      </c>
      <c r="F49" s="50">
        <f t="shared" si="10"/>
        <v>238267838</v>
      </c>
      <c r="G49" s="50">
        <f t="shared" si="10"/>
        <v>321907709</v>
      </c>
      <c r="H49" s="50">
        <f t="shared" si="10"/>
        <v>36504984</v>
      </c>
      <c r="I49" s="50">
        <f t="shared" si="10"/>
        <v>52111458</v>
      </c>
      <c r="J49" s="50">
        <f t="shared" si="10"/>
        <v>410524151</v>
      </c>
      <c r="K49" s="50">
        <f t="shared" si="10"/>
        <v>40665457</v>
      </c>
      <c r="L49" s="50">
        <f t="shared" si="10"/>
        <v>85646205</v>
      </c>
      <c r="M49" s="50">
        <f t="shared" si="10"/>
        <v>77467349</v>
      </c>
      <c r="N49" s="50">
        <f t="shared" si="10"/>
        <v>203779011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614303162</v>
      </c>
      <c r="X49" s="50">
        <f>IF(F25=F48,0,X25-X48)</f>
        <v>117607584</v>
      </c>
      <c r="Y49" s="50">
        <f t="shared" si="10"/>
        <v>496695578</v>
      </c>
      <c r="Z49" s="51">
        <f>+IF(X49&lt;&gt;0,+(Y49/X49)*100,0)</f>
        <v>422.33294920844565</v>
      </c>
      <c r="AA49" s="48">
        <f>+AA25-AA48</f>
        <v>238267838</v>
      </c>
    </row>
    <row r="50" spans="1:27" ht="12.75">
      <c r="A50" s="16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2019-01-31T13:49:02Z</dcterms:created>
  <dcterms:modified xsi:type="dcterms:W3CDTF">2019-01-31T13:49:02Z</dcterms:modified>
  <cp:category/>
  <cp:version/>
  <cp:contentType/>
  <cp:contentStatus/>
</cp:coreProperties>
</file>