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'DC42'!$A$1:$AA$55</definedName>
    <definedName name="_xlnm.Print_Area" localSheetId="10">'DC48'!$A$1:$AA$55</definedName>
    <definedName name="_xlnm.Print_Area" localSheetId="0">'EKU'!$A$1:$AA$55</definedName>
    <definedName name="_xlnm.Print_Area" localSheetId="3">'GT421'!$A$1:$AA$55</definedName>
    <definedName name="_xlnm.Print_Area" localSheetId="4">'GT422'!$A$1:$AA$55</definedName>
    <definedName name="_xlnm.Print_Area" localSheetId="5">'GT423'!$A$1:$AA$55</definedName>
    <definedName name="_xlnm.Print_Area" localSheetId="7">'GT481'!$A$1:$AA$55</definedName>
    <definedName name="_xlnm.Print_Area" localSheetId="8">'GT484'!$A$1:$AA$55</definedName>
    <definedName name="_xlnm.Print_Area" localSheetId="9">'GT485'!$A$1:$AA$55</definedName>
    <definedName name="_xlnm.Print_Area" localSheetId="1">'JHB'!$A$1:$AA$55</definedName>
    <definedName name="_xlnm.Print_Area" localSheetId="11">'Summary'!$A$1:$AA$55</definedName>
    <definedName name="_xlnm.Print_Area" localSheetId="2">'TSH'!$A$1:$AA$55</definedName>
  </definedNames>
  <calcPr calcMode="manual" fullCalcOnLoad="1"/>
</workbook>
</file>

<file path=xl/sharedStrings.xml><?xml version="1.0" encoding="utf-8"?>
<sst xmlns="http://schemas.openxmlformats.org/spreadsheetml/2006/main" count="1044" uniqueCount="76">
  <si>
    <t>Gauteng: City of Ekurhuleni(EKU)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</si>
  <si>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</si>
  <si>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</si>
  <si>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</si>
  <si>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</si>
  <si>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</si>
  <si>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</si>
  <si>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</si>
  <si>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</si>
  <si>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</si>
  <si>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</si>
  <si>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</si>
  <si>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</si>
  <si>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</si>
  <si>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</si>
  <si>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</si>
  <si>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</si>
  <si>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</si>
  <si>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</si>
  <si>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</si>
  <si>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</si>
  <si>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</si>
  <si>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</si>
  <si>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</si>
  <si>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</si>
  <si>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</si>
  <si>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</si>
  <si>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</si>
  <si>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</si>
  <si>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</si>
  <si>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</si>
  <si>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</si>
  <si>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</si>
  <si>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</si>
  <si>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</si>
  <si>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</si>
  <si>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</si>
  <si>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</si>
  <si>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</si>
  <si>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</si>
  <si>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</si>
  <si>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</si>
  <si>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</si>
  <si>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</si>
  <si>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</si>
  <si>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</si>
  <si>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</si>
  <si>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</si>
  <si>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</si>
  <si>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</si>
  <si>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</si>
  <si>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</si>
  <si>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</si>
  <si>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</si>
  <si>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</si>
  <si>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</si>
  <si>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</si>
  <si>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</si>
  <si>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</si>
  <si>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Gauteng: City of Johannesburg(JHB) - Table C2 Quarterly Budget Statement - Financial Performance (standard classification) for 2nd Quarter ended 31 December 2018 (Figures Finalised as at 2019/01/30)</t>
  </si>
  <si>
    <t>Gauteng: City of Tshwane(TSH) - Table C2 Quarterly Budget Statement - Financial Performance (standard classification) for 2nd Quarter ended 31 December 2018 (Figures Finalised as at 2019/01/30)</t>
  </si>
  <si>
    <t>Gauteng: Emfuleni(GT421) - Table C2 Quarterly Budget Statement - Financial Performance (standard classification) for 2nd Quarter ended 31 December 2018 (Figures Finalised as at 2019/01/30)</t>
  </si>
  <si>
    <t>Gauteng: Midvaal(GT422) - Table C2 Quarterly Budget Statement - Financial Performance (standard classification) for 2nd Quarter ended 31 December 2018 (Figures Finalised as at 2019/01/30)</t>
  </si>
  <si>
    <t>Gauteng: Lesedi(GT423) - Table C2 Quarterly Budget Statement - Financial Performance (standard classification) for 2nd Quarter ended 31 December 2018 (Figures Finalised as at 2019/01/30)</t>
  </si>
  <si>
    <t>Gauteng: Sedibeng(DC42) - Table C2 Quarterly Budget Statement - Financial Performance (standard classification) for 2nd Quarter ended 31 December 2018 (Figures Finalised as at 2019/01/30)</t>
  </si>
  <si>
    <t>Gauteng: Mogale City(GT481) - Table C2 Quarterly Budget Statement - Financial Performance (standard classification) for 2nd Quarter ended 31 December 2018 (Figures Finalised as at 2019/01/30)</t>
  </si>
  <si>
    <t>Gauteng: Merafong City(GT484) - Table C2 Quarterly Budget Statement - Financial Performance (standard classification) for 2nd Quarter ended 31 December 2018 (Figures Finalised as at 2019/01/30)</t>
  </si>
  <si>
    <t>Gauteng: Rand West City(GT485) - Table C2 Quarterly Budget Statement - Financial Performance (standard classification) for 2nd Quarter ended 31 December 2018 (Figures Finalised as at 2019/01/30)</t>
  </si>
  <si>
    <t>Gauteng: West Rand(DC48)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</si>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</sst>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0_);\(#,###.00\);.00_)"/>
    <numFmt numFmtId="169" formatCode="#,###_);\(#,###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8411162382</v>
      </c>
      <c r="D5" s="19">
        <f>SUM(D6:D8)</f>
        <v>0</v>
      </c>
      <c r="E5" s="20">
        <f t="shared" si="0"/>
        <v>8851663718</v>
      </c>
      <c r="F5" s="21">
        <f t="shared" si="0"/>
        <v>8851663718</v>
      </c>
      <c r="G5" s="21">
        <f t="shared" si="0"/>
        <v>732155956</v>
      </c>
      <c r="H5" s="21">
        <f t="shared" si="0"/>
        <v>1108718697</v>
      </c>
      <c r="I5" s="21">
        <f t="shared" si="0"/>
        <v>390684844</v>
      </c>
      <c r="J5" s="21">
        <f t="shared" si="0"/>
        <v>2231559497</v>
      </c>
      <c r="K5" s="21">
        <f t="shared" si="0"/>
        <v>472998113</v>
      </c>
      <c r="L5" s="21">
        <f t="shared" si="0"/>
        <v>496971389</v>
      </c>
      <c r="M5" s="21">
        <f t="shared" si="0"/>
        <v>1191291941</v>
      </c>
      <c r="N5" s="21">
        <f t="shared" si="0"/>
        <v>2161261443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4392820940</v>
      </c>
      <c r="X5" s="21">
        <f t="shared" si="0"/>
        <v>3822415866</v>
      </c>
      <c r="Y5" s="21">
        <f t="shared" si="0"/>
        <v>570405074</v>
      </c>
      <c r="Z5" s="4">
        <f>+IF(X5&lt;&gt;0,+(Y5/X5)*100,0)</f>
        <v>14.92263254434702</v>
      </c>
      <c r="AA5" s="19">
        <f>SUM(AA6:AA8)</f>
        <v>8851663718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8411162382</v>
      </c>
      <c r="D7" s="25"/>
      <c r="E7" s="26">
        <v>8851663718</v>
      </c>
      <c r="F7" s="27">
        <v>8851663718</v>
      </c>
      <c r="G7" s="27">
        <v>732155956</v>
      </c>
      <c r="H7" s="27">
        <v>1108718697</v>
      </c>
      <c r="I7" s="27">
        <v>390684844</v>
      </c>
      <c r="J7" s="27">
        <v>2231559497</v>
      </c>
      <c r="K7" s="27">
        <v>472998113</v>
      </c>
      <c r="L7" s="27">
        <v>496971389</v>
      </c>
      <c r="M7" s="27">
        <v>1191291941</v>
      </c>
      <c r="N7" s="27">
        <v>2161261443</v>
      </c>
      <c r="O7" s="27"/>
      <c r="P7" s="27"/>
      <c r="Q7" s="27"/>
      <c r="R7" s="27"/>
      <c r="S7" s="27"/>
      <c r="T7" s="27"/>
      <c r="U7" s="27"/>
      <c r="V7" s="27"/>
      <c r="W7" s="27">
        <v>4392820940</v>
      </c>
      <c r="X7" s="27">
        <v>3822415866</v>
      </c>
      <c r="Y7" s="27">
        <v>570405074</v>
      </c>
      <c r="Z7" s="7">
        <v>14.92</v>
      </c>
      <c r="AA7" s="25">
        <v>8851663718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1549740146</v>
      </c>
      <c r="D9" s="19">
        <f>SUM(D10:D14)</f>
        <v>0</v>
      </c>
      <c r="E9" s="20">
        <f t="shared" si="1"/>
        <v>1675672832</v>
      </c>
      <c r="F9" s="21">
        <f t="shared" si="1"/>
        <v>1675672832</v>
      </c>
      <c r="G9" s="21">
        <f t="shared" si="1"/>
        <v>67292999</v>
      </c>
      <c r="H9" s="21">
        <f t="shared" si="1"/>
        <v>95358791</v>
      </c>
      <c r="I9" s="21">
        <f t="shared" si="1"/>
        <v>25276067</v>
      </c>
      <c r="J9" s="21">
        <f t="shared" si="1"/>
        <v>187927857</v>
      </c>
      <c r="K9" s="21">
        <f t="shared" si="1"/>
        <v>95521538</v>
      </c>
      <c r="L9" s="21">
        <f t="shared" si="1"/>
        <v>111985251</v>
      </c>
      <c r="M9" s="21">
        <f t="shared" si="1"/>
        <v>129964165</v>
      </c>
      <c r="N9" s="21">
        <f t="shared" si="1"/>
        <v>337470954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525398811</v>
      </c>
      <c r="X9" s="21">
        <f t="shared" si="1"/>
        <v>396629048</v>
      </c>
      <c r="Y9" s="21">
        <f t="shared" si="1"/>
        <v>128769763</v>
      </c>
      <c r="Z9" s="4">
        <f>+IF(X9&lt;&gt;0,+(Y9/X9)*100,0)</f>
        <v>32.4660444436233</v>
      </c>
      <c r="AA9" s="19">
        <f>SUM(AA10:AA14)</f>
        <v>1675672832</v>
      </c>
    </row>
    <row r="10" spans="1:27" ht="12.75">
      <c r="A10" s="5" t="s">
        <v>37</v>
      </c>
      <c r="B10" s="3"/>
      <c r="C10" s="22">
        <v>196008659</v>
      </c>
      <c r="D10" s="22"/>
      <c r="E10" s="23">
        <v>215641622</v>
      </c>
      <c r="F10" s="24">
        <v>215641622</v>
      </c>
      <c r="G10" s="24">
        <v>2660017</v>
      </c>
      <c r="H10" s="24">
        <v>69920797</v>
      </c>
      <c r="I10" s="24">
        <v>2398132</v>
      </c>
      <c r="J10" s="24">
        <v>74978946</v>
      </c>
      <c r="K10" s="24">
        <v>52884005</v>
      </c>
      <c r="L10" s="24">
        <v>2569556</v>
      </c>
      <c r="M10" s="24">
        <v>2696317</v>
      </c>
      <c r="N10" s="24">
        <v>58149878</v>
      </c>
      <c r="O10" s="24"/>
      <c r="P10" s="24"/>
      <c r="Q10" s="24"/>
      <c r="R10" s="24"/>
      <c r="S10" s="24"/>
      <c r="T10" s="24"/>
      <c r="U10" s="24"/>
      <c r="V10" s="24"/>
      <c r="W10" s="24">
        <v>133128824</v>
      </c>
      <c r="X10" s="24">
        <v>1600047</v>
      </c>
      <c r="Y10" s="24">
        <v>131528777</v>
      </c>
      <c r="Z10" s="6">
        <v>8220.31</v>
      </c>
      <c r="AA10" s="22">
        <v>215641622</v>
      </c>
    </row>
    <row r="11" spans="1:27" ht="12.75">
      <c r="A11" s="5" t="s">
        <v>38</v>
      </c>
      <c r="B11" s="3"/>
      <c r="C11" s="22">
        <v>14268687</v>
      </c>
      <c r="D11" s="22"/>
      <c r="E11" s="23">
        <v>15699319</v>
      </c>
      <c r="F11" s="24">
        <v>15699319</v>
      </c>
      <c r="G11" s="24">
        <v>386772</v>
      </c>
      <c r="H11" s="24">
        <v>450916</v>
      </c>
      <c r="I11" s="24">
        <v>368426</v>
      </c>
      <c r="J11" s="24">
        <v>1206114</v>
      </c>
      <c r="K11" s="24">
        <v>458360</v>
      </c>
      <c r="L11" s="24">
        <v>530836</v>
      </c>
      <c r="M11" s="24">
        <v>195700</v>
      </c>
      <c r="N11" s="24">
        <v>1184896</v>
      </c>
      <c r="O11" s="24"/>
      <c r="P11" s="24"/>
      <c r="Q11" s="24"/>
      <c r="R11" s="24"/>
      <c r="S11" s="24"/>
      <c r="T11" s="24"/>
      <c r="U11" s="24"/>
      <c r="V11" s="24"/>
      <c r="W11" s="24">
        <v>2391010</v>
      </c>
      <c r="X11" s="24"/>
      <c r="Y11" s="24">
        <v>2391010</v>
      </c>
      <c r="Z11" s="6">
        <v>0</v>
      </c>
      <c r="AA11" s="22">
        <v>15699319</v>
      </c>
    </row>
    <row r="12" spans="1:27" ht="12.75">
      <c r="A12" s="5" t="s">
        <v>39</v>
      </c>
      <c r="B12" s="3"/>
      <c r="C12" s="22">
        <v>3192510</v>
      </c>
      <c r="D12" s="22"/>
      <c r="E12" s="23">
        <v>8536430</v>
      </c>
      <c r="F12" s="24">
        <v>8536430</v>
      </c>
      <c r="G12" s="24">
        <v>186741</v>
      </c>
      <c r="H12" s="24">
        <v>403923</v>
      </c>
      <c r="I12" s="24">
        <v>161632</v>
      </c>
      <c r="J12" s="24">
        <v>752296</v>
      </c>
      <c r="K12" s="24">
        <v>225475</v>
      </c>
      <c r="L12" s="24">
        <v>-401505</v>
      </c>
      <c r="M12" s="24">
        <v>1048412</v>
      </c>
      <c r="N12" s="24">
        <v>872382</v>
      </c>
      <c r="O12" s="24"/>
      <c r="P12" s="24"/>
      <c r="Q12" s="24"/>
      <c r="R12" s="24"/>
      <c r="S12" s="24"/>
      <c r="T12" s="24"/>
      <c r="U12" s="24"/>
      <c r="V12" s="24"/>
      <c r="W12" s="24">
        <v>1624678</v>
      </c>
      <c r="X12" s="24">
        <v>91626000</v>
      </c>
      <c r="Y12" s="24">
        <v>-90001322</v>
      </c>
      <c r="Z12" s="6">
        <v>-98.23</v>
      </c>
      <c r="AA12" s="22">
        <v>8536430</v>
      </c>
    </row>
    <row r="13" spans="1:27" ht="12.75">
      <c r="A13" s="5" t="s">
        <v>40</v>
      </c>
      <c r="B13" s="3"/>
      <c r="C13" s="22">
        <v>1183001734</v>
      </c>
      <c r="D13" s="22"/>
      <c r="E13" s="23">
        <v>1262022117</v>
      </c>
      <c r="F13" s="24">
        <v>1262022117</v>
      </c>
      <c r="G13" s="24">
        <v>7818956</v>
      </c>
      <c r="H13" s="24">
        <v>22492508</v>
      </c>
      <c r="I13" s="24">
        <v>22692891</v>
      </c>
      <c r="J13" s="24">
        <v>53004355</v>
      </c>
      <c r="K13" s="24">
        <v>38179858</v>
      </c>
      <c r="L13" s="24">
        <v>65860423</v>
      </c>
      <c r="M13" s="24">
        <v>124076976</v>
      </c>
      <c r="N13" s="24">
        <v>228117257</v>
      </c>
      <c r="O13" s="24"/>
      <c r="P13" s="24"/>
      <c r="Q13" s="24"/>
      <c r="R13" s="24"/>
      <c r="S13" s="24"/>
      <c r="T13" s="24"/>
      <c r="U13" s="24"/>
      <c r="V13" s="24"/>
      <c r="W13" s="24">
        <v>281121612</v>
      </c>
      <c r="X13" s="24">
        <v>231161787</v>
      </c>
      <c r="Y13" s="24">
        <v>49959825</v>
      </c>
      <c r="Z13" s="6">
        <v>21.61</v>
      </c>
      <c r="AA13" s="22">
        <v>1262022117</v>
      </c>
    </row>
    <row r="14" spans="1:27" ht="12.75">
      <c r="A14" s="5" t="s">
        <v>41</v>
      </c>
      <c r="B14" s="3"/>
      <c r="C14" s="25">
        <v>153268556</v>
      </c>
      <c r="D14" s="25"/>
      <c r="E14" s="26">
        <v>173773344</v>
      </c>
      <c r="F14" s="27">
        <v>173773344</v>
      </c>
      <c r="G14" s="27">
        <v>56240513</v>
      </c>
      <c r="H14" s="27">
        <v>2090647</v>
      </c>
      <c r="I14" s="27">
        <v>-345014</v>
      </c>
      <c r="J14" s="27">
        <v>57986146</v>
      </c>
      <c r="K14" s="27">
        <v>3773840</v>
      </c>
      <c r="L14" s="27">
        <v>43425941</v>
      </c>
      <c r="M14" s="27">
        <v>1946760</v>
      </c>
      <c r="N14" s="27">
        <v>49146541</v>
      </c>
      <c r="O14" s="27"/>
      <c r="P14" s="27"/>
      <c r="Q14" s="27"/>
      <c r="R14" s="27"/>
      <c r="S14" s="27"/>
      <c r="T14" s="27"/>
      <c r="U14" s="27"/>
      <c r="V14" s="27"/>
      <c r="W14" s="27">
        <v>107132687</v>
      </c>
      <c r="X14" s="27">
        <v>72241214</v>
      </c>
      <c r="Y14" s="27">
        <v>34891473</v>
      </c>
      <c r="Z14" s="7">
        <v>48.3</v>
      </c>
      <c r="AA14" s="25">
        <v>173773344</v>
      </c>
    </row>
    <row r="15" spans="1:27" ht="12.75">
      <c r="A15" s="2" t="s">
        <v>42</v>
      </c>
      <c r="B15" s="8"/>
      <c r="C15" s="19">
        <f aca="true" t="shared" si="2" ref="C15:Y15">SUM(C16:C18)</f>
        <v>1001082534</v>
      </c>
      <c r="D15" s="19">
        <f>SUM(D16:D18)</f>
        <v>0</v>
      </c>
      <c r="E15" s="20">
        <f t="shared" si="2"/>
        <v>1205019626</v>
      </c>
      <c r="F15" s="21">
        <f t="shared" si="2"/>
        <v>1205019626</v>
      </c>
      <c r="G15" s="21">
        <f t="shared" si="2"/>
        <v>21045772</v>
      </c>
      <c r="H15" s="21">
        <f t="shared" si="2"/>
        <v>25579781</v>
      </c>
      <c r="I15" s="21">
        <f t="shared" si="2"/>
        <v>30178652</v>
      </c>
      <c r="J15" s="21">
        <f t="shared" si="2"/>
        <v>76804205</v>
      </c>
      <c r="K15" s="21">
        <f t="shared" si="2"/>
        <v>62170996</v>
      </c>
      <c r="L15" s="21">
        <f t="shared" si="2"/>
        <v>38953531</v>
      </c>
      <c r="M15" s="21">
        <f t="shared" si="2"/>
        <v>55075906</v>
      </c>
      <c r="N15" s="21">
        <f t="shared" si="2"/>
        <v>156200433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233004638</v>
      </c>
      <c r="X15" s="21">
        <f t="shared" si="2"/>
        <v>435282806</v>
      </c>
      <c r="Y15" s="21">
        <f t="shared" si="2"/>
        <v>-202278168</v>
      </c>
      <c r="Z15" s="4">
        <f>+IF(X15&lt;&gt;0,+(Y15/X15)*100,0)</f>
        <v>-46.47051645775321</v>
      </c>
      <c r="AA15" s="19">
        <f>SUM(AA16:AA18)</f>
        <v>1205019626</v>
      </c>
    </row>
    <row r="16" spans="1:27" ht="12.75">
      <c r="A16" s="5" t="s">
        <v>43</v>
      </c>
      <c r="B16" s="3"/>
      <c r="C16" s="22">
        <v>115244641</v>
      </c>
      <c r="D16" s="22"/>
      <c r="E16" s="23">
        <v>69663603</v>
      </c>
      <c r="F16" s="24">
        <v>69663603</v>
      </c>
      <c r="G16" s="24">
        <v>3247096</v>
      </c>
      <c r="H16" s="24">
        <v>3458466</v>
      </c>
      <c r="I16" s="24">
        <v>7509645</v>
      </c>
      <c r="J16" s="24">
        <v>14215207</v>
      </c>
      <c r="K16" s="24">
        <v>3481914</v>
      </c>
      <c r="L16" s="24">
        <v>5105055</v>
      </c>
      <c r="M16" s="24">
        <v>5108566</v>
      </c>
      <c r="N16" s="24">
        <v>13695535</v>
      </c>
      <c r="O16" s="24"/>
      <c r="P16" s="24"/>
      <c r="Q16" s="24"/>
      <c r="R16" s="24"/>
      <c r="S16" s="24"/>
      <c r="T16" s="24"/>
      <c r="U16" s="24"/>
      <c r="V16" s="24"/>
      <c r="W16" s="24">
        <v>27910742</v>
      </c>
      <c r="X16" s="24">
        <v>1780005</v>
      </c>
      <c r="Y16" s="24">
        <v>26130737</v>
      </c>
      <c r="Z16" s="6">
        <v>1468.01</v>
      </c>
      <c r="AA16" s="22">
        <v>69663603</v>
      </c>
    </row>
    <row r="17" spans="1:27" ht="12.75">
      <c r="A17" s="5" t="s">
        <v>44</v>
      </c>
      <c r="B17" s="3"/>
      <c r="C17" s="22">
        <v>885810785</v>
      </c>
      <c r="D17" s="22"/>
      <c r="E17" s="23">
        <v>1135218467</v>
      </c>
      <c r="F17" s="24">
        <v>1135218467</v>
      </c>
      <c r="G17" s="24">
        <v>17797681</v>
      </c>
      <c r="H17" s="24">
        <v>22121315</v>
      </c>
      <c r="I17" s="24">
        <v>22669007</v>
      </c>
      <c r="J17" s="24">
        <v>62588003</v>
      </c>
      <c r="K17" s="24">
        <v>58689082</v>
      </c>
      <c r="L17" s="24">
        <v>33848476</v>
      </c>
      <c r="M17" s="24">
        <v>49967340</v>
      </c>
      <c r="N17" s="24">
        <v>142504898</v>
      </c>
      <c r="O17" s="24"/>
      <c r="P17" s="24"/>
      <c r="Q17" s="24"/>
      <c r="R17" s="24"/>
      <c r="S17" s="24"/>
      <c r="T17" s="24"/>
      <c r="U17" s="24"/>
      <c r="V17" s="24"/>
      <c r="W17" s="24">
        <v>205092901</v>
      </c>
      <c r="X17" s="24">
        <v>433502801</v>
      </c>
      <c r="Y17" s="24">
        <v>-228409900</v>
      </c>
      <c r="Z17" s="6">
        <v>-52.69</v>
      </c>
      <c r="AA17" s="22">
        <v>1135218467</v>
      </c>
    </row>
    <row r="18" spans="1:27" ht="12.75">
      <c r="A18" s="5" t="s">
        <v>45</v>
      </c>
      <c r="B18" s="3"/>
      <c r="C18" s="22">
        <v>27108</v>
      </c>
      <c r="D18" s="22"/>
      <c r="E18" s="23">
        <v>137556</v>
      </c>
      <c r="F18" s="24">
        <v>137556</v>
      </c>
      <c r="G18" s="24">
        <v>995</v>
      </c>
      <c r="H18" s="24"/>
      <c r="I18" s="24"/>
      <c r="J18" s="24">
        <v>995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995</v>
      </c>
      <c r="X18" s="24"/>
      <c r="Y18" s="24">
        <v>995</v>
      </c>
      <c r="Z18" s="6">
        <v>0</v>
      </c>
      <c r="AA18" s="22">
        <v>137556</v>
      </c>
    </row>
    <row r="19" spans="1:27" ht="12.75">
      <c r="A19" s="2" t="s">
        <v>46</v>
      </c>
      <c r="B19" s="8"/>
      <c r="C19" s="19">
        <f aca="true" t="shared" si="3" ref="C19:Y19">SUM(C20:C23)</f>
        <v>22832878041</v>
      </c>
      <c r="D19" s="19">
        <f>SUM(D20:D23)</f>
        <v>0</v>
      </c>
      <c r="E19" s="20">
        <f t="shared" si="3"/>
        <v>25481132208</v>
      </c>
      <c r="F19" s="21">
        <f t="shared" si="3"/>
        <v>25481132208</v>
      </c>
      <c r="G19" s="21">
        <f t="shared" si="3"/>
        <v>3053378789</v>
      </c>
      <c r="H19" s="21">
        <f t="shared" si="3"/>
        <v>2511360871</v>
      </c>
      <c r="I19" s="21">
        <f t="shared" si="3"/>
        <v>1905988121</v>
      </c>
      <c r="J19" s="21">
        <f t="shared" si="3"/>
        <v>7470727781</v>
      </c>
      <c r="K19" s="21">
        <f t="shared" si="3"/>
        <v>1931812204</v>
      </c>
      <c r="L19" s="21">
        <f t="shared" si="3"/>
        <v>1730145344</v>
      </c>
      <c r="M19" s="21">
        <f t="shared" si="3"/>
        <v>2785105029</v>
      </c>
      <c r="N19" s="21">
        <f t="shared" si="3"/>
        <v>6447062577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13917790358</v>
      </c>
      <c r="X19" s="21">
        <f t="shared" si="3"/>
        <v>11980767375</v>
      </c>
      <c r="Y19" s="21">
        <f t="shared" si="3"/>
        <v>1937022983</v>
      </c>
      <c r="Z19" s="4">
        <f>+IF(X19&lt;&gt;0,+(Y19/X19)*100,0)</f>
        <v>16.167770580722088</v>
      </c>
      <c r="AA19" s="19">
        <f>SUM(AA20:AA23)</f>
        <v>25481132208</v>
      </c>
    </row>
    <row r="20" spans="1:27" ht="12.75">
      <c r="A20" s="5" t="s">
        <v>47</v>
      </c>
      <c r="B20" s="3"/>
      <c r="C20" s="22">
        <v>13738776455</v>
      </c>
      <c r="D20" s="22"/>
      <c r="E20" s="23">
        <v>14689417796</v>
      </c>
      <c r="F20" s="24">
        <v>14689417796</v>
      </c>
      <c r="G20" s="24">
        <v>1634252749</v>
      </c>
      <c r="H20" s="24">
        <v>1835590622</v>
      </c>
      <c r="I20" s="24">
        <v>1169139468</v>
      </c>
      <c r="J20" s="24">
        <v>4638982839</v>
      </c>
      <c r="K20" s="24">
        <v>1090024600</v>
      </c>
      <c r="L20" s="24">
        <v>998966461</v>
      </c>
      <c r="M20" s="24">
        <v>1338305879</v>
      </c>
      <c r="N20" s="24">
        <v>3427296940</v>
      </c>
      <c r="O20" s="24"/>
      <c r="P20" s="24"/>
      <c r="Q20" s="24"/>
      <c r="R20" s="24"/>
      <c r="S20" s="24"/>
      <c r="T20" s="24"/>
      <c r="U20" s="24"/>
      <c r="V20" s="24"/>
      <c r="W20" s="24">
        <v>8066279779</v>
      </c>
      <c r="X20" s="24">
        <v>6541717000</v>
      </c>
      <c r="Y20" s="24">
        <v>1524562779</v>
      </c>
      <c r="Z20" s="6">
        <v>23.31</v>
      </c>
      <c r="AA20" s="22">
        <v>14689417796</v>
      </c>
    </row>
    <row r="21" spans="1:27" ht="12.75">
      <c r="A21" s="5" t="s">
        <v>48</v>
      </c>
      <c r="B21" s="3"/>
      <c r="C21" s="22">
        <v>5211441476</v>
      </c>
      <c r="D21" s="22"/>
      <c r="E21" s="23">
        <v>6224242147</v>
      </c>
      <c r="F21" s="24">
        <v>6224242147</v>
      </c>
      <c r="G21" s="24">
        <v>1000187353</v>
      </c>
      <c r="H21" s="24">
        <v>485540360</v>
      </c>
      <c r="I21" s="24">
        <v>534072453</v>
      </c>
      <c r="J21" s="24">
        <v>2019800166</v>
      </c>
      <c r="K21" s="24">
        <v>634366167</v>
      </c>
      <c r="L21" s="24">
        <v>548826845</v>
      </c>
      <c r="M21" s="24">
        <v>1083536226</v>
      </c>
      <c r="N21" s="24">
        <v>2266729238</v>
      </c>
      <c r="O21" s="24"/>
      <c r="P21" s="24"/>
      <c r="Q21" s="24"/>
      <c r="R21" s="24"/>
      <c r="S21" s="24"/>
      <c r="T21" s="24"/>
      <c r="U21" s="24"/>
      <c r="V21" s="24"/>
      <c r="W21" s="24">
        <v>4286529404</v>
      </c>
      <c r="X21" s="24">
        <v>3425985911</v>
      </c>
      <c r="Y21" s="24">
        <v>860543493</v>
      </c>
      <c r="Z21" s="6">
        <v>25.12</v>
      </c>
      <c r="AA21" s="22">
        <v>6224242147</v>
      </c>
    </row>
    <row r="22" spans="1:27" ht="12.75">
      <c r="A22" s="5" t="s">
        <v>49</v>
      </c>
      <c r="B22" s="3"/>
      <c r="C22" s="25">
        <v>2141173005</v>
      </c>
      <c r="D22" s="25"/>
      <c r="E22" s="26">
        <v>2619350210</v>
      </c>
      <c r="F22" s="27">
        <v>2619350210</v>
      </c>
      <c r="G22" s="27">
        <v>86037474</v>
      </c>
      <c r="H22" s="27">
        <v>71503687</v>
      </c>
      <c r="I22" s="27">
        <v>86125196</v>
      </c>
      <c r="J22" s="27">
        <v>243666357</v>
      </c>
      <c r="K22" s="27">
        <v>89217666</v>
      </c>
      <c r="L22" s="27">
        <v>75516946</v>
      </c>
      <c r="M22" s="27">
        <v>75282087</v>
      </c>
      <c r="N22" s="27">
        <v>240016699</v>
      </c>
      <c r="O22" s="27"/>
      <c r="P22" s="27"/>
      <c r="Q22" s="27"/>
      <c r="R22" s="27"/>
      <c r="S22" s="27"/>
      <c r="T22" s="27"/>
      <c r="U22" s="27"/>
      <c r="V22" s="27"/>
      <c r="W22" s="27">
        <v>483683056</v>
      </c>
      <c r="X22" s="27">
        <v>1251487980</v>
      </c>
      <c r="Y22" s="27">
        <v>-767804924</v>
      </c>
      <c r="Z22" s="7">
        <v>-61.35</v>
      </c>
      <c r="AA22" s="25">
        <v>2619350210</v>
      </c>
    </row>
    <row r="23" spans="1:27" ht="12.75">
      <c r="A23" s="5" t="s">
        <v>50</v>
      </c>
      <c r="B23" s="3"/>
      <c r="C23" s="22">
        <v>1741487105</v>
      </c>
      <c r="D23" s="22"/>
      <c r="E23" s="23">
        <v>1948122055</v>
      </c>
      <c r="F23" s="24">
        <v>1948122055</v>
      </c>
      <c r="G23" s="24">
        <v>332901213</v>
      </c>
      <c r="H23" s="24">
        <v>118726202</v>
      </c>
      <c r="I23" s="24">
        <v>116651004</v>
      </c>
      <c r="J23" s="24">
        <v>568278419</v>
      </c>
      <c r="K23" s="24">
        <v>118203771</v>
      </c>
      <c r="L23" s="24">
        <v>106835092</v>
      </c>
      <c r="M23" s="24">
        <v>287980837</v>
      </c>
      <c r="N23" s="24">
        <v>513019700</v>
      </c>
      <c r="O23" s="24"/>
      <c r="P23" s="24"/>
      <c r="Q23" s="24"/>
      <c r="R23" s="24"/>
      <c r="S23" s="24"/>
      <c r="T23" s="24"/>
      <c r="U23" s="24"/>
      <c r="V23" s="24"/>
      <c r="W23" s="24">
        <v>1081298119</v>
      </c>
      <c r="X23" s="24">
        <v>761576484</v>
      </c>
      <c r="Y23" s="24">
        <v>319721635</v>
      </c>
      <c r="Z23" s="6">
        <v>41.98</v>
      </c>
      <c r="AA23" s="22">
        <v>1948122055</v>
      </c>
    </row>
    <row r="24" spans="1:27" ht="12.75">
      <c r="A24" s="2" t="s">
        <v>51</v>
      </c>
      <c r="B24" s="8" t="s">
        <v>52</v>
      </c>
      <c r="C24" s="19">
        <v>315142977</v>
      </c>
      <c r="D24" s="19"/>
      <c r="E24" s="20">
        <v>363336952</v>
      </c>
      <c r="F24" s="21">
        <v>363336952</v>
      </c>
      <c r="G24" s="21">
        <v>28984584</v>
      </c>
      <c r="H24" s="21">
        <v>29883049</v>
      </c>
      <c r="I24" s="21">
        <v>26288531</v>
      </c>
      <c r="J24" s="21">
        <v>85156164</v>
      </c>
      <c r="K24" s="21">
        <v>31399140</v>
      </c>
      <c r="L24" s="21">
        <v>28648077</v>
      </c>
      <c r="M24" s="21">
        <v>20181663</v>
      </c>
      <c r="N24" s="21">
        <v>80228880</v>
      </c>
      <c r="O24" s="21"/>
      <c r="P24" s="21"/>
      <c r="Q24" s="21"/>
      <c r="R24" s="21"/>
      <c r="S24" s="21"/>
      <c r="T24" s="21"/>
      <c r="U24" s="21"/>
      <c r="V24" s="21"/>
      <c r="W24" s="21">
        <v>165385044</v>
      </c>
      <c r="X24" s="21">
        <v>12962788</v>
      </c>
      <c r="Y24" s="21">
        <v>152422256</v>
      </c>
      <c r="Z24" s="4">
        <v>1175.84</v>
      </c>
      <c r="AA24" s="19">
        <v>363336952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34110006080</v>
      </c>
      <c r="D25" s="44">
        <f>+D5+D9+D15+D19+D24</f>
        <v>0</v>
      </c>
      <c r="E25" s="45">
        <f t="shared" si="4"/>
        <v>37576825336</v>
      </c>
      <c r="F25" s="46">
        <f t="shared" si="4"/>
        <v>37576825336</v>
      </c>
      <c r="G25" s="46">
        <f t="shared" si="4"/>
        <v>3902858100</v>
      </c>
      <c r="H25" s="46">
        <f t="shared" si="4"/>
        <v>3770901189</v>
      </c>
      <c r="I25" s="46">
        <f t="shared" si="4"/>
        <v>2378416215</v>
      </c>
      <c r="J25" s="46">
        <f t="shared" si="4"/>
        <v>10052175504</v>
      </c>
      <c r="K25" s="46">
        <f t="shared" si="4"/>
        <v>2593901991</v>
      </c>
      <c r="L25" s="46">
        <f t="shared" si="4"/>
        <v>2406703592</v>
      </c>
      <c r="M25" s="46">
        <f t="shared" si="4"/>
        <v>4181618704</v>
      </c>
      <c r="N25" s="46">
        <f t="shared" si="4"/>
        <v>9182224287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19234399791</v>
      </c>
      <c r="X25" s="46">
        <f t="shared" si="4"/>
        <v>16648057883</v>
      </c>
      <c r="Y25" s="46">
        <f t="shared" si="4"/>
        <v>2586341908</v>
      </c>
      <c r="Z25" s="47">
        <f>+IF(X25&lt;&gt;0,+(Y25/X25)*100,0)</f>
        <v>15.535397138671758</v>
      </c>
      <c r="AA25" s="44">
        <f>+AA5+AA9+AA15+AA19+AA24</f>
        <v>37576825336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3722867522</v>
      </c>
      <c r="D28" s="19">
        <f>SUM(D29:D31)</f>
        <v>0</v>
      </c>
      <c r="E28" s="20">
        <f t="shared" si="5"/>
        <v>4997929952</v>
      </c>
      <c r="F28" s="21">
        <f t="shared" si="5"/>
        <v>4997929952</v>
      </c>
      <c r="G28" s="21">
        <f t="shared" si="5"/>
        <v>328986917</v>
      </c>
      <c r="H28" s="21">
        <f t="shared" si="5"/>
        <v>284140835</v>
      </c>
      <c r="I28" s="21">
        <f t="shared" si="5"/>
        <v>338211828</v>
      </c>
      <c r="J28" s="21">
        <f t="shared" si="5"/>
        <v>951339580</v>
      </c>
      <c r="K28" s="21">
        <f t="shared" si="5"/>
        <v>330156889</v>
      </c>
      <c r="L28" s="21">
        <f t="shared" si="5"/>
        <v>360615787</v>
      </c>
      <c r="M28" s="21">
        <f t="shared" si="5"/>
        <v>327912688</v>
      </c>
      <c r="N28" s="21">
        <f t="shared" si="5"/>
        <v>1018685364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1970024944</v>
      </c>
      <c r="X28" s="21">
        <f t="shared" si="5"/>
        <v>2234148574</v>
      </c>
      <c r="Y28" s="21">
        <f t="shared" si="5"/>
        <v>-264123630</v>
      </c>
      <c r="Z28" s="4">
        <f>+IF(X28&lt;&gt;0,+(Y28/X28)*100,0)</f>
        <v>-11.82211573007051</v>
      </c>
      <c r="AA28" s="19">
        <f>SUM(AA29:AA31)</f>
        <v>4997929952</v>
      </c>
    </row>
    <row r="29" spans="1:27" ht="12.75">
      <c r="A29" s="5" t="s">
        <v>33</v>
      </c>
      <c r="B29" s="3"/>
      <c r="C29" s="22">
        <v>483216217</v>
      </c>
      <c r="D29" s="22"/>
      <c r="E29" s="23">
        <v>516748480</v>
      </c>
      <c r="F29" s="24">
        <v>516748480</v>
      </c>
      <c r="G29" s="24">
        <v>30408358</v>
      </c>
      <c r="H29" s="24">
        <v>33306830</v>
      </c>
      <c r="I29" s="24">
        <v>36999136</v>
      </c>
      <c r="J29" s="24">
        <v>100714324</v>
      </c>
      <c r="K29" s="24">
        <v>33966114</v>
      </c>
      <c r="L29" s="24">
        <v>34444386</v>
      </c>
      <c r="M29" s="24">
        <v>32441238</v>
      </c>
      <c r="N29" s="24">
        <v>100851738</v>
      </c>
      <c r="O29" s="24"/>
      <c r="P29" s="24"/>
      <c r="Q29" s="24"/>
      <c r="R29" s="24"/>
      <c r="S29" s="24"/>
      <c r="T29" s="24"/>
      <c r="U29" s="24"/>
      <c r="V29" s="24"/>
      <c r="W29" s="24">
        <v>201566062</v>
      </c>
      <c r="X29" s="24">
        <v>440941198</v>
      </c>
      <c r="Y29" s="24">
        <v>-239375136</v>
      </c>
      <c r="Z29" s="6">
        <v>-54.29</v>
      </c>
      <c r="AA29" s="22">
        <v>516748480</v>
      </c>
    </row>
    <row r="30" spans="1:27" ht="12.75">
      <c r="A30" s="5" t="s">
        <v>34</v>
      </c>
      <c r="B30" s="3"/>
      <c r="C30" s="25">
        <v>3239651305</v>
      </c>
      <c r="D30" s="25"/>
      <c r="E30" s="26">
        <v>4416788358</v>
      </c>
      <c r="F30" s="27">
        <v>4416788358</v>
      </c>
      <c r="G30" s="27">
        <v>298578559</v>
      </c>
      <c r="H30" s="27">
        <v>250834005</v>
      </c>
      <c r="I30" s="27">
        <v>301212692</v>
      </c>
      <c r="J30" s="27">
        <v>850625256</v>
      </c>
      <c r="K30" s="27">
        <v>296190775</v>
      </c>
      <c r="L30" s="27">
        <v>326171401</v>
      </c>
      <c r="M30" s="27">
        <v>295471450</v>
      </c>
      <c r="N30" s="27">
        <v>917833626</v>
      </c>
      <c r="O30" s="27"/>
      <c r="P30" s="27"/>
      <c r="Q30" s="27"/>
      <c r="R30" s="27"/>
      <c r="S30" s="27"/>
      <c r="T30" s="27"/>
      <c r="U30" s="27"/>
      <c r="V30" s="27"/>
      <c r="W30" s="27">
        <v>1768458882</v>
      </c>
      <c r="X30" s="27">
        <v>1793207376</v>
      </c>
      <c r="Y30" s="27">
        <v>-24748494</v>
      </c>
      <c r="Z30" s="7">
        <v>-1.38</v>
      </c>
      <c r="AA30" s="25">
        <v>4416788358</v>
      </c>
    </row>
    <row r="31" spans="1:27" ht="12.75">
      <c r="A31" s="5" t="s">
        <v>35</v>
      </c>
      <c r="B31" s="3"/>
      <c r="C31" s="22"/>
      <c r="D31" s="22"/>
      <c r="E31" s="23">
        <v>64393114</v>
      </c>
      <c r="F31" s="24">
        <v>64393114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>
        <v>64393114</v>
      </c>
    </row>
    <row r="32" spans="1:27" ht="12.75">
      <c r="A32" s="2" t="s">
        <v>36</v>
      </c>
      <c r="B32" s="3"/>
      <c r="C32" s="19">
        <f aca="true" t="shared" si="6" ref="C32:Y32">SUM(C33:C37)</f>
        <v>3846764378</v>
      </c>
      <c r="D32" s="19">
        <f>SUM(D33:D37)</f>
        <v>0</v>
      </c>
      <c r="E32" s="20">
        <f t="shared" si="6"/>
        <v>3861630019</v>
      </c>
      <c r="F32" s="21">
        <f t="shared" si="6"/>
        <v>3861630019</v>
      </c>
      <c r="G32" s="21">
        <f t="shared" si="6"/>
        <v>235787285</v>
      </c>
      <c r="H32" s="21">
        <f t="shared" si="6"/>
        <v>266620670</v>
      </c>
      <c r="I32" s="21">
        <f t="shared" si="6"/>
        <v>261273987</v>
      </c>
      <c r="J32" s="21">
        <f t="shared" si="6"/>
        <v>763681942</v>
      </c>
      <c r="K32" s="21">
        <f t="shared" si="6"/>
        <v>318959352</v>
      </c>
      <c r="L32" s="21">
        <f t="shared" si="6"/>
        <v>346380757</v>
      </c>
      <c r="M32" s="21">
        <f t="shared" si="6"/>
        <v>275730804</v>
      </c>
      <c r="N32" s="21">
        <f t="shared" si="6"/>
        <v>941070913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1704752855</v>
      </c>
      <c r="X32" s="21">
        <f t="shared" si="6"/>
        <v>821363875</v>
      </c>
      <c r="Y32" s="21">
        <f t="shared" si="6"/>
        <v>883388980</v>
      </c>
      <c r="Z32" s="4">
        <f>+IF(X32&lt;&gt;0,+(Y32/X32)*100,0)</f>
        <v>107.55147710872967</v>
      </c>
      <c r="AA32" s="19">
        <f>SUM(AA33:AA37)</f>
        <v>3861630019</v>
      </c>
    </row>
    <row r="33" spans="1:27" ht="12.75">
      <c r="A33" s="5" t="s">
        <v>37</v>
      </c>
      <c r="B33" s="3"/>
      <c r="C33" s="22">
        <v>672617084</v>
      </c>
      <c r="D33" s="22"/>
      <c r="E33" s="23">
        <v>732376589</v>
      </c>
      <c r="F33" s="24">
        <v>732376589</v>
      </c>
      <c r="G33" s="24">
        <v>47393615</v>
      </c>
      <c r="H33" s="24">
        <v>53914696</v>
      </c>
      <c r="I33" s="24">
        <v>52320201</v>
      </c>
      <c r="J33" s="24">
        <v>153628512</v>
      </c>
      <c r="K33" s="24">
        <v>63900132</v>
      </c>
      <c r="L33" s="24">
        <v>55845179</v>
      </c>
      <c r="M33" s="24">
        <v>53758850</v>
      </c>
      <c r="N33" s="24">
        <v>173504161</v>
      </c>
      <c r="O33" s="24"/>
      <c r="P33" s="24"/>
      <c r="Q33" s="24"/>
      <c r="R33" s="24"/>
      <c r="S33" s="24"/>
      <c r="T33" s="24"/>
      <c r="U33" s="24"/>
      <c r="V33" s="24"/>
      <c r="W33" s="24">
        <v>327132673</v>
      </c>
      <c r="X33" s="24">
        <v>127640036</v>
      </c>
      <c r="Y33" s="24">
        <v>199492637</v>
      </c>
      <c r="Z33" s="6">
        <v>156.29</v>
      </c>
      <c r="AA33" s="22">
        <v>732376589</v>
      </c>
    </row>
    <row r="34" spans="1:27" ht="12.75">
      <c r="A34" s="5" t="s">
        <v>38</v>
      </c>
      <c r="B34" s="3"/>
      <c r="C34" s="22">
        <v>982980662</v>
      </c>
      <c r="D34" s="22"/>
      <c r="E34" s="23">
        <v>1013020658</v>
      </c>
      <c r="F34" s="24">
        <v>1013020658</v>
      </c>
      <c r="G34" s="24">
        <v>57056663</v>
      </c>
      <c r="H34" s="24">
        <v>65844496</v>
      </c>
      <c r="I34" s="24">
        <v>66030422</v>
      </c>
      <c r="J34" s="24">
        <v>188931581</v>
      </c>
      <c r="K34" s="24">
        <v>75512867</v>
      </c>
      <c r="L34" s="24">
        <v>106002224</v>
      </c>
      <c r="M34" s="24">
        <v>83079940</v>
      </c>
      <c r="N34" s="24">
        <v>264595031</v>
      </c>
      <c r="O34" s="24"/>
      <c r="P34" s="24"/>
      <c r="Q34" s="24"/>
      <c r="R34" s="24"/>
      <c r="S34" s="24"/>
      <c r="T34" s="24"/>
      <c r="U34" s="24"/>
      <c r="V34" s="24"/>
      <c r="W34" s="24">
        <v>453526612</v>
      </c>
      <c r="X34" s="24"/>
      <c r="Y34" s="24">
        <v>453526612</v>
      </c>
      <c r="Z34" s="6">
        <v>0</v>
      </c>
      <c r="AA34" s="22">
        <v>1013020658</v>
      </c>
    </row>
    <row r="35" spans="1:27" ht="12.75">
      <c r="A35" s="5" t="s">
        <v>39</v>
      </c>
      <c r="B35" s="3"/>
      <c r="C35" s="22">
        <v>37068299</v>
      </c>
      <c r="D35" s="22"/>
      <c r="E35" s="23">
        <v>37846192</v>
      </c>
      <c r="F35" s="24">
        <v>37846192</v>
      </c>
      <c r="G35" s="24">
        <v>2236938</v>
      </c>
      <c r="H35" s="24">
        <v>3492657</v>
      </c>
      <c r="I35" s="24">
        <v>2894277</v>
      </c>
      <c r="J35" s="24">
        <v>8623872</v>
      </c>
      <c r="K35" s="24">
        <v>3621839</v>
      </c>
      <c r="L35" s="24">
        <v>3406602</v>
      </c>
      <c r="M35" s="24">
        <v>2579709</v>
      </c>
      <c r="N35" s="24">
        <v>9608150</v>
      </c>
      <c r="O35" s="24"/>
      <c r="P35" s="24"/>
      <c r="Q35" s="24"/>
      <c r="R35" s="24"/>
      <c r="S35" s="24"/>
      <c r="T35" s="24"/>
      <c r="U35" s="24"/>
      <c r="V35" s="24"/>
      <c r="W35" s="24">
        <v>18232022</v>
      </c>
      <c r="X35" s="24">
        <v>22047060</v>
      </c>
      <c r="Y35" s="24">
        <v>-3815038</v>
      </c>
      <c r="Z35" s="6">
        <v>-17.3</v>
      </c>
      <c r="AA35" s="22">
        <v>37846192</v>
      </c>
    </row>
    <row r="36" spans="1:27" ht="12.75">
      <c r="A36" s="5" t="s">
        <v>40</v>
      </c>
      <c r="B36" s="3"/>
      <c r="C36" s="22">
        <v>776711710</v>
      </c>
      <c r="D36" s="22"/>
      <c r="E36" s="23">
        <v>652253280</v>
      </c>
      <c r="F36" s="24">
        <v>652253280</v>
      </c>
      <c r="G36" s="24">
        <v>17830511</v>
      </c>
      <c r="H36" s="24">
        <v>25049079</v>
      </c>
      <c r="I36" s="24">
        <v>24602698</v>
      </c>
      <c r="J36" s="24">
        <v>67482288</v>
      </c>
      <c r="K36" s="24">
        <v>56755417</v>
      </c>
      <c r="L36" s="24">
        <v>57969123</v>
      </c>
      <c r="M36" s="24">
        <v>19863124</v>
      </c>
      <c r="N36" s="24">
        <v>134587664</v>
      </c>
      <c r="O36" s="24"/>
      <c r="P36" s="24"/>
      <c r="Q36" s="24"/>
      <c r="R36" s="24"/>
      <c r="S36" s="24"/>
      <c r="T36" s="24"/>
      <c r="U36" s="24"/>
      <c r="V36" s="24"/>
      <c r="W36" s="24">
        <v>202069952</v>
      </c>
      <c r="X36" s="24">
        <v>289713452</v>
      </c>
      <c r="Y36" s="24">
        <v>-87643500</v>
      </c>
      <c r="Z36" s="6">
        <v>-30.25</v>
      </c>
      <c r="AA36" s="22">
        <v>652253280</v>
      </c>
    </row>
    <row r="37" spans="1:27" ht="12.75">
      <c r="A37" s="5" t="s">
        <v>41</v>
      </c>
      <c r="B37" s="3"/>
      <c r="C37" s="25">
        <v>1377386623</v>
      </c>
      <c r="D37" s="25"/>
      <c r="E37" s="26">
        <v>1426133300</v>
      </c>
      <c r="F37" s="27">
        <v>1426133300</v>
      </c>
      <c r="G37" s="27">
        <v>111269558</v>
      </c>
      <c r="H37" s="27">
        <v>118319742</v>
      </c>
      <c r="I37" s="27">
        <v>115426389</v>
      </c>
      <c r="J37" s="27">
        <v>345015689</v>
      </c>
      <c r="K37" s="27">
        <v>119169097</v>
      </c>
      <c r="L37" s="27">
        <v>123157629</v>
      </c>
      <c r="M37" s="27">
        <v>116449181</v>
      </c>
      <c r="N37" s="27">
        <v>358775907</v>
      </c>
      <c r="O37" s="27"/>
      <c r="P37" s="27"/>
      <c r="Q37" s="27"/>
      <c r="R37" s="27"/>
      <c r="S37" s="27"/>
      <c r="T37" s="27"/>
      <c r="U37" s="27"/>
      <c r="V37" s="27"/>
      <c r="W37" s="27">
        <v>703791596</v>
      </c>
      <c r="X37" s="27">
        <v>381963327</v>
      </c>
      <c r="Y37" s="27">
        <v>321828269</v>
      </c>
      <c r="Z37" s="7">
        <v>84.26</v>
      </c>
      <c r="AA37" s="25">
        <v>1426133300</v>
      </c>
    </row>
    <row r="38" spans="1:27" ht="12.75">
      <c r="A38" s="2" t="s">
        <v>42</v>
      </c>
      <c r="B38" s="8"/>
      <c r="C38" s="19">
        <f aca="true" t="shared" si="7" ref="C38:Y38">SUM(C39:C41)</f>
        <v>4500395932</v>
      </c>
      <c r="D38" s="19">
        <f>SUM(D39:D41)</f>
        <v>0</v>
      </c>
      <c r="E38" s="20">
        <f t="shared" si="7"/>
        <v>4842503315</v>
      </c>
      <c r="F38" s="21">
        <f t="shared" si="7"/>
        <v>4842503315</v>
      </c>
      <c r="G38" s="21">
        <f t="shared" si="7"/>
        <v>227686126</v>
      </c>
      <c r="H38" s="21">
        <f t="shared" si="7"/>
        <v>252029449</v>
      </c>
      <c r="I38" s="21">
        <f t="shared" si="7"/>
        <v>287035623</v>
      </c>
      <c r="J38" s="21">
        <f t="shared" si="7"/>
        <v>766751198</v>
      </c>
      <c r="K38" s="21">
        <f t="shared" si="7"/>
        <v>312890903</v>
      </c>
      <c r="L38" s="21">
        <f t="shared" si="7"/>
        <v>627170591</v>
      </c>
      <c r="M38" s="21">
        <f t="shared" si="7"/>
        <v>350033149</v>
      </c>
      <c r="N38" s="21">
        <f t="shared" si="7"/>
        <v>1290094643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2056845841</v>
      </c>
      <c r="X38" s="21">
        <f t="shared" si="7"/>
        <v>3039673063</v>
      </c>
      <c r="Y38" s="21">
        <f t="shared" si="7"/>
        <v>-982827222</v>
      </c>
      <c r="Z38" s="4">
        <f>+IF(X38&lt;&gt;0,+(Y38/X38)*100,0)</f>
        <v>-32.333320117986645</v>
      </c>
      <c r="AA38" s="19">
        <f>SUM(AA39:AA41)</f>
        <v>4842503315</v>
      </c>
    </row>
    <row r="39" spans="1:27" ht="12.75">
      <c r="A39" s="5" t="s">
        <v>43</v>
      </c>
      <c r="B39" s="3"/>
      <c r="C39" s="22">
        <v>630857555</v>
      </c>
      <c r="D39" s="22"/>
      <c r="E39" s="23">
        <v>702082191</v>
      </c>
      <c r="F39" s="24">
        <v>702082191</v>
      </c>
      <c r="G39" s="24">
        <v>44069581</v>
      </c>
      <c r="H39" s="24">
        <v>38681042</v>
      </c>
      <c r="I39" s="24">
        <v>36938815</v>
      </c>
      <c r="J39" s="24">
        <v>119689438</v>
      </c>
      <c r="K39" s="24">
        <v>49630545</v>
      </c>
      <c r="L39" s="24">
        <v>41671514</v>
      </c>
      <c r="M39" s="24">
        <v>38575388</v>
      </c>
      <c r="N39" s="24">
        <v>129877447</v>
      </c>
      <c r="O39" s="24"/>
      <c r="P39" s="24"/>
      <c r="Q39" s="24"/>
      <c r="R39" s="24"/>
      <c r="S39" s="24"/>
      <c r="T39" s="24"/>
      <c r="U39" s="24"/>
      <c r="V39" s="24"/>
      <c r="W39" s="24">
        <v>249566885</v>
      </c>
      <c r="X39" s="24">
        <v>689793267</v>
      </c>
      <c r="Y39" s="24">
        <v>-440226382</v>
      </c>
      <c r="Z39" s="6">
        <v>-63.82</v>
      </c>
      <c r="AA39" s="22">
        <v>702082191</v>
      </c>
    </row>
    <row r="40" spans="1:27" ht="12.75">
      <c r="A40" s="5" t="s">
        <v>44</v>
      </c>
      <c r="B40" s="3"/>
      <c r="C40" s="22">
        <v>3778725040</v>
      </c>
      <c r="D40" s="22"/>
      <c r="E40" s="23">
        <v>4047937159</v>
      </c>
      <c r="F40" s="24">
        <v>4047937159</v>
      </c>
      <c r="G40" s="24">
        <v>177922363</v>
      </c>
      <c r="H40" s="24">
        <v>207295969</v>
      </c>
      <c r="I40" s="24">
        <v>243601460</v>
      </c>
      <c r="J40" s="24">
        <v>628819792</v>
      </c>
      <c r="K40" s="24">
        <v>255326478</v>
      </c>
      <c r="L40" s="24">
        <v>577810789</v>
      </c>
      <c r="M40" s="24">
        <v>303941919</v>
      </c>
      <c r="N40" s="24">
        <v>1137079186</v>
      </c>
      <c r="O40" s="24"/>
      <c r="P40" s="24"/>
      <c r="Q40" s="24"/>
      <c r="R40" s="24"/>
      <c r="S40" s="24"/>
      <c r="T40" s="24"/>
      <c r="U40" s="24"/>
      <c r="V40" s="24"/>
      <c r="W40" s="24">
        <v>1765898978</v>
      </c>
      <c r="X40" s="24">
        <v>2304603358</v>
      </c>
      <c r="Y40" s="24">
        <v>-538704380</v>
      </c>
      <c r="Z40" s="6">
        <v>-23.38</v>
      </c>
      <c r="AA40" s="22">
        <v>4047937159</v>
      </c>
    </row>
    <row r="41" spans="1:27" ht="12.75">
      <c r="A41" s="5" t="s">
        <v>45</v>
      </c>
      <c r="B41" s="3"/>
      <c r="C41" s="22">
        <v>90813337</v>
      </c>
      <c r="D41" s="22"/>
      <c r="E41" s="23">
        <v>92483965</v>
      </c>
      <c r="F41" s="24">
        <v>92483965</v>
      </c>
      <c r="G41" s="24">
        <v>5694182</v>
      </c>
      <c r="H41" s="24">
        <v>6052438</v>
      </c>
      <c r="I41" s="24">
        <v>6495348</v>
      </c>
      <c r="J41" s="24">
        <v>18241968</v>
      </c>
      <c r="K41" s="24">
        <v>7933880</v>
      </c>
      <c r="L41" s="24">
        <v>7688288</v>
      </c>
      <c r="M41" s="24">
        <v>7515842</v>
      </c>
      <c r="N41" s="24">
        <v>23138010</v>
      </c>
      <c r="O41" s="24"/>
      <c r="P41" s="24"/>
      <c r="Q41" s="24"/>
      <c r="R41" s="24"/>
      <c r="S41" s="24"/>
      <c r="T41" s="24"/>
      <c r="U41" s="24"/>
      <c r="V41" s="24"/>
      <c r="W41" s="24">
        <v>41379978</v>
      </c>
      <c r="X41" s="24">
        <v>45276438</v>
      </c>
      <c r="Y41" s="24">
        <v>-3896460</v>
      </c>
      <c r="Z41" s="6">
        <v>-8.61</v>
      </c>
      <c r="AA41" s="22">
        <v>92483965</v>
      </c>
    </row>
    <row r="42" spans="1:27" ht="12.75">
      <c r="A42" s="2" t="s">
        <v>46</v>
      </c>
      <c r="B42" s="8"/>
      <c r="C42" s="19">
        <f aca="true" t="shared" si="8" ref="C42:Y42">SUM(C43:C46)</f>
        <v>20074082267</v>
      </c>
      <c r="D42" s="19">
        <f>SUM(D43:D46)</f>
        <v>0</v>
      </c>
      <c r="E42" s="20">
        <f t="shared" si="8"/>
        <v>21364447767</v>
      </c>
      <c r="F42" s="21">
        <f t="shared" si="8"/>
        <v>21364447767</v>
      </c>
      <c r="G42" s="21">
        <f t="shared" si="8"/>
        <v>1525526769</v>
      </c>
      <c r="H42" s="21">
        <f t="shared" si="8"/>
        <v>2490978721</v>
      </c>
      <c r="I42" s="21">
        <f t="shared" si="8"/>
        <v>1553919941</v>
      </c>
      <c r="J42" s="21">
        <f t="shared" si="8"/>
        <v>5570425431</v>
      </c>
      <c r="K42" s="21">
        <f t="shared" si="8"/>
        <v>1596390189</v>
      </c>
      <c r="L42" s="21">
        <f t="shared" si="8"/>
        <v>1943876088</v>
      </c>
      <c r="M42" s="21">
        <f t="shared" si="8"/>
        <v>1577050217</v>
      </c>
      <c r="N42" s="21">
        <f t="shared" si="8"/>
        <v>5117316494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10687741925</v>
      </c>
      <c r="X42" s="21">
        <f t="shared" si="8"/>
        <v>9071543636</v>
      </c>
      <c r="Y42" s="21">
        <f t="shared" si="8"/>
        <v>1616198289</v>
      </c>
      <c r="Z42" s="4">
        <f>+IF(X42&lt;&gt;0,+(Y42/X42)*100,0)</f>
        <v>17.816133106456018</v>
      </c>
      <c r="AA42" s="19">
        <f>SUM(AA43:AA46)</f>
        <v>21364447767</v>
      </c>
    </row>
    <row r="43" spans="1:27" ht="12.75">
      <c r="A43" s="5" t="s">
        <v>47</v>
      </c>
      <c r="B43" s="3"/>
      <c r="C43" s="22">
        <v>12155617237</v>
      </c>
      <c r="D43" s="22"/>
      <c r="E43" s="23">
        <v>12993486368</v>
      </c>
      <c r="F43" s="24">
        <v>12993486368</v>
      </c>
      <c r="G43" s="24">
        <v>1006570391</v>
      </c>
      <c r="H43" s="24">
        <v>1870954296</v>
      </c>
      <c r="I43" s="24">
        <v>880371245</v>
      </c>
      <c r="J43" s="24">
        <v>3757895932</v>
      </c>
      <c r="K43" s="24">
        <v>925793376</v>
      </c>
      <c r="L43" s="24">
        <v>1145707099</v>
      </c>
      <c r="M43" s="24">
        <v>875787246</v>
      </c>
      <c r="N43" s="24">
        <v>2947287721</v>
      </c>
      <c r="O43" s="24"/>
      <c r="P43" s="24"/>
      <c r="Q43" s="24"/>
      <c r="R43" s="24"/>
      <c r="S43" s="24"/>
      <c r="T43" s="24"/>
      <c r="U43" s="24"/>
      <c r="V43" s="24"/>
      <c r="W43" s="24">
        <v>6705183653</v>
      </c>
      <c r="X43" s="24">
        <v>5643823011</v>
      </c>
      <c r="Y43" s="24">
        <v>1061360642</v>
      </c>
      <c r="Z43" s="6">
        <v>18.81</v>
      </c>
      <c r="AA43" s="22">
        <v>12993486368</v>
      </c>
    </row>
    <row r="44" spans="1:27" ht="12.75">
      <c r="A44" s="5" t="s">
        <v>48</v>
      </c>
      <c r="B44" s="3"/>
      <c r="C44" s="22">
        <v>5755985271</v>
      </c>
      <c r="D44" s="22"/>
      <c r="E44" s="23">
        <v>7148837447</v>
      </c>
      <c r="F44" s="24">
        <v>7148837447</v>
      </c>
      <c r="G44" s="24">
        <v>417063835</v>
      </c>
      <c r="H44" s="24">
        <v>469647566</v>
      </c>
      <c r="I44" s="24">
        <v>504029530</v>
      </c>
      <c r="J44" s="24">
        <v>1390740931</v>
      </c>
      <c r="K44" s="24">
        <v>498282028</v>
      </c>
      <c r="L44" s="24">
        <v>603927351</v>
      </c>
      <c r="M44" s="24">
        <v>519322546</v>
      </c>
      <c r="N44" s="24">
        <v>1621531925</v>
      </c>
      <c r="O44" s="24"/>
      <c r="P44" s="24"/>
      <c r="Q44" s="24"/>
      <c r="R44" s="24"/>
      <c r="S44" s="24"/>
      <c r="T44" s="24"/>
      <c r="U44" s="24"/>
      <c r="V44" s="24"/>
      <c r="W44" s="24">
        <v>3012272856</v>
      </c>
      <c r="X44" s="24">
        <v>2425595000</v>
      </c>
      <c r="Y44" s="24">
        <v>586677856</v>
      </c>
      <c r="Z44" s="6">
        <v>24.19</v>
      </c>
      <c r="AA44" s="22">
        <v>7148837447</v>
      </c>
    </row>
    <row r="45" spans="1:27" ht="12.75">
      <c r="A45" s="5" t="s">
        <v>49</v>
      </c>
      <c r="B45" s="3"/>
      <c r="C45" s="25">
        <v>885931982</v>
      </c>
      <c r="D45" s="25"/>
      <c r="E45" s="26">
        <v>55478483</v>
      </c>
      <c r="F45" s="27">
        <v>55478483</v>
      </c>
      <c r="G45" s="27">
        <v>47662190</v>
      </c>
      <c r="H45" s="27">
        <v>70899815</v>
      </c>
      <c r="I45" s="27">
        <v>89112394</v>
      </c>
      <c r="J45" s="27">
        <v>207674399</v>
      </c>
      <c r="K45" s="27">
        <v>89099646</v>
      </c>
      <c r="L45" s="27">
        <v>88631942</v>
      </c>
      <c r="M45" s="27">
        <v>86347893</v>
      </c>
      <c r="N45" s="27">
        <v>264079481</v>
      </c>
      <c r="O45" s="27"/>
      <c r="P45" s="27"/>
      <c r="Q45" s="27"/>
      <c r="R45" s="27"/>
      <c r="S45" s="27"/>
      <c r="T45" s="27"/>
      <c r="U45" s="27"/>
      <c r="V45" s="27"/>
      <c r="W45" s="27">
        <v>471753880</v>
      </c>
      <c r="X45" s="27">
        <v>485187697</v>
      </c>
      <c r="Y45" s="27">
        <v>-13433817</v>
      </c>
      <c r="Z45" s="7">
        <v>-2.77</v>
      </c>
      <c r="AA45" s="25">
        <v>55478483</v>
      </c>
    </row>
    <row r="46" spans="1:27" ht="12.75">
      <c r="A46" s="5" t="s">
        <v>50</v>
      </c>
      <c r="B46" s="3"/>
      <c r="C46" s="22">
        <v>1276547777</v>
      </c>
      <c r="D46" s="22"/>
      <c r="E46" s="23">
        <v>1166645469</v>
      </c>
      <c r="F46" s="24">
        <v>1166645469</v>
      </c>
      <c r="G46" s="24">
        <v>54230353</v>
      </c>
      <c r="H46" s="24">
        <v>79477044</v>
      </c>
      <c r="I46" s="24">
        <v>80406772</v>
      </c>
      <c r="J46" s="24">
        <v>214114169</v>
      </c>
      <c r="K46" s="24">
        <v>83215139</v>
      </c>
      <c r="L46" s="24">
        <v>105609696</v>
      </c>
      <c r="M46" s="24">
        <v>95592532</v>
      </c>
      <c r="N46" s="24">
        <v>284417367</v>
      </c>
      <c r="O46" s="24"/>
      <c r="P46" s="24"/>
      <c r="Q46" s="24"/>
      <c r="R46" s="24"/>
      <c r="S46" s="24"/>
      <c r="T46" s="24"/>
      <c r="U46" s="24"/>
      <c r="V46" s="24"/>
      <c r="W46" s="24">
        <v>498531536</v>
      </c>
      <c r="X46" s="24">
        <v>516937928</v>
      </c>
      <c r="Y46" s="24">
        <v>-18406392</v>
      </c>
      <c r="Z46" s="6">
        <v>-3.56</v>
      </c>
      <c r="AA46" s="22">
        <v>1166645469</v>
      </c>
    </row>
    <row r="47" spans="1:27" ht="12.75">
      <c r="A47" s="2" t="s">
        <v>51</v>
      </c>
      <c r="B47" s="8" t="s">
        <v>52</v>
      </c>
      <c r="C47" s="19">
        <v>242620397</v>
      </c>
      <c r="D47" s="19"/>
      <c r="E47" s="20">
        <v>249985243</v>
      </c>
      <c r="F47" s="21">
        <v>249985243</v>
      </c>
      <c r="G47" s="21">
        <v>18080613</v>
      </c>
      <c r="H47" s="21">
        <v>20396102</v>
      </c>
      <c r="I47" s="21">
        <v>19756620</v>
      </c>
      <c r="J47" s="21">
        <v>58233335</v>
      </c>
      <c r="K47" s="21">
        <v>20395858</v>
      </c>
      <c r="L47" s="21">
        <v>20157435</v>
      </c>
      <c r="M47" s="21">
        <v>20776644</v>
      </c>
      <c r="N47" s="21">
        <v>61329937</v>
      </c>
      <c r="O47" s="21"/>
      <c r="P47" s="21"/>
      <c r="Q47" s="21"/>
      <c r="R47" s="21"/>
      <c r="S47" s="21"/>
      <c r="T47" s="21"/>
      <c r="U47" s="21"/>
      <c r="V47" s="21"/>
      <c r="W47" s="21">
        <v>119563272</v>
      </c>
      <c r="X47" s="21">
        <v>12624426</v>
      </c>
      <c r="Y47" s="21">
        <v>106938846</v>
      </c>
      <c r="Z47" s="4">
        <v>847.08</v>
      </c>
      <c r="AA47" s="19">
        <v>249985243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32386730496</v>
      </c>
      <c r="D48" s="44">
        <f>+D28+D32+D38+D42+D47</f>
        <v>0</v>
      </c>
      <c r="E48" s="45">
        <f t="shared" si="9"/>
        <v>35316496296</v>
      </c>
      <c r="F48" s="46">
        <f t="shared" si="9"/>
        <v>35316496296</v>
      </c>
      <c r="G48" s="46">
        <f t="shared" si="9"/>
        <v>2336067710</v>
      </c>
      <c r="H48" s="46">
        <f t="shared" si="9"/>
        <v>3314165777</v>
      </c>
      <c r="I48" s="46">
        <f t="shared" si="9"/>
        <v>2460197999</v>
      </c>
      <c r="J48" s="46">
        <f t="shared" si="9"/>
        <v>8110431486</v>
      </c>
      <c r="K48" s="46">
        <f t="shared" si="9"/>
        <v>2578793191</v>
      </c>
      <c r="L48" s="46">
        <f t="shared" si="9"/>
        <v>3298200658</v>
      </c>
      <c r="M48" s="46">
        <f t="shared" si="9"/>
        <v>2551503502</v>
      </c>
      <c r="N48" s="46">
        <f t="shared" si="9"/>
        <v>8428497351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16538928837</v>
      </c>
      <c r="X48" s="46">
        <f t="shared" si="9"/>
        <v>15179353574</v>
      </c>
      <c r="Y48" s="46">
        <f t="shared" si="9"/>
        <v>1359575263</v>
      </c>
      <c r="Z48" s="47">
        <f>+IF(X48&lt;&gt;0,+(Y48/X48)*100,0)</f>
        <v>8.956740195634895</v>
      </c>
      <c r="AA48" s="44">
        <f>+AA28+AA32+AA38+AA42+AA47</f>
        <v>35316496296</v>
      </c>
    </row>
    <row r="49" spans="1:27" ht="12.75">
      <c r="A49" s="14" t="s">
        <v>58</v>
      </c>
      <c r="B49" s="15"/>
      <c r="C49" s="48">
        <f aca="true" t="shared" si="10" ref="C49:Y49">+C25-C48</f>
        <v>1723275584</v>
      </c>
      <c r="D49" s="48">
        <f>+D25-D48</f>
        <v>0</v>
      </c>
      <c r="E49" s="49">
        <f t="shared" si="10"/>
        <v>2260329040</v>
      </c>
      <c r="F49" s="50">
        <f t="shared" si="10"/>
        <v>2260329040</v>
      </c>
      <c r="G49" s="50">
        <f t="shared" si="10"/>
        <v>1566790390</v>
      </c>
      <c r="H49" s="50">
        <f t="shared" si="10"/>
        <v>456735412</v>
      </c>
      <c r="I49" s="50">
        <f t="shared" si="10"/>
        <v>-81781784</v>
      </c>
      <c r="J49" s="50">
        <f t="shared" si="10"/>
        <v>1941744018</v>
      </c>
      <c r="K49" s="50">
        <f t="shared" si="10"/>
        <v>15108800</v>
      </c>
      <c r="L49" s="50">
        <f t="shared" si="10"/>
        <v>-891497066</v>
      </c>
      <c r="M49" s="50">
        <f t="shared" si="10"/>
        <v>1630115202</v>
      </c>
      <c r="N49" s="50">
        <f t="shared" si="10"/>
        <v>753726936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2695470954</v>
      </c>
      <c r="X49" s="50">
        <f>IF(F25=F48,0,X25-X48)</f>
        <v>1468704309</v>
      </c>
      <c r="Y49" s="50">
        <f t="shared" si="10"/>
        <v>1226766645</v>
      </c>
      <c r="Z49" s="51">
        <f>+IF(X49&lt;&gt;0,+(Y49/X49)*100,0)</f>
        <v>83.52713595803851</v>
      </c>
      <c r="AA49" s="48">
        <f>+AA25-AA48</f>
        <v>2260329040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481431025</v>
      </c>
      <c r="D5" s="19">
        <f>SUM(D6:D8)</f>
        <v>0</v>
      </c>
      <c r="E5" s="20">
        <f t="shared" si="0"/>
        <v>408144669</v>
      </c>
      <c r="F5" s="21">
        <f t="shared" si="0"/>
        <v>408144669</v>
      </c>
      <c r="G5" s="21">
        <f t="shared" si="0"/>
        <v>151807291</v>
      </c>
      <c r="H5" s="21">
        <f t="shared" si="0"/>
        <v>45564047</v>
      </c>
      <c r="I5" s="21">
        <f t="shared" si="0"/>
        <v>52164616</v>
      </c>
      <c r="J5" s="21">
        <f t="shared" si="0"/>
        <v>249535954</v>
      </c>
      <c r="K5" s="21">
        <f t="shared" si="0"/>
        <v>59068763</v>
      </c>
      <c r="L5" s="21">
        <f t="shared" si="0"/>
        <v>54471699</v>
      </c>
      <c r="M5" s="21">
        <f t="shared" si="0"/>
        <v>110719222</v>
      </c>
      <c r="N5" s="21">
        <f t="shared" si="0"/>
        <v>224259684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473795638</v>
      </c>
      <c r="X5" s="21">
        <f t="shared" si="0"/>
        <v>211052468</v>
      </c>
      <c r="Y5" s="21">
        <f t="shared" si="0"/>
        <v>262743170</v>
      </c>
      <c r="Z5" s="4">
        <f>+IF(X5&lt;&gt;0,+(Y5/X5)*100,0)</f>
        <v>124.49187279818969</v>
      </c>
      <c r="AA5" s="19">
        <f>SUM(AA6:AA8)</f>
        <v>408144669</v>
      </c>
    </row>
    <row r="6" spans="1:27" ht="12.75">
      <c r="A6" s="5" t="s">
        <v>33</v>
      </c>
      <c r="B6" s="3"/>
      <c r="C6" s="22">
        <v>18291402</v>
      </c>
      <c r="D6" s="22"/>
      <c r="E6" s="23">
        <v>31247348</v>
      </c>
      <c r="F6" s="24">
        <v>31247348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22603946</v>
      </c>
      <c r="Y6" s="24">
        <v>-22603946</v>
      </c>
      <c r="Z6" s="6">
        <v>-100</v>
      </c>
      <c r="AA6" s="22">
        <v>31247348</v>
      </c>
    </row>
    <row r="7" spans="1:27" ht="12.75">
      <c r="A7" s="5" t="s">
        <v>34</v>
      </c>
      <c r="B7" s="3"/>
      <c r="C7" s="25">
        <v>463139623</v>
      </c>
      <c r="D7" s="25"/>
      <c r="E7" s="26">
        <v>376897321</v>
      </c>
      <c r="F7" s="27">
        <v>376897321</v>
      </c>
      <c r="G7" s="27">
        <v>151671717</v>
      </c>
      <c r="H7" s="27">
        <v>45428473</v>
      </c>
      <c r="I7" s="27">
        <v>52029042</v>
      </c>
      <c r="J7" s="27">
        <v>249129232</v>
      </c>
      <c r="K7" s="27">
        <v>58933189</v>
      </c>
      <c r="L7" s="27">
        <v>54471699</v>
      </c>
      <c r="M7" s="27">
        <v>110719222</v>
      </c>
      <c r="N7" s="27">
        <v>224124110</v>
      </c>
      <c r="O7" s="27"/>
      <c r="P7" s="27"/>
      <c r="Q7" s="27"/>
      <c r="R7" s="27"/>
      <c r="S7" s="27"/>
      <c r="T7" s="27"/>
      <c r="U7" s="27"/>
      <c r="V7" s="27"/>
      <c r="W7" s="27">
        <v>473253342</v>
      </c>
      <c r="X7" s="27">
        <v>188448522</v>
      </c>
      <c r="Y7" s="27">
        <v>284804820</v>
      </c>
      <c r="Z7" s="7">
        <v>151.13</v>
      </c>
      <c r="AA7" s="25">
        <v>376897321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135574</v>
      </c>
      <c r="H8" s="24">
        <v>135574</v>
      </c>
      <c r="I8" s="24">
        <v>135574</v>
      </c>
      <c r="J8" s="24">
        <v>406722</v>
      </c>
      <c r="K8" s="24">
        <v>135574</v>
      </c>
      <c r="L8" s="24"/>
      <c r="M8" s="24"/>
      <c r="N8" s="24">
        <v>135574</v>
      </c>
      <c r="O8" s="24"/>
      <c r="P8" s="24"/>
      <c r="Q8" s="24"/>
      <c r="R8" s="24"/>
      <c r="S8" s="24"/>
      <c r="T8" s="24"/>
      <c r="U8" s="24"/>
      <c r="V8" s="24"/>
      <c r="W8" s="24">
        <v>542296</v>
      </c>
      <c r="X8" s="24"/>
      <c r="Y8" s="24">
        <v>542296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41261238</v>
      </c>
      <c r="D9" s="19">
        <f>SUM(D10:D14)</f>
        <v>0</v>
      </c>
      <c r="E9" s="20">
        <f t="shared" si="1"/>
        <v>23475634</v>
      </c>
      <c r="F9" s="21">
        <f t="shared" si="1"/>
        <v>23475634</v>
      </c>
      <c r="G9" s="21">
        <f t="shared" si="1"/>
        <v>293727</v>
      </c>
      <c r="H9" s="21">
        <f t="shared" si="1"/>
        <v>1861215</v>
      </c>
      <c r="I9" s="21">
        <f t="shared" si="1"/>
        <v>1417969</v>
      </c>
      <c r="J9" s="21">
        <f t="shared" si="1"/>
        <v>3572911</v>
      </c>
      <c r="K9" s="21">
        <f t="shared" si="1"/>
        <v>2535923</v>
      </c>
      <c r="L9" s="21">
        <f t="shared" si="1"/>
        <v>3658803</v>
      </c>
      <c r="M9" s="21">
        <f t="shared" si="1"/>
        <v>3658803</v>
      </c>
      <c r="N9" s="21">
        <f t="shared" si="1"/>
        <v>9853529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13426440</v>
      </c>
      <c r="X9" s="21">
        <f t="shared" si="1"/>
        <v>11737818</v>
      </c>
      <c r="Y9" s="21">
        <f t="shared" si="1"/>
        <v>1688622</v>
      </c>
      <c r="Z9" s="4">
        <f>+IF(X9&lt;&gt;0,+(Y9/X9)*100,0)</f>
        <v>14.386166151153477</v>
      </c>
      <c r="AA9" s="19">
        <f>SUM(AA10:AA14)</f>
        <v>23475634</v>
      </c>
    </row>
    <row r="10" spans="1:27" ht="12.75">
      <c r="A10" s="5" t="s">
        <v>37</v>
      </c>
      <c r="B10" s="3"/>
      <c r="C10" s="22">
        <v>4920836</v>
      </c>
      <c r="D10" s="22"/>
      <c r="E10" s="23">
        <v>20039853</v>
      </c>
      <c r="F10" s="24">
        <v>20039853</v>
      </c>
      <c r="G10" s="24">
        <v>174985</v>
      </c>
      <c r="H10" s="24">
        <v>1936</v>
      </c>
      <c r="I10" s="24">
        <v>28613</v>
      </c>
      <c r="J10" s="24">
        <v>205534</v>
      </c>
      <c r="K10" s="24">
        <v>1936</v>
      </c>
      <c r="L10" s="24"/>
      <c r="M10" s="24"/>
      <c r="N10" s="24">
        <v>1936</v>
      </c>
      <c r="O10" s="24"/>
      <c r="P10" s="24"/>
      <c r="Q10" s="24"/>
      <c r="R10" s="24"/>
      <c r="S10" s="24"/>
      <c r="T10" s="24"/>
      <c r="U10" s="24"/>
      <c r="V10" s="24"/>
      <c r="W10" s="24">
        <v>207470</v>
      </c>
      <c r="X10" s="24">
        <v>10019928</v>
      </c>
      <c r="Y10" s="24">
        <v>-9812458</v>
      </c>
      <c r="Z10" s="6">
        <v>-97.93</v>
      </c>
      <c r="AA10" s="22">
        <v>20039853</v>
      </c>
    </row>
    <row r="11" spans="1:27" ht="12.75">
      <c r="A11" s="5" t="s">
        <v>38</v>
      </c>
      <c r="B11" s="3"/>
      <c r="C11" s="22">
        <v>21401776</v>
      </c>
      <c r="D11" s="22"/>
      <c r="E11" s="23">
        <v>992837</v>
      </c>
      <c r="F11" s="24">
        <v>992837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496416</v>
      </c>
      <c r="Y11" s="24">
        <v>-496416</v>
      </c>
      <c r="Z11" s="6">
        <v>-100</v>
      </c>
      <c r="AA11" s="22">
        <v>992837</v>
      </c>
    </row>
    <row r="12" spans="1:27" ht="12.75">
      <c r="A12" s="5" t="s">
        <v>39</v>
      </c>
      <c r="B12" s="3"/>
      <c r="C12" s="22">
        <v>14938626</v>
      </c>
      <c r="D12" s="22"/>
      <c r="E12" s="23"/>
      <c r="F12" s="24"/>
      <c r="G12" s="24">
        <v>118742</v>
      </c>
      <c r="H12" s="24">
        <v>1859279</v>
      </c>
      <c r="I12" s="24">
        <v>1389356</v>
      </c>
      <c r="J12" s="24">
        <v>3367377</v>
      </c>
      <c r="K12" s="24">
        <v>2533987</v>
      </c>
      <c r="L12" s="24">
        <v>3658803</v>
      </c>
      <c r="M12" s="24">
        <v>3658803</v>
      </c>
      <c r="N12" s="24">
        <v>9851593</v>
      </c>
      <c r="O12" s="24"/>
      <c r="P12" s="24"/>
      <c r="Q12" s="24"/>
      <c r="R12" s="24"/>
      <c r="S12" s="24"/>
      <c r="T12" s="24"/>
      <c r="U12" s="24"/>
      <c r="V12" s="24"/>
      <c r="W12" s="24">
        <v>13218970</v>
      </c>
      <c r="X12" s="24"/>
      <c r="Y12" s="24">
        <v>13218970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2442944</v>
      </c>
      <c r="F14" s="27">
        <v>2442944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1221474</v>
      </c>
      <c r="Y14" s="27">
        <v>-1221474</v>
      </c>
      <c r="Z14" s="7">
        <v>-100</v>
      </c>
      <c r="AA14" s="25">
        <v>2442944</v>
      </c>
    </row>
    <row r="15" spans="1:27" ht="12.75">
      <c r="A15" s="2" t="s">
        <v>42</v>
      </c>
      <c r="B15" s="8"/>
      <c r="C15" s="19">
        <f aca="true" t="shared" si="2" ref="C15:Y15">SUM(C16:C18)</f>
        <v>115191853</v>
      </c>
      <c r="D15" s="19">
        <f>SUM(D16:D18)</f>
        <v>0</v>
      </c>
      <c r="E15" s="20">
        <f t="shared" si="2"/>
        <v>345380161</v>
      </c>
      <c r="F15" s="21">
        <f t="shared" si="2"/>
        <v>345380161</v>
      </c>
      <c r="G15" s="21">
        <f t="shared" si="2"/>
        <v>1643493</v>
      </c>
      <c r="H15" s="21">
        <f t="shared" si="2"/>
        <v>1574489</v>
      </c>
      <c r="I15" s="21">
        <f t="shared" si="2"/>
        <v>87072</v>
      </c>
      <c r="J15" s="21">
        <f t="shared" si="2"/>
        <v>3305054</v>
      </c>
      <c r="K15" s="21">
        <f t="shared" si="2"/>
        <v>1574489</v>
      </c>
      <c r="L15" s="21">
        <f t="shared" si="2"/>
        <v>0</v>
      </c>
      <c r="M15" s="21">
        <f t="shared" si="2"/>
        <v>0</v>
      </c>
      <c r="N15" s="21">
        <f t="shared" si="2"/>
        <v>1574489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4879543</v>
      </c>
      <c r="X15" s="21">
        <f t="shared" si="2"/>
        <v>172690080</v>
      </c>
      <c r="Y15" s="21">
        <f t="shared" si="2"/>
        <v>-167810537</v>
      </c>
      <c r="Z15" s="4">
        <f>+IF(X15&lt;&gt;0,+(Y15/X15)*100,0)</f>
        <v>-97.17439299350605</v>
      </c>
      <c r="AA15" s="19">
        <f>SUM(AA16:AA18)</f>
        <v>345380161</v>
      </c>
    </row>
    <row r="16" spans="1:27" ht="12.75">
      <c r="A16" s="5" t="s">
        <v>43</v>
      </c>
      <c r="B16" s="3"/>
      <c r="C16" s="22">
        <v>91859766</v>
      </c>
      <c r="D16" s="22"/>
      <c r="E16" s="23">
        <v>327730902</v>
      </c>
      <c r="F16" s="24">
        <v>327730902</v>
      </c>
      <c r="G16" s="24">
        <v>123391</v>
      </c>
      <c r="H16" s="24">
        <v>54387</v>
      </c>
      <c r="I16" s="24">
        <v>54387</v>
      </c>
      <c r="J16" s="24">
        <v>232165</v>
      </c>
      <c r="K16" s="24">
        <v>54387</v>
      </c>
      <c r="L16" s="24"/>
      <c r="M16" s="24"/>
      <c r="N16" s="24">
        <v>54387</v>
      </c>
      <c r="O16" s="24"/>
      <c r="P16" s="24"/>
      <c r="Q16" s="24"/>
      <c r="R16" s="24"/>
      <c r="S16" s="24"/>
      <c r="T16" s="24"/>
      <c r="U16" s="24"/>
      <c r="V16" s="24"/>
      <c r="W16" s="24">
        <v>286552</v>
      </c>
      <c r="X16" s="24">
        <v>163865448</v>
      </c>
      <c r="Y16" s="24">
        <v>-163578896</v>
      </c>
      <c r="Z16" s="6">
        <v>-99.83</v>
      </c>
      <c r="AA16" s="22">
        <v>327730902</v>
      </c>
    </row>
    <row r="17" spans="1:27" ht="12.75">
      <c r="A17" s="5" t="s">
        <v>44</v>
      </c>
      <c r="B17" s="3"/>
      <c r="C17" s="22">
        <v>23332087</v>
      </c>
      <c r="D17" s="22"/>
      <c r="E17" s="23">
        <v>17649259</v>
      </c>
      <c r="F17" s="24">
        <v>17649259</v>
      </c>
      <c r="G17" s="24">
        <v>1520102</v>
      </c>
      <c r="H17" s="24">
        <v>1520102</v>
      </c>
      <c r="I17" s="24">
        <v>32685</v>
      </c>
      <c r="J17" s="24">
        <v>3072889</v>
      </c>
      <c r="K17" s="24">
        <v>1520102</v>
      </c>
      <c r="L17" s="24"/>
      <c r="M17" s="24"/>
      <c r="N17" s="24">
        <v>1520102</v>
      </c>
      <c r="O17" s="24"/>
      <c r="P17" s="24"/>
      <c r="Q17" s="24"/>
      <c r="R17" s="24"/>
      <c r="S17" s="24"/>
      <c r="T17" s="24"/>
      <c r="U17" s="24"/>
      <c r="V17" s="24"/>
      <c r="W17" s="24">
        <v>4592991</v>
      </c>
      <c r="X17" s="24">
        <v>8824632</v>
      </c>
      <c r="Y17" s="24">
        <v>-4231641</v>
      </c>
      <c r="Z17" s="6">
        <v>-47.95</v>
      </c>
      <c r="AA17" s="22">
        <v>17649259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1072519744</v>
      </c>
      <c r="D19" s="19">
        <f>SUM(D20:D23)</f>
        <v>0</v>
      </c>
      <c r="E19" s="20">
        <f t="shared" si="3"/>
        <v>1266126741</v>
      </c>
      <c r="F19" s="21">
        <f t="shared" si="3"/>
        <v>1266126741</v>
      </c>
      <c r="G19" s="21">
        <f t="shared" si="3"/>
        <v>90893465</v>
      </c>
      <c r="H19" s="21">
        <f t="shared" si="3"/>
        <v>96329827</v>
      </c>
      <c r="I19" s="21">
        <f t="shared" si="3"/>
        <v>88626447</v>
      </c>
      <c r="J19" s="21">
        <f t="shared" si="3"/>
        <v>275849739</v>
      </c>
      <c r="K19" s="21">
        <f t="shared" si="3"/>
        <v>96329827</v>
      </c>
      <c r="L19" s="21">
        <f t="shared" si="3"/>
        <v>78055641</v>
      </c>
      <c r="M19" s="21">
        <f t="shared" si="3"/>
        <v>75298874</v>
      </c>
      <c r="N19" s="21">
        <f t="shared" si="3"/>
        <v>249684342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525534081</v>
      </c>
      <c r="X19" s="21">
        <f t="shared" si="3"/>
        <v>634063438</v>
      </c>
      <c r="Y19" s="21">
        <f t="shared" si="3"/>
        <v>-108529357</v>
      </c>
      <c r="Z19" s="4">
        <f>+IF(X19&lt;&gt;0,+(Y19/X19)*100,0)</f>
        <v>-17.116482436257428</v>
      </c>
      <c r="AA19" s="19">
        <f>SUM(AA20:AA23)</f>
        <v>1266126741</v>
      </c>
    </row>
    <row r="20" spans="1:27" ht="12.75">
      <c r="A20" s="5" t="s">
        <v>47</v>
      </c>
      <c r="B20" s="3"/>
      <c r="C20" s="22">
        <v>668840070</v>
      </c>
      <c r="D20" s="22"/>
      <c r="E20" s="23">
        <v>747600696</v>
      </c>
      <c r="F20" s="24">
        <v>747600696</v>
      </c>
      <c r="G20" s="24">
        <v>55422781</v>
      </c>
      <c r="H20" s="24">
        <v>58309377</v>
      </c>
      <c r="I20" s="24">
        <v>55655960</v>
      </c>
      <c r="J20" s="24">
        <v>169388118</v>
      </c>
      <c r="K20" s="24">
        <v>58309377</v>
      </c>
      <c r="L20" s="24">
        <v>45536589</v>
      </c>
      <c r="M20" s="24">
        <v>42779822</v>
      </c>
      <c r="N20" s="24">
        <v>146625788</v>
      </c>
      <c r="O20" s="24"/>
      <c r="P20" s="24"/>
      <c r="Q20" s="24"/>
      <c r="R20" s="24"/>
      <c r="S20" s="24"/>
      <c r="T20" s="24"/>
      <c r="U20" s="24"/>
      <c r="V20" s="24"/>
      <c r="W20" s="24">
        <v>316013906</v>
      </c>
      <c r="X20" s="24">
        <v>364800348</v>
      </c>
      <c r="Y20" s="24">
        <v>-48786442</v>
      </c>
      <c r="Z20" s="6">
        <v>-13.37</v>
      </c>
      <c r="AA20" s="22">
        <v>747600696</v>
      </c>
    </row>
    <row r="21" spans="1:27" ht="12.75">
      <c r="A21" s="5" t="s">
        <v>48</v>
      </c>
      <c r="B21" s="3"/>
      <c r="C21" s="22">
        <v>311910981</v>
      </c>
      <c r="D21" s="22"/>
      <c r="E21" s="23">
        <v>355946241</v>
      </c>
      <c r="F21" s="24">
        <v>355946241</v>
      </c>
      <c r="G21" s="24">
        <v>25742892</v>
      </c>
      <c r="H21" s="24">
        <v>26217352</v>
      </c>
      <c r="I21" s="24">
        <v>23709672</v>
      </c>
      <c r="J21" s="24">
        <v>75669916</v>
      </c>
      <c r="K21" s="24">
        <v>26217352</v>
      </c>
      <c r="L21" s="24">
        <v>23364978</v>
      </c>
      <c r="M21" s="24">
        <v>23364978</v>
      </c>
      <c r="N21" s="24">
        <v>72947308</v>
      </c>
      <c r="O21" s="24"/>
      <c r="P21" s="24"/>
      <c r="Q21" s="24"/>
      <c r="R21" s="24"/>
      <c r="S21" s="24"/>
      <c r="T21" s="24"/>
      <c r="U21" s="24"/>
      <c r="V21" s="24"/>
      <c r="W21" s="24">
        <v>148617224</v>
      </c>
      <c r="X21" s="24">
        <v>187973188</v>
      </c>
      <c r="Y21" s="24">
        <v>-39355964</v>
      </c>
      <c r="Z21" s="6">
        <v>-20.94</v>
      </c>
      <c r="AA21" s="22">
        <v>355946241</v>
      </c>
    </row>
    <row r="22" spans="1:27" ht="12.75">
      <c r="A22" s="5" t="s">
        <v>49</v>
      </c>
      <c r="B22" s="3"/>
      <c r="C22" s="25">
        <v>37848632</v>
      </c>
      <c r="D22" s="25"/>
      <c r="E22" s="26">
        <v>77245505</v>
      </c>
      <c r="F22" s="27">
        <v>77245505</v>
      </c>
      <c r="G22" s="27">
        <v>4586527</v>
      </c>
      <c r="H22" s="27">
        <v>4274485</v>
      </c>
      <c r="I22" s="27">
        <v>4312595</v>
      </c>
      <c r="J22" s="27">
        <v>13173607</v>
      </c>
      <c r="K22" s="27">
        <v>4274485</v>
      </c>
      <c r="L22" s="27">
        <v>4164436</v>
      </c>
      <c r="M22" s="27">
        <v>4164436</v>
      </c>
      <c r="N22" s="27">
        <v>12603357</v>
      </c>
      <c r="O22" s="27"/>
      <c r="P22" s="27"/>
      <c r="Q22" s="27"/>
      <c r="R22" s="27"/>
      <c r="S22" s="27"/>
      <c r="T22" s="27"/>
      <c r="U22" s="27"/>
      <c r="V22" s="27"/>
      <c r="W22" s="27">
        <v>25776964</v>
      </c>
      <c r="X22" s="27">
        <v>38622750</v>
      </c>
      <c r="Y22" s="27">
        <v>-12845786</v>
      </c>
      <c r="Z22" s="7">
        <v>-33.26</v>
      </c>
      <c r="AA22" s="25">
        <v>77245505</v>
      </c>
    </row>
    <row r="23" spans="1:27" ht="12.75">
      <c r="A23" s="5" t="s">
        <v>50</v>
      </c>
      <c r="B23" s="3"/>
      <c r="C23" s="22">
        <v>53920061</v>
      </c>
      <c r="D23" s="22"/>
      <c r="E23" s="23">
        <v>85334299</v>
      </c>
      <c r="F23" s="24">
        <v>85334299</v>
      </c>
      <c r="G23" s="24">
        <v>5141265</v>
      </c>
      <c r="H23" s="24">
        <v>7528613</v>
      </c>
      <c r="I23" s="24">
        <v>4948220</v>
      </c>
      <c r="J23" s="24">
        <v>17618098</v>
      </c>
      <c r="K23" s="24">
        <v>7528613</v>
      </c>
      <c r="L23" s="24">
        <v>4989638</v>
      </c>
      <c r="M23" s="24">
        <v>4989638</v>
      </c>
      <c r="N23" s="24">
        <v>17507889</v>
      </c>
      <c r="O23" s="24"/>
      <c r="P23" s="24"/>
      <c r="Q23" s="24"/>
      <c r="R23" s="24"/>
      <c r="S23" s="24"/>
      <c r="T23" s="24"/>
      <c r="U23" s="24"/>
      <c r="V23" s="24"/>
      <c r="W23" s="24">
        <v>35125987</v>
      </c>
      <c r="X23" s="24">
        <v>42667152</v>
      </c>
      <c r="Y23" s="24">
        <v>-7541165</v>
      </c>
      <c r="Z23" s="6">
        <v>-17.67</v>
      </c>
      <c r="AA23" s="22">
        <v>85334299</v>
      </c>
    </row>
    <row r="24" spans="1:27" ht="12.75">
      <c r="A24" s="2" t="s">
        <v>51</v>
      </c>
      <c r="B24" s="8" t="s">
        <v>52</v>
      </c>
      <c r="C24" s="19">
        <v>20588686</v>
      </c>
      <c r="D24" s="19"/>
      <c r="E24" s="20">
        <v>30855056</v>
      </c>
      <c r="F24" s="21">
        <v>30855056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15427530</v>
      </c>
      <c r="Y24" s="21">
        <v>-15427530</v>
      </c>
      <c r="Z24" s="4">
        <v>-100</v>
      </c>
      <c r="AA24" s="19">
        <v>30855056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1730992546</v>
      </c>
      <c r="D25" s="44">
        <f>+D5+D9+D15+D19+D24</f>
        <v>0</v>
      </c>
      <c r="E25" s="45">
        <f t="shared" si="4"/>
        <v>2073982261</v>
      </c>
      <c r="F25" s="46">
        <f t="shared" si="4"/>
        <v>2073982261</v>
      </c>
      <c r="G25" s="46">
        <f t="shared" si="4"/>
        <v>244637976</v>
      </c>
      <c r="H25" s="46">
        <f t="shared" si="4"/>
        <v>145329578</v>
      </c>
      <c r="I25" s="46">
        <f t="shared" si="4"/>
        <v>142296104</v>
      </c>
      <c r="J25" s="46">
        <f t="shared" si="4"/>
        <v>532263658</v>
      </c>
      <c r="K25" s="46">
        <f t="shared" si="4"/>
        <v>159509002</v>
      </c>
      <c r="L25" s="46">
        <f t="shared" si="4"/>
        <v>136186143</v>
      </c>
      <c r="M25" s="46">
        <f t="shared" si="4"/>
        <v>189676899</v>
      </c>
      <c r="N25" s="46">
        <f t="shared" si="4"/>
        <v>485372044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1017635702</v>
      </c>
      <c r="X25" s="46">
        <f t="shared" si="4"/>
        <v>1044971334</v>
      </c>
      <c r="Y25" s="46">
        <f t="shared" si="4"/>
        <v>-27335632</v>
      </c>
      <c r="Z25" s="47">
        <f>+IF(X25&lt;&gt;0,+(Y25/X25)*100,0)</f>
        <v>-2.6159217110160458</v>
      </c>
      <c r="AA25" s="44">
        <f>+AA5+AA9+AA15+AA19+AA24</f>
        <v>2073982261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761807671</v>
      </c>
      <c r="D28" s="19">
        <f>SUM(D29:D31)</f>
        <v>0</v>
      </c>
      <c r="E28" s="20">
        <f t="shared" si="5"/>
        <v>361585547</v>
      </c>
      <c r="F28" s="21">
        <f t="shared" si="5"/>
        <v>361585547</v>
      </c>
      <c r="G28" s="21">
        <f t="shared" si="5"/>
        <v>44094834</v>
      </c>
      <c r="H28" s="21">
        <f t="shared" si="5"/>
        <v>55085745</v>
      </c>
      <c r="I28" s="21">
        <f t="shared" si="5"/>
        <v>43435347</v>
      </c>
      <c r="J28" s="21">
        <f t="shared" si="5"/>
        <v>142615926</v>
      </c>
      <c r="K28" s="21">
        <f t="shared" si="5"/>
        <v>47373800</v>
      </c>
      <c r="L28" s="21">
        <f t="shared" si="5"/>
        <v>49360364</v>
      </c>
      <c r="M28" s="21">
        <f t="shared" si="5"/>
        <v>29611622</v>
      </c>
      <c r="N28" s="21">
        <f t="shared" si="5"/>
        <v>126345786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268961712</v>
      </c>
      <c r="X28" s="21">
        <f t="shared" si="5"/>
        <v>180792768</v>
      </c>
      <c r="Y28" s="21">
        <f t="shared" si="5"/>
        <v>88168944</v>
      </c>
      <c r="Z28" s="4">
        <f>+IF(X28&lt;&gt;0,+(Y28/X28)*100,0)</f>
        <v>48.76795956794024</v>
      </c>
      <c r="AA28" s="19">
        <f>SUM(AA29:AA31)</f>
        <v>361585547</v>
      </c>
    </row>
    <row r="29" spans="1:27" ht="12.75">
      <c r="A29" s="5" t="s">
        <v>33</v>
      </c>
      <c r="B29" s="3"/>
      <c r="C29" s="22">
        <v>178223576</v>
      </c>
      <c r="D29" s="22"/>
      <c r="E29" s="23">
        <v>62099115</v>
      </c>
      <c r="F29" s="24">
        <v>62099115</v>
      </c>
      <c r="G29" s="24">
        <v>5190640</v>
      </c>
      <c r="H29" s="24">
        <v>2196229</v>
      </c>
      <c r="I29" s="24">
        <v>2241263</v>
      </c>
      <c r="J29" s="24">
        <v>9628132</v>
      </c>
      <c r="K29" s="24">
        <v>2196229</v>
      </c>
      <c r="L29" s="24">
        <v>2196229</v>
      </c>
      <c r="M29" s="24">
        <v>2187161</v>
      </c>
      <c r="N29" s="24">
        <v>6579619</v>
      </c>
      <c r="O29" s="24"/>
      <c r="P29" s="24"/>
      <c r="Q29" s="24"/>
      <c r="R29" s="24"/>
      <c r="S29" s="24"/>
      <c r="T29" s="24"/>
      <c r="U29" s="24"/>
      <c r="V29" s="24"/>
      <c r="W29" s="24">
        <v>16207751</v>
      </c>
      <c r="X29" s="24">
        <v>31049556</v>
      </c>
      <c r="Y29" s="24">
        <v>-14841805</v>
      </c>
      <c r="Z29" s="6">
        <v>-47.8</v>
      </c>
      <c r="AA29" s="22">
        <v>62099115</v>
      </c>
    </row>
    <row r="30" spans="1:27" ht="12.75">
      <c r="A30" s="5" t="s">
        <v>34</v>
      </c>
      <c r="B30" s="3"/>
      <c r="C30" s="25">
        <v>464755013</v>
      </c>
      <c r="D30" s="25"/>
      <c r="E30" s="26">
        <v>295438253</v>
      </c>
      <c r="F30" s="27">
        <v>295438253</v>
      </c>
      <c r="G30" s="27">
        <v>28957916</v>
      </c>
      <c r="H30" s="27">
        <v>42943238</v>
      </c>
      <c r="I30" s="27">
        <v>30361511</v>
      </c>
      <c r="J30" s="27">
        <v>102262665</v>
      </c>
      <c r="K30" s="27">
        <v>35231293</v>
      </c>
      <c r="L30" s="27">
        <v>37217857</v>
      </c>
      <c r="M30" s="27">
        <v>17478183</v>
      </c>
      <c r="N30" s="27">
        <v>89927333</v>
      </c>
      <c r="O30" s="27"/>
      <c r="P30" s="27"/>
      <c r="Q30" s="27"/>
      <c r="R30" s="27"/>
      <c r="S30" s="27"/>
      <c r="T30" s="27"/>
      <c r="U30" s="27"/>
      <c r="V30" s="27"/>
      <c r="W30" s="27">
        <v>192189998</v>
      </c>
      <c r="X30" s="27">
        <v>147719124</v>
      </c>
      <c r="Y30" s="27">
        <v>44470874</v>
      </c>
      <c r="Z30" s="7">
        <v>30.11</v>
      </c>
      <c r="AA30" s="25">
        <v>295438253</v>
      </c>
    </row>
    <row r="31" spans="1:27" ht="12.75">
      <c r="A31" s="5" t="s">
        <v>35</v>
      </c>
      <c r="B31" s="3"/>
      <c r="C31" s="22">
        <v>118829082</v>
      </c>
      <c r="D31" s="22"/>
      <c r="E31" s="23">
        <v>4048179</v>
      </c>
      <c r="F31" s="24">
        <v>4048179</v>
      </c>
      <c r="G31" s="24">
        <v>9946278</v>
      </c>
      <c r="H31" s="24">
        <v>9946278</v>
      </c>
      <c r="I31" s="24">
        <v>10832573</v>
      </c>
      <c r="J31" s="24">
        <v>30725129</v>
      </c>
      <c r="K31" s="24">
        <v>9946278</v>
      </c>
      <c r="L31" s="24">
        <v>9946278</v>
      </c>
      <c r="M31" s="24">
        <v>9946278</v>
      </c>
      <c r="N31" s="24">
        <v>29838834</v>
      </c>
      <c r="O31" s="24"/>
      <c r="P31" s="24"/>
      <c r="Q31" s="24"/>
      <c r="R31" s="24"/>
      <c r="S31" s="24"/>
      <c r="T31" s="24"/>
      <c r="U31" s="24"/>
      <c r="V31" s="24"/>
      <c r="W31" s="24">
        <v>60563963</v>
      </c>
      <c r="X31" s="24">
        <v>2024088</v>
      </c>
      <c r="Y31" s="24">
        <v>58539875</v>
      </c>
      <c r="Z31" s="6">
        <v>2892.16</v>
      </c>
      <c r="AA31" s="22">
        <v>4048179</v>
      </c>
    </row>
    <row r="32" spans="1:27" ht="12.75">
      <c r="A32" s="2" t="s">
        <v>36</v>
      </c>
      <c r="B32" s="3"/>
      <c r="C32" s="19">
        <f aca="true" t="shared" si="6" ref="C32:Y32">SUM(C33:C37)</f>
        <v>82796636</v>
      </c>
      <c r="D32" s="19">
        <f>SUM(D33:D37)</f>
        <v>0</v>
      </c>
      <c r="E32" s="20">
        <f t="shared" si="6"/>
        <v>138931186</v>
      </c>
      <c r="F32" s="21">
        <f t="shared" si="6"/>
        <v>138931186</v>
      </c>
      <c r="G32" s="21">
        <f t="shared" si="6"/>
        <v>9193489</v>
      </c>
      <c r="H32" s="21">
        <f t="shared" si="6"/>
        <v>9193489</v>
      </c>
      <c r="I32" s="21">
        <f t="shared" si="6"/>
        <v>11606840</v>
      </c>
      <c r="J32" s="21">
        <f t="shared" si="6"/>
        <v>29993818</v>
      </c>
      <c r="K32" s="21">
        <f t="shared" si="6"/>
        <v>9193489</v>
      </c>
      <c r="L32" s="21">
        <f t="shared" si="6"/>
        <v>9193489</v>
      </c>
      <c r="M32" s="21">
        <f t="shared" si="6"/>
        <v>9193489</v>
      </c>
      <c r="N32" s="21">
        <f t="shared" si="6"/>
        <v>27580467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57574285</v>
      </c>
      <c r="X32" s="21">
        <f t="shared" si="6"/>
        <v>69465594</v>
      </c>
      <c r="Y32" s="21">
        <f t="shared" si="6"/>
        <v>-11891309</v>
      </c>
      <c r="Z32" s="4">
        <f>+IF(X32&lt;&gt;0,+(Y32/X32)*100,0)</f>
        <v>-17.11827152878013</v>
      </c>
      <c r="AA32" s="19">
        <f>SUM(AA33:AA37)</f>
        <v>138931186</v>
      </c>
    </row>
    <row r="33" spans="1:27" ht="12.75">
      <c r="A33" s="5" t="s">
        <v>37</v>
      </c>
      <c r="B33" s="3"/>
      <c r="C33" s="22">
        <v>26775996</v>
      </c>
      <c r="D33" s="22"/>
      <c r="E33" s="23">
        <v>63651377</v>
      </c>
      <c r="F33" s="24">
        <v>63651377</v>
      </c>
      <c r="G33" s="24">
        <v>3904527</v>
      </c>
      <c r="H33" s="24">
        <v>3904527</v>
      </c>
      <c r="I33" s="24">
        <v>3542411</v>
      </c>
      <c r="J33" s="24">
        <v>11351465</v>
      </c>
      <c r="K33" s="24">
        <v>3904527</v>
      </c>
      <c r="L33" s="24">
        <v>3904527</v>
      </c>
      <c r="M33" s="24">
        <v>3904527</v>
      </c>
      <c r="N33" s="24">
        <v>11713581</v>
      </c>
      <c r="O33" s="24"/>
      <c r="P33" s="24"/>
      <c r="Q33" s="24"/>
      <c r="R33" s="24"/>
      <c r="S33" s="24"/>
      <c r="T33" s="24"/>
      <c r="U33" s="24"/>
      <c r="V33" s="24"/>
      <c r="W33" s="24">
        <v>23065046</v>
      </c>
      <c r="X33" s="24">
        <v>31825686</v>
      </c>
      <c r="Y33" s="24">
        <v>-8760640</v>
      </c>
      <c r="Z33" s="6">
        <v>-27.53</v>
      </c>
      <c r="AA33" s="22">
        <v>63651377</v>
      </c>
    </row>
    <row r="34" spans="1:27" ht="12.75">
      <c r="A34" s="5" t="s">
        <v>38</v>
      </c>
      <c r="B34" s="3"/>
      <c r="C34" s="22">
        <v>27526980</v>
      </c>
      <c r="D34" s="22"/>
      <c r="E34" s="23">
        <v>17649259</v>
      </c>
      <c r="F34" s="24">
        <v>17649259</v>
      </c>
      <c r="G34" s="24">
        <v>2497141</v>
      </c>
      <c r="H34" s="24">
        <v>2497141</v>
      </c>
      <c r="I34" s="24">
        <v>2223288</v>
      </c>
      <c r="J34" s="24">
        <v>7217570</v>
      </c>
      <c r="K34" s="24">
        <v>2497141</v>
      </c>
      <c r="L34" s="24">
        <v>2497141</v>
      </c>
      <c r="M34" s="24">
        <v>2497141</v>
      </c>
      <c r="N34" s="24">
        <v>7491423</v>
      </c>
      <c r="O34" s="24"/>
      <c r="P34" s="24"/>
      <c r="Q34" s="24"/>
      <c r="R34" s="24"/>
      <c r="S34" s="24"/>
      <c r="T34" s="24"/>
      <c r="U34" s="24"/>
      <c r="V34" s="24"/>
      <c r="W34" s="24">
        <v>14708993</v>
      </c>
      <c r="X34" s="24">
        <v>8824632</v>
      </c>
      <c r="Y34" s="24">
        <v>5884361</v>
      </c>
      <c r="Z34" s="6">
        <v>66.68</v>
      </c>
      <c r="AA34" s="22">
        <v>17649259</v>
      </c>
    </row>
    <row r="35" spans="1:27" ht="12.75">
      <c r="A35" s="5" t="s">
        <v>39</v>
      </c>
      <c r="B35" s="3"/>
      <c r="C35" s="22">
        <v>27567226</v>
      </c>
      <c r="D35" s="22"/>
      <c r="E35" s="23">
        <v>46563603</v>
      </c>
      <c r="F35" s="24">
        <v>46563603</v>
      </c>
      <c r="G35" s="24">
        <v>2774656</v>
      </c>
      <c r="H35" s="24">
        <v>2774656</v>
      </c>
      <c r="I35" s="24">
        <v>5790747</v>
      </c>
      <c r="J35" s="24">
        <v>11340059</v>
      </c>
      <c r="K35" s="24">
        <v>2774656</v>
      </c>
      <c r="L35" s="24">
        <v>2774656</v>
      </c>
      <c r="M35" s="24">
        <v>2774656</v>
      </c>
      <c r="N35" s="24">
        <v>8323968</v>
      </c>
      <c r="O35" s="24"/>
      <c r="P35" s="24"/>
      <c r="Q35" s="24"/>
      <c r="R35" s="24"/>
      <c r="S35" s="24"/>
      <c r="T35" s="24"/>
      <c r="U35" s="24"/>
      <c r="V35" s="24"/>
      <c r="W35" s="24">
        <v>19664027</v>
      </c>
      <c r="X35" s="24">
        <v>23281800</v>
      </c>
      <c r="Y35" s="24">
        <v>-3617773</v>
      </c>
      <c r="Z35" s="6">
        <v>-15.54</v>
      </c>
      <c r="AA35" s="22">
        <v>46563603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926434</v>
      </c>
      <c r="D37" s="25"/>
      <c r="E37" s="26">
        <v>11066947</v>
      </c>
      <c r="F37" s="27">
        <v>11066947</v>
      </c>
      <c r="G37" s="27">
        <v>17165</v>
      </c>
      <c r="H37" s="27">
        <v>17165</v>
      </c>
      <c r="I37" s="27">
        <v>50394</v>
      </c>
      <c r="J37" s="27">
        <v>84724</v>
      </c>
      <c r="K37" s="27">
        <v>17165</v>
      </c>
      <c r="L37" s="27">
        <v>17165</v>
      </c>
      <c r="M37" s="27">
        <v>17165</v>
      </c>
      <c r="N37" s="27">
        <v>51495</v>
      </c>
      <c r="O37" s="27"/>
      <c r="P37" s="27"/>
      <c r="Q37" s="27"/>
      <c r="R37" s="27"/>
      <c r="S37" s="27"/>
      <c r="T37" s="27"/>
      <c r="U37" s="27"/>
      <c r="V37" s="27"/>
      <c r="W37" s="27">
        <v>136219</v>
      </c>
      <c r="X37" s="27">
        <v>5533476</v>
      </c>
      <c r="Y37" s="27">
        <v>-5397257</v>
      </c>
      <c r="Z37" s="7">
        <v>-97.54</v>
      </c>
      <c r="AA37" s="25">
        <v>11066947</v>
      </c>
    </row>
    <row r="38" spans="1:27" ht="12.75">
      <c r="A38" s="2" t="s">
        <v>42</v>
      </c>
      <c r="B38" s="8"/>
      <c r="C38" s="19">
        <f aca="true" t="shared" si="7" ref="C38:Y38">SUM(C39:C41)</f>
        <v>138813111</v>
      </c>
      <c r="D38" s="19">
        <f>SUM(D39:D41)</f>
        <v>0</v>
      </c>
      <c r="E38" s="20">
        <f t="shared" si="7"/>
        <v>168441257</v>
      </c>
      <c r="F38" s="21">
        <f t="shared" si="7"/>
        <v>168441257</v>
      </c>
      <c r="G38" s="21">
        <f t="shared" si="7"/>
        <v>7556459</v>
      </c>
      <c r="H38" s="21">
        <f t="shared" si="7"/>
        <v>-1272334</v>
      </c>
      <c r="I38" s="21">
        <f t="shared" si="7"/>
        <v>16929927</v>
      </c>
      <c r="J38" s="21">
        <f t="shared" si="7"/>
        <v>23214052</v>
      </c>
      <c r="K38" s="21">
        <f t="shared" si="7"/>
        <v>7556459</v>
      </c>
      <c r="L38" s="21">
        <f t="shared" si="7"/>
        <v>32343780</v>
      </c>
      <c r="M38" s="21">
        <f t="shared" si="7"/>
        <v>32343780</v>
      </c>
      <c r="N38" s="21">
        <f t="shared" si="7"/>
        <v>72244019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95458071</v>
      </c>
      <c r="X38" s="21">
        <f t="shared" si="7"/>
        <v>92220626</v>
      </c>
      <c r="Y38" s="21">
        <f t="shared" si="7"/>
        <v>3237445</v>
      </c>
      <c r="Z38" s="4">
        <f>+IF(X38&lt;&gt;0,+(Y38/X38)*100,0)</f>
        <v>3.5105432921264272</v>
      </c>
      <c r="AA38" s="19">
        <f>SUM(AA39:AA41)</f>
        <v>168441257</v>
      </c>
    </row>
    <row r="39" spans="1:27" ht="12.75">
      <c r="A39" s="5" t="s">
        <v>43</v>
      </c>
      <c r="B39" s="3"/>
      <c r="C39" s="22">
        <v>56944527</v>
      </c>
      <c r="D39" s="22"/>
      <c r="E39" s="23">
        <v>29406249</v>
      </c>
      <c r="F39" s="24">
        <v>29406249</v>
      </c>
      <c r="G39" s="24">
        <v>3497635</v>
      </c>
      <c r="H39" s="24">
        <v>-12250137</v>
      </c>
      <c r="I39" s="24">
        <v>3199205</v>
      </c>
      <c r="J39" s="24">
        <v>-5553297</v>
      </c>
      <c r="K39" s="24">
        <v>3497635</v>
      </c>
      <c r="L39" s="24">
        <v>3497635</v>
      </c>
      <c r="M39" s="24">
        <v>3497635</v>
      </c>
      <c r="N39" s="24">
        <v>10492905</v>
      </c>
      <c r="O39" s="24"/>
      <c r="P39" s="24"/>
      <c r="Q39" s="24"/>
      <c r="R39" s="24"/>
      <c r="S39" s="24"/>
      <c r="T39" s="24"/>
      <c r="U39" s="24"/>
      <c r="V39" s="24"/>
      <c r="W39" s="24">
        <v>4939608</v>
      </c>
      <c r="X39" s="24">
        <v>14703126</v>
      </c>
      <c r="Y39" s="24">
        <v>-9763518</v>
      </c>
      <c r="Z39" s="6">
        <v>-66.4</v>
      </c>
      <c r="AA39" s="22">
        <v>29406249</v>
      </c>
    </row>
    <row r="40" spans="1:27" ht="12.75">
      <c r="A40" s="5" t="s">
        <v>44</v>
      </c>
      <c r="B40" s="3"/>
      <c r="C40" s="22">
        <v>80293377</v>
      </c>
      <c r="D40" s="22"/>
      <c r="E40" s="23">
        <v>136813829</v>
      </c>
      <c r="F40" s="24">
        <v>136813829</v>
      </c>
      <c r="G40" s="24">
        <v>4013639</v>
      </c>
      <c r="H40" s="24">
        <v>10932618</v>
      </c>
      <c r="I40" s="24">
        <v>13685537</v>
      </c>
      <c r="J40" s="24">
        <v>28631794</v>
      </c>
      <c r="K40" s="24">
        <v>4013639</v>
      </c>
      <c r="L40" s="24">
        <v>28800960</v>
      </c>
      <c r="M40" s="24">
        <v>28800960</v>
      </c>
      <c r="N40" s="24">
        <v>61615559</v>
      </c>
      <c r="O40" s="24"/>
      <c r="P40" s="24"/>
      <c r="Q40" s="24"/>
      <c r="R40" s="24"/>
      <c r="S40" s="24"/>
      <c r="T40" s="24"/>
      <c r="U40" s="24"/>
      <c r="V40" s="24"/>
      <c r="W40" s="24">
        <v>90247353</v>
      </c>
      <c r="X40" s="24">
        <v>76406912</v>
      </c>
      <c r="Y40" s="24">
        <v>13840441</v>
      </c>
      <c r="Z40" s="6">
        <v>18.11</v>
      </c>
      <c r="AA40" s="22">
        <v>136813829</v>
      </c>
    </row>
    <row r="41" spans="1:27" ht="12.75">
      <c r="A41" s="5" t="s">
        <v>45</v>
      </c>
      <c r="B41" s="3"/>
      <c r="C41" s="22">
        <v>1575207</v>
      </c>
      <c r="D41" s="22"/>
      <c r="E41" s="23">
        <v>2221179</v>
      </c>
      <c r="F41" s="24">
        <v>2221179</v>
      </c>
      <c r="G41" s="24">
        <v>45185</v>
      </c>
      <c r="H41" s="24">
        <v>45185</v>
      </c>
      <c r="I41" s="24">
        <v>45185</v>
      </c>
      <c r="J41" s="24">
        <v>135555</v>
      </c>
      <c r="K41" s="24">
        <v>45185</v>
      </c>
      <c r="L41" s="24">
        <v>45185</v>
      </c>
      <c r="M41" s="24">
        <v>45185</v>
      </c>
      <c r="N41" s="24">
        <v>135555</v>
      </c>
      <c r="O41" s="24"/>
      <c r="P41" s="24"/>
      <c r="Q41" s="24"/>
      <c r="R41" s="24"/>
      <c r="S41" s="24"/>
      <c r="T41" s="24"/>
      <c r="U41" s="24"/>
      <c r="V41" s="24"/>
      <c r="W41" s="24">
        <v>271110</v>
      </c>
      <c r="X41" s="24">
        <v>1110588</v>
      </c>
      <c r="Y41" s="24">
        <v>-839478</v>
      </c>
      <c r="Z41" s="6">
        <v>-75.59</v>
      </c>
      <c r="AA41" s="22">
        <v>2221179</v>
      </c>
    </row>
    <row r="42" spans="1:27" ht="12.75">
      <c r="A42" s="2" t="s">
        <v>46</v>
      </c>
      <c r="B42" s="8"/>
      <c r="C42" s="19">
        <f aca="true" t="shared" si="8" ref="C42:Y42">SUM(C43:C46)</f>
        <v>957606813</v>
      </c>
      <c r="D42" s="19">
        <f>SUM(D43:D46)</f>
        <v>0</v>
      </c>
      <c r="E42" s="20">
        <f t="shared" si="8"/>
        <v>1099359764</v>
      </c>
      <c r="F42" s="21">
        <f t="shared" si="8"/>
        <v>1099359764</v>
      </c>
      <c r="G42" s="21">
        <f t="shared" si="8"/>
        <v>83245402</v>
      </c>
      <c r="H42" s="21">
        <f t="shared" si="8"/>
        <v>92078490</v>
      </c>
      <c r="I42" s="21">
        <f t="shared" si="8"/>
        <v>69572207</v>
      </c>
      <c r="J42" s="21">
        <f t="shared" si="8"/>
        <v>244896099</v>
      </c>
      <c r="K42" s="21">
        <f t="shared" si="8"/>
        <v>82508840</v>
      </c>
      <c r="L42" s="21">
        <f t="shared" si="8"/>
        <v>82508840</v>
      </c>
      <c r="M42" s="21">
        <f t="shared" si="8"/>
        <v>76076297</v>
      </c>
      <c r="N42" s="21">
        <f t="shared" si="8"/>
        <v>241093977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485990076</v>
      </c>
      <c r="X42" s="21">
        <f t="shared" si="8"/>
        <v>543679878</v>
      </c>
      <c r="Y42" s="21">
        <f t="shared" si="8"/>
        <v>-57689802</v>
      </c>
      <c r="Z42" s="4">
        <f>+IF(X42&lt;&gt;0,+(Y42/X42)*100,0)</f>
        <v>-10.61098715152375</v>
      </c>
      <c r="AA42" s="19">
        <f>SUM(AA43:AA46)</f>
        <v>1099359764</v>
      </c>
    </row>
    <row r="43" spans="1:27" ht="12.75">
      <c r="A43" s="5" t="s">
        <v>47</v>
      </c>
      <c r="B43" s="3"/>
      <c r="C43" s="22">
        <v>575743361</v>
      </c>
      <c r="D43" s="22"/>
      <c r="E43" s="23">
        <v>644564922</v>
      </c>
      <c r="F43" s="24">
        <v>644564922</v>
      </c>
      <c r="G43" s="24">
        <v>51096003</v>
      </c>
      <c r="H43" s="24">
        <v>59929091</v>
      </c>
      <c r="I43" s="24">
        <v>41738835</v>
      </c>
      <c r="J43" s="24">
        <v>152763929</v>
      </c>
      <c r="K43" s="24">
        <v>50072358</v>
      </c>
      <c r="L43" s="24">
        <v>50072358</v>
      </c>
      <c r="M43" s="24">
        <v>42175605</v>
      </c>
      <c r="N43" s="24">
        <v>142320321</v>
      </c>
      <c r="O43" s="24"/>
      <c r="P43" s="24"/>
      <c r="Q43" s="24"/>
      <c r="R43" s="24"/>
      <c r="S43" s="24"/>
      <c r="T43" s="24"/>
      <c r="U43" s="24"/>
      <c r="V43" s="24"/>
      <c r="W43" s="24">
        <v>295084250</v>
      </c>
      <c r="X43" s="24">
        <v>302282458</v>
      </c>
      <c r="Y43" s="24">
        <v>-7198208</v>
      </c>
      <c r="Z43" s="6">
        <v>-2.38</v>
      </c>
      <c r="AA43" s="22">
        <v>644564922</v>
      </c>
    </row>
    <row r="44" spans="1:27" ht="12.75">
      <c r="A44" s="5" t="s">
        <v>48</v>
      </c>
      <c r="B44" s="3"/>
      <c r="C44" s="22">
        <v>287249589</v>
      </c>
      <c r="D44" s="22"/>
      <c r="E44" s="23">
        <v>303331906</v>
      </c>
      <c r="F44" s="24">
        <v>303331906</v>
      </c>
      <c r="G44" s="24">
        <v>26597562</v>
      </c>
      <c r="H44" s="24">
        <v>26597562</v>
      </c>
      <c r="I44" s="24">
        <v>22754862</v>
      </c>
      <c r="J44" s="24">
        <v>75949986</v>
      </c>
      <c r="K44" s="24">
        <v>26884645</v>
      </c>
      <c r="L44" s="24">
        <v>26884645</v>
      </c>
      <c r="M44" s="24">
        <v>28348855</v>
      </c>
      <c r="N44" s="24">
        <v>82118145</v>
      </c>
      <c r="O44" s="24"/>
      <c r="P44" s="24"/>
      <c r="Q44" s="24"/>
      <c r="R44" s="24"/>
      <c r="S44" s="24"/>
      <c r="T44" s="24"/>
      <c r="U44" s="24"/>
      <c r="V44" s="24"/>
      <c r="W44" s="24">
        <v>158068131</v>
      </c>
      <c r="X44" s="24">
        <v>165666026</v>
      </c>
      <c r="Y44" s="24">
        <v>-7597895</v>
      </c>
      <c r="Z44" s="6">
        <v>-4.59</v>
      </c>
      <c r="AA44" s="22">
        <v>303331906</v>
      </c>
    </row>
    <row r="45" spans="1:27" ht="12.75">
      <c r="A45" s="5" t="s">
        <v>49</v>
      </c>
      <c r="B45" s="3"/>
      <c r="C45" s="25">
        <v>34482395</v>
      </c>
      <c r="D45" s="25"/>
      <c r="E45" s="26">
        <v>62932646</v>
      </c>
      <c r="F45" s="27">
        <v>62932646</v>
      </c>
      <c r="G45" s="27">
        <v>3180943</v>
      </c>
      <c r="H45" s="27">
        <v>3180943</v>
      </c>
      <c r="I45" s="27">
        <v>3006685</v>
      </c>
      <c r="J45" s="27">
        <v>9368571</v>
      </c>
      <c r="K45" s="27">
        <v>3180943</v>
      </c>
      <c r="L45" s="27">
        <v>3180943</v>
      </c>
      <c r="M45" s="27">
        <v>3180943</v>
      </c>
      <c r="N45" s="27">
        <v>9542829</v>
      </c>
      <c r="O45" s="27"/>
      <c r="P45" s="27"/>
      <c r="Q45" s="27"/>
      <c r="R45" s="27"/>
      <c r="S45" s="27"/>
      <c r="T45" s="27"/>
      <c r="U45" s="27"/>
      <c r="V45" s="27"/>
      <c r="W45" s="27">
        <v>18911400</v>
      </c>
      <c r="X45" s="27">
        <v>31466322</v>
      </c>
      <c r="Y45" s="27">
        <v>-12554922</v>
      </c>
      <c r="Z45" s="7">
        <v>-39.9</v>
      </c>
      <c r="AA45" s="25">
        <v>62932646</v>
      </c>
    </row>
    <row r="46" spans="1:27" ht="12.75">
      <c r="A46" s="5" t="s">
        <v>50</v>
      </c>
      <c r="B46" s="3"/>
      <c r="C46" s="22">
        <v>60131468</v>
      </c>
      <c r="D46" s="22"/>
      <c r="E46" s="23">
        <v>88530290</v>
      </c>
      <c r="F46" s="24">
        <v>88530290</v>
      </c>
      <c r="G46" s="24">
        <v>2370894</v>
      </c>
      <c r="H46" s="24">
        <v>2370894</v>
      </c>
      <c r="I46" s="24">
        <v>2071825</v>
      </c>
      <c r="J46" s="24">
        <v>6813613</v>
      </c>
      <c r="K46" s="24">
        <v>2370894</v>
      </c>
      <c r="L46" s="24">
        <v>2370894</v>
      </c>
      <c r="M46" s="24">
        <v>2370894</v>
      </c>
      <c r="N46" s="24">
        <v>7112682</v>
      </c>
      <c r="O46" s="24"/>
      <c r="P46" s="24"/>
      <c r="Q46" s="24"/>
      <c r="R46" s="24"/>
      <c r="S46" s="24"/>
      <c r="T46" s="24"/>
      <c r="U46" s="24"/>
      <c r="V46" s="24"/>
      <c r="W46" s="24">
        <v>13926295</v>
      </c>
      <c r="X46" s="24">
        <v>44265072</v>
      </c>
      <c r="Y46" s="24">
        <v>-30338777</v>
      </c>
      <c r="Z46" s="6">
        <v>-68.54</v>
      </c>
      <c r="AA46" s="22">
        <v>88530290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1941024231</v>
      </c>
      <c r="D48" s="44">
        <f>+D28+D32+D38+D42+D47</f>
        <v>0</v>
      </c>
      <c r="E48" s="45">
        <f t="shared" si="9"/>
        <v>1768317754</v>
      </c>
      <c r="F48" s="46">
        <f t="shared" si="9"/>
        <v>1768317754</v>
      </c>
      <c r="G48" s="46">
        <f t="shared" si="9"/>
        <v>144090184</v>
      </c>
      <c r="H48" s="46">
        <f t="shared" si="9"/>
        <v>155085390</v>
      </c>
      <c r="I48" s="46">
        <f t="shared" si="9"/>
        <v>141544321</v>
      </c>
      <c r="J48" s="46">
        <f t="shared" si="9"/>
        <v>440719895</v>
      </c>
      <c r="K48" s="46">
        <f t="shared" si="9"/>
        <v>146632588</v>
      </c>
      <c r="L48" s="46">
        <f t="shared" si="9"/>
        <v>173406473</v>
      </c>
      <c r="M48" s="46">
        <f t="shared" si="9"/>
        <v>147225188</v>
      </c>
      <c r="N48" s="46">
        <f t="shared" si="9"/>
        <v>467264249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907984144</v>
      </c>
      <c r="X48" s="46">
        <f t="shared" si="9"/>
        <v>886158866</v>
      </c>
      <c r="Y48" s="46">
        <f t="shared" si="9"/>
        <v>21825278</v>
      </c>
      <c r="Z48" s="47">
        <f>+IF(X48&lt;&gt;0,+(Y48/X48)*100,0)</f>
        <v>2.4629080447523277</v>
      </c>
      <c r="AA48" s="44">
        <f>+AA28+AA32+AA38+AA42+AA47</f>
        <v>1768317754</v>
      </c>
    </row>
    <row r="49" spans="1:27" ht="12.75">
      <c r="A49" s="14" t="s">
        <v>58</v>
      </c>
      <c r="B49" s="15"/>
      <c r="C49" s="48">
        <f aca="true" t="shared" si="10" ref="C49:Y49">+C25-C48</f>
        <v>-210031685</v>
      </c>
      <c r="D49" s="48">
        <f>+D25-D48</f>
        <v>0</v>
      </c>
      <c r="E49" s="49">
        <f t="shared" si="10"/>
        <v>305664507</v>
      </c>
      <c r="F49" s="50">
        <f t="shared" si="10"/>
        <v>305664507</v>
      </c>
      <c r="G49" s="50">
        <f t="shared" si="10"/>
        <v>100547792</v>
      </c>
      <c r="H49" s="50">
        <f t="shared" si="10"/>
        <v>-9755812</v>
      </c>
      <c r="I49" s="50">
        <f t="shared" si="10"/>
        <v>751783</v>
      </c>
      <c r="J49" s="50">
        <f t="shared" si="10"/>
        <v>91543763</v>
      </c>
      <c r="K49" s="50">
        <f t="shared" si="10"/>
        <v>12876414</v>
      </c>
      <c r="L49" s="50">
        <f t="shared" si="10"/>
        <v>-37220330</v>
      </c>
      <c r="M49" s="50">
        <f t="shared" si="10"/>
        <v>42451711</v>
      </c>
      <c r="N49" s="50">
        <f t="shared" si="10"/>
        <v>18107795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109651558</v>
      </c>
      <c r="X49" s="50">
        <f>IF(F25=F48,0,X25-X48)</f>
        <v>158812468</v>
      </c>
      <c r="Y49" s="50">
        <f t="shared" si="10"/>
        <v>-49160910</v>
      </c>
      <c r="Z49" s="51">
        <f>+IF(X49&lt;&gt;0,+(Y49/X49)*100,0)</f>
        <v>-30.9553214675815</v>
      </c>
      <c r="AA49" s="48">
        <f>+AA25-AA48</f>
        <v>305664507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133344575</v>
      </c>
      <c r="D5" s="19">
        <f>SUM(D6:D8)</f>
        <v>0</v>
      </c>
      <c r="E5" s="20">
        <f t="shared" si="0"/>
        <v>163615730</v>
      </c>
      <c r="F5" s="21">
        <f t="shared" si="0"/>
        <v>163615730</v>
      </c>
      <c r="G5" s="21">
        <f t="shared" si="0"/>
        <v>28718541</v>
      </c>
      <c r="H5" s="21">
        <f t="shared" si="0"/>
        <v>25143937</v>
      </c>
      <c r="I5" s="21">
        <f t="shared" si="0"/>
        <v>4868491</v>
      </c>
      <c r="J5" s="21">
        <f t="shared" si="0"/>
        <v>58730969</v>
      </c>
      <c r="K5" s="21">
        <f t="shared" si="0"/>
        <v>1263411</v>
      </c>
      <c r="L5" s="21">
        <f t="shared" si="0"/>
        <v>8230655</v>
      </c>
      <c r="M5" s="21">
        <f t="shared" si="0"/>
        <v>20525111</v>
      </c>
      <c r="N5" s="21">
        <f t="shared" si="0"/>
        <v>30019177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88750146</v>
      </c>
      <c r="X5" s="21">
        <f t="shared" si="0"/>
        <v>84176053</v>
      </c>
      <c r="Y5" s="21">
        <f t="shared" si="0"/>
        <v>4574093</v>
      </c>
      <c r="Z5" s="4">
        <f>+IF(X5&lt;&gt;0,+(Y5/X5)*100,0)</f>
        <v>5.433959941077304</v>
      </c>
      <c r="AA5" s="19">
        <f>SUM(AA6:AA8)</f>
        <v>163615730</v>
      </c>
    </row>
    <row r="6" spans="1:27" ht="12.75">
      <c r="A6" s="5" t="s">
        <v>33</v>
      </c>
      <c r="B6" s="3"/>
      <c r="C6" s="22">
        <v>70207099</v>
      </c>
      <c r="D6" s="22"/>
      <c r="E6" s="23">
        <v>7632015</v>
      </c>
      <c r="F6" s="24">
        <v>7632015</v>
      </c>
      <c r="G6" s="24">
        <v>9839138</v>
      </c>
      <c r="H6" s="24">
        <v>24000000</v>
      </c>
      <c r="I6" s="24"/>
      <c r="J6" s="24">
        <v>33839138</v>
      </c>
      <c r="K6" s="24"/>
      <c r="L6" s="24">
        <v>1788870</v>
      </c>
      <c r="M6" s="24">
        <v>6178397</v>
      </c>
      <c r="N6" s="24">
        <v>7967267</v>
      </c>
      <c r="O6" s="24"/>
      <c r="P6" s="24"/>
      <c r="Q6" s="24"/>
      <c r="R6" s="24"/>
      <c r="S6" s="24"/>
      <c r="T6" s="24"/>
      <c r="U6" s="24"/>
      <c r="V6" s="24"/>
      <c r="W6" s="24">
        <v>41806405</v>
      </c>
      <c r="X6" s="24">
        <v>3768191</v>
      </c>
      <c r="Y6" s="24">
        <v>38038214</v>
      </c>
      <c r="Z6" s="6">
        <v>1009.46</v>
      </c>
      <c r="AA6" s="22">
        <v>7632015</v>
      </c>
    </row>
    <row r="7" spans="1:27" ht="12.75">
      <c r="A7" s="5" t="s">
        <v>34</v>
      </c>
      <c r="B7" s="3"/>
      <c r="C7" s="25">
        <v>29688003</v>
      </c>
      <c r="D7" s="25"/>
      <c r="E7" s="26">
        <v>155983715</v>
      </c>
      <c r="F7" s="27">
        <v>155983715</v>
      </c>
      <c r="G7" s="27">
        <v>9943676</v>
      </c>
      <c r="H7" s="27">
        <v>1087314</v>
      </c>
      <c r="I7" s="27">
        <v>4816929</v>
      </c>
      <c r="J7" s="27">
        <v>15847919</v>
      </c>
      <c r="K7" s="27">
        <v>1003439</v>
      </c>
      <c r="L7" s="27">
        <v>4751584</v>
      </c>
      <c r="M7" s="27">
        <v>5884736</v>
      </c>
      <c r="N7" s="27">
        <v>11639759</v>
      </c>
      <c r="O7" s="27"/>
      <c r="P7" s="27"/>
      <c r="Q7" s="27"/>
      <c r="R7" s="27"/>
      <c r="S7" s="27"/>
      <c r="T7" s="27"/>
      <c r="U7" s="27"/>
      <c r="V7" s="27"/>
      <c r="W7" s="27">
        <v>27487678</v>
      </c>
      <c r="X7" s="27">
        <v>18032494</v>
      </c>
      <c r="Y7" s="27">
        <v>9455184</v>
      </c>
      <c r="Z7" s="7">
        <v>52.43</v>
      </c>
      <c r="AA7" s="25">
        <v>155983715</v>
      </c>
    </row>
    <row r="8" spans="1:27" ht="12.75">
      <c r="A8" s="5" t="s">
        <v>35</v>
      </c>
      <c r="B8" s="3"/>
      <c r="C8" s="22">
        <v>33449473</v>
      </c>
      <c r="D8" s="22"/>
      <c r="E8" s="23"/>
      <c r="F8" s="24"/>
      <c r="G8" s="24">
        <v>8935727</v>
      </c>
      <c r="H8" s="24">
        <v>56623</v>
      </c>
      <c r="I8" s="24">
        <v>51562</v>
      </c>
      <c r="J8" s="24">
        <v>9043912</v>
      </c>
      <c r="K8" s="24">
        <v>259972</v>
      </c>
      <c r="L8" s="24">
        <v>1690201</v>
      </c>
      <c r="M8" s="24">
        <v>8461978</v>
      </c>
      <c r="N8" s="24">
        <v>10412151</v>
      </c>
      <c r="O8" s="24"/>
      <c r="P8" s="24"/>
      <c r="Q8" s="24"/>
      <c r="R8" s="24"/>
      <c r="S8" s="24"/>
      <c r="T8" s="24"/>
      <c r="U8" s="24"/>
      <c r="V8" s="24"/>
      <c r="W8" s="24">
        <v>19456063</v>
      </c>
      <c r="X8" s="24">
        <v>62375368</v>
      </c>
      <c r="Y8" s="24">
        <v>-42919305</v>
      </c>
      <c r="Z8" s="6">
        <v>-68.81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132125951</v>
      </c>
      <c r="D9" s="19">
        <f>SUM(D10:D14)</f>
        <v>0</v>
      </c>
      <c r="E9" s="20">
        <f t="shared" si="1"/>
        <v>141022436</v>
      </c>
      <c r="F9" s="21">
        <f t="shared" si="1"/>
        <v>141022436</v>
      </c>
      <c r="G9" s="21">
        <f t="shared" si="1"/>
        <v>52549050</v>
      </c>
      <c r="H9" s="21">
        <f t="shared" si="1"/>
        <v>4753584</v>
      </c>
      <c r="I9" s="21">
        <f t="shared" si="1"/>
        <v>81734</v>
      </c>
      <c r="J9" s="21">
        <f t="shared" si="1"/>
        <v>57384368</v>
      </c>
      <c r="K9" s="21">
        <f t="shared" si="1"/>
        <v>489747</v>
      </c>
      <c r="L9" s="21">
        <f t="shared" si="1"/>
        <v>11310439</v>
      </c>
      <c r="M9" s="21">
        <f t="shared" si="1"/>
        <v>28267679</v>
      </c>
      <c r="N9" s="21">
        <f t="shared" si="1"/>
        <v>40067865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97452233</v>
      </c>
      <c r="X9" s="21">
        <f t="shared" si="1"/>
        <v>57825060</v>
      </c>
      <c r="Y9" s="21">
        <f t="shared" si="1"/>
        <v>39627173</v>
      </c>
      <c r="Z9" s="4">
        <f>+IF(X9&lt;&gt;0,+(Y9/X9)*100,0)</f>
        <v>68.52941095089223</v>
      </c>
      <c r="AA9" s="19">
        <f>SUM(AA10:AA14)</f>
        <v>141022436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82930631</v>
      </c>
      <c r="D12" s="22"/>
      <c r="E12" s="23">
        <v>102970697</v>
      </c>
      <c r="F12" s="24">
        <v>102970697</v>
      </c>
      <c r="G12" s="24">
        <v>40192480</v>
      </c>
      <c r="H12" s="24">
        <v>75984</v>
      </c>
      <c r="I12" s="24">
        <v>81734</v>
      </c>
      <c r="J12" s="24">
        <v>40350198</v>
      </c>
      <c r="K12" s="24">
        <v>69747</v>
      </c>
      <c r="L12" s="24">
        <v>5945472</v>
      </c>
      <c r="M12" s="24">
        <v>20491484</v>
      </c>
      <c r="N12" s="24">
        <v>26506703</v>
      </c>
      <c r="O12" s="24"/>
      <c r="P12" s="24"/>
      <c r="Q12" s="24"/>
      <c r="R12" s="24"/>
      <c r="S12" s="24"/>
      <c r="T12" s="24"/>
      <c r="U12" s="24"/>
      <c r="V12" s="24"/>
      <c r="W12" s="24">
        <v>66856901</v>
      </c>
      <c r="X12" s="24">
        <v>38783211</v>
      </c>
      <c r="Y12" s="24">
        <v>28073690</v>
      </c>
      <c r="Z12" s="6">
        <v>72.39</v>
      </c>
      <c r="AA12" s="22">
        <v>102970697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49195320</v>
      </c>
      <c r="D14" s="25"/>
      <c r="E14" s="26">
        <v>38051739</v>
      </c>
      <c r="F14" s="27">
        <v>38051739</v>
      </c>
      <c r="G14" s="27">
        <v>12356570</v>
      </c>
      <c r="H14" s="27">
        <v>4677600</v>
      </c>
      <c r="I14" s="27"/>
      <c r="J14" s="27">
        <v>17034170</v>
      </c>
      <c r="K14" s="27">
        <v>420000</v>
      </c>
      <c r="L14" s="27">
        <v>5364967</v>
      </c>
      <c r="M14" s="27">
        <v>7776195</v>
      </c>
      <c r="N14" s="27">
        <v>13561162</v>
      </c>
      <c r="O14" s="27"/>
      <c r="P14" s="27"/>
      <c r="Q14" s="27"/>
      <c r="R14" s="27"/>
      <c r="S14" s="27"/>
      <c r="T14" s="27"/>
      <c r="U14" s="27"/>
      <c r="V14" s="27"/>
      <c r="W14" s="27">
        <v>30595332</v>
      </c>
      <c r="X14" s="27">
        <v>19041849</v>
      </c>
      <c r="Y14" s="27">
        <v>11553483</v>
      </c>
      <c r="Z14" s="7">
        <v>60.67</v>
      </c>
      <c r="AA14" s="25">
        <v>38051739</v>
      </c>
    </row>
    <row r="15" spans="1:27" ht="12.75">
      <c r="A15" s="2" t="s">
        <v>42</v>
      </c>
      <c r="B15" s="8"/>
      <c r="C15" s="19">
        <f aca="true" t="shared" si="2" ref="C15:Y15">SUM(C16:C18)</f>
        <v>29511761</v>
      </c>
      <c r="D15" s="19">
        <f>SUM(D16:D18)</f>
        <v>0</v>
      </c>
      <c r="E15" s="20">
        <f t="shared" si="2"/>
        <v>37555125</v>
      </c>
      <c r="F15" s="21">
        <f t="shared" si="2"/>
        <v>37555125</v>
      </c>
      <c r="G15" s="21">
        <f t="shared" si="2"/>
        <v>9625851</v>
      </c>
      <c r="H15" s="21">
        <f t="shared" si="2"/>
        <v>2108579</v>
      </c>
      <c r="I15" s="21">
        <f t="shared" si="2"/>
        <v>13145</v>
      </c>
      <c r="J15" s="21">
        <f t="shared" si="2"/>
        <v>11747575</v>
      </c>
      <c r="K15" s="21">
        <f t="shared" si="2"/>
        <v>4035580</v>
      </c>
      <c r="L15" s="21">
        <f t="shared" si="2"/>
        <v>2255931</v>
      </c>
      <c r="M15" s="21">
        <f t="shared" si="2"/>
        <v>8308235</v>
      </c>
      <c r="N15" s="21">
        <f t="shared" si="2"/>
        <v>14599746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26347321</v>
      </c>
      <c r="X15" s="21">
        <f t="shared" si="2"/>
        <v>13801312</v>
      </c>
      <c r="Y15" s="21">
        <f t="shared" si="2"/>
        <v>12546009</v>
      </c>
      <c r="Z15" s="4">
        <f>+IF(X15&lt;&gt;0,+(Y15/X15)*100,0)</f>
        <v>90.90446618408453</v>
      </c>
      <c r="AA15" s="19">
        <f>SUM(AA16:AA18)</f>
        <v>37555125</v>
      </c>
    </row>
    <row r="16" spans="1:27" ht="12.75">
      <c r="A16" s="5" t="s">
        <v>43</v>
      </c>
      <c r="B16" s="3"/>
      <c r="C16" s="22">
        <v>29511761</v>
      </c>
      <c r="D16" s="22"/>
      <c r="E16" s="23">
        <v>37555125</v>
      </c>
      <c r="F16" s="24">
        <v>37555125</v>
      </c>
      <c r="G16" s="24">
        <v>9625851</v>
      </c>
      <c r="H16" s="24">
        <v>2108579</v>
      </c>
      <c r="I16" s="24">
        <v>13145</v>
      </c>
      <c r="J16" s="24">
        <v>11747575</v>
      </c>
      <c r="K16" s="24">
        <v>4035580</v>
      </c>
      <c r="L16" s="24">
        <v>2255931</v>
      </c>
      <c r="M16" s="24">
        <v>8308235</v>
      </c>
      <c r="N16" s="24">
        <v>14599746</v>
      </c>
      <c r="O16" s="24"/>
      <c r="P16" s="24"/>
      <c r="Q16" s="24"/>
      <c r="R16" s="24"/>
      <c r="S16" s="24"/>
      <c r="T16" s="24"/>
      <c r="U16" s="24"/>
      <c r="V16" s="24"/>
      <c r="W16" s="24">
        <v>26347321</v>
      </c>
      <c r="X16" s="24">
        <v>13801312</v>
      </c>
      <c r="Y16" s="24">
        <v>12546009</v>
      </c>
      <c r="Z16" s="6">
        <v>90.9</v>
      </c>
      <c r="AA16" s="22">
        <v>37555125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294982287</v>
      </c>
      <c r="D25" s="44">
        <f>+D5+D9+D15+D19+D24</f>
        <v>0</v>
      </c>
      <c r="E25" s="45">
        <f t="shared" si="4"/>
        <v>342193291</v>
      </c>
      <c r="F25" s="46">
        <f t="shared" si="4"/>
        <v>342193291</v>
      </c>
      <c r="G25" s="46">
        <f t="shared" si="4"/>
        <v>90893442</v>
      </c>
      <c r="H25" s="46">
        <f t="shared" si="4"/>
        <v>32006100</v>
      </c>
      <c r="I25" s="46">
        <f t="shared" si="4"/>
        <v>4963370</v>
      </c>
      <c r="J25" s="46">
        <f t="shared" si="4"/>
        <v>127862912</v>
      </c>
      <c r="K25" s="46">
        <f t="shared" si="4"/>
        <v>5788738</v>
      </c>
      <c r="L25" s="46">
        <f t="shared" si="4"/>
        <v>21797025</v>
      </c>
      <c r="M25" s="46">
        <f t="shared" si="4"/>
        <v>57101025</v>
      </c>
      <c r="N25" s="46">
        <f t="shared" si="4"/>
        <v>84686788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212549700</v>
      </c>
      <c r="X25" s="46">
        <f t="shared" si="4"/>
        <v>155802425</v>
      </c>
      <c r="Y25" s="46">
        <f t="shared" si="4"/>
        <v>56747275</v>
      </c>
      <c r="Z25" s="47">
        <f>+IF(X25&lt;&gt;0,+(Y25/X25)*100,0)</f>
        <v>36.42258777422752</v>
      </c>
      <c r="AA25" s="44">
        <f>+AA5+AA9+AA15+AA19+AA24</f>
        <v>342193291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224843155</v>
      </c>
      <c r="D28" s="19">
        <f>SUM(D29:D31)</f>
        <v>0</v>
      </c>
      <c r="E28" s="20">
        <f t="shared" si="5"/>
        <v>172448074</v>
      </c>
      <c r="F28" s="21">
        <f t="shared" si="5"/>
        <v>172448074</v>
      </c>
      <c r="G28" s="21">
        <f t="shared" si="5"/>
        <v>11852488</v>
      </c>
      <c r="H28" s="21">
        <f t="shared" si="5"/>
        <v>8473409</v>
      </c>
      <c r="I28" s="21">
        <f t="shared" si="5"/>
        <v>6991328</v>
      </c>
      <c r="J28" s="21">
        <f t="shared" si="5"/>
        <v>27317225</v>
      </c>
      <c r="K28" s="21">
        <f t="shared" si="5"/>
        <v>5029198</v>
      </c>
      <c r="L28" s="21">
        <f t="shared" si="5"/>
        <v>5382900</v>
      </c>
      <c r="M28" s="21">
        <f t="shared" si="5"/>
        <v>6062863</v>
      </c>
      <c r="N28" s="21">
        <f t="shared" si="5"/>
        <v>16474961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43792186</v>
      </c>
      <c r="X28" s="21">
        <f t="shared" si="5"/>
        <v>60004457</v>
      </c>
      <c r="Y28" s="21">
        <f t="shared" si="5"/>
        <v>-16212271</v>
      </c>
      <c r="Z28" s="4">
        <f>+IF(X28&lt;&gt;0,+(Y28/X28)*100,0)</f>
        <v>-27.01844464653684</v>
      </c>
      <c r="AA28" s="19">
        <f>SUM(AA29:AA31)</f>
        <v>172448074</v>
      </c>
    </row>
    <row r="29" spans="1:27" ht="12.75">
      <c r="A29" s="5" t="s">
        <v>33</v>
      </c>
      <c r="B29" s="3"/>
      <c r="C29" s="22">
        <v>59783483</v>
      </c>
      <c r="D29" s="22"/>
      <c r="E29" s="23">
        <v>25554262</v>
      </c>
      <c r="F29" s="24">
        <v>25554262</v>
      </c>
      <c r="G29" s="24">
        <v>2795571</v>
      </c>
      <c r="H29" s="24">
        <v>3549505</v>
      </c>
      <c r="I29" s="24">
        <v>2589933</v>
      </c>
      <c r="J29" s="24">
        <v>8935009</v>
      </c>
      <c r="K29" s="24">
        <v>2486189</v>
      </c>
      <c r="L29" s="24">
        <v>2510780</v>
      </c>
      <c r="M29" s="24">
        <v>3012403</v>
      </c>
      <c r="N29" s="24">
        <v>8009372</v>
      </c>
      <c r="O29" s="24"/>
      <c r="P29" s="24"/>
      <c r="Q29" s="24"/>
      <c r="R29" s="24"/>
      <c r="S29" s="24"/>
      <c r="T29" s="24"/>
      <c r="U29" s="24"/>
      <c r="V29" s="24"/>
      <c r="W29" s="24">
        <v>16944381</v>
      </c>
      <c r="X29" s="24">
        <v>10508993</v>
      </c>
      <c r="Y29" s="24">
        <v>6435388</v>
      </c>
      <c r="Z29" s="6">
        <v>61.24</v>
      </c>
      <c r="AA29" s="22">
        <v>25554262</v>
      </c>
    </row>
    <row r="30" spans="1:27" ht="12.75">
      <c r="A30" s="5" t="s">
        <v>34</v>
      </c>
      <c r="B30" s="3"/>
      <c r="C30" s="25">
        <v>120861141</v>
      </c>
      <c r="D30" s="25"/>
      <c r="E30" s="26">
        <v>146893812</v>
      </c>
      <c r="F30" s="27">
        <v>146893812</v>
      </c>
      <c r="G30" s="27">
        <v>7617858</v>
      </c>
      <c r="H30" s="27">
        <v>2546052</v>
      </c>
      <c r="I30" s="27">
        <v>2402296</v>
      </c>
      <c r="J30" s="27">
        <v>12566206</v>
      </c>
      <c r="K30" s="27">
        <v>910935</v>
      </c>
      <c r="L30" s="27">
        <v>936846</v>
      </c>
      <c r="M30" s="27">
        <v>1121527</v>
      </c>
      <c r="N30" s="27">
        <v>2969308</v>
      </c>
      <c r="O30" s="27"/>
      <c r="P30" s="27"/>
      <c r="Q30" s="27"/>
      <c r="R30" s="27"/>
      <c r="S30" s="27"/>
      <c r="T30" s="27"/>
      <c r="U30" s="27"/>
      <c r="V30" s="27"/>
      <c r="W30" s="27">
        <v>15535514</v>
      </c>
      <c r="X30" s="27">
        <v>15165736</v>
      </c>
      <c r="Y30" s="27">
        <v>369778</v>
      </c>
      <c r="Z30" s="7">
        <v>2.44</v>
      </c>
      <c r="AA30" s="25">
        <v>146893812</v>
      </c>
    </row>
    <row r="31" spans="1:27" ht="12.75">
      <c r="A31" s="5" t="s">
        <v>35</v>
      </c>
      <c r="B31" s="3"/>
      <c r="C31" s="22">
        <v>44198531</v>
      </c>
      <c r="D31" s="22"/>
      <c r="E31" s="23"/>
      <c r="F31" s="24"/>
      <c r="G31" s="24">
        <v>1439059</v>
      </c>
      <c r="H31" s="24">
        <v>2377852</v>
      </c>
      <c r="I31" s="24">
        <v>1999099</v>
      </c>
      <c r="J31" s="24">
        <v>5816010</v>
      </c>
      <c r="K31" s="24">
        <v>1632074</v>
      </c>
      <c r="L31" s="24">
        <v>1935274</v>
      </c>
      <c r="M31" s="24">
        <v>1928933</v>
      </c>
      <c r="N31" s="24">
        <v>5496281</v>
      </c>
      <c r="O31" s="24"/>
      <c r="P31" s="24"/>
      <c r="Q31" s="24"/>
      <c r="R31" s="24"/>
      <c r="S31" s="24"/>
      <c r="T31" s="24"/>
      <c r="U31" s="24"/>
      <c r="V31" s="24"/>
      <c r="W31" s="24">
        <v>11312291</v>
      </c>
      <c r="X31" s="24">
        <v>34329728</v>
      </c>
      <c r="Y31" s="24">
        <v>-23017437</v>
      </c>
      <c r="Z31" s="6">
        <v>-67.05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132139510</v>
      </c>
      <c r="D32" s="19">
        <f>SUM(D33:D37)</f>
        <v>0</v>
      </c>
      <c r="E32" s="20">
        <f t="shared" si="6"/>
        <v>143215388</v>
      </c>
      <c r="F32" s="21">
        <f t="shared" si="6"/>
        <v>143215388</v>
      </c>
      <c r="G32" s="21">
        <f t="shared" si="6"/>
        <v>9702117</v>
      </c>
      <c r="H32" s="21">
        <f t="shared" si="6"/>
        <v>9838590</v>
      </c>
      <c r="I32" s="21">
        <f t="shared" si="6"/>
        <v>9319922</v>
      </c>
      <c r="J32" s="21">
        <f t="shared" si="6"/>
        <v>28860629</v>
      </c>
      <c r="K32" s="21">
        <f t="shared" si="6"/>
        <v>10155387</v>
      </c>
      <c r="L32" s="21">
        <f t="shared" si="6"/>
        <v>10957360</v>
      </c>
      <c r="M32" s="21">
        <f t="shared" si="6"/>
        <v>10832466</v>
      </c>
      <c r="N32" s="21">
        <f t="shared" si="6"/>
        <v>31945213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60805842</v>
      </c>
      <c r="X32" s="21">
        <f t="shared" si="6"/>
        <v>67614274</v>
      </c>
      <c r="Y32" s="21">
        <f t="shared" si="6"/>
        <v>-6808432</v>
      </c>
      <c r="Z32" s="4">
        <f>+IF(X32&lt;&gt;0,+(Y32/X32)*100,0)</f>
        <v>-10.06951875280063</v>
      </c>
      <c r="AA32" s="19">
        <f>SUM(AA33:AA37)</f>
        <v>143215388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91226837</v>
      </c>
      <c r="D35" s="22"/>
      <c r="E35" s="23">
        <v>103078800</v>
      </c>
      <c r="F35" s="24">
        <v>103078800</v>
      </c>
      <c r="G35" s="24">
        <v>7711171</v>
      </c>
      <c r="H35" s="24">
        <v>7422635</v>
      </c>
      <c r="I35" s="24">
        <v>7240622</v>
      </c>
      <c r="J35" s="24">
        <v>22374428</v>
      </c>
      <c r="K35" s="24">
        <v>8111494</v>
      </c>
      <c r="L35" s="24">
        <v>8965459</v>
      </c>
      <c r="M35" s="24">
        <v>8662239</v>
      </c>
      <c r="N35" s="24">
        <v>25739192</v>
      </c>
      <c r="O35" s="24"/>
      <c r="P35" s="24"/>
      <c r="Q35" s="24"/>
      <c r="R35" s="24"/>
      <c r="S35" s="24"/>
      <c r="T35" s="24"/>
      <c r="U35" s="24"/>
      <c r="V35" s="24"/>
      <c r="W35" s="24">
        <v>48113620</v>
      </c>
      <c r="X35" s="24">
        <v>51539400</v>
      </c>
      <c r="Y35" s="24">
        <v>-3425780</v>
      </c>
      <c r="Z35" s="6">
        <v>-6.65</v>
      </c>
      <c r="AA35" s="22">
        <v>103078800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40912673</v>
      </c>
      <c r="D37" s="25"/>
      <c r="E37" s="26">
        <v>40136588</v>
      </c>
      <c r="F37" s="27">
        <v>40136588</v>
      </c>
      <c r="G37" s="27">
        <v>1990946</v>
      </c>
      <c r="H37" s="27">
        <v>2415955</v>
      </c>
      <c r="I37" s="27">
        <v>2079300</v>
      </c>
      <c r="J37" s="27">
        <v>6486201</v>
      </c>
      <c r="K37" s="27">
        <v>2043893</v>
      </c>
      <c r="L37" s="27">
        <v>1991901</v>
      </c>
      <c r="M37" s="27">
        <v>2170227</v>
      </c>
      <c r="N37" s="27">
        <v>6206021</v>
      </c>
      <c r="O37" s="27"/>
      <c r="P37" s="27"/>
      <c r="Q37" s="27"/>
      <c r="R37" s="27"/>
      <c r="S37" s="27"/>
      <c r="T37" s="27"/>
      <c r="U37" s="27"/>
      <c r="V37" s="27"/>
      <c r="W37" s="27">
        <v>12692222</v>
      </c>
      <c r="X37" s="27">
        <v>16074874</v>
      </c>
      <c r="Y37" s="27">
        <v>-3382652</v>
      </c>
      <c r="Z37" s="7">
        <v>-21.04</v>
      </c>
      <c r="AA37" s="25">
        <v>40136588</v>
      </c>
    </row>
    <row r="38" spans="1:27" ht="12.75">
      <c r="A38" s="2" t="s">
        <v>42</v>
      </c>
      <c r="B38" s="8"/>
      <c r="C38" s="19">
        <f aca="true" t="shared" si="7" ref="C38:Y38">SUM(C39:C41)</f>
        <v>33106085</v>
      </c>
      <c r="D38" s="19">
        <f>SUM(D39:D41)</f>
        <v>0</v>
      </c>
      <c r="E38" s="20">
        <f t="shared" si="7"/>
        <v>26529826</v>
      </c>
      <c r="F38" s="21">
        <f t="shared" si="7"/>
        <v>26529826</v>
      </c>
      <c r="G38" s="21">
        <f t="shared" si="7"/>
        <v>6431588</v>
      </c>
      <c r="H38" s="21">
        <f t="shared" si="7"/>
        <v>1700186</v>
      </c>
      <c r="I38" s="21">
        <f t="shared" si="7"/>
        <v>1401218</v>
      </c>
      <c r="J38" s="21">
        <f t="shared" si="7"/>
        <v>9532992</v>
      </c>
      <c r="K38" s="21">
        <f t="shared" si="7"/>
        <v>2845098</v>
      </c>
      <c r="L38" s="21">
        <f t="shared" si="7"/>
        <v>2123503</v>
      </c>
      <c r="M38" s="21">
        <f t="shared" si="7"/>
        <v>3641039</v>
      </c>
      <c r="N38" s="21">
        <f t="shared" si="7"/>
        <v>8609640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18142632</v>
      </c>
      <c r="X38" s="21">
        <f t="shared" si="7"/>
        <v>13237260</v>
      </c>
      <c r="Y38" s="21">
        <f t="shared" si="7"/>
        <v>4905372</v>
      </c>
      <c r="Z38" s="4">
        <f>+IF(X38&lt;&gt;0,+(Y38/X38)*100,0)</f>
        <v>37.05730642141954</v>
      </c>
      <c r="AA38" s="19">
        <f>SUM(AA39:AA41)</f>
        <v>26529826</v>
      </c>
    </row>
    <row r="39" spans="1:27" ht="12.75">
      <c r="A39" s="5" t="s">
        <v>43</v>
      </c>
      <c r="B39" s="3"/>
      <c r="C39" s="22">
        <v>33106085</v>
      </c>
      <c r="D39" s="22"/>
      <c r="E39" s="23">
        <v>26529826</v>
      </c>
      <c r="F39" s="24">
        <v>26529826</v>
      </c>
      <c r="G39" s="24">
        <v>6431588</v>
      </c>
      <c r="H39" s="24">
        <v>1700186</v>
      </c>
      <c r="I39" s="24">
        <v>1401218</v>
      </c>
      <c r="J39" s="24">
        <v>9532992</v>
      </c>
      <c r="K39" s="24">
        <v>2845098</v>
      </c>
      <c r="L39" s="24">
        <v>2123503</v>
      </c>
      <c r="M39" s="24">
        <v>3641039</v>
      </c>
      <c r="N39" s="24">
        <v>8609640</v>
      </c>
      <c r="O39" s="24"/>
      <c r="P39" s="24"/>
      <c r="Q39" s="24"/>
      <c r="R39" s="24"/>
      <c r="S39" s="24"/>
      <c r="T39" s="24"/>
      <c r="U39" s="24"/>
      <c r="V39" s="24"/>
      <c r="W39" s="24">
        <v>18142632</v>
      </c>
      <c r="X39" s="24">
        <v>13237260</v>
      </c>
      <c r="Y39" s="24">
        <v>4905372</v>
      </c>
      <c r="Z39" s="6">
        <v>37.06</v>
      </c>
      <c r="AA39" s="22">
        <v>26529826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390088750</v>
      </c>
      <c r="D48" s="44">
        <f>+D28+D32+D38+D42+D47</f>
        <v>0</v>
      </c>
      <c r="E48" s="45">
        <f t="shared" si="9"/>
        <v>342193288</v>
      </c>
      <c r="F48" s="46">
        <f t="shared" si="9"/>
        <v>342193288</v>
      </c>
      <c r="G48" s="46">
        <f t="shared" si="9"/>
        <v>27986193</v>
      </c>
      <c r="H48" s="46">
        <f t="shared" si="9"/>
        <v>20012185</v>
      </c>
      <c r="I48" s="46">
        <f t="shared" si="9"/>
        <v>17712468</v>
      </c>
      <c r="J48" s="46">
        <f t="shared" si="9"/>
        <v>65710846</v>
      </c>
      <c r="K48" s="46">
        <f t="shared" si="9"/>
        <v>18029683</v>
      </c>
      <c r="L48" s="46">
        <f t="shared" si="9"/>
        <v>18463763</v>
      </c>
      <c r="M48" s="46">
        <f t="shared" si="9"/>
        <v>20536368</v>
      </c>
      <c r="N48" s="46">
        <f t="shared" si="9"/>
        <v>57029814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122740660</v>
      </c>
      <c r="X48" s="46">
        <f t="shared" si="9"/>
        <v>140855991</v>
      </c>
      <c r="Y48" s="46">
        <f t="shared" si="9"/>
        <v>-18115331</v>
      </c>
      <c r="Z48" s="47">
        <f>+IF(X48&lt;&gt;0,+(Y48/X48)*100,0)</f>
        <v>-12.860887826915363</v>
      </c>
      <c r="AA48" s="44">
        <f>+AA28+AA32+AA38+AA42+AA47</f>
        <v>342193288</v>
      </c>
    </row>
    <row r="49" spans="1:27" ht="12.75">
      <c r="A49" s="14" t="s">
        <v>58</v>
      </c>
      <c r="B49" s="15"/>
      <c r="C49" s="48">
        <f aca="true" t="shared" si="10" ref="C49:Y49">+C25-C48</f>
        <v>-95106463</v>
      </c>
      <c r="D49" s="48">
        <f>+D25-D48</f>
        <v>0</v>
      </c>
      <c r="E49" s="49">
        <f t="shared" si="10"/>
        <v>3</v>
      </c>
      <c r="F49" s="50">
        <f t="shared" si="10"/>
        <v>3</v>
      </c>
      <c r="G49" s="50">
        <f t="shared" si="10"/>
        <v>62907249</v>
      </c>
      <c r="H49" s="50">
        <f t="shared" si="10"/>
        <v>11993915</v>
      </c>
      <c r="I49" s="50">
        <f t="shared" si="10"/>
        <v>-12749098</v>
      </c>
      <c r="J49" s="50">
        <f t="shared" si="10"/>
        <v>62152066</v>
      </c>
      <c r="K49" s="50">
        <f t="shared" si="10"/>
        <v>-12240945</v>
      </c>
      <c r="L49" s="50">
        <f t="shared" si="10"/>
        <v>3333262</v>
      </c>
      <c r="M49" s="50">
        <f t="shared" si="10"/>
        <v>36564657</v>
      </c>
      <c r="N49" s="50">
        <f t="shared" si="10"/>
        <v>27656974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89809040</v>
      </c>
      <c r="X49" s="50">
        <f>IF(F25=F48,0,X25-X48)</f>
        <v>14946434</v>
      </c>
      <c r="Y49" s="50">
        <f t="shared" si="10"/>
        <v>74862606</v>
      </c>
      <c r="Z49" s="51">
        <f>+IF(X49&lt;&gt;0,+(Y49/X49)*100,0)</f>
        <v>500.8726897666694</v>
      </c>
      <c r="AA49" s="48">
        <f>+AA25-AA48</f>
        <v>3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40864928990</v>
      </c>
      <c r="D5" s="19">
        <f>SUM(D6:D8)</f>
        <v>0</v>
      </c>
      <c r="E5" s="20">
        <f t="shared" si="0"/>
        <v>42809861377</v>
      </c>
      <c r="F5" s="21">
        <f t="shared" si="0"/>
        <v>42809861377</v>
      </c>
      <c r="G5" s="21">
        <f t="shared" si="0"/>
        <v>6228383616</v>
      </c>
      <c r="H5" s="21">
        <f t="shared" si="0"/>
        <v>3838449334</v>
      </c>
      <c r="I5" s="21">
        <f t="shared" si="0"/>
        <v>2317179771</v>
      </c>
      <c r="J5" s="21">
        <f t="shared" si="0"/>
        <v>12384012721</v>
      </c>
      <c r="K5" s="21">
        <f t="shared" si="0"/>
        <v>3027830610</v>
      </c>
      <c r="L5" s="21">
        <f t="shared" si="0"/>
        <v>2802604554</v>
      </c>
      <c r="M5" s="21">
        <f t="shared" si="0"/>
        <v>6344375849</v>
      </c>
      <c r="N5" s="21">
        <f t="shared" si="0"/>
        <v>12174811013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24558823734</v>
      </c>
      <c r="X5" s="21">
        <f t="shared" si="0"/>
        <v>21028944815</v>
      </c>
      <c r="Y5" s="21">
        <f t="shared" si="0"/>
        <v>3529878919</v>
      </c>
      <c r="Z5" s="4">
        <f>+IF(X5&lt;&gt;0,+(Y5/X5)*100,0)</f>
        <v>16.785810938464817</v>
      </c>
      <c r="AA5" s="19">
        <f>SUM(AA6:AA8)</f>
        <v>42809861377</v>
      </c>
    </row>
    <row r="6" spans="1:27" ht="12.75">
      <c r="A6" s="5" t="s">
        <v>33</v>
      </c>
      <c r="B6" s="3"/>
      <c r="C6" s="22">
        <v>136121303</v>
      </c>
      <c r="D6" s="22"/>
      <c r="E6" s="23">
        <v>117464568</v>
      </c>
      <c r="F6" s="24">
        <v>117464568</v>
      </c>
      <c r="G6" s="24">
        <v>20657056</v>
      </c>
      <c r="H6" s="24">
        <v>24916900</v>
      </c>
      <c r="I6" s="24">
        <v>629697</v>
      </c>
      <c r="J6" s="24">
        <v>46203653</v>
      </c>
      <c r="K6" s="24">
        <v>3325666</v>
      </c>
      <c r="L6" s="24">
        <v>5768424</v>
      </c>
      <c r="M6" s="24">
        <v>17134547</v>
      </c>
      <c r="N6" s="24">
        <v>26228637</v>
      </c>
      <c r="O6" s="24"/>
      <c r="P6" s="24"/>
      <c r="Q6" s="24"/>
      <c r="R6" s="24"/>
      <c r="S6" s="24"/>
      <c r="T6" s="24"/>
      <c r="U6" s="24"/>
      <c r="V6" s="24"/>
      <c r="W6" s="24">
        <v>72432290</v>
      </c>
      <c r="X6" s="24">
        <v>65640902</v>
      </c>
      <c r="Y6" s="24">
        <v>6791388</v>
      </c>
      <c r="Z6" s="6">
        <v>10.35</v>
      </c>
      <c r="AA6" s="22">
        <v>117464568</v>
      </c>
    </row>
    <row r="7" spans="1:27" ht="12.75">
      <c r="A7" s="5" t="s">
        <v>34</v>
      </c>
      <c r="B7" s="3"/>
      <c r="C7" s="25">
        <v>36420857533</v>
      </c>
      <c r="D7" s="25"/>
      <c r="E7" s="26">
        <v>38333147644</v>
      </c>
      <c r="F7" s="27">
        <v>38333147644</v>
      </c>
      <c r="G7" s="27">
        <v>5145099383</v>
      </c>
      <c r="H7" s="27">
        <v>3270117223</v>
      </c>
      <c r="I7" s="27">
        <v>2270340289</v>
      </c>
      <c r="J7" s="27">
        <v>10685556895</v>
      </c>
      <c r="K7" s="27">
        <v>2978431529</v>
      </c>
      <c r="L7" s="27">
        <v>2683151787</v>
      </c>
      <c r="M7" s="27">
        <v>4976978913</v>
      </c>
      <c r="N7" s="27">
        <v>10638562229</v>
      </c>
      <c r="O7" s="27"/>
      <c r="P7" s="27"/>
      <c r="Q7" s="27"/>
      <c r="R7" s="27"/>
      <c r="S7" s="27"/>
      <c r="T7" s="27"/>
      <c r="U7" s="27"/>
      <c r="V7" s="27"/>
      <c r="W7" s="27">
        <v>21324119124</v>
      </c>
      <c r="X7" s="27">
        <v>20878840931</v>
      </c>
      <c r="Y7" s="27">
        <v>445278193</v>
      </c>
      <c r="Z7" s="7">
        <v>2.13</v>
      </c>
      <c r="AA7" s="25">
        <v>38333147644</v>
      </c>
    </row>
    <row r="8" spans="1:27" ht="12.75">
      <c r="A8" s="5" t="s">
        <v>35</v>
      </c>
      <c r="B8" s="3"/>
      <c r="C8" s="22">
        <v>4307950154</v>
      </c>
      <c r="D8" s="22"/>
      <c r="E8" s="23">
        <v>4359249165</v>
      </c>
      <c r="F8" s="24">
        <v>4359249165</v>
      </c>
      <c r="G8" s="24">
        <v>1062627177</v>
      </c>
      <c r="H8" s="24">
        <v>543415211</v>
      </c>
      <c r="I8" s="24">
        <v>46209785</v>
      </c>
      <c r="J8" s="24">
        <v>1652252173</v>
      </c>
      <c r="K8" s="24">
        <v>46073415</v>
      </c>
      <c r="L8" s="24">
        <v>113684343</v>
      </c>
      <c r="M8" s="24">
        <v>1350262389</v>
      </c>
      <c r="N8" s="24">
        <v>1510020147</v>
      </c>
      <c r="O8" s="24"/>
      <c r="P8" s="24"/>
      <c r="Q8" s="24"/>
      <c r="R8" s="24"/>
      <c r="S8" s="24"/>
      <c r="T8" s="24"/>
      <c r="U8" s="24"/>
      <c r="V8" s="24"/>
      <c r="W8" s="24">
        <v>3162272320</v>
      </c>
      <c r="X8" s="24">
        <v>84462982</v>
      </c>
      <c r="Y8" s="24">
        <v>3077809338</v>
      </c>
      <c r="Z8" s="6">
        <v>3643.97</v>
      </c>
      <c r="AA8" s="22">
        <v>4359249165</v>
      </c>
    </row>
    <row r="9" spans="1:27" ht="12.75">
      <c r="A9" s="2" t="s">
        <v>36</v>
      </c>
      <c r="B9" s="3"/>
      <c r="C9" s="19">
        <f aca="true" t="shared" si="1" ref="C9:Y9">SUM(C10:C14)</f>
        <v>6359868905</v>
      </c>
      <c r="D9" s="19">
        <f>SUM(D10:D14)</f>
        <v>0</v>
      </c>
      <c r="E9" s="20">
        <f t="shared" si="1"/>
        <v>7049067994</v>
      </c>
      <c r="F9" s="21">
        <f t="shared" si="1"/>
        <v>7049067994</v>
      </c>
      <c r="G9" s="21">
        <f t="shared" si="1"/>
        <v>318294358</v>
      </c>
      <c r="H9" s="21">
        <f t="shared" si="1"/>
        <v>181943910</v>
      </c>
      <c r="I9" s="21">
        <f t="shared" si="1"/>
        <v>194859894</v>
      </c>
      <c r="J9" s="21">
        <f t="shared" si="1"/>
        <v>695098162</v>
      </c>
      <c r="K9" s="21">
        <f t="shared" si="1"/>
        <v>378458135</v>
      </c>
      <c r="L9" s="21">
        <f t="shared" si="1"/>
        <v>728730224</v>
      </c>
      <c r="M9" s="21">
        <f t="shared" si="1"/>
        <v>719208626</v>
      </c>
      <c r="N9" s="21">
        <f t="shared" si="1"/>
        <v>1826396985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2521495147</v>
      </c>
      <c r="X9" s="21">
        <f t="shared" si="1"/>
        <v>2534595801</v>
      </c>
      <c r="Y9" s="21">
        <f t="shared" si="1"/>
        <v>-13100654</v>
      </c>
      <c r="Z9" s="4">
        <f>+IF(X9&lt;&gt;0,+(Y9/X9)*100,0)</f>
        <v>-0.516873498915735</v>
      </c>
      <c r="AA9" s="19">
        <f>SUM(AA10:AA14)</f>
        <v>7049067994</v>
      </c>
    </row>
    <row r="10" spans="1:27" ht="12.75">
      <c r="A10" s="5" t="s">
        <v>37</v>
      </c>
      <c r="B10" s="3"/>
      <c r="C10" s="22">
        <v>866395102</v>
      </c>
      <c r="D10" s="22"/>
      <c r="E10" s="23">
        <v>576482669</v>
      </c>
      <c r="F10" s="24">
        <v>576482669</v>
      </c>
      <c r="G10" s="24">
        <v>56886275</v>
      </c>
      <c r="H10" s="24">
        <v>89575624</v>
      </c>
      <c r="I10" s="24">
        <v>26751326</v>
      </c>
      <c r="J10" s="24">
        <v>173213225</v>
      </c>
      <c r="K10" s="24">
        <v>64557706</v>
      </c>
      <c r="L10" s="24">
        <v>19283727</v>
      </c>
      <c r="M10" s="24">
        <v>65336095</v>
      </c>
      <c r="N10" s="24">
        <v>149177528</v>
      </c>
      <c r="O10" s="24"/>
      <c r="P10" s="24"/>
      <c r="Q10" s="24"/>
      <c r="R10" s="24"/>
      <c r="S10" s="24"/>
      <c r="T10" s="24"/>
      <c r="U10" s="24"/>
      <c r="V10" s="24"/>
      <c r="W10" s="24">
        <v>322390753</v>
      </c>
      <c r="X10" s="24">
        <v>183625249</v>
      </c>
      <c r="Y10" s="24">
        <v>138765504</v>
      </c>
      <c r="Z10" s="6">
        <v>75.57</v>
      </c>
      <c r="AA10" s="22">
        <v>576482669</v>
      </c>
    </row>
    <row r="11" spans="1:27" ht="12.75">
      <c r="A11" s="5" t="s">
        <v>38</v>
      </c>
      <c r="B11" s="3"/>
      <c r="C11" s="22">
        <v>147562567</v>
      </c>
      <c r="D11" s="22"/>
      <c r="E11" s="23">
        <v>128264114</v>
      </c>
      <c r="F11" s="24">
        <v>128264114</v>
      </c>
      <c r="G11" s="24">
        <v>8454258</v>
      </c>
      <c r="H11" s="24">
        <v>7671439</v>
      </c>
      <c r="I11" s="24">
        <v>6902593</v>
      </c>
      <c r="J11" s="24">
        <v>23028290</v>
      </c>
      <c r="K11" s="24">
        <v>8553995</v>
      </c>
      <c r="L11" s="24">
        <v>9314443</v>
      </c>
      <c r="M11" s="24">
        <v>8898116</v>
      </c>
      <c r="N11" s="24">
        <v>26766554</v>
      </c>
      <c r="O11" s="24"/>
      <c r="P11" s="24"/>
      <c r="Q11" s="24"/>
      <c r="R11" s="24"/>
      <c r="S11" s="24"/>
      <c r="T11" s="24"/>
      <c r="U11" s="24"/>
      <c r="V11" s="24"/>
      <c r="W11" s="24">
        <v>49794844</v>
      </c>
      <c r="X11" s="24">
        <v>58208847</v>
      </c>
      <c r="Y11" s="24">
        <v>-8414003</v>
      </c>
      <c r="Z11" s="6">
        <v>-14.45</v>
      </c>
      <c r="AA11" s="22">
        <v>128264114</v>
      </c>
    </row>
    <row r="12" spans="1:27" ht="12.75">
      <c r="A12" s="5" t="s">
        <v>39</v>
      </c>
      <c r="B12" s="3"/>
      <c r="C12" s="22">
        <v>1008141799</v>
      </c>
      <c r="D12" s="22"/>
      <c r="E12" s="23">
        <v>1468477493</v>
      </c>
      <c r="F12" s="24">
        <v>1468477493</v>
      </c>
      <c r="G12" s="24">
        <v>90786150</v>
      </c>
      <c r="H12" s="24">
        <v>39022684</v>
      </c>
      <c r="I12" s="24">
        <v>109201238</v>
      </c>
      <c r="J12" s="24">
        <v>239010072</v>
      </c>
      <c r="K12" s="24">
        <v>121185242</v>
      </c>
      <c r="L12" s="24">
        <v>137498027</v>
      </c>
      <c r="M12" s="24">
        <v>98405496</v>
      </c>
      <c r="N12" s="24">
        <v>357088765</v>
      </c>
      <c r="O12" s="24"/>
      <c r="P12" s="24"/>
      <c r="Q12" s="24"/>
      <c r="R12" s="24"/>
      <c r="S12" s="24"/>
      <c r="T12" s="24"/>
      <c r="U12" s="24"/>
      <c r="V12" s="24"/>
      <c r="W12" s="24">
        <v>596098837</v>
      </c>
      <c r="X12" s="24">
        <v>793496413</v>
      </c>
      <c r="Y12" s="24">
        <v>-197397576</v>
      </c>
      <c r="Z12" s="6">
        <v>-24.88</v>
      </c>
      <c r="AA12" s="22">
        <v>1468477493</v>
      </c>
    </row>
    <row r="13" spans="1:27" ht="12.75">
      <c r="A13" s="5" t="s">
        <v>40</v>
      </c>
      <c r="B13" s="3"/>
      <c r="C13" s="22">
        <v>3668833523</v>
      </c>
      <c r="D13" s="22"/>
      <c r="E13" s="23">
        <v>4064044959</v>
      </c>
      <c r="F13" s="24">
        <v>4064044959</v>
      </c>
      <c r="G13" s="24">
        <v>92991776</v>
      </c>
      <c r="H13" s="24">
        <v>-6465415</v>
      </c>
      <c r="I13" s="24">
        <v>50846978</v>
      </c>
      <c r="J13" s="24">
        <v>137373339</v>
      </c>
      <c r="K13" s="24">
        <v>127839904</v>
      </c>
      <c r="L13" s="24">
        <v>405611387</v>
      </c>
      <c r="M13" s="24">
        <v>512602888</v>
      </c>
      <c r="N13" s="24">
        <v>1046054179</v>
      </c>
      <c r="O13" s="24"/>
      <c r="P13" s="24"/>
      <c r="Q13" s="24"/>
      <c r="R13" s="24"/>
      <c r="S13" s="24"/>
      <c r="T13" s="24"/>
      <c r="U13" s="24"/>
      <c r="V13" s="24"/>
      <c r="W13" s="24">
        <v>1183427518</v>
      </c>
      <c r="X13" s="24">
        <v>1105854750</v>
      </c>
      <c r="Y13" s="24">
        <v>77572768</v>
      </c>
      <c r="Z13" s="6">
        <v>7.01</v>
      </c>
      <c r="AA13" s="22">
        <v>4064044959</v>
      </c>
    </row>
    <row r="14" spans="1:27" ht="12.75">
      <c r="A14" s="5" t="s">
        <v>41</v>
      </c>
      <c r="B14" s="3"/>
      <c r="C14" s="25">
        <v>668935914</v>
      </c>
      <c r="D14" s="25"/>
      <c r="E14" s="26">
        <v>811798759</v>
      </c>
      <c r="F14" s="27">
        <v>811798759</v>
      </c>
      <c r="G14" s="27">
        <v>69175899</v>
      </c>
      <c r="H14" s="27">
        <v>52139578</v>
      </c>
      <c r="I14" s="27">
        <v>1157759</v>
      </c>
      <c r="J14" s="27">
        <v>122473236</v>
      </c>
      <c r="K14" s="27">
        <v>56321288</v>
      </c>
      <c r="L14" s="27">
        <v>157022640</v>
      </c>
      <c r="M14" s="27">
        <v>33966031</v>
      </c>
      <c r="N14" s="27">
        <v>247309959</v>
      </c>
      <c r="O14" s="27"/>
      <c r="P14" s="27"/>
      <c r="Q14" s="27"/>
      <c r="R14" s="27"/>
      <c r="S14" s="27"/>
      <c r="T14" s="27"/>
      <c r="U14" s="27"/>
      <c r="V14" s="27"/>
      <c r="W14" s="27">
        <v>369783195</v>
      </c>
      <c r="X14" s="27">
        <v>393410542</v>
      </c>
      <c r="Y14" s="27">
        <v>-23627347</v>
      </c>
      <c r="Z14" s="7">
        <v>-6.01</v>
      </c>
      <c r="AA14" s="25">
        <v>811798759</v>
      </c>
    </row>
    <row r="15" spans="1:27" ht="12.75">
      <c r="A15" s="2" t="s">
        <v>42</v>
      </c>
      <c r="B15" s="8"/>
      <c r="C15" s="19">
        <f aca="true" t="shared" si="2" ref="C15:Y15">SUM(C16:C18)</f>
        <v>5947957517</v>
      </c>
      <c r="D15" s="19">
        <f>SUM(D16:D18)</f>
        <v>0</v>
      </c>
      <c r="E15" s="20">
        <f t="shared" si="2"/>
        <v>7290320192</v>
      </c>
      <c r="F15" s="21">
        <f t="shared" si="2"/>
        <v>7290320192</v>
      </c>
      <c r="G15" s="21">
        <f t="shared" si="2"/>
        <v>147593274</v>
      </c>
      <c r="H15" s="21">
        <f t="shared" si="2"/>
        <v>494705368</v>
      </c>
      <c r="I15" s="21">
        <f t="shared" si="2"/>
        <v>291087918</v>
      </c>
      <c r="J15" s="21">
        <f t="shared" si="2"/>
        <v>933386560</v>
      </c>
      <c r="K15" s="21">
        <f t="shared" si="2"/>
        <v>347690262</v>
      </c>
      <c r="L15" s="21">
        <f t="shared" si="2"/>
        <v>371072462</v>
      </c>
      <c r="M15" s="21">
        <f t="shared" si="2"/>
        <v>710625402</v>
      </c>
      <c r="N15" s="21">
        <f t="shared" si="2"/>
        <v>1429388126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2362774686</v>
      </c>
      <c r="X15" s="21">
        <f t="shared" si="2"/>
        <v>3347649936</v>
      </c>
      <c r="Y15" s="21">
        <f t="shared" si="2"/>
        <v>-984875250</v>
      </c>
      <c r="Z15" s="4">
        <f>+IF(X15&lt;&gt;0,+(Y15/X15)*100,0)</f>
        <v>-29.419899596096837</v>
      </c>
      <c r="AA15" s="19">
        <f>SUM(AA16:AA18)</f>
        <v>7290320192</v>
      </c>
    </row>
    <row r="16" spans="1:27" ht="12.75">
      <c r="A16" s="5" t="s">
        <v>43</v>
      </c>
      <c r="B16" s="3"/>
      <c r="C16" s="22">
        <v>2183527014</v>
      </c>
      <c r="D16" s="22"/>
      <c r="E16" s="23">
        <v>2432251727</v>
      </c>
      <c r="F16" s="24">
        <v>2432251727</v>
      </c>
      <c r="G16" s="24">
        <v>322664356</v>
      </c>
      <c r="H16" s="24">
        <v>166960656</v>
      </c>
      <c r="I16" s="24">
        <v>139945706</v>
      </c>
      <c r="J16" s="24">
        <v>629570718</v>
      </c>
      <c r="K16" s="24">
        <v>103908816</v>
      </c>
      <c r="L16" s="24">
        <v>159760217</v>
      </c>
      <c r="M16" s="24">
        <v>337148656</v>
      </c>
      <c r="N16" s="24">
        <v>600817689</v>
      </c>
      <c r="O16" s="24"/>
      <c r="P16" s="24"/>
      <c r="Q16" s="24"/>
      <c r="R16" s="24"/>
      <c r="S16" s="24"/>
      <c r="T16" s="24"/>
      <c r="U16" s="24"/>
      <c r="V16" s="24"/>
      <c r="W16" s="24">
        <v>1230388407</v>
      </c>
      <c r="X16" s="24">
        <v>1166617950</v>
      </c>
      <c r="Y16" s="24">
        <v>63770457</v>
      </c>
      <c r="Z16" s="6">
        <v>5.47</v>
      </c>
      <c r="AA16" s="22">
        <v>2432251727</v>
      </c>
    </row>
    <row r="17" spans="1:27" ht="12.75">
      <c r="A17" s="5" t="s">
        <v>44</v>
      </c>
      <c r="B17" s="3"/>
      <c r="C17" s="22">
        <v>3666252378</v>
      </c>
      <c r="D17" s="22"/>
      <c r="E17" s="23">
        <v>4700568683</v>
      </c>
      <c r="F17" s="24">
        <v>4700568683</v>
      </c>
      <c r="G17" s="24">
        <v>-175432584</v>
      </c>
      <c r="H17" s="24">
        <v>327724984</v>
      </c>
      <c r="I17" s="24">
        <v>151122292</v>
      </c>
      <c r="J17" s="24">
        <v>303414692</v>
      </c>
      <c r="K17" s="24">
        <v>243769416</v>
      </c>
      <c r="L17" s="24">
        <v>211297679</v>
      </c>
      <c r="M17" s="24">
        <v>373148696</v>
      </c>
      <c r="N17" s="24">
        <v>828215791</v>
      </c>
      <c r="O17" s="24"/>
      <c r="P17" s="24"/>
      <c r="Q17" s="24"/>
      <c r="R17" s="24"/>
      <c r="S17" s="24"/>
      <c r="T17" s="24"/>
      <c r="U17" s="24"/>
      <c r="V17" s="24"/>
      <c r="W17" s="24">
        <v>1131630483</v>
      </c>
      <c r="X17" s="24">
        <v>2141800008</v>
      </c>
      <c r="Y17" s="24">
        <v>-1010169525</v>
      </c>
      <c r="Z17" s="6">
        <v>-47.16</v>
      </c>
      <c r="AA17" s="22">
        <v>4700568683</v>
      </c>
    </row>
    <row r="18" spans="1:27" ht="12.75">
      <c r="A18" s="5" t="s">
        <v>45</v>
      </c>
      <c r="B18" s="3"/>
      <c r="C18" s="22">
        <v>98178125</v>
      </c>
      <c r="D18" s="22"/>
      <c r="E18" s="23">
        <v>157499782</v>
      </c>
      <c r="F18" s="24">
        <v>157499782</v>
      </c>
      <c r="G18" s="24">
        <v>361502</v>
      </c>
      <c r="H18" s="24">
        <v>19728</v>
      </c>
      <c r="I18" s="24">
        <v>19920</v>
      </c>
      <c r="J18" s="24">
        <v>401150</v>
      </c>
      <c r="K18" s="24">
        <v>12030</v>
      </c>
      <c r="L18" s="24">
        <v>14566</v>
      </c>
      <c r="M18" s="24">
        <v>328050</v>
      </c>
      <c r="N18" s="24">
        <v>354646</v>
      </c>
      <c r="O18" s="24"/>
      <c r="P18" s="24"/>
      <c r="Q18" s="24"/>
      <c r="R18" s="24"/>
      <c r="S18" s="24"/>
      <c r="T18" s="24"/>
      <c r="U18" s="24"/>
      <c r="V18" s="24"/>
      <c r="W18" s="24">
        <v>755796</v>
      </c>
      <c r="X18" s="24">
        <v>39231978</v>
      </c>
      <c r="Y18" s="24">
        <v>-38476182</v>
      </c>
      <c r="Z18" s="6">
        <v>-98.07</v>
      </c>
      <c r="AA18" s="22">
        <v>157499782</v>
      </c>
    </row>
    <row r="19" spans="1:27" ht="12.75">
      <c r="A19" s="2" t="s">
        <v>46</v>
      </c>
      <c r="B19" s="8"/>
      <c r="C19" s="19">
        <f aca="true" t="shared" si="3" ref="C19:Y19">SUM(C20:C23)</f>
        <v>74350485896</v>
      </c>
      <c r="D19" s="19">
        <f>SUM(D20:D23)</f>
        <v>0</v>
      </c>
      <c r="E19" s="20">
        <f t="shared" si="3"/>
        <v>85094287002</v>
      </c>
      <c r="F19" s="21">
        <f t="shared" si="3"/>
        <v>85094287002</v>
      </c>
      <c r="G19" s="21">
        <f t="shared" si="3"/>
        <v>8134709954</v>
      </c>
      <c r="H19" s="21">
        <f t="shared" si="3"/>
        <v>7411873366</v>
      </c>
      <c r="I19" s="21">
        <f t="shared" si="3"/>
        <v>6590570648</v>
      </c>
      <c r="J19" s="21">
        <f t="shared" si="3"/>
        <v>22137153968</v>
      </c>
      <c r="K19" s="21">
        <f t="shared" si="3"/>
        <v>6250225890</v>
      </c>
      <c r="L19" s="21">
        <f t="shared" si="3"/>
        <v>6416156086</v>
      </c>
      <c r="M19" s="21">
        <f t="shared" si="3"/>
        <v>7545534383</v>
      </c>
      <c r="N19" s="21">
        <f t="shared" si="3"/>
        <v>20211916359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42349070327</v>
      </c>
      <c r="X19" s="21">
        <f t="shared" si="3"/>
        <v>42550752402</v>
      </c>
      <c r="Y19" s="21">
        <f t="shared" si="3"/>
        <v>-201682075</v>
      </c>
      <c r="Z19" s="4">
        <f>+IF(X19&lt;&gt;0,+(Y19/X19)*100,0)</f>
        <v>-0.4739800441002787</v>
      </c>
      <c r="AA19" s="19">
        <f>SUM(AA20:AA23)</f>
        <v>85094287002</v>
      </c>
    </row>
    <row r="20" spans="1:27" ht="12.75">
      <c r="A20" s="5" t="s">
        <v>47</v>
      </c>
      <c r="B20" s="3"/>
      <c r="C20" s="22">
        <v>43618070464</v>
      </c>
      <c r="D20" s="22"/>
      <c r="E20" s="23">
        <v>49445880708</v>
      </c>
      <c r="F20" s="24">
        <v>49445880708</v>
      </c>
      <c r="G20" s="24">
        <v>4635163527</v>
      </c>
      <c r="H20" s="24">
        <v>4954928597</v>
      </c>
      <c r="I20" s="24">
        <v>3827650286</v>
      </c>
      <c r="J20" s="24">
        <v>13417742410</v>
      </c>
      <c r="K20" s="24">
        <v>3415326228</v>
      </c>
      <c r="L20" s="24">
        <v>3541668762</v>
      </c>
      <c r="M20" s="24">
        <v>3909205300</v>
      </c>
      <c r="N20" s="24">
        <v>10866200290</v>
      </c>
      <c r="O20" s="24"/>
      <c r="P20" s="24"/>
      <c r="Q20" s="24"/>
      <c r="R20" s="24"/>
      <c r="S20" s="24"/>
      <c r="T20" s="24"/>
      <c r="U20" s="24"/>
      <c r="V20" s="24"/>
      <c r="W20" s="24">
        <v>24283942700</v>
      </c>
      <c r="X20" s="24">
        <v>24333153835</v>
      </c>
      <c r="Y20" s="24">
        <v>-49211135</v>
      </c>
      <c r="Z20" s="6">
        <v>-0.2</v>
      </c>
      <c r="AA20" s="22">
        <v>49445880708</v>
      </c>
    </row>
    <row r="21" spans="1:27" ht="12.75">
      <c r="A21" s="5" t="s">
        <v>48</v>
      </c>
      <c r="B21" s="3"/>
      <c r="C21" s="22">
        <v>17468893431</v>
      </c>
      <c r="D21" s="22"/>
      <c r="E21" s="23">
        <v>20210882014</v>
      </c>
      <c r="F21" s="24">
        <v>20210882014</v>
      </c>
      <c r="G21" s="24">
        <v>2185902020</v>
      </c>
      <c r="H21" s="24">
        <v>1429966623</v>
      </c>
      <c r="I21" s="24">
        <v>1685048710</v>
      </c>
      <c r="J21" s="24">
        <v>5300917353</v>
      </c>
      <c r="K21" s="24">
        <v>1756914896</v>
      </c>
      <c r="L21" s="24">
        <v>1808557821</v>
      </c>
      <c r="M21" s="24">
        <v>2343465184</v>
      </c>
      <c r="N21" s="24">
        <v>5908937901</v>
      </c>
      <c r="O21" s="24"/>
      <c r="P21" s="24"/>
      <c r="Q21" s="24"/>
      <c r="R21" s="24"/>
      <c r="S21" s="24"/>
      <c r="T21" s="24"/>
      <c r="U21" s="24"/>
      <c r="V21" s="24"/>
      <c r="W21" s="24">
        <v>11209855254</v>
      </c>
      <c r="X21" s="24">
        <v>10599626427</v>
      </c>
      <c r="Y21" s="24">
        <v>610228827</v>
      </c>
      <c r="Z21" s="6">
        <v>5.76</v>
      </c>
      <c r="AA21" s="22">
        <v>20210882014</v>
      </c>
    </row>
    <row r="22" spans="1:27" ht="12.75">
      <c r="A22" s="5" t="s">
        <v>49</v>
      </c>
      <c r="B22" s="3"/>
      <c r="C22" s="25">
        <v>7827190296</v>
      </c>
      <c r="D22" s="25"/>
      <c r="E22" s="26">
        <v>9576769455</v>
      </c>
      <c r="F22" s="27">
        <v>9576769455</v>
      </c>
      <c r="G22" s="27">
        <v>609579534</v>
      </c>
      <c r="H22" s="27">
        <v>565495581</v>
      </c>
      <c r="I22" s="27">
        <v>627193987</v>
      </c>
      <c r="J22" s="27">
        <v>1802269102</v>
      </c>
      <c r="K22" s="27">
        <v>629229645</v>
      </c>
      <c r="L22" s="27">
        <v>615113470</v>
      </c>
      <c r="M22" s="27">
        <v>663961299</v>
      </c>
      <c r="N22" s="27">
        <v>1908304414</v>
      </c>
      <c r="O22" s="27"/>
      <c r="P22" s="27"/>
      <c r="Q22" s="27"/>
      <c r="R22" s="27"/>
      <c r="S22" s="27"/>
      <c r="T22" s="27"/>
      <c r="U22" s="27"/>
      <c r="V22" s="27"/>
      <c r="W22" s="27">
        <v>3710573516</v>
      </c>
      <c r="X22" s="27">
        <v>4767115407</v>
      </c>
      <c r="Y22" s="27">
        <v>-1056541891</v>
      </c>
      <c r="Z22" s="7">
        <v>-22.16</v>
      </c>
      <c r="AA22" s="25">
        <v>9576769455</v>
      </c>
    </row>
    <row r="23" spans="1:27" ht="12.75">
      <c r="A23" s="5" t="s">
        <v>50</v>
      </c>
      <c r="B23" s="3"/>
      <c r="C23" s="22">
        <v>5436331705</v>
      </c>
      <c r="D23" s="22"/>
      <c r="E23" s="23">
        <v>5860754825</v>
      </c>
      <c r="F23" s="24">
        <v>5860754825</v>
      </c>
      <c r="G23" s="24">
        <v>704064873</v>
      </c>
      <c r="H23" s="24">
        <v>461482565</v>
      </c>
      <c r="I23" s="24">
        <v>450677665</v>
      </c>
      <c r="J23" s="24">
        <v>1616225103</v>
      </c>
      <c r="K23" s="24">
        <v>448755121</v>
      </c>
      <c r="L23" s="24">
        <v>450816033</v>
      </c>
      <c r="M23" s="24">
        <v>628902600</v>
      </c>
      <c r="N23" s="24">
        <v>1528473754</v>
      </c>
      <c r="O23" s="24"/>
      <c r="P23" s="24"/>
      <c r="Q23" s="24"/>
      <c r="R23" s="24"/>
      <c r="S23" s="24"/>
      <c r="T23" s="24"/>
      <c r="U23" s="24"/>
      <c r="V23" s="24"/>
      <c r="W23" s="24">
        <v>3144698857</v>
      </c>
      <c r="X23" s="24">
        <v>2850856733</v>
      </c>
      <c r="Y23" s="24">
        <v>293842124</v>
      </c>
      <c r="Z23" s="6">
        <v>10.31</v>
      </c>
      <c r="AA23" s="22">
        <v>5860754825</v>
      </c>
    </row>
    <row r="24" spans="1:27" ht="12.75">
      <c r="A24" s="2" t="s">
        <v>51</v>
      </c>
      <c r="B24" s="8" t="s">
        <v>52</v>
      </c>
      <c r="C24" s="19">
        <v>566342638</v>
      </c>
      <c r="D24" s="19"/>
      <c r="E24" s="20">
        <v>745507279</v>
      </c>
      <c r="F24" s="21">
        <v>745507279</v>
      </c>
      <c r="G24" s="21">
        <v>44278763</v>
      </c>
      <c r="H24" s="21">
        <v>46136107</v>
      </c>
      <c r="I24" s="21">
        <v>41331333</v>
      </c>
      <c r="J24" s="21">
        <v>131746203</v>
      </c>
      <c r="K24" s="21">
        <v>49371241</v>
      </c>
      <c r="L24" s="21">
        <v>46823864</v>
      </c>
      <c r="M24" s="21">
        <v>37116643</v>
      </c>
      <c r="N24" s="21">
        <v>133311748</v>
      </c>
      <c r="O24" s="21"/>
      <c r="P24" s="21"/>
      <c r="Q24" s="21"/>
      <c r="R24" s="21"/>
      <c r="S24" s="21"/>
      <c r="T24" s="21"/>
      <c r="U24" s="21"/>
      <c r="V24" s="21"/>
      <c r="W24" s="21">
        <v>265057951</v>
      </c>
      <c r="X24" s="21">
        <v>189976957</v>
      </c>
      <c r="Y24" s="21">
        <v>75080994</v>
      </c>
      <c r="Z24" s="4">
        <v>39.52</v>
      </c>
      <c r="AA24" s="19">
        <v>745507279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128089583946</v>
      </c>
      <c r="D25" s="44">
        <f>+D5+D9+D15+D19+D24</f>
        <v>0</v>
      </c>
      <c r="E25" s="45">
        <f t="shared" si="4"/>
        <v>142989043844</v>
      </c>
      <c r="F25" s="46">
        <f t="shared" si="4"/>
        <v>142989043844</v>
      </c>
      <c r="G25" s="46">
        <f t="shared" si="4"/>
        <v>14873259965</v>
      </c>
      <c r="H25" s="46">
        <f t="shared" si="4"/>
        <v>11973108085</v>
      </c>
      <c r="I25" s="46">
        <f t="shared" si="4"/>
        <v>9435029564</v>
      </c>
      <c r="J25" s="46">
        <f t="shared" si="4"/>
        <v>36281397614</v>
      </c>
      <c r="K25" s="46">
        <f t="shared" si="4"/>
        <v>10053576138</v>
      </c>
      <c r="L25" s="46">
        <f t="shared" si="4"/>
        <v>10365387190</v>
      </c>
      <c r="M25" s="46">
        <f t="shared" si="4"/>
        <v>15356860903</v>
      </c>
      <c r="N25" s="46">
        <f t="shared" si="4"/>
        <v>35775824231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72057221845</v>
      </c>
      <c r="X25" s="46">
        <f t="shared" si="4"/>
        <v>69651919911</v>
      </c>
      <c r="Y25" s="46">
        <f t="shared" si="4"/>
        <v>2405301934</v>
      </c>
      <c r="Z25" s="47">
        <f>+IF(X25&lt;&gt;0,+(Y25/X25)*100,0)</f>
        <v>3.453317492286577</v>
      </c>
      <c r="AA25" s="44">
        <f>+AA5+AA9+AA15+AA19+AA24</f>
        <v>142989043844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24939803757</v>
      </c>
      <c r="D28" s="19">
        <f>SUM(D29:D31)</f>
        <v>0</v>
      </c>
      <c r="E28" s="20">
        <f t="shared" si="5"/>
        <v>24366978588</v>
      </c>
      <c r="F28" s="21">
        <f t="shared" si="5"/>
        <v>24366978588</v>
      </c>
      <c r="G28" s="21">
        <f t="shared" si="5"/>
        <v>1299477733</v>
      </c>
      <c r="H28" s="21">
        <f t="shared" si="5"/>
        <v>1378076549</v>
      </c>
      <c r="I28" s="21">
        <f t="shared" si="5"/>
        <v>2022419163</v>
      </c>
      <c r="J28" s="21">
        <f t="shared" si="5"/>
        <v>4699973445</v>
      </c>
      <c r="K28" s="21">
        <f t="shared" si="5"/>
        <v>2157586822</v>
      </c>
      <c r="L28" s="21">
        <f t="shared" si="5"/>
        <v>1732273216</v>
      </c>
      <c r="M28" s="21">
        <f t="shared" si="5"/>
        <v>1843150707</v>
      </c>
      <c r="N28" s="21">
        <f t="shared" si="5"/>
        <v>5733010745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10432984190</v>
      </c>
      <c r="X28" s="21">
        <f t="shared" si="5"/>
        <v>12018570915</v>
      </c>
      <c r="Y28" s="21">
        <f t="shared" si="5"/>
        <v>-1585586725</v>
      </c>
      <c r="Z28" s="4">
        <f>+IF(X28&lt;&gt;0,+(Y28/X28)*100,0)</f>
        <v>-13.192805835351681</v>
      </c>
      <c r="AA28" s="19">
        <f>SUM(AA29:AA31)</f>
        <v>24366978588</v>
      </c>
    </row>
    <row r="29" spans="1:27" ht="12.75">
      <c r="A29" s="5" t="s">
        <v>33</v>
      </c>
      <c r="B29" s="3"/>
      <c r="C29" s="22">
        <v>3890706742</v>
      </c>
      <c r="D29" s="22"/>
      <c r="E29" s="23">
        <v>4029566749</v>
      </c>
      <c r="F29" s="24">
        <v>4029566749</v>
      </c>
      <c r="G29" s="24">
        <v>182467952</v>
      </c>
      <c r="H29" s="24">
        <v>206370386</v>
      </c>
      <c r="I29" s="24">
        <v>300318014</v>
      </c>
      <c r="J29" s="24">
        <v>689156352</v>
      </c>
      <c r="K29" s="24">
        <v>373809156</v>
      </c>
      <c r="L29" s="24">
        <v>306746062</v>
      </c>
      <c r="M29" s="24">
        <v>313775788</v>
      </c>
      <c r="N29" s="24">
        <v>994331006</v>
      </c>
      <c r="O29" s="24"/>
      <c r="P29" s="24"/>
      <c r="Q29" s="24"/>
      <c r="R29" s="24"/>
      <c r="S29" s="24"/>
      <c r="T29" s="24"/>
      <c r="U29" s="24"/>
      <c r="V29" s="24"/>
      <c r="W29" s="24">
        <v>1683487358</v>
      </c>
      <c r="X29" s="24">
        <v>2309042785</v>
      </c>
      <c r="Y29" s="24">
        <v>-625555427</v>
      </c>
      <c r="Z29" s="6">
        <v>-27.09</v>
      </c>
      <c r="AA29" s="22">
        <v>4029566749</v>
      </c>
    </row>
    <row r="30" spans="1:27" ht="12.75">
      <c r="A30" s="5" t="s">
        <v>34</v>
      </c>
      <c r="B30" s="3"/>
      <c r="C30" s="25">
        <v>14531518881</v>
      </c>
      <c r="D30" s="25"/>
      <c r="E30" s="26">
        <v>15177658774</v>
      </c>
      <c r="F30" s="27">
        <v>15177658774</v>
      </c>
      <c r="G30" s="27">
        <v>698916151</v>
      </c>
      <c r="H30" s="27">
        <v>634421209</v>
      </c>
      <c r="I30" s="27">
        <v>1085525315</v>
      </c>
      <c r="J30" s="27">
        <v>2418862675</v>
      </c>
      <c r="K30" s="27">
        <v>1129112804</v>
      </c>
      <c r="L30" s="27">
        <v>795268100</v>
      </c>
      <c r="M30" s="27">
        <v>904708289</v>
      </c>
      <c r="N30" s="27">
        <v>2829089193</v>
      </c>
      <c r="O30" s="27"/>
      <c r="P30" s="27"/>
      <c r="Q30" s="27"/>
      <c r="R30" s="27"/>
      <c r="S30" s="27"/>
      <c r="T30" s="27"/>
      <c r="U30" s="27"/>
      <c r="V30" s="27"/>
      <c r="W30" s="27">
        <v>5247951868</v>
      </c>
      <c r="X30" s="27">
        <v>9399521630</v>
      </c>
      <c r="Y30" s="27">
        <v>-4151569762</v>
      </c>
      <c r="Z30" s="7">
        <v>-44.17</v>
      </c>
      <c r="AA30" s="25">
        <v>15177658774</v>
      </c>
    </row>
    <row r="31" spans="1:27" ht="12.75">
      <c r="A31" s="5" t="s">
        <v>35</v>
      </c>
      <c r="B31" s="3"/>
      <c r="C31" s="22">
        <v>6517578134</v>
      </c>
      <c r="D31" s="22"/>
      <c r="E31" s="23">
        <v>5159753065</v>
      </c>
      <c r="F31" s="24">
        <v>5159753065</v>
      </c>
      <c r="G31" s="24">
        <v>418093630</v>
      </c>
      <c r="H31" s="24">
        <v>537284954</v>
      </c>
      <c r="I31" s="24">
        <v>636575834</v>
      </c>
      <c r="J31" s="24">
        <v>1591954418</v>
      </c>
      <c r="K31" s="24">
        <v>654664862</v>
      </c>
      <c r="L31" s="24">
        <v>630259054</v>
      </c>
      <c r="M31" s="24">
        <v>624666630</v>
      </c>
      <c r="N31" s="24">
        <v>1909590546</v>
      </c>
      <c r="O31" s="24"/>
      <c r="P31" s="24"/>
      <c r="Q31" s="24"/>
      <c r="R31" s="24"/>
      <c r="S31" s="24"/>
      <c r="T31" s="24"/>
      <c r="U31" s="24"/>
      <c r="V31" s="24"/>
      <c r="W31" s="24">
        <v>3501544964</v>
      </c>
      <c r="X31" s="24">
        <v>310006500</v>
      </c>
      <c r="Y31" s="24">
        <v>3191538464</v>
      </c>
      <c r="Z31" s="6">
        <v>1029.51</v>
      </c>
      <c r="AA31" s="22">
        <v>5159753065</v>
      </c>
    </row>
    <row r="32" spans="1:27" ht="12.75">
      <c r="A32" s="2" t="s">
        <v>36</v>
      </c>
      <c r="B32" s="3"/>
      <c r="C32" s="19">
        <f aca="true" t="shared" si="6" ref="C32:Y32">SUM(C33:C37)</f>
        <v>16567517133</v>
      </c>
      <c r="D32" s="19">
        <f>SUM(D33:D37)</f>
        <v>0</v>
      </c>
      <c r="E32" s="20">
        <f t="shared" si="6"/>
        <v>19044456015</v>
      </c>
      <c r="F32" s="21">
        <f t="shared" si="6"/>
        <v>19044456015</v>
      </c>
      <c r="G32" s="21">
        <f t="shared" si="6"/>
        <v>1046485669</v>
      </c>
      <c r="H32" s="21">
        <f t="shared" si="6"/>
        <v>1382886270</v>
      </c>
      <c r="I32" s="21">
        <f t="shared" si="6"/>
        <v>1539642734</v>
      </c>
      <c r="J32" s="21">
        <f t="shared" si="6"/>
        <v>3969014673</v>
      </c>
      <c r="K32" s="21">
        <f t="shared" si="6"/>
        <v>1427079387</v>
      </c>
      <c r="L32" s="21">
        <f t="shared" si="6"/>
        <v>1687517025</v>
      </c>
      <c r="M32" s="21">
        <f t="shared" si="6"/>
        <v>1322807822</v>
      </c>
      <c r="N32" s="21">
        <f t="shared" si="6"/>
        <v>4437404234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8406418907</v>
      </c>
      <c r="X32" s="21">
        <f t="shared" si="6"/>
        <v>8220471189</v>
      </c>
      <c r="Y32" s="21">
        <f t="shared" si="6"/>
        <v>185947718</v>
      </c>
      <c r="Z32" s="4">
        <f>+IF(X32&lt;&gt;0,+(Y32/X32)*100,0)</f>
        <v>2.2620080251460633</v>
      </c>
      <c r="AA32" s="19">
        <f>SUM(AA33:AA37)</f>
        <v>19044456015</v>
      </c>
    </row>
    <row r="33" spans="1:27" ht="12.75">
      <c r="A33" s="5" t="s">
        <v>37</v>
      </c>
      <c r="B33" s="3"/>
      <c r="C33" s="22">
        <v>2453060941</v>
      </c>
      <c r="D33" s="22"/>
      <c r="E33" s="23">
        <v>2942398917</v>
      </c>
      <c r="F33" s="24">
        <v>2942398917</v>
      </c>
      <c r="G33" s="24">
        <v>103035921</v>
      </c>
      <c r="H33" s="24">
        <v>132366199</v>
      </c>
      <c r="I33" s="24">
        <v>161640045</v>
      </c>
      <c r="J33" s="24">
        <v>397042165</v>
      </c>
      <c r="K33" s="24">
        <v>156851422</v>
      </c>
      <c r="L33" s="24">
        <v>161210718</v>
      </c>
      <c r="M33" s="24">
        <v>149622671</v>
      </c>
      <c r="N33" s="24">
        <v>467684811</v>
      </c>
      <c r="O33" s="24"/>
      <c r="P33" s="24"/>
      <c r="Q33" s="24"/>
      <c r="R33" s="24"/>
      <c r="S33" s="24"/>
      <c r="T33" s="24"/>
      <c r="U33" s="24"/>
      <c r="V33" s="24"/>
      <c r="W33" s="24">
        <v>864726976</v>
      </c>
      <c r="X33" s="24">
        <v>1098499202</v>
      </c>
      <c r="Y33" s="24">
        <v>-233772226</v>
      </c>
      <c r="Z33" s="6">
        <v>-21.28</v>
      </c>
      <c r="AA33" s="22">
        <v>2942398917</v>
      </c>
    </row>
    <row r="34" spans="1:27" ht="12.75">
      <c r="A34" s="5" t="s">
        <v>38</v>
      </c>
      <c r="B34" s="3"/>
      <c r="C34" s="22">
        <v>2468373541</v>
      </c>
      <c r="D34" s="22"/>
      <c r="E34" s="23">
        <v>2856687887</v>
      </c>
      <c r="F34" s="24">
        <v>2856687887</v>
      </c>
      <c r="G34" s="24">
        <v>188343053</v>
      </c>
      <c r="H34" s="24">
        <v>213224800</v>
      </c>
      <c r="I34" s="24">
        <v>235305181</v>
      </c>
      <c r="J34" s="24">
        <v>636873034</v>
      </c>
      <c r="K34" s="24">
        <v>260264599</v>
      </c>
      <c r="L34" s="24">
        <v>296572159</v>
      </c>
      <c r="M34" s="24">
        <v>234445695</v>
      </c>
      <c r="N34" s="24">
        <v>791282453</v>
      </c>
      <c r="O34" s="24"/>
      <c r="P34" s="24"/>
      <c r="Q34" s="24"/>
      <c r="R34" s="24"/>
      <c r="S34" s="24"/>
      <c r="T34" s="24"/>
      <c r="U34" s="24"/>
      <c r="V34" s="24"/>
      <c r="W34" s="24">
        <v>1428155487</v>
      </c>
      <c r="X34" s="24">
        <v>883887625</v>
      </c>
      <c r="Y34" s="24">
        <v>544267862</v>
      </c>
      <c r="Z34" s="6">
        <v>61.58</v>
      </c>
      <c r="AA34" s="22">
        <v>2856687887</v>
      </c>
    </row>
    <row r="35" spans="1:27" ht="12.75">
      <c r="A35" s="5" t="s">
        <v>39</v>
      </c>
      <c r="B35" s="3"/>
      <c r="C35" s="22">
        <v>5880302919</v>
      </c>
      <c r="D35" s="22"/>
      <c r="E35" s="23">
        <v>7295886347</v>
      </c>
      <c r="F35" s="24">
        <v>7295886347</v>
      </c>
      <c r="G35" s="24">
        <v>390890261</v>
      </c>
      <c r="H35" s="24">
        <v>620886194</v>
      </c>
      <c r="I35" s="24">
        <v>643246712</v>
      </c>
      <c r="J35" s="24">
        <v>1655023167</v>
      </c>
      <c r="K35" s="24">
        <v>540360805</v>
      </c>
      <c r="L35" s="24">
        <v>701511049</v>
      </c>
      <c r="M35" s="24">
        <v>499578006</v>
      </c>
      <c r="N35" s="24">
        <v>1741449860</v>
      </c>
      <c r="O35" s="24"/>
      <c r="P35" s="24"/>
      <c r="Q35" s="24"/>
      <c r="R35" s="24"/>
      <c r="S35" s="24"/>
      <c r="T35" s="24"/>
      <c r="U35" s="24"/>
      <c r="V35" s="24"/>
      <c r="W35" s="24">
        <v>3396473027</v>
      </c>
      <c r="X35" s="24">
        <v>3738212724</v>
      </c>
      <c r="Y35" s="24">
        <v>-341739697</v>
      </c>
      <c r="Z35" s="6">
        <v>-9.14</v>
      </c>
      <c r="AA35" s="22">
        <v>7295886347</v>
      </c>
    </row>
    <row r="36" spans="1:27" ht="12.75">
      <c r="A36" s="5" t="s">
        <v>40</v>
      </c>
      <c r="B36" s="3"/>
      <c r="C36" s="22">
        <v>2757208029</v>
      </c>
      <c r="D36" s="22"/>
      <c r="E36" s="23">
        <v>2629534556</v>
      </c>
      <c r="F36" s="24">
        <v>2629534556</v>
      </c>
      <c r="G36" s="24">
        <v>121832176</v>
      </c>
      <c r="H36" s="24">
        <v>154722135</v>
      </c>
      <c r="I36" s="24">
        <v>202320488</v>
      </c>
      <c r="J36" s="24">
        <v>478874799</v>
      </c>
      <c r="K36" s="24">
        <v>190030014</v>
      </c>
      <c r="L36" s="24">
        <v>202571667</v>
      </c>
      <c r="M36" s="24">
        <v>166983484</v>
      </c>
      <c r="N36" s="24">
        <v>559585165</v>
      </c>
      <c r="O36" s="24"/>
      <c r="P36" s="24"/>
      <c r="Q36" s="24"/>
      <c r="R36" s="24"/>
      <c r="S36" s="24"/>
      <c r="T36" s="24"/>
      <c r="U36" s="24"/>
      <c r="V36" s="24"/>
      <c r="W36" s="24">
        <v>1038459964</v>
      </c>
      <c r="X36" s="24">
        <v>1138389036</v>
      </c>
      <c r="Y36" s="24">
        <v>-99929072</v>
      </c>
      <c r="Z36" s="6">
        <v>-8.78</v>
      </c>
      <c r="AA36" s="22">
        <v>2629534556</v>
      </c>
    </row>
    <row r="37" spans="1:27" ht="12.75">
      <c r="A37" s="5" t="s">
        <v>41</v>
      </c>
      <c r="B37" s="3"/>
      <c r="C37" s="25">
        <v>3008571703</v>
      </c>
      <c r="D37" s="25"/>
      <c r="E37" s="26">
        <v>3319948308</v>
      </c>
      <c r="F37" s="27">
        <v>3319948308</v>
      </c>
      <c r="G37" s="27">
        <v>242384258</v>
      </c>
      <c r="H37" s="27">
        <v>261686942</v>
      </c>
      <c r="I37" s="27">
        <v>297130308</v>
      </c>
      <c r="J37" s="27">
        <v>801201508</v>
      </c>
      <c r="K37" s="27">
        <v>279572547</v>
      </c>
      <c r="L37" s="27">
        <v>325651432</v>
      </c>
      <c r="M37" s="27">
        <v>272177966</v>
      </c>
      <c r="N37" s="27">
        <v>877401945</v>
      </c>
      <c r="O37" s="27"/>
      <c r="P37" s="27"/>
      <c r="Q37" s="27"/>
      <c r="R37" s="27"/>
      <c r="S37" s="27"/>
      <c r="T37" s="27"/>
      <c r="U37" s="27"/>
      <c r="V37" s="27"/>
      <c r="W37" s="27">
        <v>1678603453</v>
      </c>
      <c r="X37" s="27">
        <v>1361482602</v>
      </c>
      <c r="Y37" s="27">
        <v>317120851</v>
      </c>
      <c r="Z37" s="7">
        <v>23.29</v>
      </c>
      <c r="AA37" s="25">
        <v>3319948308</v>
      </c>
    </row>
    <row r="38" spans="1:27" ht="12.75">
      <c r="A38" s="2" t="s">
        <v>42</v>
      </c>
      <c r="B38" s="8"/>
      <c r="C38" s="19">
        <f aca="true" t="shared" si="7" ref="C38:Y38">SUM(C39:C41)</f>
        <v>12552547590</v>
      </c>
      <c r="D38" s="19">
        <f>SUM(D39:D41)</f>
        <v>0</v>
      </c>
      <c r="E38" s="20">
        <f t="shared" si="7"/>
        <v>15500231657</v>
      </c>
      <c r="F38" s="21">
        <f t="shared" si="7"/>
        <v>15500231657</v>
      </c>
      <c r="G38" s="21">
        <f t="shared" si="7"/>
        <v>717891272</v>
      </c>
      <c r="H38" s="21">
        <f t="shared" si="7"/>
        <v>880145974</v>
      </c>
      <c r="I38" s="21">
        <f t="shared" si="7"/>
        <v>991539141</v>
      </c>
      <c r="J38" s="21">
        <f t="shared" si="7"/>
        <v>2589576387</v>
      </c>
      <c r="K38" s="21">
        <f t="shared" si="7"/>
        <v>1025825926</v>
      </c>
      <c r="L38" s="21">
        <f t="shared" si="7"/>
        <v>1433331793</v>
      </c>
      <c r="M38" s="21">
        <f t="shared" si="7"/>
        <v>1124937571</v>
      </c>
      <c r="N38" s="21">
        <f t="shared" si="7"/>
        <v>3584095290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6173671677</v>
      </c>
      <c r="X38" s="21">
        <f t="shared" si="7"/>
        <v>8029376175</v>
      </c>
      <c r="Y38" s="21">
        <f t="shared" si="7"/>
        <v>-1855704498</v>
      </c>
      <c r="Z38" s="4">
        <f>+IF(X38&lt;&gt;0,+(Y38/X38)*100,0)</f>
        <v>-23.111440509884943</v>
      </c>
      <c r="AA38" s="19">
        <f>SUM(AA39:AA41)</f>
        <v>15500231657</v>
      </c>
    </row>
    <row r="39" spans="1:27" ht="12.75">
      <c r="A39" s="5" t="s">
        <v>43</v>
      </c>
      <c r="B39" s="3"/>
      <c r="C39" s="22">
        <v>2811338924</v>
      </c>
      <c r="D39" s="22"/>
      <c r="E39" s="23">
        <v>3844504917</v>
      </c>
      <c r="F39" s="24">
        <v>3844504917</v>
      </c>
      <c r="G39" s="24">
        <v>182602194</v>
      </c>
      <c r="H39" s="24">
        <v>210220568</v>
      </c>
      <c r="I39" s="24">
        <v>261125548</v>
      </c>
      <c r="J39" s="24">
        <v>653948310</v>
      </c>
      <c r="K39" s="24">
        <v>242212781</v>
      </c>
      <c r="L39" s="24">
        <v>260576837</v>
      </c>
      <c r="M39" s="24">
        <v>237013865</v>
      </c>
      <c r="N39" s="24">
        <v>739803483</v>
      </c>
      <c r="O39" s="24"/>
      <c r="P39" s="24"/>
      <c r="Q39" s="24"/>
      <c r="R39" s="24"/>
      <c r="S39" s="24"/>
      <c r="T39" s="24"/>
      <c r="U39" s="24"/>
      <c r="V39" s="24"/>
      <c r="W39" s="24">
        <v>1393751793</v>
      </c>
      <c r="X39" s="24">
        <v>2266825775</v>
      </c>
      <c r="Y39" s="24">
        <v>-873073982</v>
      </c>
      <c r="Z39" s="6">
        <v>-38.52</v>
      </c>
      <c r="AA39" s="22">
        <v>3844504917</v>
      </c>
    </row>
    <row r="40" spans="1:27" ht="12.75">
      <c r="A40" s="5" t="s">
        <v>44</v>
      </c>
      <c r="B40" s="3"/>
      <c r="C40" s="22">
        <v>9334651128</v>
      </c>
      <c r="D40" s="22"/>
      <c r="E40" s="23">
        <v>11152626022</v>
      </c>
      <c r="F40" s="24">
        <v>11152626022</v>
      </c>
      <c r="G40" s="24">
        <v>520665286</v>
      </c>
      <c r="H40" s="24">
        <v>653229056</v>
      </c>
      <c r="I40" s="24">
        <v>705825655</v>
      </c>
      <c r="J40" s="24">
        <v>1879719997</v>
      </c>
      <c r="K40" s="24">
        <v>759935528</v>
      </c>
      <c r="L40" s="24">
        <v>1145726438</v>
      </c>
      <c r="M40" s="24">
        <v>867527060</v>
      </c>
      <c r="N40" s="24">
        <v>2773189026</v>
      </c>
      <c r="O40" s="24"/>
      <c r="P40" s="24"/>
      <c r="Q40" s="24"/>
      <c r="R40" s="24"/>
      <c r="S40" s="24"/>
      <c r="T40" s="24"/>
      <c r="U40" s="24"/>
      <c r="V40" s="24"/>
      <c r="W40" s="24">
        <v>4652909023</v>
      </c>
      <c r="X40" s="24">
        <v>5536556185</v>
      </c>
      <c r="Y40" s="24">
        <v>-883647162</v>
      </c>
      <c r="Z40" s="6">
        <v>-15.96</v>
      </c>
      <c r="AA40" s="22">
        <v>11152626022</v>
      </c>
    </row>
    <row r="41" spans="1:27" ht="12.75">
      <c r="A41" s="5" t="s">
        <v>45</v>
      </c>
      <c r="B41" s="3"/>
      <c r="C41" s="22">
        <v>406557538</v>
      </c>
      <c r="D41" s="22"/>
      <c r="E41" s="23">
        <v>503100718</v>
      </c>
      <c r="F41" s="24">
        <v>503100718</v>
      </c>
      <c r="G41" s="24">
        <v>14623792</v>
      </c>
      <c r="H41" s="24">
        <v>16696350</v>
      </c>
      <c r="I41" s="24">
        <v>24587938</v>
      </c>
      <c r="J41" s="24">
        <v>55908080</v>
      </c>
      <c r="K41" s="24">
        <v>23677617</v>
      </c>
      <c r="L41" s="24">
        <v>27028518</v>
      </c>
      <c r="M41" s="24">
        <v>20396646</v>
      </c>
      <c r="N41" s="24">
        <v>71102781</v>
      </c>
      <c r="O41" s="24"/>
      <c r="P41" s="24"/>
      <c r="Q41" s="24"/>
      <c r="R41" s="24"/>
      <c r="S41" s="24"/>
      <c r="T41" s="24"/>
      <c r="U41" s="24"/>
      <c r="V41" s="24"/>
      <c r="W41" s="24">
        <v>127010861</v>
      </c>
      <c r="X41" s="24">
        <v>225994215</v>
      </c>
      <c r="Y41" s="24">
        <v>-98983354</v>
      </c>
      <c r="Z41" s="6">
        <v>-43.8</v>
      </c>
      <c r="AA41" s="22">
        <v>503100718</v>
      </c>
    </row>
    <row r="42" spans="1:27" ht="12.75">
      <c r="A42" s="2" t="s">
        <v>46</v>
      </c>
      <c r="B42" s="8"/>
      <c r="C42" s="19">
        <f aca="true" t="shared" si="8" ref="C42:Y42">SUM(C43:C46)</f>
        <v>67515918740</v>
      </c>
      <c r="D42" s="19">
        <f>SUM(D43:D46)</f>
        <v>0</v>
      </c>
      <c r="E42" s="20">
        <f t="shared" si="8"/>
        <v>73608325286</v>
      </c>
      <c r="F42" s="21">
        <f t="shared" si="8"/>
        <v>73608325286</v>
      </c>
      <c r="G42" s="21">
        <f t="shared" si="8"/>
        <v>5276195452</v>
      </c>
      <c r="H42" s="21">
        <f t="shared" si="8"/>
        <v>8433304959</v>
      </c>
      <c r="I42" s="21">
        <f t="shared" si="8"/>
        <v>6353493940</v>
      </c>
      <c r="J42" s="21">
        <f t="shared" si="8"/>
        <v>20062994351</v>
      </c>
      <c r="K42" s="21">
        <f t="shared" si="8"/>
        <v>5991715567</v>
      </c>
      <c r="L42" s="21">
        <f t="shared" si="8"/>
        <v>5688987705</v>
      </c>
      <c r="M42" s="21">
        <f t="shared" si="8"/>
        <v>5581656582</v>
      </c>
      <c r="N42" s="21">
        <f t="shared" si="8"/>
        <v>17262359854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37325354205</v>
      </c>
      <c r="X42" s="21">
        <f t="shared" si="8"/>
        <v>36524473575</v>
      </c>
      <c r="Y42" s="21">
        <f t="shared" si="8"/>
        <v>800880630</v>
      </c>
      <c r="Z42" s="4">
        <f>+IF(X42&lt;&gt;0,+(Y42/X42)*100,0)</f>
        <v>2.192723266374962</v>
      </c>
      <c r="AA42" s="19">
        <f>SUM(AA43:AA46)</f>
        <v>73608325286</v>
      </c>
    </row>
    <row r="43" spans="1:27" ht="12.75">
      <c r="A43" s="5" t="s">
        <v>47</v>
      </c>
      <c r="B43" s="3"/>
      <c r="C43" s="22">
        <v>40723383881</v>
      </c>
      <c r="D43" s="22"/>
      <c r="E43" s="23">
        <v>44263732644</v>
      </c>
      <c r="F43" s="24">
        <v>44263732644</v>
      </c>
      <c r="G43" s="24">
        <v>3349630550</v>
      </c>
      <c r="H43" s="24">
        <v>6166580238</v>
      </c>
      <c r="I43" s="24">
        <v>4008711514</v>
      </c>
      <c r="J43" s="24">
        <v>13524922302</v>
      </c>
      <c r="K43" s="24">
        <v>3413104418</v>
      </c>
      <c r="L43" s="24">
        <v>3137416350</v>
      </c>
      <c r="M43" s="24">
        <v>3097971613</v>
      </c>
      <c r="N43" s="24">
        <v>9648492381</v>
      </c>
      <c r="O43" s="24"/>
      <c r="P43" s="24"/>
      <c r="Q43" s="24"/>
      <c r="R43" s="24"/>
      <c r="S43" s="24"/>
      <c r="T43" s="24"/>
      <c r="U43" s="24"/>
      <c r="V43" s="24"/>
      <c r="W43" s="24">
        <v>23173414683</v>
      </c>
      <c r="X43" s="24">
        <v>22336787177</v>
      </c>
      <c r="Y43" s="24">
        <v>836627506</v>
      </c>
      <c r="Z43" s="6">
        <v>3.75</v>
      </c>
      <c r="AA43" s="22">
        <v>44263732644</v>
      </c>
    </row>
    <row r="44" spans="1:27" ht="12.75">
      <c r="A44" s="5" t="s">
        <v>48</v>
      </c>
      <c r="B44" s="3"/>
      <c r="C44" s="22">
        <v>15833123026</v>
      </c>
      <c r="D44" s="22"/>
      <c r="E44" s="23">
        <v>19039093367</v>
      </c>
      <c r="F44" s="24">
        <v>19039093367</v>
      </c>
      <c r="G44" s="24">
        <v>1409315520</v>
      </c>
      <c r="H44" s="24">
        <v>1638151149</v>
      </c>
      <c r="I44" s="24">
        <v>1641506736</v>
      </c>
      <c r="J44" s="24">
        <v>4688973405</v>
      </c>
      <c r="K44" s="24">
        <v>1833893579</v>
      </c>
      <c r="L44" s="24">
        <v>1817083073</v>
      </c>
      <c r="M44" s="24">
        <v>1772728536</v>
      </c>
      <c r="N44" s="24">
        <v>5423705188</v>
      </c>
      <c r="O44" s="24"/>
      <c r="P44" s="24"/>
      <c r="Q44" s="24"/>
      <c r="R44" s="24"/>
      <c r="S44" s="24"/>
      <c r="T44" s="24"/>
      <c r="U44" s="24"/>
      <c r="V44" s="24"/>
      <c r="W44" s="24">
        <v>10112678593</v>
      </c>
      <c r="X44" s="24">
        <v>8577004069</v>
      </c>
      <c r="Y44" s="24">
        <v>1535674524</v>
      </c>
      <c r="Z44" s="6">
        <v>17.9</v>
      </c>
      <c r="AA44" s="22">
        <v>19039093367</v>
      </c>
    </row>
    <row r="45" spans="1:27" ht="12.75">
      <c r="A45" s="5" t="s">
        <v>49</v>
      </c>
      <c r="B45" s="3"/>
      <c r="C45" s="25">
        <v>5835898457</v>
      </c>
      <c r="D45" s="25"/>
      <c r="E45" s="26">
        <v>5261852730</v>
      </c>
      <c r="F45" s="27">
        <v>5261852730</v>
      </c>
      <c r="G45" s="27">
        <v>259005883</v>
      </c>
      <c r="H45" s="27">
        <v>290266683</v>
      </c>
      <c r="I45" s="27">
        <v>337017836</v>
      </c>
      <c r="J45" s="27">
        <v>886290402</v>
      </c>
      <c r="K45" s="27">
        <v>330101874</v>
      </c>
      <c r="L45" s="27">
        <v>316971507</v>
      </c>
      <c r="M45" s="27">
        <v>317473975</v>
      </c>
      <c r="N45" s="27">
        <v>964547356</v>
      </c>
      <c r="O45" s="27"/>
      <c r="P45" s="27"/>
      <c r="Q45" s="27"/>
      <c r="R45" s="27"/>
      <c r="S45" s="27"/>
      <c r="T45" s="27"/>
      <c r="U45" s="27"/>
      <c r="V45" s="27"/>
      <c r="W45" s="27">
        <v>1850837758</v>
      </c>
      <c r="X45" s="27">
        <v>3153346521</v>
      </c>
      <c r="Y45" s="27">
        <v>-1302508763</v>
      </c>
      <c r="Z45" s="7">
        <v>-41.31</v>
      </c>
      <c r="AA45" s="25">
        <v>5261852730</v>
      </c>
    </row>
    <row r="46" spans="1:27" ht="12.75">
      <c r="A46" s="5" t="s">
        <v>50</v>
      </c>
      <c r="B46" s="3"/>
      <c r="C46" s="22">
        <v>5123513376</v>
      </c>
      <c r="D46" s="22"/>
      <c r="E46" s="23">
        <v>5043646545</v>
      </c>
      <c r="F46" s="24">
        <v>5043646545</v>
      </c>
      <c r="G46" s="24">
        <v>258243499</v>
      </c>
      <c r="H46" s="24">
        <v>338306889</v>
      </c>
      <c r="I46" s="24">
        <v>366257854</v>
      </c>
      <c r="J46" s="24">
        <v>962808242</v>
      </c>
      <c r="K46" s="24">
        <v>414615696</v>
      </c>
      <c r="L46" s="24">
        <v>417516775</v>
      </c>
      <c r="M46" s="24">
        <v>393482458</v>
      </c>
      <c r="N46" s="24">
        <v>1225614929</v>
      </c>
      <c r="O46" s="24"/>
      <c r="P46" s="24"/>
      <c r="Q46" s="24"/>
      <c r="R46" s="24"/>
      <c r="S46" s="24"/>
      <c r="T46" s="24"/>
      <c r="U46" s="24"/>
      <c r="V46" s="24"/>
      <c r="W46" s="24">
        <v>2188423171</v>
      </c>
      <c r="X46" s="24">
        <v>2457335808</v>
      </c>
      <c r="Y46" s="24">
        <v>-268912637</v>
      </c>
      <c r="Z46" s="6">
        <v>-10.94</v>
      </c>
      <c r="AA46" s="22">
        <v>5043646545</v>
      </c>
    </row>
    <row r="47" spans="1:27" ht="12.75">
      <c r="A47" s="2" t="s">
        <v>51</v>
      </c>
      <c r="B47" s="8" t="s">
        <v>52</v>
      </c>
      <c r="C47" s="19">
        <v>438703371</v>
      </c>
      <c r="D47" s="19"/>
      <c r="E47" s="20">
        <v>527018611</v>
      </c>
      <c r="F47" s="21">
        <v>527018611</v>
      </c>
      <c r="G47" s="21">
        <v>27109907</v>
      </c>
      <c r="H47" s="21">
        <v>33140045</v>
      </c>
      <c r="I47" s="21">
        <v>35785466</v>
      </c>
      <c r="J47" s="21">
        <v>96035418</v>
      </c>
      <c r="K47" s="21">
        <v>34465818</v>
      </c>
      <c r="L47" s="21">
        <v>33918927</v>
      </c>
      <c r="M47" s="21">
        <v>33711893</v>
      </c>
      <c r="N47" s="21">
        <v>102096638</v>
      </c>
      <c r="O47" s="21"/>
      <c r="P47" s="21"/>
      <c r="Q47" s="21"/>
      <c r="R47" s="21"/>
      <c r="S47" s="21"/>
      <c r="T47" s="21"/>
      <c r="U47" s="21"/>
      <c r="V47" s="21"/>
      <c r="W47" s="21">
        <v>198132056</v>
      </c>
      <c r="X47" s="21">
        <v>153427389</v>
      </c>
      <c r="Y47" s="21">
        <v>44704667</v>
      </c>
      <c r="Z47" s="4">
        <v>29.14</v>
      </c>
      <c r="AA47" s="19">
        <v>527018611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122014490591</v>
      </c>
      <c r="D48" s="44">
        <f>+D28+D32+D38+D42+D47</f>
        <v>0</v>
      </c>
      <c r="E48" s="45">
        <f t="shared" si="9"/>
        <v>133047010157</v>
      </c>
      <c r="F48" s="46">
        <f t="shared" si="9"/>
        <v>133047010157</v>
      </c>
      <c r="G48" s="46">
        <f t="shared" si="9"/>
        <v>8367160033</v>
      </c>
      <c r="H48" s="46">
        <f t="shared" si="9"/>
        <v>12107553797</v>
      </c>
      <c r="I48" s="46">
        <f t="shared" si="9"/>
        <v>10942880444</v>
      </c>
      <c r="J48" s="46">
        <f t="shared" si="9"/>
        <v>31417594274</v>
      </c>
      <c r="K48" s="46">
        <f t="shared" si="9"/>
        <v>10636673520</v>
      </c>
      <c r="L48" s="46">
        <f t="shared" si="9"/>
        <v>10576028666</v>
      </c>
      <c r="M48" s="46">
        <f t="shared" si="9"/>
        <v>9906264575</v>
      </c>
      <c r="N48" s="46">
        <f t="shared" si="9"/>
        <v>31118966761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62536561035</v>
      </c>
      <c r="X48" s="46">
        <f t="shared" si="9"/>
        <v>64946319243</v>
      </c>
      <c r="Y48" s="46">
        <f t="shared" si="9"/>
        <v>-2409758208</v>
      </c>
      <c r="Z48" s="47">
        <f>+IF(X48&lt;&gt;0,+(Y48/X48)*100,0)</f>
        <v>-3.710384570038166</v>
      </c>
      <c r="AA48" s="44">
        <f>+AA28+AA32+AA38+AA42+AA47</f>
        <v>133047010157</v>
      </c>
    </row>
    <row r="49" spans="1:27" ht="12.75">
      <c r="A49" s="14" t="s">
        <v>58</v>
      </c>
      <c r="B49" s="15"/>
      <c r="C49" s="48">
        <f aca="true" t="shared" si="10" ref="C49:Y49">+C25-C48</f>
        <v>6075093355</v>
      </c>
      <c r="D49" s="48">
        <f>+D25-D48</f>
        <v>0</v>
      </c>
      <c r="E49" s="49">
        <f t="shared" si="10"/>
        <v>9942033687</v>
      </c>
      <c r="F49" s="50">
        <f t="shared" si="10"/>
        <v>9942033687</v>
      </c>
      <c r="G49" s="50">
        <f t="shared" si="10"/>
        <v>6506099932</v>
      </c>
      <c r="H49" s="50">
        <f t="shared" si="10"/>
        <v>-134445712</v>
      </c>
      <c r="I49" s="50">
        <f t="shared" si="10"/>
        <v>-1507850880</v>
      </c>
      <c r="J49" s="50">
        <f t="shared" si="10"/>
        <v>4863803340</v>
      </c>
      <c r="K49" s="50">
        <f t="shared" si="10"/>
        <v>-583097382</v>
      </c>
      <c r="L49" s="50">
        <f t="shared" si="10"/>
        <v>-210641476</v>
      </c>
      <c r="M49" s="50">
        <f t="shared" si="10"/>
        <v>5450596328</v>
      </c>
      <c r="N49" s="50">
        <f t="shared" si="10"/>
        <v>4656857470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9520660810</v>
      </c>
      <c r="X49" s="50">
        <f>IF(F25=F48,0,X25-X48)</f>
        <v>4705600668</v>
      </c>
      <c r="Y49" s="50">
        <f t="shared" si="10"/>
        <v>4815060142</v>
      </c>
      <c r="Z49" s="51">
        <f>+IF(X49&lt;&gt;0,+(Y49/X49)*100,0)</f>
        <v>102.32615306148627</v>
      </c>
      <c r="AA49" s="48">
        <f>+AA25-AA48</f>
        <v>9942033687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17358604914</v>
      </c>
      <c r="D5" s="19">
        <f>SUM(D6:D8)</f>
        <v>0</v>
      </c>
      <c r="E5" s="20">
        <f t="shared" si="0"/>
        <v>18656199432</v>
      </c>
      <c r="F5" s="21">
        <f t="shared" si="0"/>
        <v>18656199432</v>
      </c>
      <c r="G5" s="21">
        <f t="shared" si="0"/>
        <v>3186385938</v>
      </c>
      <c r="H5" s="21">
        <f t="shared" si="0"/>
        <v>1328668516</v>
      </c>
      <c r="I5" s="21">
        <f t="shared" si="0"/>
        <v>1082961991</v>
      </c>
      <c r="J5" s="21">
        <f t="shared" si="0"/>
        <v>5598016445</v>
      </c>
      <c r="K5" s="21">
        <f t="shared" si="0"/>
        <v>1641142729</v>
      </c>
      <c r="L5" s="21">
        <f t="shared" si="0"/>
        <v>1380945495</v>
      </c>
      <c r="M5" s="21">
        <f t="shared" si="0"/>
        <v>2789256962</v>
      </c>
      <c r="N5" s="21">
        <f t="shared" si="0"/>
        <v>5811345186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11409361631</v>
      </c>
      <c r="X5" s="21">
        <f t="shared" si="0"/>
        <v>9174972170</v>
      </c>
      <c r="Y5" s="21">
        <f t="shared" si="0"/>
        <v>2234389461</v>
      </c>
      <c r="Z5" s="4">
        <f>+IF(X5&lt;&gt;0,+(Y5/X5)*100,0)</f>
        <v>24.35309251733676</v>
      </c>
      <c r="AA5" s="19">
        <f>SUM(AA6:AA8)</f>
        <v>18656199432</v>
      </c>
    </row>
    <row r="6" spans="1:27" ht="12.75">
      <c r="A6" s="5" t="s">
        <v>33</v>
      </c>
      <c r="B6" s="3"/>
      <c r="C6" s="22">
        <v>5784756</v>
      </c>
      <c r="D6" s="22"/>
      <c r="E6" s="23">
        <v>6335000</v>
      </c>
      <c r="F6" s="24">
        <v>6335000</v>
      </c>
      <c r="G6" s="24">
        <v>1262998</v>
      </c>
      <c r="H6" s="24">
        <v>30</v>
      </c>
      <c r="I6" s="24">
        <v>3313</v>
      </c>
      <c r="J6" s="24">
        <v>1266341</v>
      </c>
      <c r="K6" s="24"/>
      <c r="L6" s="24">
        <v>61</v>
      </c>
      <c r="M6" s="24">
        <v>41</v>
      </c>
      <c r="N6" s="24">
        <v>102</v>
      </c>
      <c r="O6" s="24"/>
      <c r="P6" s="24"/>
      <c r="Q6" s="24"/>
      <c r="R6" s="24"/>
      <c r="S6" s="24"/>
      <c r="T6" s="24"/>
      <c r="U6" s="24"/>
      <c r="V6" s="24"/>
      <c r="W6" s="24">
        <v>1266443</v>
      </c>
      <c r="X6" s="24">
        <v>3167502</v>
      </c>
      <c r="Y6" s="24">
        <v>-1901059</v>
      </c>
      <c r="Z6" s="6">
        <v>-60.02</v>
      </c>
      <c r="AA6" s="22">
        <v>6335000</v>
      </c>
    </row>
    <row r="7" spans="1:27" ht="12.75">
      <c r="A7" s="5" t="s">
        <v>34</v>
      </c>
      <c r="B7" s="3"/>
      <c r="C7" s="25">
        <v>17352820158</v>
      </c>
      <c r="D7" s="25"/>
      <c r="E7" s="26">
        <v>18649864432</v>
      </c>
      <c r="F7" s="27">
        <v>18649864432</v>
      </c>
      <c r="G7" s="27">
        <v>3181046801</v>
      </c>
      <c r="H7" s="27">
        <v>1327743397</v>
      </c>
      <c r="I7" s="27">
        <v>1082738322</v>
      </c>
      <c r="J7" s="27">
        <v>5591528520</v>
      </c>
      <c r="K7" s="27">
        <v>1643993263</v>
      </c>
      <c r="L7" s="27">
        <v>1348327511</v>
      </c>
      <c r="M7" s="27">
        <v>2788331781</v>
      </c>
      <c r="N7" s="27">
        <v>5780652555</v>
      </c>
      <c r="O7" s="27"/>
      <c r="P7" s="27"/>
      <c r="Q7" s="27"/>
      <c r="R7" s="27"/>
      <c r="S7" s="27"/>
      <c r="T7" s="27"/>
      <c r="U7" s="27"/>
      <c r="V7" s="27"/>
      <c r="W7" s="27">
        <v>11372181075</v>
      </c>
      <c r="X7" s="27">
        <v>9171804668</v>
      </c>
      <c r="Y7" s="27">
        <v>2200376407</v>
      </c>
      <c r="Z7" s="7">
        <v>23.99</v>
      </c>
      <c r="AA7" s="25">
        <v>18649864432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4076139</v>
      </c>
      <c r="H8" s="24">
        <v>925089</v>
      </c>
      <c r="I8" s="24">
        <v>220356</v>
      </c>
      <c r="J8" s="24">
        <v>5221584</v>
      </c>
      <c r="K8" s="24">
        <v>-2850534</v>
      </c>
      <c r="L8" s="24">
        <v>32617923</v>
      </c>
      <c r="M8" s="24">
        <v>925140</v>
      </c>
      <c r="N8" s="24">
        <v>30692529</v>
      </c>
      <c r="O8" s="24"/>
      <c r="P8" s="24"/>
      <c r="Q8" s="24"/>
      <c r="R8" s="24"/>
      <c r="S8" s="24"/>
      <c r="T8" s="24"/>
      <c r="U8" s="24"/>
      <c r="V8" s="24"/>
      <c r="W8" s="24">
        <v>35914113</v>
      </c>
      <c r="X8" s="24"/>
      <c r="Y8" s="24">
        <v>35914113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2177968941</v>
      </c>
      <c r="D9" s="19">
        <f>SUM(D10:D14)</f>
        <v>0</v>
      </c>
      <c r="E9" s="20">
        <f t="shared" si="1"/>
        <v>2953332981</v>
      </c>
      <c r="F9" s="21">
        <f t="shared" si="1"/>
        <v>2953332981</v>
      </c>
      <c r="G9" s="21">
        <f t="shared" si="1"/>
        <v>67563425</v>
      </c>
      <c r="H9" s="21">
        <f t="shared" si="1"/>
        <v>43630926</v>
      </c>
      <c r="I9" s="21">
        <f t="shared" si="1"/>
        <v>54517264</v>
      </c>
      <c r="J9" s="21">
        <f t="shared" si="1"/>
        <v>165711615</v>
      </c>
      <c r="K9" s="21">
        <f t="shared" si="1"/>
        <v>89833339</v>
      </c>
      <c r="L9" s="21">
        <f t="shared" si="1"/>
        <v>418791402</v>
      </c>
      <c r="M9" s="21">
        <f t="shared" si="1"/>
        <v>303833672</v>
      </c>
      <c r="N9" s="21">
        <f t="shared" si="1"/>
        <v>812458413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978170028</v>
      </c>
      <c r="X9" s="21">
        <f t="shared" si="1"/>
        <v>918718500</v>
      </c>
      <c r="Y9" s="21">
        <f t="shared" si="1"/>
        <v>59451528</v>
      </c>
      <c r="Z9" s="4">
        <f>+IF(X9&lt;&gt;0,+(Y9/X9)*100,0)</f>
        <v>6.4711364797813475</v>
      </c>
      <c r="AA9" s="19">
        <f>SUM(AA10:AA14)</f>
        <v>2953332981</v>
      </c>
    </row>
    <row r="10" spans="1:27" ht="12.75">
      <c r="A10" s="5" t="s">
        <v>37</v>
      </c>
      <c r="B10" s="3"/>
      <c r="C10" s="22">
        <v>96901609</v>
      </c>
      <c r="D10" s="22"/>
      <c r="E10" s="23">
        <v>128100000</v>
      </c>
      <c r="F10" s="24">
        <v>128100000</v>
      </c>
      <c r="G10" s="24">
        <v>3666915</v>
      </c>
      <c r="H10" s="24">
        <v>7731854</v>
      </c>
      <c r="I10" s="24">
        <v>5377430</v>
      </c>
      <c r="J10" s="24">
        <v>16776199</v>
      </c>
      <c r="K10" s="24">
        <v>4934253</v>
      </c>
      <c r="L10" s="24">
        <v>7429516</v>
      </c>
      <c r="M10" s="24">
        <v>8517652</v>
      </c>
      <c r="N10" s="24">
        <v>20881421</v>
      </c>
      <c r="O10" s="24"/>
      <c r="P10" s="24"/>
      <c r="Q10" s="24"/>
      <c r="R10" s="24"/>
      <c r="S10" s="24"/>
      <c r="T10" s="24"/>
      <c r="U10" s="24"/>
      <c r="V10" s="24"/>
      <c r="W10" s="24">
        <v>37657620</v>
      </c>
      <c r="X10" s="24">
        <v>63165000</v>
      </c>
      <c r="Y10" s="24">
        <v>-25507380</v>
      </c>
      <c r="Z10" s="6">
        <v>-40.38</v>
      </c>
      <c r="AA10" s="22">
        <v>128100000</v>
      </c>
    </row>
    <row r="11" spans="1:27" ht="12.75">
      <c r="A11" s="5" t="s">
        <v>38</v>
      </c>
      <c r="B11" s="3"/>
      <c r="C11" s="22">
        <v>51508500</v>
      </c>
      <c r="D11" s="22"/>
      <c r="E11" s="23">
        <v>68428000</v>
      </c>
      <c r="F11" s="24">
        <v>68428000</v>
      </c>
      <c r="G11" s="24">
        <v>5167025</v>
      </c>
      <c r="H11" s="24">
        <v>5963272</v>
      </c>
      <c r="I11" s="24">
        <v>6838311</v>
      </c>
      <c r="J11" s="24">
        <v>17968608</v>
      </c>
      <c r="K11" s="24">
        <v>5739481</v>
      </c>
      <c r="L11" s="24">
        <v>5910794</v>
      </c>
      <c r="M11" s="24">
        <v>7132181</v>
      </c>
      <c r="N11" s="24">
        <v>18782456</v>
      </c>
      <c r="O11" s="24"/>
      <c r="P11" s="24"/>
      <c r="Q11" s="24"/>
      <c r="R11" s="24"/>
      <c r="S11" s="24"/>
      <c r="T11" s="24"/>
      <c r="U11" s="24"/>
      <c r="V11" s="24"/>
      <c r="W11" s="24">
        <v>36751064</v>
      </c>
      <c r="X11" s="24">
        <v>34922000</v>
      </c>
      <c r="Y11" s="24">
        <v>1829064</v>
      </c>
      <c r="Z11" s="6">
        <v>5.24</v>
      </c>
      <c r="AA11" s="22">
        <v>68428000</v>
      </c>
    </row>
    <row r="12" spans="1:27" ht="12.75">
      <c r="A12" s="5" t="s">
        <v>39</v>
      </c>
      <c r="B12" s="3"/>
      <c r="C12" s="22">
        <v>603703888</v>
      </c>
      <c r="D12" s="22"/>
      <c r="E12" s="23">
        <v>959531000</v>
      </c>
      <c r="F12" s="24">
        <v>959531000</v>
      </c>
      <c r="G12" s="24">
        <v>45404876</v>
      </c>
      <c r="H12" s="24">
        <v>12106723</v>
      </c>
      <c r="I12" s="24">
        <v>77048654</v>
      </c>
      <c r="J12" s="24">
        <v>134560253</v>
      </c>
      <c r="K12" s="24">
        <v>82669176</v>
      </c>
      <c r="L12" s="24">
        <v>87993106</v>
      </c>
      <c r="M12" s="24">
        <v>38670802</v>
      </c>
      <c r="N12" s="24">
        <v>209333084</v>
      </c>
      <c r="O12" s="24"/>
      <c r="P12" s="24"/>
      <c r="Q12" s="24"/>
      <c r="R12" s="24"/>
      <c r="S12" s="24"/>
      <c r="T12" s="24"/>
      <c r="U12" s="24"/>
      <c r="V12" s="24"/>
      <c r="W12" s="24">
        <v>343893337</v>
      </c>
      <c r="X12" s="24">
        <v>454497000</v>
      </c>
      <c r="Y12" s="24">
        <v>-110603663</v>
      </c>
      <c r="Z12" s="6">
        <v>-24.34</v>
      </c>
      <c r="AA12" s="22">
        <v>959531000</v>
      </c>
    </row>
    <row r="13" spans="1:27" ht="12.75">
      <c r="A13" s="5" t="s">
        <v>40</v>
      </c>
      <c r="B13" s="3"/>
      <c r="C13" s="22">
        <v>1232078082</v>
      </c>
      <c r="D13" s="22"/>
      <c r="E13" s="23">
        <v>1608665981</v>
      </c>
      <c r="F13" s="24">
        <v>1608665981</v>
      </c>
      <c r="G13" s="24">
        <v>13149304</v>
      </c>
      <c r="H13" s="24">
        <v>17672384</v>
      </c>
      <c r="I13" s="24">
        <v>-34619742</v>
      </c>
      <c r="J13" s="24">
        <v>-3798054</v>
      </c>
      <c r="K13" s="24">
        <v>-7886706</v>
      </c>
      <c r="L13" s="24">
        <v>225275751</v>
      </c>
      <c r="M13" s="24">
        <v>249024785</v>
      </c>
      <c r="N13" s="24">
        <v>466413830</v>
      </c>
      <c r="O13" s="24"/>
      <c r="P13" s="24"/>
      <c r="Q13" s="24"/>
      <c r="R13" s="24"/>
      <c r="S13" s="24"/>
      <c r="T13" s="24"/>
      <c r="U13" s="24"/>
      <c r="V13" s="24"/>
      <c r="W13" s="24">
        <v>462615776</v>
      </c>
      <c r="X13" s="24">
        <v>305951500</v>
      </c>
      <c r="Y13" s="24">
        <v>156664276</v>
      </c>
      <c r="Z13" s="6">
        <v>51.21</v>
      </c>
      <c r="AA13" s="22">
        <v>1608665981</v>
      </c>
    </row>
    <row r="14" spans="1:27" ht="12.75">
      <c r="A14" s="5" t="s">
        <v>41</v>
      </c>
      <c r="B14" s="3"/>
      <c r="C14" s="25">
        <v>193776862</v>
      </c>
      <c r="D14" s="25"/>
      <c r="E14" s="26">
        <v>188608000</v>
      </c>
      <c r="F14" s="27">
        <v>188608000</v>
      </c>
      <c r="G14" s="27">
        <v>175305</v>
      </c>
      <c r="H14" s="27">
        <v>156693</v>
      </c>
      <c r="I14" s="27">
        <v>-127389</v>
      </c>
      <c r="J14" s="27">
        <v>204609</v>
      </c>
      <c r="K14" s="27">
        <v>4377135</v>
      </c>
      <c r="L14" s="27">
        <v>92182235</v>
      </c>
      <c r="M14" s="27">
        <v>488252</v>
      </c>
      <c r="N14" s="27">
        <v>97047622</v>
      </c>
      <c r="O14" s="27"/>
      <c r="P14" s="27"/>
      <c r="Q14" s="27"/>
      <c r="R14" s="27"/>
      <c r="S14" s="27"/>
      <c r="T14" s="27"/>
      <c r="U14" s="27"/>
      <c r="V14" s="27"/>
      <c r="W14" s="27">
        <v>97252231</v>
      </c>
      <c r="X14" s="27">
        <v>60183000</v>
      </c>
      <c r="Y14" s="27">
        <v>37069231</v>
      </c>
      <c r="Z14" s="7">
        <v>61.59</v>
      </c>
      <c r="AA14" s="25">
        <v>188608000</v>
      </c>
    </row>
    <row r="15" spans="1:27" ht="12.75">
      <c r="A15" s="2" t="s">
        <v>42</v>
      </c>
      <c r="B15" s="8"/>
      <c r="C15" s="19">
        <f aca="true" t="shared" si="2" ref="C15:Y15">SUM(C16:C18)</f>
        <v>2125103174</v>
      </c>
      <c r="D15" s="19">
        <f>SUM(D16:D18)</f>
        <v>0</v>
      </c>
      <c r="E15" s="20">
        <f t="shared" si="2"/>
        <v>2925038000</v>
      </c>
      <c r="F15" s="21">
        <f t="shared" si="2"/>
        <v>2925038000</v>
      </c>
      <c r="G15" s="21">
        <f t="shared" si="2"/>
        <v>-216025243</v>
      </c>
      <c r="H15" s="21">
        <f t="shared" si="2"/>
        <v>384767798</v>
      </c>
      <c r="I15" s="21">
        <f t="shared" si="2"/>
        <v>173398097</v>
      </c>
      <c r="J15" s="21">
        <f t="shared" si="2"/>
        <v>342140652</v>
      </c>
      <c r="K15" s="21">
        <f t="shared" si="2"/>
        <v>130767385</v>
      </c>
      <c r="L15" s="21">
        <f t="shared" si="2"/>
        <v>208627073</v>
      </c>
      <c r="M15" s="21">
        <f t="shared" si="2"/>
        <v>175228611</v>
      </c>
      <c r="N15" s="21">
        <f t="shared" si="2"/>
        <v>514623069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856763721</v>
      </c>
      <c r="X15" s="21">
        <f t="shared" si="2"/>
        <v>1351584000</v>
      </c>
      <c r="Y15" s="21">
        <f t="shared" si="2"/>
        <v>-494820279</v>
      </c>
      <c r="Z15" s="4">
        <f>+IF(X15&lt;&gt;0,+(Y15/X15)*100,0)</f>
        <v>-36.610397799914765</v>
      </c>
      <c r="AA15" s="19">
        <f>SUM(AA16:AA18)</f>
        <v>2925038000</v>
      </c>
    </row>
    <row r="16" spans="1:27" ht="12.75">
      <c r="A16" s="5" t="s">
        <v>43</v>
      </c>
      <c r="B16" s="3"/>
      <c r="C16" s="22">
        <v>830068965</v>
      </c>
      <c r="D16" s="22"/>
      <c r="E16" s="23">
        <v>793193000</v>
      </c>
      <c r="F16" s="24">
        <v>793193000</v>
      </c>
      <c r="G16" s="24">
        <v>3969624</v>
      </c>
      <c r="H16" s="24">
        <v>104400110</v>
      </c>
      <c r="I16" s="24">
        <v>76744790</v>
      </c>
      <c r="J16" s="24">
        <v>185114524</v>
      </c>
      <c r="K16" s="24">
        <v>29268045</v>
      </c>
      <c r="L16" s="24">
        <v>62296900</v>
      </c>
      <c r="M16" s="24">
        <v>70049633</v>
      </c>
      <c r="N16" s="24">
        <v>161614578</v>
      </c>
      <c r="O16" s="24"/>
      <c r="P16" s="24"/>
      <c r="Q16" s="24"/>
      <c r="R16" s="24"/>
      <c r="S16" s="24"/>
      <c r="T16" s="24"/>
      <c r="U16" s="24"/>
      <c r="V16" s="24"/>
      <c r="W16" s="24">
        <v>346729102</v>
      </c>
      <c r="X16" s="24">
        <v>334235500</v>
      </c>
      <c r="Y16" s="24">
        <v>12493602</v>
      </c>
      <c r="Z16" s="6">
        <v>3.74</v>
      </c>
      <c r="AA16" s="22">
        <v>793193000</v>
      </c>
    </row>
    <row r="17" spans="1:27" ht="12.75">
      <c r="A17" s="5" t="s">
        <v>44</v>
      </c>
      <c r="B17" s="3"/>
      <c r="C17" s="22">
        <v>1203586982</v>
      </c>
      <c r="D17" s="22"/>
      <c r="E17" s="23">
        <v>2056285000</v>
      </c>
      <c r="F17" s="24">
        <v>2056285000</v>
      </c>
      <c r="G17" s="24">
        <v>-219994867</v>
      </c>
      <c r="H17" s="24">
        <v>280367688</v>
      </c>
      <c r="I17" s="24">
        <v>96653307</v>
      </c>
      <c r="J17" s="24">
        <v>157026128</v>
      </c>
      <c r="K17" s="24">
        <v>101499340</v>
      </c>
      <c r="L17" s="24">
        <v>146330173</v>
      </c>
      <c r="M17" s="24">
        <v>105178978</v>
      </c>
      <c r="N17" s="24">
        <v>353008491</v>
      </c>
      <c r="O17" s="24"/>
      <c r="P17" s="24"/>
      <c r="Q17" s="24"/>
      <c r="R17" s="24"/>
      <c r="S17" s="24"/>
      <c r="T17" s="24"/>
      <c r="U17" s="24"/>
      <c r="V17" s="24"/>
      <c r="W17" s="24">
        <v>510034619</v>
      </c>
      <c r="X17" s="24">
        <v>980190500</v>
      </c>
      <c r="Y17" s="24">
        <v>-470155881</v>
      </c>
      <c r="Z17" s="6">
        <v>-47.97</v>
      </c>
      <c r="AA17" s="22">
        <v>2056285000</v>
      </c>
    </row>
    <row r="18" spans="1:27" ht="12.75">
      <c r="A18" s="5" t="s">
        <v>45</v>
      </c>
      <c r="B18" s="3"/>
      <c r="C18" s="22">
        <v>91447227</v>
      </c>
      <c r="D18" s="22"/>
      <c r="E18" s="23">
        <v>75560000</v>
      </c>
      <c r="F18" s="24">
        <v>75560000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37158000</v>
      </c>
      <c r="Y18" s="24">
        <v>-37158000</v>
      </c>
      <c r="Z18" s="6">
        <v>-100</v>
      </c>
      <c r="AA18" s="22">
        <v>75560000</v>
      </c>
    </row>
    <row r="19" spans="1:27" ht="12.75">
      <c r="A19" s="2" t="s">
        <v>46</v>
      </c>
      <c r="B19" s="8"/>
      <c r="C19" s="19">
        <f aca="true" t="shared" si="3" ref="C19:Y19">SUM(C20:C23)</f>
        <v>26024664977</v>
      </c>
      <c r="D19" s="19">
        <f>SUM(D20:D23)</f>
        <v>0</v>
      </c>
      <c r="E19" s="20">
        <f t="shared" si="3"/>
        <v>31126055019</v>
      </c>
      <c r="F19" s="21">
        <f t="shared" si="3"/>
        <v>31126055019</v>
      </c>
      <c r="G19" s="21">
        <f t="shared" si="3"/>
        <v>2511393670</v>
      </c>
      <c r="H19" s="21">
        <f t="shared" si="3"/>
        <v>2389612627</v>
      </c>
      <c r="I19" s="21">
        <f t="shared" si="3"/>
        <v>2504245133</v>
      </c>
      <c r="J19" s="21">
        <f t="shared" si="3"/>
        <v>7405251430</v>
      </c>
      <c r="K19" s="21">
        <f t="shared" si="3"/>
        <v>2131848089</v>
      </c>
      <c r="L19" s="21">
        <f t="shared" si="3"/>
        <v>2326121626</v>
      </c>
      <c r="M19" s="21">
        <f t="shared" si="3"/>
        <v>2542217688</v>
      </c>
      <c r="N19" s="21">
        <f t="shared" si="3"/>
        <v>7000187403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14405438833</v>
      </c>
      <c r="X19" s="21">
        <f t="shared" si="3"/>
        <v>16196507307</v>
      </c>
      <c r="Y19" s="21">
        <f t="shared" si="3"/>
        <v>-1791068474</v>
      </c>
      <c r="Z19" s="4">
        <f>+IF(X19&lt;&gt;0,+(Y19/X19)*100,0)</f>
        <v>-11.058362399070537</v>
      </c>
      <c r="AA19" s="19">
        <f>SUM(AA20:AA23)</f>
        <v>31126055019</v>
      </c>
    </row>
    <row r="20" spans="1:27" ht="12.75">
      <c r="A20" s="5" t="s">
        <v>47</v>
      </c>
      <c r="B20" s="3"/>
      <c r="C20" s="22">
        <v>14428949700</v>
      </c>
      <c r="D20" s="22"/>
      <c r="E20" s="23">
        <v>17484718223</v>
      </c>
      <c r="F20" s="24">
        <v>17484718223</v>
      </c>
      <c r="G20" s="24">
        <v>1377240272</v>
      </c>
      <c r="H20" s="24">
        <v>1490130839</v>
      </c>
      <c r="I20" s="24">
        <v>1351946430</v>
      </c>
      <c r="J20" s="24">
        <v>4219317541</v>
      </c>
      <c r="K20" s="24">
        <v>1039332808</v>
      </c>
      <c r="L20" s="24">
        <v>1123084181</v>
      </c>
      <c r="M20" s="24">
        <v>1269345944</v>
      </c>
      <c r="N20" s="24">
        <v>3431762933</v>
      </c>
      <c r="O20" s="24"/>
      <c r="P20" s="24"/>
      <c r="Q20" s="24"/>
      <c r="R20" s="24"/>
      <c r="S20" s="24"/>
      <c r="T20" s="24"/>
      <c r="U20" s="24"/>
      <c r="V20" s="24"/>
      <c r="W20" s="24">
        <v>7651080474</v>
      </c>
      <c r="X20" s="24">
        <v>9128700000</v>
      </c>
      <c r="Y20" s="24">
        <v>-1477619526</v>
      </c>
      <c r="Z20" s="6">
        <v>-16.19</v>
      </c>
      <c r="AA20" s="22">
        <v>17484718223</v>
      </c>
    </row>
    <row r="21" spans="1:27" ht="12.75">
      <c r="A21" s="5" t="s">
        <v>48</v>
      </c>
      <c r="B21" s="3"/>
      <c r="C21" s="22">
        <v>6006807317</v>
      </c>
      <c r="D21" s="22"/>
      <c r="E21" s="23">
        <v>7165239478</v>
      </c>
      <c r="F21" s="24">
        <v>7165239478</v>
      </c>
      <c r="G21" s="24">
        <v>628484065</v>
      </c>
      <c r="H21" s="24">
        <v>413211472</v>
      </c>
      <c r="I21" s="24">
        <v>620308720</v>
      </c>
      <c r="J21" s="24">
        <v>1662004257</v>
      </c>
      <c r="K21" s="24">
        <v>575038056</v>
      </c>
      <c r="L21" s="24">
        <v>679608717</v>
      </c>
      <c r="M21" s="24">
        <v>707370738</v>
      </c>
      <c r="N21" s="24">
        <v>1962017511</v>
      </c>
      <c r="O21" s="24"/>
      <c r="P21" s="24"/>
      <c r="Q21" s="24"/>
      <c r="R21" s="24"/>
      <c r="S21" s="24"/>
      <c r="T21" s="24"/>
      <c r="U21" s="24"/>
      <c r="V21" s="24"/>
      <c r="W21" s="24">
        <v>3624021768</v>
      </c>
      <c r="X21" s="24">
        <v>3731639652</v>
      </c>
      <c r="Y21" s="24">
        <v>-107617884</v>
      </c>
      <c r="Z21" s="6">
        <v>-2.88</v>
      </c>
      <c r="AA21" s="22">
        <v>7165239478</v>
      </c>
    </row>
    <row r="22" spans="1:27" ht="12.75">
      <c r="A22" s="5" t="s">
        <v>49</v>
      </c>
      <c r="B22" s="3"/>
      <c r="C22" s="25">
        <v>4004538211</v>
      </c>
      <c r="D22" s="25"/>
      <c r="E22" s="26">
        <v>4776826318</v>
      </c>
      <c r="F22" s="27">
        <v>4776826318</v>
      </c>
      <c r="G22" s="27">
        <v>351440273</v>
      </c>
      <c r="H22" s="27">
        <v>326584543</v>
      </c>
      <c r="I22" s="27">
        <v>378029021</v>
      </c>
      <c r="J22" s="27">
        <v>1056053837</v>
      </c>
      <c r="K22" s="27">
        <v>368498117</v>
      </c>
      <c r="L22" s="27">
        <v>367022787</v>
      </c>
      <c r="M22" s="27">
        <v>408988832</v>
      </c>
      <c r="N22" s="27">
        <v>1144509736</v>
      </c>
      <c r="O22" s="27"/>
      <c r="P22" s="27"/>
      <c r="Q22" s="27"/>
      <c r="R22" s="27"/>
      <c r="S22" s="27"/>
      <c r="T22" s="27"/>
      <c r="U22" s="27"/>
      <c r="V22" s="27"/>
      <c r="W22" s="27">
        <v>2200563573</v>
      </c>
      <c r="X22" s="27">
        <v>2487759768</v>
      </c>
      <c r="Y22" s="27">
        <v>-287196195</v>
      </c>
      <c r="Z22" s="7">
        <v>-11.54</v>
      </c>
      <c r="AA22" s="25">
        <v>4776826318</v>
      </c>
    </row>
    <row r="23" spans="1:27" ht="12.75">
      <c r="A23" s="5" t="s">
        <v>50</v>
      </c>
      <c r="B23" s="3"/>
      <c r="C23" s="22">
        <v>1584369749</v>
      </c>
      <c r="D23" s="22"/>
      <c r="E23" s="23">
        <v>1699271000</v>
      </c>
      <c r="F23" s="24">
        <v>1699271000</v>
      </c>
      <c r="G23" s="24">
        <v>154229060</v>
      </c>
      <c r="H23" s="24">
        <v>159685773</v>
      </c>
      <c r="I23" s="24">
        <v>153960962</v>
      </c>
      <c r="J23" s="24">
        <v>467875795</v>
      </c>
      <c r="K23" s="24">
        <v>148979108</v>
      </c>
      <c r="L23" s="24">
        <v>156405941</v>
      </c>
      <c r="M23" s="24">
        <v>156512174</v>
      </c>
      <c r="N23" s="24">
        <v>461897223</v>
      </c>
      <c r="O23" s="24"/>
      <c r="P23" s="24"/>
      <c r="Q23" s="24"/>
      <c r="R23" s="24"/>
      <c r="S23" s="24"/>
      <c r="T23" s="24"/>
      <c r="U23" s="24"/>
      <c r="V23" s="24"/>
      <c r="W23" s="24">
        <v>929773018</v>
      </c>
      <c r="X23" s="24">
        <v>848407887</v>
      </c>
      <c r="Y23" s="24">
        <v>81365131</v>
      </c>
      <c r="Z23" s="6">
        <v>9.59</v>
      </c>
      <c r="AA23" s="22">
        <v>1699271000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47686342006</v>
      </c>
      <c r="D25" s="44">
        <f>+D5+D9+D15+D19+D24</f>
        <v>0</v>
      </c>
      <c r="E25" s="45">
        <f t="shared" si="4"/>
        <v>55660625432</v>
      </c>
      <c r="F25" s="46">
        <f t="shared" si="4"/>
        <v>55660625432</v>
      </c>
      <c r="G25" s="46">
        <f t="shared" si="4"/>
        <v>5549317790</v>
      </c>
      <c r="H25" s="46">
        <f t="shared" si="4"/>
        <v>4146679867</v>
      </c>
      <c r="I25" s="46">
        <f t="shared" si="4"/>
        <v>3815122485</v>
      </c>
      <c r="J25" s="46">
        <f t="shared" si="4"/>
        <v>13511120142</v>
      </c>
      <c r="K25" s="46">
        <f t="shared" si="4"/>
        <v>3993591542</v>
      </c>
      <c r="L25" s="46">
        <f t="shared" si="4"/>
        <v>4334485596</v>
      </c>
      <c r="M25" s="46">
        <f t="shared" si="4"/>
        <v>5810536933</v>
      </c>
      <c r="N25" s="46">
        <f t="shared" si="4"/>
        <v>14138614071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27649734213</v>
      </c>
      <c r="X25" s="46">
        <f t="shared" si="4"/>
        <v>27641781977</v>
      </c>
      <c r="Y25" s="46">
        <f t="shared" si="4"/>
        <v>7952236</v>
      </c>
      <c r="Z25" s="47">
        <f>+IF(X25&lt;&gt;0,+(Y25/X25)*100,0)</f>
        <v>0.0287688977744519</v>
      </c>
      <c r="AA25" s="44">
        <f>+AA5+AA9+AA15+AA19+AA24</f>
        <v>55660625432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8777636614</v>
      </c>
      <c r="D28" s="19">
        <f>SUM(D29:D31)</f>
        <v>0</v>
      </c>
      <c r="E28" s="20">
        <f t="shared" si="5"/>
        <v>8597626337</v>
      </c>
      <c r="F28" s="21">
        <f t="shared" si="5"/>
        <v>8597626337</v>
      </c>
      <c r="G28" s="21">
        <f t="shared" si="5"/>
        <v>486527596</v>
      </c>
      <c r="H28" s="21">
        <f t="shared" si="5"/>
        <v>438920756</v>
      </c>
      <c r="I28" s="21">
        <f t="shared" si="5"/>
        <v>906891142</v>
      </c>
      <c r="J28" s="21">
        <f t="shared" si="5"/>
        <v>1832339494</v>
      </c>
      <c r="K28" s="21">
        <f t="shared" si="5"/>
        <v>965718842</v>
      </c>
      <c r="L28" s="21">
        <f t="shared" si="5"/>
        <v>643522905</v>
      </c>
      <c r="M28" s="21">
        <f t="shared" si="5"/>
        <v>613412914</v>
      </c>
      <c r="N28" s="21">
        <f t="shared" si="5"/>
        <v>2222654661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4054994155</v>
      </c>
      <c r="X28" s="21">
        <f t="shared" si="5"/>
        <v>4450034284</v>
      </c>
      <c r="Y28" s="21">
        <f t="shared" si="5"/>
        <v>-395040129</v>
      </c>
      <c r="Z28" s="4">
        <f>+IF(X28&lt;&gt;0,+(Y28/X28)*100,0)</f>
        <v>-8.877237877028454</v>
      </c>
      <c r="AA28" s="19">
        <f>SUM(AA29:AA31)</f>
        <v>8597626337</v>
      </c>
    </row>
    <row r="29" spans="1:27" ht="12.75">
      <c r="A29" s="5" t="s">
        <v>33</v>
      </c>
      <c r="B29" s="3"/>
      <c r="C29" s="22">
        <v>1345671244</v>
      </c>
      <c r="D29" s="22"/>
      <c r="E29" s="23">
        <v>1683101000</v>
      </c>
      <c r="F29" s="24">
        <v>1683101000</v>
      </c>
      <c r="G29" s="24">
        <v>66970703</v>
      </c>
      <c r="H29" s="24">
        <v>48700507</v>
      </c>
      <c r="I29" s="24">
        <v>129395344</v>
      </c>
      <c r="J29" s="24">
        <v>245066554</v>
      </c>
      <c r="K29" s="24">
        <v>211052845</v>
      </c>
      <c r="L29" s="24">
        <v>133195500</v>
      </c>
      <c r="M29" s="24">
        <v>161051013</v>
      </c>
      <c r="N29" s="24">
        <v>505299358</v>
      </c>
      <c r="O29" s="24"/>
      <c r="P29" s="24"/>
      <c r="Q29" s="24"/>
      <c r="R29" s="24"/>
      <c r="S29" s="24"/>
      <c r="T29" s="24"/>
      <c r="U29" s="24"/>
      <c r="V29" s="24"/>
      <c r="W29" s="24">
        <v>750365912</v>
      </c>
      <c r="X29" s="24">
        <v>909794417</v>
      </c>
      <c r="Y29" s="24">
        <v>-159428505</v>
      </c>
      <c r="Z29" s="6">
        <v>-17.52</v>
      </c>
      <c r="AA29" s="22">
        <v>1683101000</v>
      </c>
    </row>
    <row r="30" spans="1:27" ht="12.75">
      <c r="A30" s="5" t="s">
        <v>34</v>
      </c>
      <c r="B30" s="3"/>
      <c r="C30" s="25">
        <v>7431965370</v>
      </c>
      <c r="D30" s="25"/>
      <c r="E30" s="26">
        <v>6779930337</v>
      </c>
      <c r="F30" s="27">
        <v>6779930337</v>
      </c>
      <c r="G30" s="27">
        <v>290747545</v>
      </c>
      <c r="H30" s="27">
        <v>243519717</v>
      </c>
      <c r="I30" s="27">
        <v>618023791</v>
      </c>
      <c r="J30" s="27">
        <v>1152291053</v>
      </c>
      <c r="K30" s="27">
        <v>568043879</v>
      </c>
      <c r="L30" s="27">
        <v>318225102</v>
      </c>
      <c r="M30" s="27">
        <v>288437323</v>
      </c>
      <c r="N30" s="27">
        <v>1174706304</v>
      </c>
      <c r="O30" s="27"/>
      <c r="P30" s="27"/>
      <c r="Q30" s="27"/>
      <c r="R30" s="27"/>
      <c r="S30" s="27"/>
      <c r="T30" s="27"/>
      <c r="U30" s="27"/>
      <c r="V30" s="27"/>
      <c r="W30" s="27">
        <v>2326997357</v>
      </c>
      <c r="X30" s="27">
        <v>3460227869</v>
      </c>
      <c r="Y30" s="27">
        <v>-1133230512</v>
      </c>
      <c r="Z30" s="7">
        <v>-32.75</v>
      </c>
      <c r="AA30" s="25">
        <v>6779930337</v>
      </c>
    </row>
    <row r="31" spans="1:27" ht="12.75">
      <c r="A31" s="5" t="s">
        <v>35</v>
      </c>
      <c r="B31" s="3"/>
      <c r="C31" s="22"/>
      <c r="D31" s="22"/>
      <c r="E31" s="23">
        <v>134595000</v>
      </c>
      <c r="F31" s="24">
        <v>134595000</v>
      </c>
      <c r="G31" s="24">
        <v>128809348</v>
      </c>
      <c r="H31" s="24">
        <v>146700532</v>
      </c>
      <c r="I31" s="24">
        <v>159472007</v>
      </c>
      <c r="J31" s="24">
        <v>434981887</v>
      </c>
      <c r="K31" s="24">
        <v>186622118</v>
      </c>
      <c r="L31" s="24">
        <v>192102303</v>
      </c>
      <c r="M31" s="24">
        <v>163924578</v>
      </c>
      <c r="N31" s="24">
        <v>542648999</v>
      </c>
      <c r="O31" s="24"/>
      <c r="P31" s="24"/>
      <c r="Q31" s="24"/>
      <c r="R31" s="24"/>
      <c r="S31" s="24"/>
      <c r="T31" s="24"/>
      <c r="U31" s="24"/>
      <c r="V31" s="24"/>
      <c r="W31" s="24">
        <v>977630886</v>
      </c>
      <c r="X31" s="24">
        <v>80011998</v>
      </c>
      <c r="Y31" s="24">
        <v>897618888</v>
      </c>
      <c r="Z31" s="6">
        <v>1121.86</v>
      </c>
      <c r="AA31" s="22">
        <v>134595000</v>
      </c>
    </row>
    <row r="32" spans="1:27" ht="12.75">
      <c r="A32" s="2" t="s">
        <v>36</v>
      </c>
      <c r="B32" s="3"/>
      <c r="C32" s="19">
        <f aca="true" t="shared" si="6" ref="C32:Y32">SUM(C33:C37)</f>
        <v>7413963572</v>
      </c>
      <c r="D32" s="19">
        <f>SUM(D33:D37)</f>
        <v>0</v>
      </c>
      <c r="E32" s="20">
        <f t="shared" si="6"/>
        <v>9337723547</v>
      </c>
      <c r="F32" s="21">
        <f t="shared" si="6"/>
        <v>9337723547</v>
      </c>
      <c r="G32" s="21">
        <f t="shared" si="6"/>
        <v>485255945</v>
      </c>
      <c r="H32" s="21">
        <f t="shared" si="6"/>
        <v>665550293</v>
      </c>
      <c r="I32" s="21">
        <f t="shared" si="6"/>
        <v>792231924</v>
      </c>
      <c r="J32" s="21">
        <f t="shared" si="6"/>
        <v>1943038162</v>
      </c>
      <c r="K32" s="21">
        <f t="shared" si="6"/>
        <v>625422798</v>
      </c>
      <c r="L32" s="21">
        <f t="shared" si="6"/>
        <v>864528399</v>
      </c>
      <c r="M32" s="21">
        <f t="shared" si="6"/>
        <v>603079060</v>
      </c>
      <c r="N32" s="21">
        <f t="shared" si="6"/>
        <v>2093030257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4036068419</v>
      </c>
      <c r="X32" s="21">
        <f t="shared" si="6"/>
        <v>4415397018</v>
      </c>
      <c r="Y32" s="21">
        <f t="shared" si="6"/>
        <v>-379328599</v>
      </c>
      <c r="Z32" s="4">
        <f>+IF(X32&lt;&gt;0,+(Y32/X32)*100,0)</f>
        <v>-8.591041699163462</v>
      </c>
      <c r="AA32" s="19">
        <f>SUM(AA33:AA37)</f>
        <v>9337723547</v>
      </c>
    </row>
    <row r="33" spans="1:27" ht="12.75">
      <c r="A33" s="5" t="s">
        <v>37</v>
      </c>
      <c r="B33" s="3"/>
      <c r="C33" s="22">
        <v>1251569308</v>
      </c>
      <c r="D33" s="22"/>
      <c r="E33" s="23">
        <v>1605881000</v>
      </c>
      <c r="F33" s="24">
        <v>1605881000</v>
      </c>
      <c r="G33" s="24">
        <v>25138202</v>
      </c>
      <c r="H33" s="24">
        <v>41947396</v>
      </c>
      <c r="I33" s="24">
        <v>53594296</v>
      </c>
      <c r="J33" s="24">
        <v>120679894</v>
      </c>
      <c r="K33" s="24">
        <v>50719673</v>
      </c>
      <c r="L33" s="24">
        <v>52686497</v>
      </c>
      <c r="M33" s="24">
        <v>49684541</v>
      </c>
      <c r="N33" s="24">
        <v>153090711</v>
      </c>
      <c r="O33" s="24"/>
      <c r="P33" s="24"/>
      <c r="Q33" s="24"/>
      <c r="R33" s="24"/>
      <c r="S33" s="24"/>
      <c r="T33" s="24"/>
      <c r="U33" s="24"/>
      <c r="V33" s="24"/>
      <c r="W33" s="24">
        <v>273770605</v>
      </c>
      <c r="X33" s="24">
        <v>686051498</v>
      </c>
      <c r="Y33" s="24">
        <v>-412280893</v>
      </c>
      <c r="Z33" s="6">
        <v>-60.09</v>
      </c>
      <c r="AA33" s="22">
        <v>1605881000</v>
      </c>
    </row>
    <row r="34" spans="1:27" ht="12.75">
      <c r="A34" s="5" t="s">
        <v>38</v>
      </c>
      <c r="B34" s="3"/>
      <c r="C34" s="22">
        <v>862276801</v>
      </c>
      <c r="D34" s="22"/>
      <c r="E34" s="23">
        <v>1096601000</v>
      </c>
      <c r="F34" s="24">
        <v>1096601000</v>
      </c>
      <c r="G34" s="24">
        <v>88101234</v>
      </c>
      <c r="H34" s="24">
        <v>99020787</v>
      </c>
      <c r="I34" s="24">
        <v>114016965</v>
      </c>
      <c r="J34" s="24">
        <v>301138986</v>
      </c>
      <c r="K34" s="24">
        <v>121407854</v>
      </c>
      <c r="L34" s="24">
        <v>127706141</v>
      </c>
      <c r="M34" s="24">
        <v>96098860</v>
      </c>
      <c r="N34" s="24">
        <v>345212855</v>
      </c>
      <c r="O34" s="24"/>
      <c r="P34" s="24"/>
      <c r="Q34" s="24"/>
      <c r="R34" s="24"/>
      <c r="S34" s="24"/>
      <c r="T34" s="24"/>
      <c r="U34" s="24"/>
      <c r="V34" s="24"/>
      <c r="W34" s="24">
        <v>646351841</v>
      </c>
      <c r="X34" s="24">
        <v>511230002</v>
      </c>
      <c r="Y34" s="24">
        <v>135121839</v>
      </c>
      <c r="Z34" s="6">
        <v>26.43</v>
      </c>
      <c r="AA34" s="22">
        <v>1096601000</v>
      </c>
    </row>
    <row r="35" spans="1:27" ht="12.75">
      <c r="A35" s="5" t="s">
        <v>39</v>
      </c>
      <c r="B35" s="3"/>
      <c r="C35" s="22">
        <v>3006099630</v>
      </c>
      <c r="D35" s="22"/>
      <c r="E35" s="23">
        <v>4210825000</v>
      </c>
      <c r="F35" s="24">
        <v>4210825000</v>
      </c>
      <c r="G35" s="24">
        <v>203626265</v>
      </c>
      <c r="H35" s="24">
        <v>363233349</v>
      </c>
      <c r="I35" s="24">
        <v>385732276</v>
      </c>
      <c r="J35" s="24">
        <v>952591890</v>
      </c>
      <c r="K35" s="24">
        <v>270695882</v>
      </c>
      <c r="L35" s="24">
        <v>445310724</v>
      </c>
      <c r="M35" s="24">
        <v>252738042</v>
      </c>
      <c r="N35" s="24">
        <v>968744648</v>
      </c>
      <c r="O35" s="24"/>
      <c r="P35" s="24"/>
      <c r="Q35" s="24"/>
      <c r="R35" s="24"/>
      <c r="S35" s="24"/>
      <c r="T35" s="24"/>
      <c r="U35" s="24"/>
      <c r="V35" s="24"/>
      <c r="W35" s="24">
        <v>1921336538</v>
      </c>
      <c r="X35" s="24">
        <v>2133089502</v>
      </c>
      <c r="Y35" s="24">
        <v>-211752964</v>
      </c>
      <c r="Z35" s="6">
        <v>-9.93</v>
      </c>
      <c r="AA35" s="22">
        <v>4210825000</v>
      </c>
    </row>
    <row r="36" spans="1:27" ht="12.75">
      <c r="A36" s="5" t="s">
        <v>40</v>
      </c>
      <c r="B36" s="3"/>
      <c r="C36" s="22">
        <v>1385671669</v>
      </c>
      <c r="D36" s="22"/>
      <c r="E36" s="23">
        <v>1393739547</v>
      </c>
      <c r="F36" s="24">
        <v>1393739547</v>
      </c>
      <c r="G36" s="24">
        <v>87445905</v>
      </c>
      <c r="H36" s="24">
        <v>68907751</v>
      </c>
      <c r="I36" s="24">
        <v>124183323</v>
      </c>
      <c r="J36" s="24">
        <v>280536979</v>
      </c>
      <c r="K36" s="24">
        <v>85483223</v>
      </c>
      <c r="L36" s="24">
        <v>102149196</v>
      </c>
      <c r="M36" s="24">
        <v>108303256</v>
      </c>
      <c r="N36" s="24">
        <v>295935675</v>
      </c>
      <c r="O36" s="24"/>
      <c r="P36" s="24"/>
      <c r="Q36" s="24"/>
      <c r="R36" s="24"/>
      <c r="S36" s="24"/>
      <c r="T36" s="24"/>
      <c r="U36" s="24"/>
      <c r="V36" s="24"/>
      <c r="W36" s="24">
        <v>576472654</v>
      </c>
      <c r="X36" s="24">
        <v>557909016</v>
      </c>
      <c r="Y36" s="24">
        <v>18563638</v>
      </c>
      <c r="Z36" s="6">
        <v>3.33</v>
      </c>
      <c r="AA36" s="22">
        <v>1393739547</v>
      </c>
    </row>
    <row r="37" spans="1:27" ht="12.75">
      <c r="A37" s="5" t="s">
        <v>41</v>
      </c>
      <c r="B37" s="3"/>
      <c r="C37" s="25">
        <v>908346164</v>
      </c>
      <c r="D37" s="25"/>
      <c r="E37" s="26">
        <v>1030677000</v>
      </c>
      <c r="F37" s="27">
        <v>1030677000</v>
      </c>
      <c r="G37" s="27">
        <v>80944339</v>
      </c>
      <c r="H37" s="27">
        <v>92441010</v>
      </c>
      <c r="I37" s="27">
        <v>114705064</v>
      </c>
      <c r="J37" s="27">
        <v>288090413</v>
      </c>
      <c r="K37" s="27">
        <v>97116166</v>
      </c>
      <c r="L37" s="27">
        <v>136675841</v>
      </c>
      <c r="M37" s="27">
        <v>96254361</v>
      </c>
      <c r="N37" s="27">
        <v>330046368</v>
      </c>
      <c r="O37" s="27"/>
      <c r="P37" s="27"/>
      <c r="Q37" s="27"/>
      <c r="R37" s="27"/>
      <c r="S37" s="27"/>
      <c r="T37" s="27"/>
      <c r="U37" s="27"/>
      <c r="V37" s="27"/>
      <c r="W37" s="27">
        <v>618136781</v>
      </c>
      <c r="X37" s="27">
        <v>527117000</v>
      </c>
      <c r="Y37" s="27">
        <v>91019781</v>
      </c>
      <c r="Z37" s="7">
        <v>17.27</v>
      </c>
      <c r="AA37" s="25">
        <v>1030677000</v>
      </c>
    </row>
    <row r="38" spans="1:27" ht="12.75">
      <c r="A38" s="2" t="s">
        <v>42</v>
      </c>
      <c r="B38" s="8"/>
      <c r="C38" s="19">
        <f aca="true" t="shared" si="7" ref="C38:Y38">SUM(C39:C41)</f>
        <v>4040254547</v>
      </c>
      <c r="D38" s="19">
        <f>SUM(D39:D41)</f>
        <v>0</v>
      </c>
      <c r="E38" s="20">
        <f t="shared" si="7"/>
        <v>5808014128</v>
      </c>
      <c r="F38" s="21">
        <f t="shared" si="7"/>
        <v>5808014128</v>
      </c>
      <c r="G38" s="21">
        <f t="shared" si="7"/>
        <v>275244279</v>
      </c>
      <c r="H38" s="21">
        <f t="shared" si="7"/>
        <v>384043482</v>
      </c>
      <c r="I38" s="21">
        <f t="shared" si="7"/>
        <v>369324808</v>
      </c>
      <c r="J38" s="21">
        <f t="shared" si="7"/>
        <v>1028612569</v>
      </c>
      <c r="K38" s="21">
        <f t="shared" si="7"/>
        <v>384256189</v>
      </c>
      <c r="L38" s="21">
        <f t="shared" si="7"/>
        <v>414743609</v>
      </c>
      <c r="M38" s="21">
        <f t="shared" si="7"/>
        <v>421414164</v>
      </c>
      <c r="N38" s="21">
        <f t="shared" si="7"/>
        <v>1220413962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2249026531</v>
      </c>
      <c r="X38" s="21">
        <f t="shared" si="7"/>
        <v>2562143664</v>
      </c>
      <c r="Y38" s="21">
        <f t="shared" si="7"/>
        <v>-313117133</v>
      </c>
      <c r="Z38" s="4">
        <f>+IF(X38&lt;&gt;0,+(Y38/X38)*100,0)</f>
        <v>-12.22090460420021</v>
      </c>
      <c r="AA38" s="19">
        <f>SUM(AA39:AA41)</f>
        <v>5808014128</v>
      </c>
    </row>
    <row r="39" spans="1:27" ht="12.75">
      <c r="A39" s="5" t="s">
        <v>43</v>
      </c>
      <c r="B39" s="3"/>
      <c r="C39" s="22">
        <v>947437849</v>
      </c>
      <c r="D39" s="22"/>
      <c r="E39" s="23">
        <v>1528492128</v>
      </c>
      <c r="F39" s="24">
        <v>1528492128</v>
      </c>
      <c r="G39" s="24">
        <v>54441652</v>
      </c>
      <c r="H39" s="24">
        <v>84836940</v>
      </c>
      <c r="I39" s="24">
        <v>97399003</v>
      </c>
      <c r="J39" s="24">
        <v>236677595</v>
      </c>
      <c r="K39" s="24">
        <v>80978917</v>
      </c>
      <c r="L39" s="24">
        <v>103054202</v>
      </c>
      <c r="M39" s="24">
        <v>82258756</v>
      </c>
      <c r="N39" s="24">
        <v>266291875</v>
      </c>
      <c r="O39" s="24"/>
      <c r="P39" s="24"/>
      <c r="Q39" s="24"/>
      <c r="R39" s="24"/>
      <c r="S39" s="24"/>
      <c r="T39" s="24"/>
      <c r="U39" s="24"/>
      <c r="V39" s="24"/>
      <c r="W39" s="24">
        <v>502969470</v>
      </c>
      <c r="X39" s="24">
        <v>763838034</v>
      </c>
      <c r="Y39" s="24">
        <v>-260868564</v>
      </c>
      <c r="Z39" s="6">
        <v>-34.15</v>
      </c>
      <c r="AA39" s="22">
        <v>1528492128</v>
      </c>
    </row>
    <row r="40" spans="1:27" ht="12.75">
      <c r="A40" s="5" t="s">
        <v>44</v>
      </c>
      <c r="B40" s="3"/>
      <c r="C40" s="22">
        <v>2969685337</v>
      </c>
      <c r="D40" s="22"/>
      <c r="E40" s="23">
        <v>4096735000</v>
      </c>
      <c r="F40" s="24">
        <v>4096735000</v>
      </c>
      <c r="G40" s="24">
        <v>220802627</v>
      </c>
      <c r="H40" s="24">
        <v>299206542</v>
      </c>
      <c r="I40" s="24">
        <v>271925805</v>
      </c>
      <c r="J40" s="24">
        <v>791934974</v>
      </c>
      <c r="K40" s="24">
        <v>303277272</v>
      </c>
      <c r="L40" s="24">
        <v>311689407</v>
      </c>
      <c r="M40" s="24">
        <v>339155408</v>
      </c>
      <c r="N40" s="24">
        <v>954122087</v>
      </c>
      <c r="O40" s="24"/>
      <c r="P40" s="24"/>
      <c r="Q40" s="24"/>
      <c r="R40" s="24"/>
      <c r="S40" s="24"/>
      <c r="T40" s="24"/>
      <c r="U40" s="24"/>
      <c r="V40" s="24"/>
      <c r="W40" s="24">
        <v>1746057061</v>
      </c>
      <c r="X40" s="24">
        <v>1732438498</v>
      </c>
      <c r="Y40" s="24">
        <v>13618563</v>
      </c>
      <c r="Z40" s="6">
        <v>0.79</v>
      </c>
      <c r="AA40" s="22">
        <v>4096735000</v>
      </c>
    </row>
    <row r="41" spans="1:27" ht="12.75">
      <c r="A41" s="5" t="s">
        <v>45</v>
      </c>
      <c r="B41" s="3"/>
      <c r="C41" s="22">
        <v>123131361</v>
      </c>
      <c r="D41" s="22"/>
      <c r="E41" s="23">
        <v>182787000</v>
      </c>
      <c r="F41" s="24">
        <v>182787000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65867132</v>
      </c>
      <c r="Y41" s="24">
        <v>-65867132</v>
      </c>
      <c r="Z41" s="6">
        <v>-100</v>
      </c>
      <c r="AA41" s="22">
        <v>182787000</v>
      </c>
    </row>
    <row r="42" spans="1:27" ht="12.75">
      <c r="A42" s="2" t="s">
        <v>46</v>
      </c>
      <c r="B42" s="8"/>
      <c r="C42" s="19">
        <f aca="true" t="shared" si="8" ref="C42:Y42">SUM(C43:C46)</f>
        <v>24682402258</v>
      </c>
      <c r="D42" s="19">
        <f>SUM(D43:D46)</f>
        <v>0</v>
      </c>
      <c r="E42" s="20">
        <f t="shared" si="8"/>
        <v>27601586000</v>
      </c>
      <c r="F42" s="21">
        <f t="shared" si="8"/>
        <v>27601586000</v>
      </c>
      <c r="G42" s="21">
        <f t="shared" si="8"/>
        <v>3046067637</v>
      </c>
      <c r="H42" s="21">
        <f t="shared" si="8"/>
        <v>2700193028</v>
      </c>
      <c r="I42" s="21">
        <f t="shared" si="8"/>
        <v>2491815351</v>
      </c>
      <c r="J42" s="21">
        <f t="shared" si="8"/>
        <v>8238076016</v>
      </c>
      <c r="K42" s="21">
        <f t="shared" si="8"/>
        <v>2193775392</v>
      </c>
      <c r="L42" s="21">
        <f t="shared" si="8"/>
        <v>1966402705</v>
      </c>
      <c r="M42" s="21">
        <f t="shared" si="8"/>
        <v>2001254891</v>
      </c>
      <c r="N42" s="21">
        <f t="shared" si="8"/>
        <v>6161432988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14399509004</v>
      </c>
      <c r="X42" s="21">
        <f t="shared" si="8"/>
        <v>14316011825</v>
      </c>
      <c r="Y42" s="21">
        <f t="shared" si="8"/>
        <v>83497179</v>
      </c>
      <c r="Z42" s="4">
        <f>+IF(X42&lt;&gt;0,+(Y42/X42)*100,0)</f>
        <v>0.5832432944361584</v>
      </c>
      <c r="AA42" s="19">
        <f>SUM(AA43:AA46)</f>
        <v>27601586000</v>
      </c>
    </row>
    <row r="43" spans="1:27" ht="12.75">
      <c r="A43" s="5" t="s">
        <v>47</v>
      </c>
      <c r="B43" s="3"/>
      <c r="C43" s="22">
        <v>13994713801</v>
      </c>
      <c r="D43" s="22"/>
      <c r="E43" s="23">
        <v>15567298000</v>
      </c>
      <c r="F43" s="24">
        <v>15567298000</v>
      </c>
      <c r="G43" s="24">
        <v>2015114705</v>
      </c>
      <c r="H43" s="24">
        <v>1695564608</v>
      </c>
      <c r="I43" s="24">
        <v>1453068019</v>
      </c>
      <c r="J43" s="24">
        <v>5163747332</v>
      </c>
      <c r="K43" s="24">
        <v>1107061498</v>
      </c>
      <c r="L43" s="24">
        <v>948932888</v>
      </c>
      <c r="M43" s="24">
        <v>962693884</v>
      </c>
      <c r="N43" s="24">
        <v>3018688270</v>
      </c>
      <c r="O43" s="24"/>
      <c r="P43" s="24"/>
      <c r="Q43" s="24"/>
      <c r="R43" s="24"/>
      <c r="S43" s="24"/>
      <c r="T43" s="24"/>
      <c r="U43" s="24"/>
      <c r="V43" s="24"/>
      <c r="W43" s="24">
        <v>8182435602</v>
      </c>
      <c r="X43" s="24">
        <v>8290593002</v>
      </c>
      <c r="Y43" s="24">
        <v>-108157400</v>
      </c>
      <c r="Z43" s="6">
        <v>-1.3</v>
      </c>
      <c r="AA43" s="22">
        <v>15567298000</v>
      </c>
    </row>
    <row r="44" spans="1:27" ht="12.75">
      <c r="A44" s="5" t="s">
        <v>48</v>
      </c>
      <c r="B44" s="3"/>
      <c r="C44" s="22">
        <v>5227103031</v>
      </c>
      <c r="D44" s="22"/>
      <c r="E44" s="23">
        <v>5919594000</v>
      </c>
      <c r="F44" s="24">
        <v>5919594000</v>
      </c>
      <c r="G44" s="24">
        <v>703912073</v>
      </c>
      <c r="H44" s="24">
        <v>691143030</v>
      </c>
      <c r="I44" s="24">
        <v>698744458</v>
      </c>
      <c r="J44" s="24">
        <v>2093799561</v>
      </c>
      <c r="K44" s="24">
        <v>740212996</v>
      </c>
      <c r="L44" s="24">
        <v>693425557</v>
      </c>
      <c r="M44" s="24">
        <v>713265378</v>
      </c>
      <c r="N44" s="24">
        <v>2146903931</v>
      </c>
      <c r="O44" s="24"/>
      <c r="P44" s="24"/>
      <c r="Q44" s="24"/>
      <c r="R44" s="24"/>
      <c r="S44" s="24"/>
      <c r="T44" s="24"/>
      <c r="U44" s="24"/>
      <c r="V44" s="24"/>
      <c r="W44" s="24">
        <v>4240703492</v>
      </c>
      <c r="X44" s="24">
        <v>2969476800</v>
      </c>
      <c r="Y44" s="24">
        <v>1271226692</v>
      </c>
      <c r="Z44" s="6">
        <v>42.81</v>
      </c>
      <c r="AA44" s="22">
        <v>5919594000</v>
      </c>
    </row>
    <row r="45" spans="1:27" ht="12.75">
      <c r="A45" s="5" t="s">
        <v>49</v>
      </c>
      <c r="B45" s="3"/>
      <c r="C45" s="25">
        <v>3484735354</v>
      </c>
      <c r="D45" s="25"/>
      <c r="E45" s="26">
        <v>3946396000</v>
      </c>
      <c r="F45" s="27">
        <v>3946396000</v>
      </c>
      <c r="G45" s="27">
        <v>168113558</v>
      </c>
      <c r="H45" s="27">
        <v>153687973</v>
      </c>
      <c r="I45" s="27">
        <v>155862473</v>
      </c>
      <c r="J45" s="27">
        <v>477664004</v>
      </c>
      <c r="K45" s="27">
        <v>157939273</v>
      </c>
      <c r="L45" s="27">
        <v>145065777</v>
      </c>
      <c r="M45" s="27">
        <v>153533215</v>
      </c>
      <c r="N45" s="27">
        <v>456538265</v>
      </c>
      <c r="O45" s="27"/>
      <c r="P45" s="27"/>
      <c r="Q45" s="27"/>
      <c r="R45" s="27"/>
      <c r="S45" s="27"/>
      <c r="T45" s="27"/>
      <c r="U45" s="27"/>
      <c r="V45" s="27"/>
      <c r="W45" s="27">
        <v>934202269</v>
      </c>
      <c r="X45" s="27">
        <v>1979651200</v>
      </c>
      <c r="Y45" s="27">
        <v>-1045448931</v>
      </c>
      <c r="Z45" s="7">
        <v>-52.81</v>
      </c>
      <c r="AA45" s="25">
        <v>3946396000</v>
      </c>
    </row>
    <row r="46" spans="1:27" ht="12.75">
      <c r="A46" s="5" t="s">
        <v>50</v>
      </c>
      <c r="B46" s="3"/>
      <c r="C46" s="22">
        <v>1975850072</v>
      </c>
      <c r="D46" s="22"/>
      <c r="E46" s="23">
        <v>2168298000</v>
      </c>
      <c r="F46" s="24">
        <v>2168298000</v>
      </c>
      <c r="G46" s="24">
        <v>158927301</v>
      </c>
      <c r="H46" s="24">
        <v>159797417</v>
      </c>
      <c r="I46" s="24">
        <v>184140401</v>
      </c>
      <c r="J46" s="24">
        <v>502865119</v>
      </c>
      <c r="K46" s="24">
        <v>188561625</v>
      </c>
      <c r="L46" s="24">
        <v>178978483</v>
      </c>
      <c r="M46" s="24">
        <v>171762414</v>
      </c>
      <c r="N46" s="24">
        <v>539302522</v>
      </c>
      <c r="O46" s="24"/>
      <c r="P46" s="24"/>
      <c r="Q46" s="24"/>
      <c r="R46" s="24"/>
      <c r="S46" s="24"/>
      <c r="T46" s="24"/>
      <c r="U46" s="24"/>
      <c r="V46" s="24"/>
      <c r="W46" s="24">
        <v>1042167641</v>
      </c>
      <c r="X46" s="24">
        <v>1076290823</v>
      </c>
      <c r="Y46" s="24">
        <v>-34123182</v>
      </c>
      <c r="Z46" s="6">
        <v>-3.17</v>
      </c>
      <c r="AA46" s="22">
        <v>2168298000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44914256991</v>
      </c>
      <c r="D48" s="44">
        <f>+D28+D32+D38+D42+D47</f>
        <v>0</v>
      </c>
      <c r="E48" s="45">
        <f t="shared" si="9"/>
        <v>51344950012</v>
      </c>
      <c r="F48" s="46">
        <f t="shared" si="9"/>
        <v>51344950012</v>
      </c>
      <c r="G48" s="46">
        <f t="shared" si="9"/>
        <v>4293095457</v>
      </c>
      <c r="H48" s="46">
        <f t="shared" si="9"/>
        <v>4188707559</v>
      </c>
      <c r="I48" s="46">
        <f t="shared" si="9"/>
        <v>4560263225</v>
      </c>
      <c r="J48" s="46">
        <f t="shared" si="9"/>
        <v>13042066241</v>
      </c>
      <c r="K48" s="46">
        <f t="shared" si="9"/>
        <v>4169173221</v>
      </c>
      <c r="L48" s="46">
        <f t="shared" si="9"/>
        <v>3889197618</v>
      </c>
      <c r="M48" s="46">
        <f t="shared" si="9"/>
        <v>3639161029</v>
      </c>
      <c r="N48" s="46">
        <f t="shared" si="9"/>
        <v>11697531868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24739598109</v>
      </c>
      <c r="X48" s="46">
        <f t="shared" si="9"/>
        <v>25743586791</v>
      </c>
      <c r="Y48" s="46">
        <f t="shared" si="9"/>
        <v>-1003988682</v>
      </c>
      <c r="Z48" s="47">
        <f>+IF(X48&lt;&gt;0,+(Y48/X48)*100,0)</f>
        <v>-3.8999564829520805</v>
      </c>
      <c r="AA48" s="44">
        <f>+AA28+AA32+AA38+AA42+AA47</f>
        <v>51344950012</v>
      </c>
    </row>
    <row r="49" spans="1:27" ht="12.75">
      <c r="A49" s="14" t="s">
        <v>58</v>
      </c>
      <c r="B49" s="15"/>
      <c r="C49" s="48">
        <f aca="true" t="shared" si="10" ref="C49:Y49">+C25-C48</f>
        <v>2772085015</v>
      </c>
      <c r="D49" s="48">
        <f>+D25-D48</f>
        <v>0</v>
      </c>
      <c r="E49" s="49">
        <f t="shared" si="10"/>
        <v>4315675420</v>
      </c>
      <c r="F49" s="50">
        <f t="shared" si="10"/>
        <v>4315675420</v>
      </c>
      <c r="G49" s="50">
        <f t="shared" si="10"/>
        <v>1256222333</v>
      </c>
      <c r="H49" s="50">
        <f t="shared" si="10"/>
        <v>-42027692</v>
      </c>
      <c r="I49" s="50">
        <f t="shared" si="10"/>
        <v>-745140740</v>
      </c>
      <c r="J49" s="50">
        <f t="shared" si="10"/>
        <v>469053901</v>
      </c>
      <c r="K49" s="50">
        <f t="shared" si="10"/>
        <v>-175581679</v>
      </c>
      <c r="L49" s="50">
        <f t="shared" si="10"/>
        <v>445287978</v>
      </c>
      <c r="M49" s="50">
        <f t="shared" si="10"/>
        <v>2171375904</v>
      </c>
      <c r="N49" s="50">
        <f t="shared" si="10"/>
        <v>2441082203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2910136104</v>
      </c>
      <c r="X49" s="50">
        <f>IF(F25=F48,0,X25-X48)</f>
        <v>1898195186</v>
      </c>
      <c r="Y49" s="50">
        <f t="shared" si="10"/>
        <v>1011940918</v>
      </c>
      <c r="Z49" s="51">
        <f>+IF(X49&lt;&gt;0,+(Y49/X49)*100,0)</f>
        <v>53.31068825079193</v>
      </c>
      <c r="AA49" s="48">
        <f>+AA25-AA48</f>
        <v>4315675420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11253250454</v>
      </c>
      <c r="D5" s="19">
        <f>SUM(D6:D8)</f>
        <v>0</v>
      </c>
      <c r="E5" s="20">
        <f t="shared" si="0"/>
        <v>11524873298</v>
      </c>
      <c r="F5" s="21">
        <f t="shared" si="0"/>
        <v>11524873298</v>
      </c>
      <c r="G5" s="21">
        <f t="shared" si="0"/>
        <v>1634135062</v>
      </c>
      <c r="H5" s="21">
        <f t="shared" si="0"/>
        <v>1151279907</v>
      </c>
      <c r="I5" s="21">
        <f t="shared" si="0"/>
        <v>618166683</v>
      </c>
      <c r="J5" s="21">
        <f t="shared" si="0"/>
        <v>3403581652</v>
      </c>
      <c r="K5" s="21">
        <f t="shared" si="0"/>
        <v>667523535</v>
      </c>
      <c r="L5" s="21">
        <f t="shared" si="0"/>
        <v>670356803</v>
      </c>
      <c r="M5" s="21">
        <f t="shared" si="0"/>
        <v>1830747511</v>
      </c>
      <c r="N5" s="21">
        <f t="shared" si="0"/>
        <v>3168627849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6572209501</v>
      </c>
      <c r="X5" s="21">
        <f t="shared" si="0"/>
        <v>6311800282</v>
      </c>
      <c r="Y5" s="21">
        <f t="shared" si="0"/>
        <v>260409219</v>
      </c>
      <c r="Z5" s="4">
        <f>+IF(X5&lt;&gt;0,+(Y5/X5)*100,0)</f>
        <v>4.125751883224749</v>
      </c>
      <c r="AA5" s="19">
        <f>SUM(AA6:AA8)</f>
        <v>11524873298</v>
      </c>
    </row>
    <row r="6" spans="1:27" ht="12.75">
      <c r="A6" s="5" t="s">
        <v>33</v>
      </c>
      <c r="B6" s="3"/>
      <c r="C6" s="22">
        <v>22952278</v>
      </c>
      <c r="D6" s="22"/>
      <c r="E6" s="23">
        <v>54054050</v>
      </c>
      <c r="F6" s="24">
        <v>54054050</v>
      </c>
      <c r="G6" s="24"/>
      <c r="H6" s="24">
        <v>306129</v>
      </c>
      <c r="I6" s="24"/>
      <c r="J6" s="24">
        <v>306129</v>
      </c>
      <c r="K6" s="24">
        <v>2416852</v>
      </c>
      <c r="L6" s="24">
        <v>2649989</v>
      </c>
      <c r="M6" s="24">
        <v>8463432</v>
      </c>
      <c r="N6" s="24">
        <v>13530273</v>
      </c>
      <c r="O6" s="24"/>
      <c r="P6" s="24"/>
      <c r="Q6" s="24"/>
      <c r="R6" s="24"/>
      <c r="S6" s="24"/>
      <c r="T6" s="24"/>
      <c r="U6" s="24"/>
      <c r="V6" s="24"/>
      <c r="W6" s="24">
        <v>13836402</v>
      </c>
      <c r="X6" s="24">
        <v>27952025</v>
      </c>
      <c r="Y6" s="24">
        <v>-14115623</v>
      </c>
      <c r="Z6" s="6">
        <v>-50.5</v>
      </c>
      <c r="AA6" s="22">
        <v>54054050</v>
      </c>
    </row>
    <row r="7" spans="1:27" ht="12.75">
      <c r="A7" s="5" t="s">
        <v>34</v>
      </c>
      <c r="B7" s="3"/>
      <c r="C7" s="25">
        <v>6995850218</v>
      </c>
      <c r="D7" s="25"/>
      <c r="E7" s="26">
        <v>7111570083</v>
      </c>
      <c r="F7" s="27">
        <v>7111570083</v>
      </c>
      <c r="G7" s="27">
        <v>585948791</v>
      </c>
      <c r="H7" s="27">
        <v>616073369</v>
      </c>
      <c r="I7" s="27">
        <v>574200760</v>
      </c>
      <c r="J7" s="27">
        <v>1776222920</v>
      </c>
      <c r="K7" s="27">
        <v>616241467</v>
      </c>
      <c r="L7" s="27">
        <v>596683244</v>
      </c>
      <c r="M7" s="27">
        <v>485762619</v>
      </c>
      <c r="N7" s="27">
        <v>1698687330</v>
      </c>
      <c r="O7" s="27"/>
      <c r="P7" s="27"/>
      <c r="Q7" s="27"/>
      <c r="R7" s="27"/>
      <c r="S7" s="27"/>
      <c r="T7" s="27"/>
      <c r="U7" s="27"/>
      <c r="V7" s="27"/>
      <c r="W7" s="27">
        <v>3474910250</v>
      </c>
      <c r="X7" s="27">
        <v>6261760643</v>
      </c>
      <c r="Y7" s="27">
        <v>-2786850393</v>
      </c>
      <c r="Z7" s="7">
        <v>-44.51</v>
      </c>
      <c r="AA7" s="25">
        <v>7111570083</v>
      </c>
    </row>
    <row r="8" spans="1:27" ht="12.75">
      <c r="A8" s="5" t="s">
        <v>35</v>
      </c>
      <c r="B8" s="3"/>
      <c r="C8" s="22">
        <v>4234447958</v>
      </c>
      <c r="D8" s="22"/>
      <c r="E8" s="23">
        <v>4359249165</v>
      </c>
      <c r="F8" s="24">
        <v>4359249165</v>
      </c>
      <c r="G8" s="24">
        <v>1048186271</v>
      </c>
      <c r="H8" s="24">
        <v>534900409</v>
      </c>
      <c r="I8" s="24">
        <v>43965923</v>
      </c>
      <c r="J8" s="24">
        <v>1627052603</v>
      </c>
      <c r="K8" s="24">
        <v>48865216</v>
      </c>
      <c r="L8" s="24">
        <v>71023570</v>
      </c>
      <c r="M8" s="24">
        <v>1336521460</v>
      </c>
      <c r="N8" s="24">
        <v>1456410246</v>
      </c>
      <c r="O8" s="24"/>
      <c r="P8" s="24"/>
      <c r="Q8" s="24"/>
      <c r="R8" s="24"/>
      <c r="S8" s="24"/>
      <c r="T8" s="24"/>
      <c r="U8" s="24"/>
      <c r="V8" s="24"/>
      <c r="W8" s="24">
        <v>3083462849</v>
      </c>
      <c r="X8" s="24">
        <v>22087614</v>
      </c>
      <c r="Y8" s="24">
        <v>3061375235</v>
      </c>
      <c r="Z8" s="6">
        <v>13860.14</v>
      </c>
      <c r="AA8" s="22">
        <v>4359249165</v>
      </c>
    </row>
    <row r="9" spans="1:27" ht="12.75">
      <c r="A9" s="2" t="s">
        <v>36</v>
      </c>
      <c r="B9" s="3"/>
      <c r="C9" s="19">
        <f aca="true" t="shared" si="1" ref="C9:Y9">SUM(C10:C14)</f>
        <v>1582501783</v>
      </c>
      <c r="D9" s="19">
        <f>SUM(D10:D14)</f>
        <v>0</v>
      </c>
      <c r="E9" s="20">
        <f t="shared" si="1"/>
        <v>1681120414</v>
      </c>
      <c r="F9" s="21">
        <f t="shared" si="1"/>
        <v>1681120414</v>
      </c>
      <c r="G9" s="21">
        <f t="shared" si="1"/>
        <v>71945349</v>
      </c>
      <c r="H9" s="21">
        <f t="shared" si="1"/>
        <v>13285706</v>
      </c>
      <c r="I9" s="21">
        <f t="shared" si="1"/>
        <v>89879952</v>
      </c>
      <c r="J9" s="21">
        <f t="shared" si="1"/>
        <v>175111007</v>
      </c>
      <c r="K9" s="21">
        <f t="shared" si="1"/>
        <v>176246481</v>
      </c>
      <c r="L9" s="21">
        <f t="shared" si="1"/>
        <v>154901593</v>
      </c>
      <c r="M9" s="21">
        <f t="shared" si="1"/>
        <v>188829113</v>
      </c>
      <c r="N9" s="21">
        <f t="shared" si="1"/>
        <v>519977187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695088194</v>
      </c>
      <c r="X9" s="21">
        <f t="shared" si="1"/>
        <v>864884243</v>
      </c>
      <c r="Y9" s="21">
        <f t="shared" si="1"/>
        <v>-169796049</v>
      </c>
      <c r="Z9" s="4">
        <f>+IF(X9&lt;&gt;0,+(Y9/X9)*100,0)</f>
        <v>-19.632228286531518</v>
      </c>
      <c r="AA9" s="19">
        <f>SUM(AA10:AA14)</f>
        <v>1681120414</v>
      </c>
    </row>
    <row r="10" spans="1:27" ht="12.75">
      <c r="A10" s="5" t="s">
        <v>37</v>
      </c>
      <c r="B10" s="3"/>
      <c r="C10" s="22">
        <v>41032993</v>
      </c>
      <c r="D10" s="22"/>
      <c r="E10" s="23">
        <v>22671065</v>
      </c>
      <c r="F10" s="24">
        <v>22671065</v>
      </c>
      <c r="G10" s="24">
        <v>1231257</v>
      </c>
      <c r="H10" s="24">
        <v>1080814</v>
      </c>
      <c r="I10" s="24">
        <v>1023161</v>
      </c>
      <c r="J10" s="24">
        <v>3335232</v>
      </c>
      <c r="K10" s="24">
        <v>1250148</v>
      </c>
      <c r="L10" s="24">
        <v>1193355</v>
      </c>
      <c r="M10" s="24">
        <v>891070</v>
      </c>
      <c r="N10" s="24">
        <v>3334573</v>
      </c>
      <c r="O10" s="24"/>
      <c r="P10" s="24"/>
      <c r="Q10" s="24"/>
      <c r="R10" s="24"/>
      <c r="S10" s="24"/>
      <c r="T10" s="24"/>
      <c r="U10" s="24"/>
      <c r="V10" s="24"/>
      <c r="W10" s="24">
        <v>6669805</v>
      </c>
      <c r="X10" s="24">
        <v>9015558</v>
      </c>
      <c r="Y10" s="24">
        <v>-2345753</v>
      </c>
      <c r="Z10" s="6">
        <v>-26.02</v>
      </c>
      <c r="AA10" s="22">
        <v>22671065</v>
      </c>
    </row>
    <row r="11" spans="1:27" ht="12.75">
      <c r="A11" s="5" t="s">
        <v>38</v>
      </c>
      <c r="B11" s="3"/>
      <c r="C11" s="22">
        <v>35424007</v>
      </c>
      <c r="D11" s="22"/>
      <c r="E11" s="23">
        <v>25661676</v>
      </c>
      <c r="F11" s="24">
        <v>25661676</v>
      </c>
      <c r="G11" s="24">
        <v>674574</v>
      </c>
      <c r="H11" s="24">
        <v>909280</v>
      </c>
      <c r="I11" s="24">
        <v>1299266</v>
      </c>
      <c r="J11" s="24">
        <v>2883120</v>
      </c>
      <c r="K11" s="24">
        <v>2240768</v>
      </c>
      <c r="L11" s="24">
        <v>2725945</v>
      </c>
      <c r="M11" s="24">
        <v>718047</v>
      </c>
      <c r="N11" s="24">
        <v>5684760</v>
      </c>
      <c r="O11" s="24"/>
      <c r="P11" s="24"/>
      <c r="Q11" s="24"/>
      <c r="R11" s="24"/>
      <c r="S11" s="24"/>
      <c r="T11" s="24"/>
      <c r="U11" s="24"/>
      <c r="V11" s="24"/>
      <c r="W11" s="24">
        <v>8567880</v>
      </c>
      <c r="X11" s="24">
        <v>12830838</v>
      </c>
      <c r="Y11" s="24">
        <v>-4262958</v>
      </c>
      <c r="Z11" s="6">
        <v>-33.22</v>
      </c>
      <c r="AA11" s="22">
        <v>25661676</v>
      </c>
    </row>
    <row r="12" spans="1:27" ht="12.75">
      <c r="A12" s="5" t="s">
        <v>39</v>
      </c>
      <c r="B12" s="3"/>
      <c r="C12" s="22">
        <v>225056232</v>
      </c>
      <c r="D12" s="22"/>
      <c r="E12" s="23">
        <v>369254144</v>
      </c>
      <c r="F12" s="24">
        <v>369254144</v>
      </c>
      <c r="G12" s="24">
        <v>565739</v>
      </c>
      <c r="H12" s="24">
        <v>20109951</v>
      </c>
      <c r="I12" s="24">
        <v>27304147</v>
      </c>
      <c r="J12" s="24">
        <v>47979837</v>
      </c>
      <c r="K12" s="24">
        <v>30338398</v>
      </c>
      <c r="L12" s="24">
        <v>36341383</v>
      </c>
      <c r="M12" s="24">
        <v>31680387</v>
      </c>
      <c r="N12" s="24">
        <v>98360168</v>
      </c>
      <c r="O12" s="24"/>
      <c r="P12" s="24"/>
      <c r="Q12" s="24"/>
      <c r="R12" s="24"/>
      <c r="S12" s="24"/>
      <c r="T12" s="24"/>
      <c r="U12" s="24"/>
      <c r="V12" s="24"/>
      <c r="W12" s="24">
        <v>146340005</v>
      </c>
      <c r="X12" s="24">
        <v>184627073</v>
      </c>
      <c r="Y12" s="24">
        <v>-38287068</v>
      </c>
      <c r="Z12" s="6">
        <v>-20.74</v>
      </c>
      <c r="AA12" s="22">
        <v>369254144</v>
      </c>
    </row>
    <row r="13" spans="1:27" ht="12.75">
      <c r="A13" s="5" t="s">
        <v>40</v>
      </c>
      <c r="B13" s="3"/>
      <c r="C13" s="22">
        <v>1064418791</v>
      </c>
      <c r="D13" s="22"/>
      <c r="E13" s="23">
        <v>1056042485</v>
      </c>
      <c r="F13" s="24">
        <v>1056042485</v>
      </c>
      <c r="G13" s="24">
        <v>69121123</v>
      </c>
      <c r="H13" s="24">
        <v>-50697471</v>
      </c>
      <c r="I13" s="24">
        <v>58671612</v>
      </c>
      <c r="J13" s="24">
        <v>77095264</v>
      </c>
      <c r="K13" s="24">
        <v>94711620</v>
      </c>
      <c r="L13" s="24">
        <v>112804136</v>
      </c>
      <c r="M13" s="24">
        <v>138285297</v>
      </c>
      <c r="N13" s="24">
        <v>345801053</v>
      </c>
      <c r="O13" s="24"/>
      <c r="P13" s="24"/>
      <c r="Q13" s="24"/>
      <c r="R13" s="24"/>
      <c r="S13" s="24"/>
      <c r="T13" s="24"/>
      <c r="U13" s="24"/>
      <c r="V13" s="24"/>
      <c r="W13" s="24">
        <v>422896317</v>
      </c>
      <c r="X13" s="24">
        <v>517475360</v>
      </c>
      <c r="Y13" s="24">
        <v>-94579043</v>
      </c>
      <c r="Z13" s="6">
        <v>-18.28</v>
      </c>
      <c r="AA13" s="22">
        <v>1056042485</v>
      </c>
    </row>
    <row r="14" spans="1:27" ht="12.75">
      <c r="A14" s="5" t="s">
        <v>41</v>
      </c>
      <c r="B14" s="3"/>
      <c r="C14" s="25">
        <v>216569760</v>
      </c>
      <c r="D14" s="25"/>
      <c r="E14" s="26">
        <v>207491044</v>
      </c>
      <c r="F14" s="27">
        <v>207491044</v>
      </c>
      <c r="G14" s="27">
        <v>352656</v>
      </c>
      <c r="H14" s="27">
        <v>41883132</v>
      </c>
      <c r="I14" s="27">
        <v>1581766</v>
      </c>
      <c r="J14" s="27">
        <v>43817554</v>
      </c>
      <c r="K14" s="27">
        <v>47705547</v>
      </c>
      <c r="L14" s="27">
        <v>1836774</v>
      </c>
      <c r="M14" s="27">
        <v>17254312</v>
      </c>
      <c r="N14" s="27">
        <v>66796633</v>
      </c>
      <c r="O14" s="27"/>
      <c r="P14" s="27"/>
      <c r="Q14" s="27"/>
      <c r="R14" s="27"/>
      <c r="S14" s="27"/>
      <c r="T14" s="27"/>
      <c r="U14" s="27"/>
      <c r="V14" s="27"/>
      <c r="W14" s="27">
        <v>110614187</v>
      </c>
      <c r="X14" s="27">
        <v>140935414</v>
      </c>
      <c r="Y14" s="27">
        <v>-30321227</v>
      </c>
      <c r="Z14" s="7">
        <v>-21.51</v>
      </c>
      <c r="AA14" s="25">
        <v>207491044</v>
      </c>
    </row>
    <row r="15" spans="1:27" ht="12.75">
      <c r="A15" s="2" t="s">
        <v>42</v>
      </c>
      <c r="B15" s="8"/>
      <c r="C15" s="19">
        <f aca="true" t="shared" si="2" ref="C15:Y15">SUM(C16:C18)</f>
        <v>1359298264</v>
      </c>
      <c r="D15" s="19">
        <f>SUM(D16:D18)</f>
        <v>0</v>
      </c>
      <c r="E15" s="20">
        <f t="shared" si="2"/>
        <v>1458925673</v>
      </c>
      <c r="F15" s="21">
        <f t="shared" si="2"/>
        <v>1458925673</v>
      </c>
      <c r="G15" s="21">
        <f t="shared" si="2"/>
        <v>20652232</v>
      </c>
      <c r="H15" s="21">
        <f t="shared" si="2"/>
        <v>46897923</v>
      </c>
      <c r="I15" s="21">
        <f t="shared" si="2"/>
        <v>30489283</v>
      </c>
      <c r="J15" s="21">
        <f t="shared" si="2"/>
        <v>98039438</v>
      </c>
      <c r="K15" s="21">
        <f t="shared" si="2"/>
        <v>94938992</v>
      </c>
      <c r="L15" s="21">
        <f t="shared" si="2"/>
        <v>50609641</v>
      </c>
      <c r="M15" s="21">
        <f t="shared" si="2"/>
        <v>186178160</v>
      </c>
      <c r="N15" s="21">
        <f t="shared" si="2"/>
        <v>331726793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429766231</v>
      </c>
      <c r="X15" s="21">
        <f t="shared" si="2"/>
        <v>721731343</v>
      </c>
      <c r="Y15" s="21">
        <f t="shared" si="2"/>
        <v>-291965112</v>
      </c>
      <c r="Z15" s="4">
        <f>+IF(X15&lt;&gt;0,+(Y15/X15)*100,0)</f>
        <v>-40.453433931024385</v>
      </c>
      <c r="AA15" s="19">
        <f>SUM(AA16:AA18)</f>
        <v>1458925673</v>
      </c>
    </row>
    <row r="16" spans="1:27" ht="12.75">
      <c r="A16" s="5" t="s">
        <v>43</v>
      </c>
      <c r="B16" s="3"/>
      <c r="C16" s="22">
        <v>45038091</v>
      </c>
      <c r="D16" s="22"/>
      <c r="E16" s="23">
        <v>176589572</v>
      </c>
      <c r="F16" s="24">
        <v>176589572</v>
      </c>
      <c r="G16" s="24">
        <v>7639621</v>
      </c>
      <c r="H16" s="24">
        <v>30744270</v>
      </c>
      <c r="I16" s="24">
        <v>5773894</v>
      </c>
      <c r="J16" s="24">
        <v>44157785</v>
      </c>
      <c r="K16" s="24">
        <v>22976313</v>
      </c>
      <c r="L16" s="24">
        <v>21696936</v>
      </c>
      <c r="M16" s="24">
        <v>1306907</v>
      </c>
      <c r="N16" s="24">
        <v>45980156</v>
      </c>
      <c r="O16" s="24"/>
      <c r="P16" s="24"/>
      <c r="Q16" s="24"/>
      <c r="R16" s="24"/>
      <c r="S16" s="24"/>
      <c r="T16" s="24"/>
      <c r="U16" s="24"/>
      <c r="V16" s="24"/>
      <c r="W16" s="24">
        <v>90137941</v>
      </c>
      <c r="X16" s="24">
        <v>101761056</v>
      </c>
      <c r="Y16" s="24">
        <v>-11623115</v>
      </c>
      <c r="Z16" s="6">
        <v>-11.42</v>
      </c>
      <c r="AA16" s="22">
        <v>176589572</v>
      </c>
    </row>
    <row r="17" spans="1:27" ht="12.75">
      <c r="A17" s="5" t="s">
        <v>44</v>
      </c>
      <c r="B17" s="3"/>
      <c r="C17" s="22">
        <v>1310226159</v>
      </c>
      <c r="D17" s="22"/>
      <c r="E17" s="23">
        <v>1281674053</v>
      </c>
      <c r="F17" s="24">
        <v>1281674053</v>
      </c>
      <c r="G17" s="24">
        <v>12652104</v>
      </c>
      <c r="H17" s="24">
        <v>16133925</v>
      </c>
      <c r="I17" s="24">
        <v>24695717</v>
      </c>
      <c r="J17" s="24">
        <v>53481746</v>
      </c>
      <c r="K17" s="24">
        <v>71953004</v>
      </c>
      <c r="L17" s="24">
        <v>28898139</v>
      </c>
      <c r="M17" s="24">
        <v>184861743</v>
      </c>
      <c r="N17" s="24">
        <v>285712886</v>
      </c>
      <c r="O17" s="24"/>
      <c r="P17" s="24"/>
      <c r="Q17" s="24"/>
      <c r="R17" s="24"/>
      <c r="S17" s="24"/>
      <c r="T17" s="24"/>
      <c r="U17" s="24"/>
      <c r="V17" s="24"/>
      <c r="W17" s="24">
        <v>339194632</v>
      </c>
      <c r="X17" s="24">
        <v>619639261</v>
      </c>
      <c r="Y17" s="24">
        <v>-280444629</v>
      </c>
      <c r="Z17" s="6">
        <v>-45.26</v>
      </c>
      <c r="AA17" s="22">
        <v>1281674053</v>
      </c>
    </row>
    <row r="18" spans="1:27" ht="12.75">
      <c r="A18" s="5" t="s">
        <v>45</v>
      </c>
      <c r="B18" s="3"/>
      <c r="C18" s="22">
        <v>4034014</v>
      </c>
      <c r="D18" s="22"/>
      <c r="E18" s="23">
        <v>662048</v>
      </c>
      <c r="F18" s="24">
        <v>662048</v>
      </c>
      <c r="G18" s="24">
        <v>360507</v>
      </c>
      <c r="H18" s="24">
        <v>19728</v>
      </c>
      <c r="I18" s="24">
        <v>19672</v>
      </c>
      <c r="J18" s="24">
        <v>399907</v>
      </c>
      <c r="K18" s="24">
        <v>9675</v>
      </c>
      <c r="L18" s="24">
        <v>14566</v>
      </c>
      <c r="M18" s="24">
        <v>9510</v>
      </c>
      <c r="N18" s="24">
        <v>33751</v>
      </c>
      <c r="O18" s="24"/>
      <c r="P18" s="24"/>
      <c r="Q18" s="24"/>
      <c r="R18" s="24"/>
      <c r="S18" s="24"/>
      <c r="T18" s="24"/>
      <c r="U18" s="24"/>
      <c r="V18" s="24"/>
      <c r="W18" s="24">
        <v>433658</v>
      </c>
      <c r="X18" s="24">
        <v>331026</v>
      </c>
      <c r="Y18" s="24">
        <v>102632</v>
      </c>
      <c r="Z18" s="6">
        <v>31</v>
      </c>
      <c r="AA18" s="22">
        <v>662048</v>
      </c>
    </row>
    <row r="19" spans="1:27" ht="12.75">
      <c r="A19" s="2" t="s">
        <v>46</v>
      </c>
      <c r="B19" s="8"/>
      <c r="C19" s="19">
        <f aca="true" t="shared" si="3" ref="C19:Y19">SUM(C20:C23)</f>
        <v>17991184721</v>
      </c>
      <c r="D19" s="19">
        <f>SUM(D20:D23)</f>
        <v>0</v>
      </c>
      <c r="E19" s="20">
        <f t="shared" si="3"/>
        <v>19831778506</v>
      </c>
      <c r="F19" s="21">
        <f t="shared" si="3"/>
        <v>19831778506</v>
      </c>
      <c r="G19" s="21">
        <f t="shared" si="3"/>
        <v>1661128380</v>
      </c>
      <c r="H19" s="21">
        <f t="shared" si="3"/>
        <v>1716183971</v>
      </c>
      <c r="I19" s="21">
        <f t="shared" si="3"/>
        <v>1512858346</v>
      </c>
      <c r="J19" s="21">
        <f t="shared" si="3"/>
        <v>4890170697</v>
      </c>
      <c r="K19" s="21">
        <f t="shared" si="3"/>
        <v>1542346608</v>
      </c>
      <c r="L19" s="21">
        <f t="shared" si="3"/>
        <v>1673097553</v>
      </c>
      <c r="M19" s="21">
        <f t="shared" si="3"/>
        <v>1442976267</v>
      </c>
      <c r="N19" s="21">
        <f t="shared" si="3"/>
        <v>4658420428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9548591125</v>
      </c>
      <c r="X19" s="21">
        <f t="shared" si="3"/>
        <v>9946496395</v>
      </c>
      <c r="Y19" s="21">
        <f t="shared" si="3"/>
        <v>-397905270</v>
      </c>
      <c r="Z19" s="4">
        <f>+IF(X19&lt;&gt;0,+(Y19/X19)*100,0)</f>
        <v>-4.000456584893781</v>
      </c>
      <c r="AA19" s="19">
        <f>SUM(AA20:AA23)</f>
        <v>19831778506</v>
      </c>
    </row>
    <row r="20" spans="1:27" ht="12.75">
      <c r="A20" s="5" t="s">
        <v>47</v>
      </c>
      <c r="B20" s="3"/>
      <c r="C20" s="22">
        <v>11397964299</v>
      </c>
      <c r="D20" s="22"/>
      <c r="E20" s="23">
        <v>12467449039</v>
      </c>
      <c r="F20" s="24">
        <v>12467449039</v>
      </c>
      <c r="G20" s="24">
        <v>1153959532</v>
      </c>
      <c r="H20" s="24">
        <v>1147943403</v>
      </c>
      <c r="I20" s="24">
        <v>909461880</v>
      </c>
      <c r="J20" s="24">
        <v>3211364815</v>
      </c>
      <c r="K20" s="24">
        <v>961865821</v>
      </c>
      <c r="L20" s="24">
        <v>1048040081</v>
      </c>
      <c r="M20" s="24">
        <v>936334348</v>
      </c>
      <c r="N20" s="24">
        <v>2946240250</v>
      </c>
      <c r="O20" s="24"/>
      <c r="P20" s="24"/>
      <c r="Q20" s="24"/>
      <c r="R20" s="24"/>
      <c r="S20" s="24"/>
      <c r="T20" s="24"/>
      <c r="U20" s="24"/>
      <c r="V20" s="24"/>
      <c r="W20" s="24">
        <v>6157605065</v>
      </c>
      <c r="X20" s="24">
        <v>6233237649</v>
      </c>
      <c r="Y20" s="24">
        <v>-75632584</v>
      </c>
      <c r="Z20" s="6">
        <v>-1.21</v>
      </c>
      <c r="AA20" s="22">
        <v>12467449039</v>
      </c>
    </row>
    <row r="21" spans="1:27" ht="12.75">
      <c r="A21" s="5" t="s">
        <v>48</v>
      </c>
      <c r="B21" s="3"/>
      <c r="C21" s="22">
        <v>3986415216</v>
      </c>
      <c r="D21" s="22"/>
      <c r="E21" s="23">
        <v>4390402605</v>
      </c>
      <c r="F21" s="24">
        <v>4390402605</v>
      </c>
      <c r="G21" s="24">
        <v>289979490</v>
      </c>
      <c r="H21" s="24">
        <v>336652147</v>
      </c>
      <c r="I21" s="24">
        <v>361993848</v>
      </c>
      <c r="J21" s="24">
        <v>988625485</v>
      </c>
      <c r="K21" s="24">
        <v>344566682</v>
      </c>
      <c r="L21" s="24">
        <v>374010000</v>
      </c>
      <c r="M21" s="24">
        <v>308511891</v>
      </c>
      <c r="N21" s="24">
        <v>1027088573</v>
      </c>
      <c r="O21" s="24"/>
      <c r="P21" s="24"/>
      <c r="Q21" s="24"/>
      <c r="R21" s="24"/>
      <c r="S21" s="24"/>
      <c r="T21" s="24"/>
      <c r="U21" s="24"/>
      <c r="V21" s="24"/>
      <c r="W21" s="24">
        <v>2015714058</v>
      </c>
      <c r="X21" s="24">
        <v>2183006611</v>
      </c>
      <c r="Y21" s="24">
        <v>-167292553</v>
      </c>
      <c r="Z21" s="6">
        <v>-7.66</v>
      </c>
      <c r="AA21" s="22">
        <v>4390402605</v>
      </c>
    </row>
    <row r="22" spans="1:27" ht="12.75">
      <c r="A22" s="5" t="s">
        <v>49</v>
      </c>
      <c r="B22" s="3"/>
      <c r="C22" s="25">
        <v>1047955089</v>
      </c>
      <c r="D22" s="25"/>
      <c r="E22" s="26">
        <v>1438916628</v>
      </c>
      <c r="F22" s="27">
        <v>1438916628</v>
      </c>
      <c r="G22" s="27">
        <v>84592112</v>
      </c>
      <c r="H22" s="27">
        <v>94789084</v>
      </c>
      <c r="I22" s="27">
        <v>103442763</v>
      </c>
      <c r="J22" s="27">
        <v>282823959</v>
      </c>
      <c r="K22" s="27">
        <v>98419731</v>
      </c>
      <c r="L22" s="27">
        <v>105276048</v>
      </c>
      <c r="M22" s="27">
        <v>85002290</v>
      </c>
      <c r="N22" s="27">
        <v>288698069</v>
      </c>
      <c r="O22" s="27"/>
      <c r="P22" s="27"/>
      <c r="Q22" s="27"/>
      <c r="R22" s="27"/>
      <c r="S22" s="27"/>
      <c r="T22" s="27"/>
      <c r="U22" s="27"/>
      <c r="V22" s="27"/>
      <c r="W22" s="27">
        <v>571522028</v>
      </c>
      <c r="X22" s="27">
        <v>746155456</v>
      </c>
      <c r="Y22" s="27">
        <v>-174633428</v>
      </c>
      <c r="Z22" s="7">
        <v>-23.4</v>
      </c>
      <c r="AA22" s="25">
        <v>1438916628</v>
      </c>
    </row>
    <row r="23" spans="1:27" ht="12.75">
      <c r="A23" s="5" t="s">
        <v>50</v>
      </c>
      <c r="B23" s="3"/>
      <c r="C23" s="22">
        <v>1558850117</v>
      </c>
      <c r="D23" s="22"/>
      <c r="E23" s="23">
        <v>1535010234</v>
      </c>
      <c r="F23" s="24">
        <v>1535010234</v>
      </c>
      <c r="G23" s="24">
        <v>132597246</v>
      </c>
      <c r="H23" s="24">
        <v>136799337</v>
      </c>
      <c r="I23" s="24">
        <v>137959855</v>
      </c>
      <c r="J23" s="24">
        <v>407356438</v>
      </c>
      <c r="K23" s="24">
        <v>137494374</v>
      </c>
      <c r="L23" s="24">
        <v>145771424</v>
      </c>
      <c r="M23" s="24">
        <v>113127738</v>
      </c>
      <c r="N23" s="24">
        <v>396393536</v>
      </c>
      <c r="O23" s="24"/>
      <c r="P23" s="24"/>
      <c r="Q23" s="24"/>
      <c r="R23" s="24"/>
      <c r="S23" s="24"/>
      <c r="T23" s="24"/>
      <c r="U23" s="24"/>
      <c r="V23" s="24"/>
      <c r="W23" s="24">
        <v>803749974</v>
      </c>
      <c r="X23" s="24">
        <v>784096679</v>
      </c>
      <c r="Y23" s="24">
        <v>19653295</v>
      </c>
      <c r="Z23" s="6">
        <v>2.51</v>
      </c>
      <c r="AA23" s="22">
        <v>1535010234</v>
      </c>
    </row>
    <row r="24" spans="1:27" ht="12.75">
      <c r="A24" s="2" t="s">
        <v>51</v>
      </c>
      <c r="B24" s="8" t="s">
        <v>52</v>
      </c>
      <c r="C24" s="19">
        <v>220266377</v>
      </c>
      <c r="D24" s="19"/>
      <c r="E24" s="20">
        <v>240244067</v>
      </c>
      <c r="F24" s="21">
        <v>240244067</v>
      </c>
      <c r="G24" s="21">
        <v>14866104</v>
      </c>
      <c r="H24" s="21">
        <v>15715290</v>
      </c>
      <c r="I24" s="21">
        <v>14861835</v>
      </c>
      <c r="J24" s="21">
        <v>45443229</v>
      </c>
      <c r="K24" s="21">
        <v>17643965</v>
      </c>
      <c r="L24" s="21">
        <v>17804373</v>
      </c>
      <c r="M24" s="21">
        <v>16684824</v>
      </c>
      <c r="N24" s="21">
        <v>52133162</v>
      </c>
      <c r="O24" s="21"/>
      <c r="P24" s="21"/>
      <c r="Q24" s="21"/>
      <c r="R24" s="21"/>
      <c r="S24" s="21"/>
      <c r="T24" s="21"/>
      <c r="U24" s="21"/>
      <c r="V24" s="21"/>
      <c r="W24" s="21">
        <v>97576391</v>
      </c>
      <c r="X24" s="21">
        <v>120122028</v>
      </c>
      <c r="Y24" s="21">
        <v>-22545637</v>
      </c>
      <c r="Z24" s="4">
        <v>-18.77</v>
      </c>
      <c r="AA24" s="19">
        <v>240244067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32406501599</v>
      </c>
      <c r="D25" s="44">
        <f>+D5+D9+D15+D19+D24</f>
        <v>0</v>
      </c>
      <c r="E25" s="45">
        <f t="shared" si="4"/>
        <v>34736941958</v>
      </c>
      <c r="F25" s="46">
        <f t="shared" si="4"/>
        <v>34736941958</v>
      </c>
      <c r="G25" s="46">
        <f t="shared" si="4"/>
        <v>3402727127</v>
      </c>
      <c r="H25" s="46">
        <f t="shared" si="4"/>
        <v>2943362797</v>
      </c>
      <c r="I25" s="46">
        <f t="shared" si="4"/>
        <v>2266256099</v>
      </c>
      <c r="J25" s="46">
        <f t="shared" si="4"/>
        <v>8612346023</v>
      </c>
      <c r="K25" s="46">
        <f t="shared" si="4"/>
        <v>2498699581</v>
      </c>
      <c r="L25" s="46">
        <f t="shared" si="4"/>
        <v>2566769963</v>
      </c>
      <c r="M25" s="46">
        <f t="shared" si="4"/>
        <v>3665415875</v>
      </c>
      <c r="N25" s="46">
        <f t="shared" si="4"/>
        <v>8730885419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17343231442</v>
      </c>
      <c r="X25" s="46">
        <f t="shared" si="4"/>
        <v>17965034291</v>
      </c>
      <c r="Y25" s="46">
        <f t="shared" si="4"/>
        <v>-621802849</v>
      </c>
      <c r="Z25" s="47">
        <f>+IF(X25&lt;&gt;0,+(Y25/X25)*100,0)</f>
        <v>-3.4611837580043283</v>
      </c>
      <c r="AA25" s="44">
        <f>+AA5+AA9+AA15+AA19+AA24</f>
        <v>34736941958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8137100838</v>
      </c>
      <c r="D28" s="19">
        <f>SUM(D29:D31)</f>
        <v>0</v>
      </c>
      <c r="E28" s="20">
        <f t="shared" si="5"/>
        <v>7563813464</v>
      </c>
      <c r="F28" s="21">
        <f t="shared" si="5"/>
        <v>7563813464</v>
      </c>
      <c r="G28" s="21">
        <f t="shared" si="5"/>
        <v>331727419</v>
      </c>
      <c r="H28" s="21">
        <f t="shared" si="5"/>
        <v>462904837</v>
      </c>
      <c r="I28" s="21">
        <f t="shared" si="5"/>
        <v>463030317</v>
      </c>
      <c r="J28" s="21">
        <f t="shared" si="5"/>
        <v>1257662573</v>
      </c>
      <c r="K28" s="21">
        <f t="shared" si="5"/>
        <v>631382727</v>
      </c>
      <c r="L28" s="21">
        <f t="shared" si="5"/>
        <v>434377514</v>
      </c>
      <c r="M28" s="21">
        <f t="shared" si="5"/>
        <v>598991880</v>
      </c>
      <c r="N28" s="21">
        <f t="shared" si="5"/>
        <v>1664752121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2922414694</v>
      </c>
      <c r="X28" s="21">
        <f t="shared" si="5"/>
        <v>3860994273</v>
      </c>
      <c r="Y28" s="21">
        <f t="shared" si="5"/>
        <v>-938579579</v>
      </c>
      <c r="Z28" s="4">
        <f>+IF(X28&lt;&gt;0,+(Y28/X28)*100,0)</f>
        <v>-24.30927146314366</v>
      </c>
      <c r="AA28" s="19">
        <f>SUM(AA29:AA31)</f>
        <v>7563813464</v>
      </c>
    </row>
    <row r="29" spans="1:27" ht="12.75">
      <c r="A29" s="5" t="s">
        <v>33</v>
      </c>
      <c r="B29" s="3"/>
      <c r="C29" s="22">
        <v>1402030702</v>
      </c>
      <c r="D29" s="22"/>
      <c r="E29" s="23">
        <v>1309036085</v>
      </c>
      <c r="F29" s="24">
        <v>1309036085</v>
      </c>
      <c r="G29" s="24">
        <v>54812948</v>
      </c>
      <c r="H29" s="24">
        <v>96351870</v>
      </c>
      <c r="I29" s="24">
        <v>70391181</v>
      </c>
      <c r="J29" s="24">
        <v>221555999</v>
      </c>
      <c r="K29" s="24">
        <v>104432051</v>
      </c>
      <c r="L29" s="24">
        <v>84548027</v>
      </c>
      <c r="M29" s="24">
        <v>82125572</v>
      </c>
      <c r="N29" s="24">
        <v>271105650</v>
      </c>
      <c r="O29" s="24"/>
      <c r="P29" s="24"/>
      <c r="Q29" s="24"/>
      <c r="R29" s="24"/>
      <c r="S29" s="24"/>
      <c r="T29" s="24"/>
      <c r="U29" s="24"/>
      <c r="V29" s="24"/>
      <c r="W29" s="24">
        <v>492661649</v>
      </c>
      <c r="X29" s="24">
        <v>690680021</v>
      </c>
      <c r="Y29" s="24">
        <v>-198018372</v>
      </c>
      <c r="Z29" s="6">
        <v>-28.67</v>
      </c>
      <c r="AA29" s="22">
        <v>1309036085</v>
      </c>
    </row>
    <row r="30" spans="1:27" ht="12.75">
      <c r="A30" s="5" t="s">
        <v>34</v>
      </c>
      <c r="B30" s="3"/>
      <c r="C30" s="25">
        <v>1431315394</v>
      </c>
      <c r="D30" s="25"/>
      <c r="E30" s="26">
        <v>1393161181</v>
      </c>
      <c r="F30" s="27">
        <v>1393161181</v>
      </c>
      <c r="G30" s="27">
        <v>46796230</v>
      </c>
      <c r="H30" s="27">
        <v>40803500</v>
      </c>
      <c r="I30" s="27">
        <v>41214789</v>
      </c>
      <c r="J30" s="27">
        <v>128814519</v>
      </c>
      <c r="K30" s="27">
        <v>137735678</v>
      </c>
      <c r="L30" s="27">
        <v>16409370</v>
      </c>
      <c r="M30" s="27">
        <v>149540932</v>
      </c>
      <c r="N30" s="27">
        <v>303685980</v>
      </c>
      <c r="O30" s="27"/>
      <c r="P30" s="27"/>
      <c r="Q30" s="27"/>
      <c r="R30" s="27"/>
      <c r="S30" s="27"/>
      <c r="T30" s="27"/>
      <c r="U30" s="27"/>
      <c r="V30" s="27"/>
      <c r="W30" s="27">
        <v>432500499</v>
      </c>
      <c r="X30" s="27">
        <v>2998514206</v>
      </c>
      <c r="Y30" s="27">
        <v>-2566013707</v>
      </c>
      <c r="Z30" s="7">
        <v>-85.58</v>
      </c>
      <c r="AA30" s="25">
        <v>1393161181</v>
      </c>
    </row>
    <row r="31" spans="1:27" ht="12.75">
      <c r="A31" s="5" t="s">
        <v>35</v>
      </c>
      <c r="B31" s="3"/>
      <c r="C31" s="22">
        <v>5303754742</v>
      </c>
      <c r="D31" s="22"/>
      <c r="E31" s="23">
        <v>4861616198</v>
      </c>
      <c r="F31" s="24">
        <v>4861616198</v>
      </c>
      <c r="G31" s="24">
        <v>230118241</v>
      </c>
      <c r="H31" s="24">
        <v>325749467</v>
      </c>
      <c r="I31" s="24">
        <v>351424347</v>
      </c>
      <c r="J31" s="24">
        <v>907292055</v>
      </c>
      <c r="K31" s="24">
        <v>389214998</v>
      </c>
      <c r="L31" s="24">
        <v>333420117</v>
      </c>
      <c r="M31" s="24">
        <v>367325376</v>
      </c>
      <c r="N31" s="24">
        <v>1089960491</v>
      </c>
      <c r="O31" s="24"/>
      <c r="P31" s="24"/>
      <c r="Q31" s="24"/>
      <c r="R31" s="24"/>
      <c r="S31" s="24"/>
      <c r="T31" s="24"/>
      <c r="U31" s="24"/>
      <c r="V31" s="24"/>
      <c r="W31" s="24">
        <v>1997252546</v>
      </c>
      <c r="X31" s="24">
        <v>171800046</v>
      </c>
      <c r="Y31" s="24">
        <v>1825452500</v>
      </c>
      <c r="Z31" s="6">
        <v>1062.54</v>
      </c>
      <c r="AA31" s="22">
        <v>4861616198</v>
      </c>
    </row>
    <row r="32" spans="1:27" ht="12.75">
      <c r="A32" s="2" t="s">
        <v>36</v>
      </c>
      <c r="B32" s="3"/>
      <c r="C32" s="19">
        <f aca="true" t="shared" si="6" ref="C32:Y32">SUM(C33:C37)</f>
        <v>4080186003</v>
      </c>
      <c r="D32" s="19">
        <f>SUM(D33:D37)</f>
        <v>0</v>
      </c>
      <c r="E32" s="20">
        <f t="shared" si="6"/>
        <v>4786871280</v>
      </c>
      <c r="F32" s="21">
        <f t="shared" si="6"/>
        <v>4786871280</v>
      </c>
      <c r="G32" s="21">
        <f t="shared" si="6"/>
        <v>265238919</v>
      </c>
      <c r="H32" s="21">
        <f t="shared" si="6"/>
        <v>380830707</v>
      </c>
      <c r="I32" s="21">
        <f t="shared" si="6"/>
        <v>345581220</v>
      </c>
      <c r="J32" s="21">
        <f t="shared" si="6"/>
        <v>991650846</v>
      </c>
      <c r="K32" s="21">
        <f t="shared" si="6"/>
        <v>411047095</v>
      </c>
      <c r="L32" s="21">
        <f t="shared" si="6"/>
        <v>358394620</v>
      </c>
      <c r="M32" s="21">
        <f t="shared" si="6"/>
        <v>354534798</v>
      </c>
      <c r="N32" s="21">
        <f t="shared" si="6"/>
        <v>1123976513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2115627359</v>
      </c>
      <c r="X32" s="21">
        <f t="shared" si="6"/>
        <v>2476082493</v>
      </c>
      <c r="Y32" s="21">
        <f t="shared" si="6"/>
        <v>-360455134</v>
      </c>
      <c r="Z32" s="4">
        <f>+IF(X32&lt;&gt;0,+(Y32/X32)*100,0)</f>
        <v>-14.557476781125967</v>
      </c>
      <c r="AA32" s="19">
        <f>SUM(AA33:AA37)</f>
        <v>4786871280</v>
      </c>
    </row>
    <row r="33" spans="1:27" ht="12.75">
      <c r="A33" s="5" t="s">
        <v>37</v>
      </c>
      <c r="B33" s="3"/>
      <c r="C33" s="22">
        <v>265824613</v>
      </c>
      <c r="D33" s="22"/>
      <c r="E33" s="23">
        <v>292802902</v>
      </c>
      <c r="F33" s="24">
        <v>292802902</v>
      </c>
      <c r="G33" s="24">
        <v>18554000</v>
      </c>
      <c r="H33" s="24">
        <v>21190572</v>
      </c>
      <c r="I33" s="24">
        <v>21534764</v>
      </c>
      <c r="J33" s="24">
        <v>61279336</v>
      </c>
      <c r="K33" s="24">
        <v>24883600</v>
      </c>
      <c r="L33" s="24">
        <v>23613277</v>
      </c>
      <c r="M33" s="24">
        <v>20820934</v>
      </c>
      <c r="N33" s="24">
        <v>69317811</v>
      </c>
      <c r="O33" s="24"/>
      <c r="P33" s="24"/>
      <c r="Q33" s="24"/>
      <c r="R33" s="24"/>
      <c r="S33" s="24"/>
      <c r="T33" s="24"/>
      <c r="U33" s="24"/>
      <c r="V33" s="24"/>
      <c r="W33" s="24">
        <v>130597147</v>
      </c>
      <c r="X33" s="24">
        <v>152419727</v>
      </c>
      <c r="Y33" s="24">
        <v>-21822580</v>
      </c>
      <c r="Z33" s="6">
        <v>-14.32</v>
      </c>
      <c r="AA33" s="22">
        <v>292802902</v>
      </c>
    </row>
    <row r="34" spans="1:27" ht="12.75">
      <c r="A34" s="5" t="s">
        <v>38</v>
      </c>
      <c r="B34" s="3"/>
      <c r="C34" s="22">
        <v>355842233</v>
      </c>
      <c r="D34" s="22"/>
      <c r="E34" s="23">
        <v>531376830</v>
      </c>
      <c r="F34" s="24">
        <v>531376830</v>
      </c>
      <c r="G34" s="24">
        <v>30865027</v>
      </c>
      <c r="H34" s="24">
        <v>33174223</v>
      </c>
      <c r="I34" s="24">
        <v>33215563</v>
      </c>
      <c r="J34" s="24">
        <v>97254813</v>
      </c>
      <c r="K34" s="24">
        <v>48759147</v>
      </c>
      <c r="L34" s="24">
        <v>42444347</v>
      </c>
      <c r="M34" s="24">
        <v>37525352</v>
      </c>
      <c r="N34" s="24">
        <v>128728846</v>
      </c>
      <c r="O34" s="24"/>
      <c r="P34" s="24"/>
      <c r="Q34" s="24"/>
      <c r="R34" s="24"/>
      <c r="S34" s="24"/>
      <c r="T34" s="24"/>
      <c r="U34" s="24"/>
      <c r="V34" s="24"/>
      <c r="W34" s="24">
        <v>225983659</v>
      </c>
      <c r="X34" s="24">
        <v>272892778</v>
      </c>
      <c r="Y34" s="24">
        <v>-46909119</v>
      </c>
      <c r="Z34" s="6">
        <v>-17.19</v>
      </c>
      <c r="AA34" s="22">
        <v>531376830</v>
      </c>
    </row>
    <row r="35" spans="1:27" ht="12.75">
      <c r="A35" s="5" t="s">
        <v>39</v>
      </c>
      <c r="B35" s="3"/>
      <c r="C35" s="22">
        <v>2312930228</v>
      </c>
      <c r="D35" s="22"/>
      <c r="E35" s="23">
        <v>2727743096</v>
      </c>
      <c r="F35" s="24">
        <v>2727743096</v>
      </c>
      <c r="G35" s="24">
        <v>153501317</v>
      </c>
      <c r="H35" s="24">
        <v>220028299</v>
      </c>
      <c r="I35" s="24">
        <v>193883802</v>
      </c>
      <c r="J35" s="24">
        <v>567413418</v>
      </c>
      <c r="K35" s="24">
        <v>233313540</v>
      </c>
      <c r="L35" s="24">
        <v>201238045</v>
      </c>
      <c r="M35" s="24">
        <v>209315403</v>
      </c>
      <c r="N35" s="24">
        <v>643866988</v>
      </c>
      <c r="O35" s="24"/>
      <c r="P35" s="24"/>
      <c r="Q35" s="24"/>
      <c r="R35" s="24"/>
      <c r="S35" s="24"/>
      <c r="T35" s="24"/>
      <c r="U35" s="24"/>
      <c r="V35" s="24"/>
      <c r="W35" s="24">
        <v>1211280406</v>
      </c>
      <c r="X35" s="24">
        <v>1408668325</v>
      </c>
      <c r="Y35" s="24">
        <v>-197387919</v>
      </c>
      <c r="Z35" s="6">
        <v>-14.01</v>
      </c>
      <c r="AA35" s="22">
        <v>2727743096</v>
      </c>
    </row>
    <row r="36" spans="1:27" ht="12.75">
      <c r="A36" s="5" t="s">
        <v>40</v>
      </c>
      <c r="B36" s="3"/>
      <c r="C36" s="22">
        <v>561138051</v>
      </c>
      <c r="D36" s="22"/>
      <c r="E36" s="23">
        <v>538580243</v>
      </c>
      <c r="F36" s="24">
        <v>538580243</v>
      </c>
      <c r="G36" s="24">
        <v>15217762</v>
      </c>
      <c r="H36" s="24">
        <v>59360675</v>
      </c>
      <c r="I36" s="24">
        <v>49860185</v>
      </c>
      <c r="J36" s="24">
        <v>124438622</v>
      </c>
      <c r="K36" s="24">
        <v>46443795</v>
      </c>
      <c r="L36" s="24">
        <v>39624087</v>
      </c>
      <c r="M36" s="24">
        <v>36664064</v>
      </c>
      <c r="N36" s="24">
        <v>122731946</v>
      </c>
      <c r="O36" s="24"/>
      <c r="P36" s="24"/>
      <c r="Q36" s="24"/>
      <c r="R36" s="24"/>
      <c r="S36" s="24"/>
      <c r="T36" s="24"/>
      <c r="U36" s="24"/>
      <c r="V36" s="24"/>
      <c r="W36" s="24">
        <v>247170568</v>
      </c>
      <c r="X36" s="24">
        <v>270716888</v>
      </c>
      <c r="Y36" s="24">
        <v>-23546320</v>
      </c>
      <c r="Z36" s="6">
        <v>-8.7</v>
      </c>
      <c r="AA36" s="22">
        <v>538580243</v>
      </c>
    </row>
    <row r="37" spans="1:27" ht="12.75">
      <c r="A37" s="5" t="s">
        <v>41</v>
      </c>
      <c r="B37" s="3"/>
      <c r="C37" s="25">
        <v>584450878</v>
      </c>
      <c r="D37" s="25"/>
      <c r="E37" s="26">
        <v>696368209</v>
      </c>
      <c r="F37" s="27">
        <v>696368209</v>
      </c>
      <c r="G37" s="27">
        <v>47100813</v>
      </c>
      <c r="H37" s="27">
        <v>47076938</v>
      </c>
      <c r="I37" s="27">
        <v>47086906</v>
      </c>
      <c r="J37" s="27">
        <v>141264657</v>
      </c>
      <c r="K37" s="27">
        <v>57647013</v>
      </c>
      <c r="L37" s="27">
        <v>51474864</v>
      </c>
      <c r="M37" s="27">
        <v>50209045</v>
      </c>
      <c r="N37" s="27">
        <v>159330922</v>
      </c>
      <c r="O37" s="27"/>
      <c r="P37" s="27"/>
      <c r="Q37" s="27"/>
      <c r="R37" s="27"/>
      <c r="S37" s="27"/>
      <c r="T37" s="27"/>
      <c r="U37" s="27"/>
      <c r="V37" s="27"/>
      <c r="W37" s="27">
        <v>300595579</v>
      </c>
      <c r="X37" s="27">
        <v>371384775</v>
      </c>
      <c r="Y37" s="27">
        <v>-70789196</v>
      </c>
      <c r="Z37" s="7">
        <v>-19.06</v>
      </c>
      <c r="AA37" s="25">
        <v>696368209</v>
      </c>
    </row>
    <row r="38" spans="1:27" ht="12.75">
      <c r="A38" s="2" t="s">
        <v>42</v>
      </c>
      <c r="B38" s="8"/>
      <c r="C38" s="19">
        <f aca="true" t="shared" si="7" ref="C38:Y38">SUM(C39:C41)</f>
        <v>3013691290</v>
      </c>
      <c r="D38" s="19">
        <f>SUM(D39:D41)</f>
        <v>0</v>
      </c>
      <c r="E38" s="20">
        <f t="shared" si="7"/>
        <v>3295899229</v>
      </c>
      <c r="F38" s="21">
        <f t="shared" si="7"/>
        <v>3295899229</v>
      </c>
      <c r="G38" s="21">
        <f t="shared" si="7"/>
        <v>177723129</v>
      </c>
      <c r="H38" s="21">
        <f t="shared" si="7"/>
        <v>214700393</v>
      </c>
      <c r="I38" s="21">
        <f t="shared" si="7"/>
        <v>218263586</v>
      </c>
      <c r="J38" s="21">
        <f t="shared" si="7"/>
        <v>610687108</v>
      </c>
      <c r="K38" s="21">
        <f t="shared" si="7"/>
        <v>281980575</v>
      </c>
      <c r="L38" s="21">
        <f t="shared" si="7"/>
        <v>285762566</v>
      </c>
      <c r="M38" s="21">
        <f t="shared" si="7"/>
        <v>252418089</v>
      </c>
      <c r="N38" s="21">
        <f t="shared" si="7"/>
        <v>820161230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1430848338</v>
      </c>
      <c r="X38" s="21">
        <f t="shared" si="7"/>
        <v>1712369741</v>
      </c>
      <c r="Y38" s="21">
        <f t="shared" si="7"/>
        <v>-281521403</v>
      </c>
      <c r="Z38" s="4">
        <f>+IF(X38&lt;&gt;0,+(Y38/X38)*100,0)</f>
        <v>-16.440456535724312</v>
      </c>
      <c r="AA38" s="19">
        <f>SUM(AA39:AA41)</f>
        <v>3295899229</v>
      </c>
    </row>
    <row r="39" spans="1:27" ht="12.75">
      <c r="A39" s="5" t="s">
        <v>43</v>
      </c>
      <c r="B39" s="3"/>
      <c r="C39" s="22">
        <v>907294244</v>
      </c>
      <c r="D39" s="22"/>
      <c r="E39" s="23">
        <v>1041263964</v>
      </c>
      <c r="F39" s="24">
        <v>1041263964</v>
      </c>
      <c r="G39" s="24">
        <v>63537755</v>
      </c>
      <c r="H39" s="24">
        <v>85381996</v>
      </c>
      <c r="I39" s="24">
        <v>81048256</v>
      </c>
      <c r="J39" s="24">
        <v>229968007</v>
      </c>
      <c r="K39" s="24">
        <v>92230609</v>
      </c>
      <c r="L39" s="24">
        <v>79525245</v>
      </c>
      <c r="M39" s="24">
        <v>74807054</v>
      </c>
      <c r="N39" s="24">
        <v>246562908</v>
      </c>
      <c r="O39" s="24"/>
      <c r="P39" s="24"/>
      <c r="Q39" s="24"/>
      <c r="R39" s="24"/>
      <c r="S39" s="24"/>
      <c r="T39" s="24"/>
      <c r="U39" s="24"/>
      <c r="V39" s="24"/>
      <c r="W39" s="24">
        <v>476530915</v>
      </c>
      <c r="X39" s="24">
        <v>542655044</v>
      </c>
      <c r="Y39" s="24">
        <v>-66124129</v>
      </c>
      <c r="Z39" s="6">
        <v>-12.19</v>
      </c>
      <c r="AA39" s="22">
        <v>1041263964</v>
      </c>
    </row>
    <row r="40" spans="1:27" ht="12.75">
      <c r="A40" s="5" t="s">
        <v>44</v>
      </c>
      <c r="B40" s="3"/>
      <c r="C40" s="22">
        <v>1961034892</v>
      </c>
      <c r="D40" s="22"/>
      <c r="E40" s="23">
        <v>2083063454</v>
      </c>
      <c r="F40" s="24">
        <v>2083063454</v>
      </c>
      <c r="G40" s="24">
        <v>105846116</v>
      </c>
      <c r="H40" s="24">
        <v>119462733</v>
      </c>
      <c r="I40" s="24">
        <v>126024583</v>
      </c>
      <c r="J40" s="24">
        <v>351333432</v>
      </c>
      <c r="K40" s="24">
        <v>174611978</v>
      </c>
      <c r="L40" s="24">
        <v>191723762</v>
      </c>
      <c r="M40" s="24">
        <v>167296714</v>
      </c>
      <c r="N40" s="24">
        <v>533632454</v>
      </c>
      <c r="O40" s="24"/>
      <c r="P40" s="24"/>
      <c r="Q40" s="24"/>
      <c r="R40" s="24"/>
      <c r="S40" s="24"/>
      <c r="T40" s="24"/>
      <c r="U40" s="24"/>
      <c r="V40" s="24"/>
      <c r="W40" s="24">
        <v>884965886</v>
      </c>
      <c r="X40" s="24">
        <v>1083638528</v>
      </c>
      <c r="Y40" s="24">
        <v>-198672642</v>
      </c>
      <c r="Z40" s="6">
        <v>-18.33</v>
      </c>
      <c r="AA40" s="22">
        <v>2083063454</v>
      </c>
    </row>
    <row r="41" spans="1:27" ht="12.75">
      <c r="A41" s="5" t="s">
        <v>45</v>
      </c>
      <c r="B41" s="3"/>
      <c r="C41" s="22">
        <v>145362154</v>
      </c>
      <c r="D41" s="22"/>
      <c r="E41" s="23">
        <v>171571811</v>
      </c>
      <c r="F41" s="24">
        <v>171571811</v>
      </c>
      <c r="G41" s="24">
        <v>8339258</v>
      </c>
      <c r="H41" s="24">
        <v>9855664</v>
      </c>
      <c r="I41" s="24">
        <v>11190747</v>
      </c>
      <c r="J41" s="24">
        <v>29385669</v>
      </c>
      <c r="K41" s="24">
        <v>15137988</v>
      </c>
      <c r="L41" s="24">
        <v>14513559</v>
      </c>
      <c r="M41" s="24">
        <v>10314321</v>
      </c>
      <c r="N41" s="24">
        <v>39965868</v>
      </c>
      <c r="O41" s="24"/>
      <c r="P41" s="24"/>
      <c r="Q41" s="24"/>
      <c r="R41" s="24"/>
      <c r="S41" s="24"/>
      <c r="T41" s="24"/>
      <c r="U41" s="24"/>
      <c r="V41" s="24"/>
      <c r="W41" s="24">
        <v>69351537</v>
      </c>
      <c r="X41" s="24">
        <v>86076169</v>
      </c>
      <c r="Y41" s="24">
        <v>-16724632</v>
      </c>
      <c r="Z41" s="6">
        <v>-19.43</v>
      </c>
      <c r="AA41" s="22">
        <v>171571811</v>
      </c>
    </row>
    <row r="42" spans="1:27" ht="12.75">
      <c r="A42" s="2" t="s">
        <v>46</v>
      </c>
      <c r="B42" s="8"/>
      <c r="C42" s="19">
        <f aca="true" t="shared" si="8" ref="C42:Y42">SUM(C43:C46)</f>
        <v>14563778371</v>
      </c>
      <c r="D42" s="19">
        <f>SUM(D43:D46)</f>
        <v>0</v>
      </c>
      <c r="E42" s="20">
        <f t="shared" si="8"/>
        <v>16588650354</v>
      </c>
      <c r="F42" s="21">
        <f t="shared" si="8"/>
        <v>16588650354</v>
      </c>
      <c r="G42" s="21">
        <f t="shared" si="8"/>
        <v>478527447</v>
      </c>
      <c r="H42" s="21">
        <f t="shared" si="8"/>
        <v>2727540433</v>
      </c>
      <c r="I42" s="21">
        <f t="shared" si="8"/>
        <v>1658183644</v>
      </c>
      <c r="J42" s="21">
        <f t="shared" si="8"/>
        <v>4864251524</v>
      </c>
      <c r="K42" s="21">
        <f t="shared" si="8"/>
        <v>1344668631</v>
      </c>
      <c r="L42" s="21">
        <f t="shared" si="8"/>
        <v>1303235501</v>
      </c>
      <c r="M42" s="21">
        <f t="shared" si="8"/>
        <v>1253575784</v>
      </c>
      <c r="N42" s="21">
        <f t="shared" si="8"/>
        <v>3901479916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8765731440</v>
      </c>
      <c r="X42" s="21">
        <f t="shared" si="8"/>
        <v>9172735241</v>
      </c>
      <c r="Y42" s="21">
        <f t="shared" si="8"/>
        <v>-407003801</v>
      </c>
      <c r="Z42" s="4">
        <f>+IF(X42&lt;&gt;0,+(Y42/X42)*100,0)</f>
        <v>-4.437103985960342</v>
      </c>
      <c r="AA42" s="19">
        <f>SUM(AA43:AA46)</f>
        <v>16588650354</v>
      </c>
    </row>
    <row r="43" spans="1:27" ht="12.75">
      <c r="A43" s="5" t="s">
        <v>47</v>
      </c>
      <c r="B43" s="3"/>
      <c r="C43" s="22">
        <v>10054517822</v>
      </c>
      <c r="D43" s="22"/>
      <c r="E43" s="23">
        <v>10963042635</v>
      </c>
      <c r="F43" s="24">
        <v>10963042635</v>
      </c>
      <c r="G43" s="24">
        <v>177367441</v>
      </c>
      <c r="H43" s="24">
        <v>2294759503</v>
      </c>
      <c r="I43" s="24">
        <v>1229099708</v>
      </c>
      <c r="J43" s="24">
        <v>3701226652</v>
      </c>
      <c r="K43" s="24">
        <v>844396887</v>
      </c>
      <c r="L43" s="24">
        <v>845771478</v>
      </c>
      <c r="M43" s="24">
        <v>801901508</v>
      </c>
      <c r="N43" s="24">
        <v>2492069873</v>
      </c>
      <c r="O43" s="24"/>
      <c r="P43" s="24"/>
      <c r="Q43" s="24"/>
      <c r="R43" s="24"/>
      <c r="S43" s="24"/>
      <c r="T43" s="24"/>
      <c r="U43" s="24"/>
      <c r="V43" s="24"/>
      <c r="W43" s="24">
        <v>6193296525</v>
      </c>
      <c r="X43" s="24">
        <v>6192666119</v>
      </c>
      <c r="Y43" s="24">
        <v>630406</v>
      </c>
      <c r="Z43" s="6">
        <v>0.01</v>
      </c>
      <c r="AA43" s="22">
        <v>10963042635</v>
      </c>
    </row>
    <row r="44" spans="1:27" ht="12.75">
      <c r="A44" s="5" t="s">
        <v>48</v>
      </c>
      <c r="B44" s="3"/>
      <c r="C44" s="22">
        <v>2343614561</v>
      </c>
      <c r="D44" s="22"/>
      <c r="E44" s="23">
        <v>3568805570</v>
      </c>
      <c r="F44" s="24">
        <v>3568805570</v>
      </c>
      <c r="G44" s="24">
        <v>232831701</v>
      </c>
      <c r="H44" s="24">
        <v>300682319</v>
      </c>
      <c r="I44" s="24">
        <v>316359382</v>
      </c>
      <c r="J44" s="24">
        <v>849873402</v>
      </c>
      <c r="K44" s="24">
        <v>314935701</v>
      </c>
      <c r="L44" s="24">
        <v>311578836</v>
      </c>
      <c r="M44" s="24">
        <v>309222456</v>
      </c>
      <c r="N44" s="24">
        <v>935736993</v>
      </c>
      <c r="O44" s="24"/>
      <c r="P44" s="24"/>
      <c r="Q44" s="24"/>
      <c r="R44" s="24"/>
      <c r="S44" s="24"/>
      <c r="T44" s="24"/>
      <c r="U44" s="24"/>
      <c r="V44" s="24"/>
      <c r="W44" s="24">
        <v>1785610395</v>
      </c>
      <c r="X44" s="24">
        <v>1899884772</v>
      </c>
      <c r="Y44" s="24">
        <v>-114274377</v>
      </c>
      <c r="Z44" s="6">
        <v>-6.01</v>
      </c>
      <c r="AA44" s="22">
        <v>3568805570</v>
      </c>
    </row>
    <row r="45" spans="1:27" ht="12.75">
      <c r="A45" s="5" t="s">
        <v>49</v>
      </c>
      <c r="B45" s="3"/>
      <c r="C45" s="25">
        <v>789618854</v>
      </c>
      <c r="D45" s="25"/>
      <c r="E45" s="26">
        <v>828742506</v>
      </c>
      <c r="F45" s="27">
        <v>828742506</v>
      </c>
      <c r="G45" s="27">
        <v>35070268</v>
      </c>
      <c r="H45" s="27">
        <v>53402387</v>
      </c>
      <c r="I45" s="27">
        <v>50694199</v>
      </c>
      <c r="J45" s="27">
        <v>139166854</v>
      </c>
      <c r="K45" s="27">
        <v>62766790</v>
      </c>
      <c r="L45" s="27">
        <v>50998813</v>
      </c>
      <c r="M45" s="27">
        <v>44869261</v>
      </c>
      <c r="N45" s="27">
        <v>158634864</v>
      </c>
      <c r="O45" s="27"/>
      <c r="P45" s="27"/>
      <c r="Q45" s="27"/>
      <c r="R45" s="27"/>
      <c r="S45" s="27"/>
      <c r="T45" s="27"/>
      <c r="U45" s="27"/>
      <c r="V45" s="27"/>
      <c r="W45" s="27">
        <v>297801718</v>
      </c>
      <c r="X45" s="27">
        <v>455767105</v>
      </c>
      <c r="Y45" s="27">
        <v>-157965387</v>
      </c>
      <c r="Z45" s="7">
        <v>-34.66</v>
      </c>
      <c r="AA45" s="25">
        <v>828742506</v>
      </c>
    </row>
    <row r="46" spans="1:27" ht="12.75">
      <c r="A46" s="5" t="s">
        <v>50</v>
      </c>
      <c r="B46" s="3"/>
      <c r="C46" s="22">
        <v>1376027134</v>
      </c>
      <c r="D46" s="22"/>
      <c r="E46" s="23">
        <v>1228059643</v>
      </c>
      <c r="F46" s="24">
        <v>1228059643</v>
      </c>
      <c r="G46" s="24">
        <v>33258037</v>
      </c>
      <c r="H46" s="24">
        <v>78696224</v>
      </c>
      <c r="I46" s="24">
        <v>62030355</v>
      </c>
      <c r="J46" s="24">
        <v>173984616</v>
      </c>
      <c r="K46" s="24">
        <v>122569253</v>
      </c>
      <c r="L46" s="24">
        <v>94886374</v>
      </c>
      <c r="M46" s="24">
        <v>97582559</v>
      </c>
      <c r="N46" s="24">
        <v>315038186</v>
      </c>
      <c r="O46" s="24"/>
      <c r="P46" s="24"/>
      <c r="Q46" s="24"/>
      <c r="R46" s="24"/>
      <c r="S46" s="24"/>
      <c r="T46" s="24"/>
      <c r="U46" s="24"/>
      <c r="V46" s="24"/>
      <c r="W46" s="24">
        <v>489022802</v>
      </c>
      <c r="X46" s="24">
        <v>624417245</v>
      </c>
      <c r="Y46" s="24">
        <v>-135394443</v>
      </c>
      <c r="Z46" s="6">
        <v>-21.68</v>
      </c>
      <c r="AA46" s="22">
        <v>1228059643</v>
      </c>
    </row>
    <row r="47" spans="1:27" ht="12.75">
      <c r="A47" s="2" t="s">
        <v>51</v>
      </c>
      <c r="B47" s="8" t="s">
        <v>52</v>
      </c>
      <c r="C47" s="19">
        <v>173267633</v>
      </c>
      <c r="D47" s="19"/>
      <c r="E47" s="20">
        <v>182277477</v>
      </c>
      <c r="F47" s="21">
        <v>182277477</v>
      </c>
      <c r="G47" s="21">
        <v>7553266</v>
      </c>
      <c r="H47" s="21">
        <v>10785639</v>
      </c>
      <c r="I47" s="21">
        <v>13887676</v>
      </c>
      <c r="J47" s="21">
        <v>32226581</v>
      </c>
      <c r="K47" s="21">
        <v>12120193</v>
      </c>
      <c r="L47" s="21">
        <v>12039455</v>
      </c>
      <c r="M47" s="21">
        <v>11222600</v>
      </c>
      <c r="N47" s="21">
        <v>35382248</v>
      </c>
      <c r="O47" s="21"/>
      <c r="P47" s="21"/>
      <c r="Q47" s="21"/>
      <c r="R47" s="21"/>
      <c r="S47" s="21"/>
      <c r="T47" s="21"/>
      <c r="U47" s="21"/>
      <c r="V47" s="21"/>
      <c r="W47" s="21">
        <v>67608829</v>
      </c>
      <c r="X47" s="21">
        <v>96796038</v>
      </c>
      <c r="Y47" s="21">
        <v>-29187209</v>
      </c>
      <c r="Z47" s="4">
        <v>-30.15</v>
      </c>
      <c r="AA47" s="19">
        <v>182277477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29968024135</v>
      </c>
      <c r="D48" s="44">
        <f>+D28+D32+D38+D42+D47</f>
        <v>0</v>
      </c>
      <c r="E48" s="45">
        <f t="shared" si="9"/>
        <v>32417511804</v>
      </c>
      <c r="F48" s="46">
        <f t="shared" si="9"/>
        <v>32417511804</v>
      </c>
      <c r="G48" s="46">
        <f t="shared" si="9"/>
        <v>1260770180</v>
      </c>
      <c r="H48" s="46">
        <f t="shared" si="9"/>
        <v>3796762009</v>
      </c>
      <c r="I48" s="46">
        <f t="shared" si="9"/>
        <v>2698946443</v>
      </c>
      <c r="J48" s="46">
        <f t="shared" si="9"/>
        <v>7756478632</v>
      </c>
      <c r="K48" s="46">
        <f t="shared" si="9"/>
        <v>2681199221</v>
      </c>
      <c r="L48" s="46">
        <f t="shared" si="9"/>
        <v>2393809656</v>
      </c>
      <c r="M48" s="46">
        <f t="shared" si="9"/>
        <v>2470743151</v>
      </c>
      <c r="N48" s="46">
        <f t="shared" si="9"/>
        <v>7545752028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15302230660</v>
      </c>
      <c r="X48" s="46">
        <f t="shared" si="9"/>
        <v>17318977786</v>
      </c>
      <c r="Y48" s="46">
        <f t="shared" si="9"/>
        <v>-2016747126</v>
      </c>
      <c r="Z48" s="47">
        <f>+IF(X48&lt;&gt;0,+(Y48/X48)*100,0)</f>
        <v>-11.644723787510493</v>
      </c>
      <c r="AA48" s="44">
        <f>+AA28+AA32+AA38+AA42+AA47</f>
        <v>32417511804</v>
      </c>
    </row>
    <row r="49" spans="1:27" ht="12.75">
      <c r="A49" s="14" t="s">
        <v>58</v>
      </c>
      <c r="B49" s="15"/>
      <c r="C49" s="48">
        <f aca="true" t="shared" si="10" ref="C49:Y49">+C25-C48</f>
        <v>2438477464</v>
      </c>
      <c r="D49" s="48">
        <f>+D25-D48</f>
        <v>0</v>
      </c>
      <c r="E49" s="49">
        <f t="shared" si="10"/>
        <v>2319430154</v>
      </c>
      <c r="F49" s="50">
        <f t="shared" si="10"/>
        <v>2319430154</v>
      </c>
      <c r="G49" s="50">
        <f t="shared" si="10"/>
        <v>2141956947</v>
      </c>
      <c r="H49" s="50">
        <f t="shared" si="10"/>
        <v>-853399212</v>
      </c>
      <c r="I49" s="50">
        <f t="shared" si="10"/>
        <v>-432690344</v>
      </c>
      <c r="J49" s="50">
        <f t="shared" si="10"/>
        <v>855867391</v>
      </c>
      <c r="K49" s="50">
        <f t="shared" si="10"/>
        <v>-182499640</v>
      </c>
      <c r="L49" s="50">
        <f t="shared" si="10"/>
        <v>172960307</v>
      </c>
      <c r="M49" s="50">
        <f t="shared" si="10"/>
        <v>1194672724</v>
      </c>
      <c r="N49" s="50">
        <f t="shared" si="10"/>
        <v>1185133391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2041000782</v>
      </c>
      <c r="X49" s="50">
        <f>IF(F25=F48,0,X25-X48)</f>
        <v>646056505</v>
      </c>
      <c r="Y49" s="50">
        <f t="shared" si="10"/>
        <v>1394944277</v>
      </c>
      <c r="Z49" s="51">
        <f>+IF(X49&lt;&gt;0,+(Y49/X49)*100,0)</f>
        <v>215.91676056260744</v>
      </c>
      <c r="AA49" s="48">
        <f>+AA25-AA48</f>
        <v>2319430154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1179608733</v>
      </c>
      <c r="D5" s="19">
        <f>SUM(D6:D8)</f>
        <v>0</v>
      </c>
      <c r="E5" s="20">
        <f t="shared" si="0"/>
        <v>830133117</v>
      </c>
      <c r="F5" s="21">
        <f t="shared" si="0"/>
        <v>830133117</v>
      </c>
      <c r="G5" s="21">
        <f t="shared" si="0"/>
        <v>74202632</v>
      </c>
      <c r="H5" s="21">
        <f t="shared" si="0"/>
        <v>75088919</v>
      </c>
      <c r="I5" s="21">
        <f t="shared" si="0"/>
        <v>73619441</v>
      </c>
      <c r="J5" s="21">
        <f t="shared" si="0"/>
        <v>222910992</v>
      </c>
      <c r="K5" s="21">
        <f t="shared" si="0"/>
        <v>73130206</v>
      </c>
      <c r="L5" s="21">
        <f t="shared" si="0"/>
        <v>74418431</v>
      </c>
      <c r="M5" s="21">
        <f t="shared" si="0"/>
        <v>74360209</v>
      </c>
      <c r="N5" s="21">
        <f t="shared" si="0"/>
        <v>221908846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444819838</v>
      </c>
      <c r="X5" s="21">
        <f t="shared" si="0"/>
        <v>415066560</v>
      </c>
      <c r="Y5" s="21">
        <f t="shared" si="0"/>
        <v>29753278</v>
      </c>
      <c r="Z5" s="4">
        <f>+IF(X5&lt;&gt;0,+(Y5/X5)*100,0)</f>
        <v>7.168314884244108</v>
      </c>
      <c r="AA5" s="19">
        <f>SUM(AA6:AA8)</f>
        <v>830133117</v>
      </c>
    </row>
    <row r="6" spans="1:27" ht="12.75">
      <c r="A6" s="5" t="s">
        <v>33</v>
      </c>
      <c r="B6" s="3"/>
      <c r="C6" s="22">
        <v>1131395</v>
      </c>
      <c r="D6" s="22"/>
      <c r="E6" s="23"/>
      <c r="F6" s="24"/>
      <c r="G6" s="24">
        <v>55</v>
      </c>
      <c r="H6" s="24">
        <v>166</v>
      </c>
      <c r="I6" s="24">
        <v>55</v>
      </c>
      <c r="J6" s="24">
        <v>276</v>
      </c>
      <c r="K6" s="24"/>
      <c r="L6" s="24">
        <v>308623</v>
      </c>
      <c r="M6" s="24">
        <v>312686</v>
      </c>
      <c r="N6" s="24">
        <v>621309</v>
      </c>
      <c r="O6" s="24"/>
      <c r="P6" s="24"/>
      <c r="Q6" s="24"/>
      <c r="R6" s="24"/>
      <c r="S6" s="24"/>
      <c r="T6" s="24"/>
      <c r="U6" s="24"/>
      <c r="V6" s="24"/>
      <c r="W6" s="24">
        <v>621585</v>
      </c>
      <c r="X6" s="24"/>
      <c r="Y6" s="24">
        <v>621585</v>
      </c>
      <c r="Z6" s="6">
        <v>0</v>
      </c>
      <c r="AA6" s="22"/>
    </row>
    <row r="7" spans="1:27" ht="12.75">
      <c r="A7" s="5" t="s">
        <v>34</v>
      </c>
      <c r="B7" s="3"/>
      <c r="C7" s="25">
        <v>1171470379</v>
      </c>
      <c r="D7" s="25"/>
      <c r="E7" s="26">
        <v>830133117</v>
      </c>
      <c r="F7" s="27">
        <v>830133117</v>
      </c>
      <c r="G7" s="27">
        <v>73914616</v>
      </c>
      <c r="H7" s="27">
        <v>74171690</v>
      </c>
      <c r="I7" s="27">
        <v>73471146</v>
      </c>
      <c r="J7" s="27">
        <v>221557452</v>
      </c>
      <c r="K7" s="27">
        <v>72414458</v>
      </c>
      <c r="L7" s="27">
        <v>73353874</v>
      </c>
      <c r="M7" s="27">
        <v>73894593</v>
      </c>
      <c r="N7" s="27">
        <v>219662925</v>
      </c>
      <c r="O7" s="27"/>
      <c r="P7" s="27"/>
      <c r="Q7" s="27"/>
      <c r="R7" s="27"/>
      <c r="S7" s="27"/>
      <c r="T7" s="27"/>
      <c r="U7" s="27"/>
      <c r="V7" s="27"/>
      <c r="W7" s="27">
        <v>441220377</v>
      </c>
      <c r="X7" s="27">
        <v>415066560</v>
      </c>
      <c r="Y7" s="27">
        <v>26153817</v>
      </c>
      <c r="Z7" s="7">
        <v>6.3</v>
      </c>
      <c r="AA7" s="25">
        <v>830133117</v>
      </c>
    </row>
    <row r="8" spans="1:27" ht="12.75">
      <c r="A8" s="5" t="s">
        <v>35</v>
      </c>
      <c r="B8" s="3"/>
      <c r="C8" s="22">
        <v>7006959</v>
      </c>
      <c r="D8" s="22"/>
      <c r="E8" s="23"/>
      <c r="F8" s="24"/>
      <c r="G8" s="24">
        <v>287961</v>
      </c>
      <c r="H8" s="24">
        <v>917063</v>
      </c>
      <c r="I8" s="24">
        <v>148240</v>
      </c>
      <c r="J8" s="24">
        <v>1353264</v>
      </c>
      <c r="K8" s="24">
        <v>715748</v>
      </c>
      <c r="L8" s="24">
        <v>755934</v>
      </c>
      <c r="M8" s="24">
        <v>152930</v>
      </c>
      <c r="N8" s="24">
        <v>1624612</v>
      </c>
      <c r="O8" s="24"/>
      <c r="P8" s="24"/>
      <c r="Q8" s="24"/>
      <c r="R8" s="24"/>
      <c r="S8" s="24"/>
      <c r="T8" s="24"/>
      <c r="U8" s="24"/>
      <c r="V8" s="24"/>
      <c r="W8" s="24">
        <v>2977876</v>
      </c>
      <c r="X8" s="24"/>
      <c r="Y8" s="24">
        <v>2977876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418779452</v>
      </c>
      <c r="D9" s="19">
        <f>SUM(D10:D14)</f>
        <v>0</v>
      </c>
      <c r="E9" s="20">
        <f t="shared" si="1"/>
        <v>222986916</v>
      </c>
      <c r="F9" s="21">
        <f t="shared" si="1"/>
        <v>222986916</v>
      </c>
      <c r="G9" s="21">
        <f t="shared" si="1"/>
        <v>4154523</v>
      </c>
      <c r="H9" s="21">
        <f t="shared" si="1"/>
        <v>9059411</v>
      </c>
      <c r="I9" s="21">
        <f t="shared" si="1"/>
        <v>5979136</v>
      </c>
      <c r="J9" s="21">
        <f t="shared" si="1"/>
        <v>19193070</v>
      </c>
      <c r="K9" s="21">
        <f t="shared" si="1"/>
        <v>5127321</v>
      </c>
      <c r="L9" s="21">
        <f t="shared" si="1"/>
        <v>19550047</v>
      </c>
      <c r="M9" s="21">
        <f t="shared" si="1"/>
        <v>8297149</v>
      </c>
      <c r="N9" s="21">
        <f t="shared" si="1"/>
        <v>32974517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52167587</v>
      </c>
      <c r="X9" s="21">
        <f t="shared" si="1"/>
        <v>111493458</v>
      </c>
      <c r="Y9" s="21">
        <f t="shared" si="1"/>
        <v>-59325871</v>
      </c>
      <c r="Z9" s="4">
        <f>+IF(X9&lt;&gt;0,+(Y9/X9)*100,0)</f>
        <v>-53.210181174934945</v>
      </c>
      <c r="AA9" s="19">
        <f>SUM(AA10:AA14)</f>
        <v>222986916</v>
      </c>
    </row>
    <row r="10" spans="1:27" ht="12.75">
      <c r="A10" s="5" t="s">
        <v>37</v>
      </c>
      <c r="B10" s="3"/>
      <c r="C10" s="22">
        <v>359294053</v>
      </c>
      <c r="D10" s="22"/>
      <c r="E10" s="23">
        <v>136589705</v>
      </c>
      <c r="F10" s="24">
        <v>136589705</v>
      </c>
      <c r="G10" s="24">
        <v>2928509</v>
      </c>
      <c r="H10" s="24">
        <v>4449692</v>
      </c>
      <c r="I10" s="24">
        <v>5112776</v>
      </c>
      <c r="J10" s="24">
        <v>12490977</v>
      </c>
      <c r="K10" s="24">
        <v>4060183</v>
      </c>
      <c r="L10" s="24">
        <v>4276515</v>
      </c>
      <c r="M10" s="24">
        <v>3209808</v>
      </c>
      <c r="N10" s="24">
        <v>11546506</v>
      </c>
      <c r="O10" s="24"/>
      <c r="P10" s="24"/>
      <c r="Q10" s="24"/>
      <c r="R10" s="24"/>
      <c r="S10" s="24"/>
      <c r="T10" s="24"/>
      <c r="U10" s="24"/>
      <c r="V10" s="24"/>
      <c r="W10" s="24">
        <v>24037483</v>
      </c>
      <c r="X10" s="24">
        <v>68294850</v>
      </c>
      <c r="Y10" s="24">
        <v>-44257367</v>
      </c>
      <c r="Z10" s="6">
        <v>-64.8</v>
      </c>
      <c r="AA10" s="22">
        <v>136589705</v>
      </c>
    </row>
    <row r="11" spans="1:27" ht="12.75">
      <c r="A11" s="5" t="s">
        <v>38</v>
      </c>
      <c r="B11" s="3"/>
      <c r="C11" s="22">
        <v>1097534</v>
      </c>
      <c r="D11" s="22"/>
      <c r="E11" s="23">
        <v>133694</v>
      </c>
      <c r="F11" s="24">
        <v>133694</v>
      </c>
      <c r="G11" s="24">
        <v>4018</v>
      </c>
      <c r="H11" s="24">
        <v>10666</v>
      </c>
      <c r="I11" s="24">
        <v>39822</v>
      </c>
      <c r="J11" s="24">
        <v>54506</v>
      </c>
      <c r="K11" s="24">
        <v>27065</v>
      </c>
      <c r="L11" s="24">
        <v>61493</v>
      </c>
      <c r="M11" s="24">
        <v>232318</v>
      </c>
      <c r="N11" s="24">
        <v>320876</v>
      </c>
      <c r="O11" s="24"/>
      <c r="P11" s="24"/>
      <c r="Q11" s="24"/>
      <c r="R11" s="24"/>
      <c r="S11" s="24"/>
      <c r="T11" s="24"/>
      <c r="U11" s="24"/>
      <c r="V11" s="24"/>
      <c r="W11" s="24">
        <v>375382</v>
      </c>
      <c r="X11" s="24">
        <v>66846</v>
      </c>
      <c r="Y11" s="24">
        <v>308536</v>
      </c>
      <c r="Z11" s="6">
        <v>461.56</v>
      </c>
      <c r="AA11" s="22">
        <v>133694</v>
      </c>
    </row>
    <row r="12" spans="1:27" ht="12.75">
      <c r="A12" s="5" t="s">
        <v>39</v>
      </c>
      <c r="B12" s="3"/>
      <c r="C12" s="22">
        <v>2494211</v>
      </c>
      <c r="D12" s="22"/>
      <c r="E12" s="23">
        <v>313799</v>
      </c>
      <c r="F12" s="24">
        <v>313799</v>
      </c>
      <c r="G12" s="24">
        <v>257205</v>
      </c>
      <c r="H12" s="24">
        <v>300954</v>
      </c>
      <c r="I12" s="24">
        <v>-170772</v>
      </c>
      <c r="J12" s="24">
        <v>387387</v>
      </c>
      <c r="K12" s="24">
        <v>48687</v>
      </c>
      <c r="L12" s="24">
        <v>70404</v>
      </c>
      <c r="M12" s="24">
        <v>64990</v>
      </c>
      <c r="N12" s="24">
        <v>184081</v>
      </c>
      <c r="O12" s="24"/>
      <c r="P12" s="24"/>
      <c r="Q12" s="24"/>
      <c r="R12" s="24"/>
      <c r="S12" s="24"/>
      <c r="T12" s="24"/>
      <c r="U12" s="24"/>
      <c r="V12" s="24"/>
      <c r="W12" s="24">
        <v>571468</v>
      </c>
      <c r="X12" s="24">
        <v>156900</v>
      </c>
      <c r="Y12" s="24">
        <v>414568</v>
      </c>
      <c r="Z12" s="6">
        <v>264.22</v>
      </c>
      <c r="AA12" s="22">
        <v>313799</v>
      </c>
    </row>
    <row r="13" spans="1:27" ht="12.75">
      <c r="A13" s="5" t="s">
        <v>40</v>
      </c>
      <c r="B13" s="3"/>
      <c r="C13" s="22">
        <v>11198595</v>
      </c>
      <c r="D13" s="22"/>
      <c r="E13" s="23">
        <v>16597174</v>
      </c>
      <c r="F13" s="24">
        <v>16597174</v>
      </c>
      <c r="G13" s="24">
        <v>928936</v>
      </c>
      <c r="H13" s="24">
        <v>966593</v>
      </c>
      <c r="I13" s="24">
        <v>968914</v>
      </c>
      <c r="J13" s="24">
        <v>2864443</v>
      </c>
      <c r="K13" s="24">
        <v>961620</v>
      </c>
      <c r="L13" s="24">
        <v>958912</v>
      </c>
      <c r="M13" s="24">
        <v>953865</v>
      </c>
      <c r="N13" s="24">
        <v>2874397</v>
      </c>
      <c r="O13" s="24"/>
      <c r="P13" s="24"/>
      <c r="Q13" s="24"/>
      <c r="R13" s="24"/>
      <c r="S13" s="24"/>
      <c r="T13" s="24"/>
      <c r="U13" s="24"/>
      <c r="V13" s="24"/>
      <c r="W13" s="24">
        <v>5738840</v>
      </c>
      <c r="X13" s="24">
        <v>8298588</v>
      </c>
      <c r="Y13" s="24">
        <v>-2559748</v>
      </c>
      <c r="Z13" s="6">
        <v>-30.85</v>
      </c>
      <c r="AA13" s="22">
        <v>16597174</v>
      </c>
    </row>
    <row r="14" spans="1:27" ht="12.75">
      <c r="A14" s="5" t="s">
        <v>41</v>
      </c>
      <c r="B14" s="3"/>
      <c r="C14" s="25">
        <v>44695059</v>
      </c>
      <c r="D14" s="25"/>
      <c r="E14" s="26">
        <v>69352544</v>
      </c>
      <c r="F14" s="27">
        <v>69352544</v>
      </c>
      <c r="G14" s="27">
        <v>35855</v>
      </c>
      <c r="H14" s="27">
        <v>3331506</v>
      </c>
      <c r="I14" s="27">
        <v>28396</v>
      </c>
      <c r="J14" s="27">
        <v>3395757</v>
      </c>
      <c r="K14" s="27">
        <v>29766</v>
      </c>
      <c r="L14" s="27">
        <v>14182723</v>
      </c>
      <c r="M14" s="27">
        <v>3836168</v>
      </c>
      <c r="N14" s="27">
        <v>18048657</v>
      </c>
      <c r="O14" s="27"/>
      <c r="P14" s="27"/>
      <c r="Q14" s="27"/>
      <c r="R14" s="27"/>
      <c r="S14" s="27"/>
      <c r="T14" s="27"/>
      <c r="U14" s="27"/>
      <c r="V14" s="27"/>
      <c r="W14" s="27">
        <v>21444414</v>
      </c>
      <c r="X14" s="27">
        <v>34676274</v>
      </c>
      <c r="Y14" s="27">
        <v>-13231860</v>
      </c>
      <c r="Z14" s="7">
        <v>-38.16</v>
      </c>
      <c r="AA14" s="25">
        <v>69352544</v>
      </c>
    </row>
    <row r="15" spans="1:27" ht="12.75">
      <c r="A15" s="2" t="s">
        <v>42</v>
      </c>
      <c r="B15" s="8"/>
      <c r="C15" s="19">
        <f aca="true" t="shared" si="2" ref="C15:Y15">SUM(C16:C18)</f>
        <v>897905634</v>
      </c>
      <c r="D15" s="19">
        <f>SUM(D16:D18)</f>
        <v>0</v>
      </c>
      <c r="E15" s="20">
        <f t="shared" si="2"/>
        <v>989145438</v>
      </c>
      <c r="F15" s="21">
        <f t="shared" si="2"/>
        <v>989145438</v>
      </c>
      <c r="G15" s="21">
        <f t="shared" si="2"/>
        <v>295003497</v>
      </c>
      <c r="H15" s="21">
        <f t="shared" si="2"/>
        <v>2862127</v>
      </c>
      <c r="I15" s="21">
        <f t="shared" si="2"/>
        <v>22093560</v>
      </c>
      <c r="J15" s="21">
        <f t="shared" si="2"/>
        <v>319959184</v>
      </c>
      <c r="K15" s="21">
        <f t="shared" si="2"/>
        <v>22690106</v>
      </c>
      <c r="L15" s="21">
        <f t="shared" si="2"/>
        <v>37434060</v>
      </c>
      <c r="M15" s="21">
        <f t="shared" si="2"/>
        <v>234986573</v>
      </c>
      <c r="N15" s="21">
        <f t="shared" si="2"/>
        <v>295110739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615069923</v>
      </c>
      <c r="X15" s="21">
        <f t="shared" si="2"/>
        <v>411878220</v>
      </c>
      <c r="Y15" s="21">
        <f t="shared" si="2"/>
        <v>203191703</v>
      </c>
      <c r="Z15" s="4">
        <f>+IF(X15&lt;&gt;0,+(Y15/X15)*100,0)</f>
        <v>49.33295647436759</v>
      </c>
      <c r="AA15" s="19">
        <f>SUM(AA16:AA18)</f>
        <v>989145438</v>
      </c>
    </row>
    <row r="16" spans="1:27" ht="12.75">
      <c r="A16" s="5" t="s">
        <v>43</v>
      </c>
      <c r="B16" s="3"/>
      <c r="C16" s="22">
        <v>897807026</v>
      </c>
      <c r="D16" s="22"/>
      <c r="E16" s="23">
        <v>989095438</v>
      </c>
      <c r="F16" s="24">
        <v>989095438</v>
      </c>
      <c r="G16" s="24">
        <v>295002961</v>
      </c>
      <c r="H16" s="24">
        <v>2861400</v>
      </c>
      <c r="I16" s="24">
        <v>22092655</v>
      </c>
      <c r="J16" s="24">
        <v>319957016</v>
      </c>
      <c r="K16" s="24">
        <v>22688884</v>
      </c>
      <c r="L16" s="24">
        <v>37432129</v>
      </c>
      <c r="M16" s="24">
        <v>234985892</v>
      </c>
      <c r="N16" s="24">
        <v>295106905</v>
      </c>
      <c r="O16" s="24"/>
      <c r="P16" s="24"/>
      <c r="Q16" s="24"/>
      <c r="R16" s="24"/>
      <c r="S16" s="24"/>
      <c r="T16" s="24"/>
      <c r="U16" s="24"/>
      <c r="V16" s="24"/>
      <c r="W16" s="24">
        <v>615063921</v>
      </c>
      <c r="X16" s="24">
        <v>411853218</v>
      </c>
      <c r="Y16" s="24">
        <v>203210703</v>
      </c>
      <c r="Z16" s="6">
        <v>49.34</v>
      </c>
      <c r="AA16" s="22">
        <v>989095438</v>
      </c>
    </row>
    <row r="17" spans="1:27" ht="12.75">
      <c r="A17" s="5" t="s">
        <v>44</v>
      </c>
      <c r="B17" s="3"/>
      <c r="C17" s="22">
        <v>98252</v>
      </c>
      <c r="D17" s="22"/>
      <c r="E17" s="23">
        <v>50000</v>
      </c>
      <c r="F17" s="24">
        <v>50000</v>
      </c>
      <c r="G17" s="24">
        <v>536</v>
      </c>
      <c r="H17" s="24">
        <v>727</v>
      </c>
      <c r="I17" s="24">
        <v>657</v>
      </c>
      <c r="J17" s="24">
        <v>1920</v>
      </c>
      <c r="K17" s="24">
        <v>1222</v>
      </c>
      <c r="L17" s="24">
        <v>1931</v>
      </c>
      <c r="M17" s="24">
        <v>681</v>
      </c>
      <c r="N17" s="24">
        <v>3834</v>
      </c>
      <c r="O17" s="24"/>
      <c r="P17" s="24"/>
      <c r="Q17" s="24"/>
      <c r="R17" s="24"/>
      <c r="S17" s="24"/>
      <c r="T17" s="24"/>
      <c r="U17" s="24"/>
      <c r="V17" s="24"/>
      <c r="W17" s="24">
        <v>5754</v>
      </c>
      <c r="X17" s="24">
        <v>25002</v>
      </c>
      <c r="Y17" s="24">
        <v>-19248</v>
      </c>
      <c r="Z17" s="6">
        <v>-76.99</v>
      </c>
      <c r="AA17" s="22">
        <v>50000</v>
      </c>
    </row>
    <row r="18" spans="1:27" ht="12.75">
      <c r="A18" s="5" t="s">
        <v>45</v>
      </c>
      <c r="B18" s="3"/>
      <c r="C18" s="22">
        <v>356</v>
      </c>
      <c r="D18" s="22"/>
      <c r="E18" s="23"/>
      <c r="F18" s="24"/>
      <c r="G18" s="24"/>
      <c r="H18" s="24"/>
      <c r="I18" s="24">
        <v>248</v>
      </c>
      <c r="J18" s="24">
        <v>248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248</v>
      </c>
      <c r="X18" s="24"/>
      <c r="Y18" s="24">
        <v>248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2829612792</v>
      </c>
      <c r="D19" s="19">
        <f>SUM(D20:D23)</f>
        <v>0</v>
      </c>
      <c r="E19" s="20">
        <f t="shared" si="3"/>
        <v>3703194125</v>
      </c>
      <c r="F19" s="21">
        <f t="shared" si="3"/>
        <v>3703194125</v>
      </c>
      <c r="G19" s="21">
        <f t="shared" si="3"/>
        <v>389672465</v>
      </c>
      <c r="H19" s="21">
        <f t="shared" si="3"/>
        <v>380472642</v>
      </c>
      <c r="I19" s="21">
        <f t="shared" si="3"/>
        <v>323416345</v>
      </c>
      <c r="J19" s="21">
        <f t="shared" si="3"/>
        <v>1093561452</v>
      </c>
      <c r="K19" s="21">
        <f t="shared" si="3"/>
        <v>248502669</v>
      </c>
      <c r="L19" s="21">
        <f t="shared" si="3"/>
        <v>288677365</v>
      </c>
      <c r="M19" s="21">
        <f t="shared" si="3"/>
        <v>280438484</v>
      </c>
      <c r="N19" s="21">
        <f t="shared" si="3"/>
        <v>817618518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1911179970</v>
      </c>
      <c r="X19" s="21">
        <f t="shared" si="3"/>
        <v>1851597060</v>
      </c>
      <c r="Y19" s="21">
        <f t="shared" si="3"/>
        <v>59582910</v>
      </c>
      <c r="Z19" s="4">
        <f>+IF(X19&lt;&gt;0,+(Y19/X19)*100,0)</f>
        <v>3.21791988587409</v>
      </c>
      <c r="AA19" s="19">
        <f>SUM(AA20:AA23)</f>
        <v>3703194125</v>
      </c>
    </row>
    <row r="20" spans="1:27" ht="12.75">
      <c r="A20" s="5" t="s">
        <v>47</v>
      </c>
      <c r="B20" s="3"/>
      <c r="C20" s="22">
        <v>1549827564</v>
      </c>
      <c r="D20" s="22"/>
      <c r="E20" s="23">
        <v>2150217725</v>
      </c>
      <c r="F20" s="24">
        <v>2150217725</v>
      </c>
      <c r="G20" s="24">
        <v>210139668</v>
      </c>
      <c r="H20" s="24">
        <v>243543860</v>
      </c>
      <c r="I20" s="24">
        <v>195050433</v>
      </c>
      <c r="J20" s="24">
        <v>648733961</v>
      </c>
      <c r="K20" s="24">
        <v>118604626</v>
      </c>
      <c r="L20" s="24">
        <v>159200358</v>
      </c>
      <c r="M20" s="24">
        <v>152648270</v>
      </c>
      <c r="N20" s="24">
        <v>430453254</v>
      </c>
      <c r="O20" s="24"/>
      <c r="P20" s="24"/>
      <c r="Q20" s="24"/>
      <c r="R20" s="24"/>
      <c r="S20" s="24"/>
      <c r="T20" s="24"/>
      <c r="U20" s="24"/>
      <c r="V20" s="24"/>
      <c r="W20" s="24">
        <v>1079187215</v>
      </c>
      <c r="X20" s="24">
        <v>1075109076</v>
      </c>
      <c r="Y20" s="24">
        <v>4078139</v>
      </c>
      <c r="Z20" s="6">
        <v>0.38</v>
      </c>
      <c r="AA20" s="22">
        <v>2150217725</v>
      </c>
    </row>
    <row r="21" spans="1:27" ht="12.75">
      <c r="A21" s="5" t="s">
        <v>48</v>
      </c>
      <c r="B21" s="3"/>
      <c r="C21" s="22">
        <v>1012328858</v>
      </c>
      <c r="D21" s="22"/>
      <c r="E21" s="23">
        <v>1039739228</v>
      </c>
      <c r="F21" s="24">
        <v>1039739228</v>
      </c>
      <c r="G21" s="24">
        <v>124125023</v>
      </c>
      <c r="H21" s="24">
        <v>92651852</v>
      </c>
      <c r="I21" s="24">
        <v>86794871</v>
      </c>
      <c r="J21" s="24">
        <v>303571746</v>
      </c>
      <c r="K21" s="24">
        <v>88836302</v>
      </c>
      <c r="L21" s="24">
        <v>88501985</v>
      </c>
      <c r="M21" s="24">
        <v>86713975</v>
      </c>
      <c r="N21" s="24">
        <v>264052262</v>
      </c>
      <c r="O21" s="24"/>
      <c r="P21" s="24"/>
      <c r="Q21" s="24"/>
      <c r="R21" s="24"/>
      <c r="S21" s="24"/>
      <c r="T21" s="24"/>
      <c r="U21" s="24"/>
      <c r="V21" s="24"/>
      <c r="W21" s="24">
        <v>567624008</v>
      </c>
      <c r="X21" s="24">
        <v>519869400</v>
      </c>
      <c r="Y21" s="24">
        <v>47754608</v>
      </c>
      <c r="Z21" s="6">
        <v>9.19</v>
      </c>
      <c r="AA21" s="22">
        <v>1039739228</v>
      </c>
    </row>
    <row r="22" spans="1:27" ht="12.75">
      <c r="A22" s="5" t="s">
        <v>49</v>
      </c>
      <c r="B22" s="3"/>
      <c r="C22" s="25">
        <v>122879832</v>
      </c>
      <c r="D22" s="25"/>
      <c r="E22" s="26">
        <v>325291779</v>
      </c>
      <c r="F22" s="27">
        <v>325291779</v>
      </c>
      <c r="G22" s="27">
        <v>34957207</v>
      </c>
      <c r="H22" s="27">
        <v>28870115</v>
      </c>
      <c r="I22" s="27">
        <v>27274436</v>
      </c>
      <c r="J22" s="27">
        <v>91101758</v>
      </c>
      <c r="K22" s="27">
        <v>27281933</v>
      </c>
      <c r="L22" s="27">
        <v>27141786</v>
      </c>
      <c r="M22" s="27">
        <v>27227368</v>
      </c>
      <c r="N22" s="27">
        <v>81651087</v>
      </c>
      <c r="O22" s="27"/>
      <c r="P22" s="27"/>
      <c r="Q22" s="27"/>
      <c r="R22" s="27"/>
      <c r="S22" s="27"/>
      <c r="T22" s="27"/>
      <c r="U22" s="27"/>
      <c r="V22" s="27"/>
      <c r="W22" s="27">
        <v>172752845</v>
      </c>
      <c r="X22" s="27">
        <v>162645888</v>
      </c>
      <c r="Y22" s="27">
        <v>10106957</v>
      </c>
      <c r="Z22" s="7">
        <v>6.21</v>
      </c>
      <c r="AA22" s="25">
        <v>325291779</v>
      </c>
    </row>
    <row r="23" spans="1:27" ht="12.75">
      <c r="A23" s="5" t="s">
        <v>50</v>
      </c>
      <c r="B23" s="3"/>
      <c r="C23" s="22">
        <v>144576538</v>
      </c>
      <c r="D23" s="22"/>
      <c r="E23" s="23">
        <v>187945393</v>
      </c>
      <c r="F23" s="24">
        <v>187945393</v>
      </c>
      <c r="G23" s="24">
        <v>20450567</v>
      </c>
      <c r="H23" s="24">
        <v>15406815</v>
      </c>
      <c r="I23" s="24">
        <v>14296605</v>
      </c>
      <c r="J23" s="24">
        <v>50153987</v>
      </c>
      <c r="K23" s="24">
        <v>13779808</v>
      </c>
      <c r="L23" s="24">
        <v>13833236</v>
      </c>
      <c r="M23" s="24">
        <v>13848871</v>
      </c>
      <c r="N23" s="24">
        <v>41461915</v>
      </c>
      <c r="O23" s="24"/>
      <c r="P23" s="24"/>
      <c r="Q23" s="24"/>
      <c r="R23" s="24"/>
      <c r="S23" s="24"/>
      <c r="T23" s="24"/>
      <c r="U23" s="24"/>
      <c r="V23" s="24"/>
      <c r="W23" s="24">
        <v>91615902</v>
      </c>
      <c r="X23" s="24">
        <v>93972696</v>
      </c>
      <c r="Y23" s="24">
        <v>-2356794</v>
      </c>
      <c r="Z23" s="6">
        <v>-2.51</v>
      </c>
      <c r="AA23" s="22">
        <v>187945393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5325906611</v>
      </c>
      <c r="D25" s="44">
        <f>+D5+D9+D15+D19+D24</f>
        <v>0</v>
      </c>
      <c r="E25" s="45">
        <f t="shared" si="4"/>
        <v>5745459596</v>
      </c>
      <c r="F25" s="46">
        <f t="shared" si="4"/>
        <v>5745459596</v>
      </c>
      <c r="G25" s="46">
        <f t="shared" si="4"/>
        <v>763033117</v>
      </c>
      <c r="H25" s="46">
        <f t="shared" si="4"/>
        <v>467483099</v>
      </c>
      <c r="I25" s="46">
        <f t="shared" si="4"/>
        <v>425108482</v>
      </c>
      <c r="J25" s="46">
        <f t="shared" si="4"/>
        <v>1655624698</v>
      </c>
      <c r="K25" s="46">
        <f t="shared" si="4"/>
        <v>349450302</v>
      </c>
      <c r="L25" s="46">
        <f t="shared" si="4"/>
        <v>420079903</v>
      </c>
      <c r="M25" s="46">
        <f t="shared" si="4"/>
        <v>598082415</v>
      </c>
      <c r="N25" s="46">
        <f t="shared" si="4"/>
        <v>1367612620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3023237318</v>
      </c>
      <c r="X25" s="46">
        <f t="shared" si="4"/>
        <v>2790035298</v>
      </c>
      <c r="Y25" s="46">
        <f t="shared" si="4"/>
        <v>233202020</v>
      </c>
      <c r="Z25" s="47">
        <f>+IF(X25&lt;&gt;0,+(Y25/X25)*100,0)</f>
        <v>8.358389593392163</v>
      </c>
      <c r="AA25" s="44">
        <f>+AA5+AA9+AA15+AA19+AA24</f>
        <v>5745459596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1312270004</v>
      </c>
      <c r="D28" s="19">
        <f>SUM(D29:D31)</f>
        <v>0</v>
      </c>
      <c r="E28" s="20">
        <f t="shared" si="5"/>
        <v>831309959</v>
      </c>
      <c r="F28" s="21">
        <f t="shared" si="5"/>
        <v>831309959</v>
      </c>
      <c r="G28" s="21">
        <f t="shared" si="5"/>
        <v>4386054</v>
      </c>
      <c r="H28" s="21">
        <f t="shared" si="5"/>
        <v>11572638</v>
      </c>
      <c r="I28" s="21">
        <f t="shared" si="5"/>
        <v>122392147</v>
      </c>
      <c r="J28" s="21">
        <f t="shared" si="5"/>
        <v>138350839</v>
      </c>
      <c r="K28" s="21">
        <f t="shared" si="5"/>
        <v>47239111</v>
      </c>
      <c r="L28" s="21">
        <f t="shared" si="5"/>
        <v>101048926</v>
      </c>
      <c r="M28" s="21">
        <f t="shared" si="5"/>
        <v>100000102</v>
      </c>
      <c r="N28" s="21">
        <f t="shared" si="5"/>
        <v>248288139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386638978</v>
      </c>
      <c r="X28" s="21">
        <f t="shared" si="5"/>
        <v>389081796</v>
      </c>
      <c r="Y28" s="21">
        <f t="shared" si="5"/>
        <v>-2442818</v>
      </c>
      <c r="Z28" s="4">
        <f>+IF(X28&lt;&gt;0,+(Y28/X28)*100,0)</f>
        <v>-0.6278417610676393</v>
      </c>
      <c r="AA28" s="19">
        <f>SUM(AA29:AA31)</f>
        <v>831309959</v>
      </c>
    </row>
    <row r="29" spans="1:27" ht="12.75">
      <c r="A29" s="5" t="s">
        <v>33</v>
      </c>
      <c r="B29" s="3"/>
      <c r="C29" s="22">
        <v>175136933</v>
      </c>
      <c r="D29" s="22"/>
      <c r="E29" s="23">
        <v>168930330</v>
      </c>
      <c r="F29" s="24">
        <v>168930330</v>
      </c>
      <c r="G29" s="24">
        <v>267926</v>
      </c>
      <c r="H29" s="24">
        <v>724153</v>
      </c>
      <c r="I29" s="24">
        <v>37277866</v>
      </c>
      <c r="J29" s="24">
        <v>38269945</v>
      </c>
      <c r="K29" s="24">
        <v>1230350</v>
      </c>
      <c r="L29" s="24">
        <v>24480377</v>
      </c>
      <c r="M29" s="24">
        <v>13162198</v>
      </c>
      <c r="N29" s="24">
        <v>38872925</v>
      </c>
      <c r="O29" s="24"/>
      <c r="P29" s="24"/>
      <c r="Q29" s="24"/>
      <c r="R29" s="24"/>
      <c r="S29" s="24"/>
      <c r="T29" s="24"/>
      <c r="U29" s="24"/>
      <c r="V29" s="24"/>
      <c r="W29" s="24">
        <v>77142870</v>
      </c>
      <c r="X29" s="24">
        <v>83029440</v>
      </c>
      <c r="Y29" s="24">
        <v>-5886570</v>
      </c>
      <c r="Z29" s="6">
        <v>-7.09</v>
      </c>
      <c r="AA29" s="22">
        <v>168930330</v>
      </c>
    </row>
    <row r="30" spans="1:27" ht="12.75">
      <c r="A30" s="5" t="s">
        <v>34</v>
      </c>
      <c r="B30" s="3"/>
      <c r="C30" s="25">
        <v>841090428</v>
      </c>
      <c r="D30" s="25"/>
      <c r="E30" s="26">
        <v>644959874</v>
      </c>
      <c r="F30" s="27">
        <v>644959874</v>
      </c>
      <c r="G30" s="27">
        <v>-389328</v>
      </c>
      <c r="H30" s="27">
        <v>316685</v>
      </c>
      <c r="I30" s="27">
        <v>25425857</v>
      </c>
      <c r="J30" s="27">
        <v>25353214</v>
      </c>
      <c r="K30" s="27">
        <v>22441949</v>
      </c>
      <c r="L30" s="27">
        <v>31927620</v>
      </c>
      <c r="M30" s="27">
        <v>51739454</v>
      </c>
      <c r="N30" s="27">
        <v>106109023</v>
      </c>
      <c r="O30" s="27"/>
      <c r="P30" s="27"/>
      <c r="Q30" s="27"/>
      <c r="R30" s="27"/>
      <c r="S30" s="27"/>
      <c r="T30" s="27"/>
      <c r="U30" s="27"/>
      <c r="V30" s="27"/>
      <c r="W30" s="27">
        <v>131462237</v>
      </c>
      <c r="X30" s="27">
        <v>297342480</v>
      </c>
      <c r="Y30" s="27">
        <v>-165880243</v>
      </c>
      <c r="Z30" s="7">
        <v>-55.79</v>
      </c>
      <c r="AA30" s="25">
        <v>644959874</v>
      </c>
    </row>
    <row r="31" spans="1:27" ht="12.75">
      <c r="A31" s="5" t="s">
        <v>35</v>
      </c>
      <c r="B31" s="3"/>
      <c r="C31" s="22">
        <v>296042643</v>
      </c>
      <c r="D31" s="22"/>
      <c r="E31" s="23">
        <v>17419755</v>
      </c>
      <c r="F31" s="24">
        <v>17419755</v>
      </c>
      <c r="G31" s="24">
        <v>4507456</v>
      </c>
      <c r="H31" s="24">
        <v>10531800</v>
      </c>
      <c r="I31" s="24">
        <v>59688424</v>
      </c>
      <c r="J31" s="24">
        <v>74727680</v>
      </c>
      <c r="K31" s="24">
        <v>23566812</v>
      </c>
      <c r="L31" s="24">
        <v>44640929</v>
      </c>
      <c r="M31" s="24">
        <v>35098450</v>
      </c>
      <c r="N31" s="24">
        <v>103306191</v>
      </c>
      <c r="O31" s="24"/>
      <c r="P31" s="24"/>
      <c r="Q31" s="24"/>
      <c r="R31" s="24"/>
      <c r="S31" s="24"/>
      <c r="T31" s="24"/>
      <c r="U31" s="24"/>
      <c r="V31" s="24"/>
      <c r="W31" s="24">
        <v>178033871</v>
      </c>
      <c r="X31" s="24">
        <v>8709876</v>
      </c>
      <c r="Y31" s="24">
        <v>169323995</v>
      </c>
      <c r="Z31" s="6">
        <v>1944.05</v>
      </c>
      <c r="AA31" s="22">
        <v>17419755</v>
      </c>
    </row>
    <row r="32" spans="1:27" ht="12.75">
      <c r="A32" s="2" t="s">
        <v>36</v>
      </c>
      <c r="B32" s="3"/>
      <c r="C32" s="19">
        <f aca="true" t="shared" si="6" ref="C32:Y32">SUM(C33:C37)</f>
        <v>289145335</v>
      </c>
      <c r="D32" s="19">
        <f>SUM(D33:D37)</f>
        <v>0</v>
      </c>
      <c r="E32" s="20">
        <f t="shared" si="6"/>
        <v>265088325</v>
      </c>
      <c r="F32" s="21">
        <f t="shared" si="6"/>
        <v>265088325</v>
      </c>
      <c r="G32" s="21">
        <f t="shared" si="6"/>
        <v>0</v>
      </c>
      <c r="H32" s="21">
        <f t="shared" si="6"/>
        <v>560829</v>
      </c>
      <c r="I32" s="21">
        <f t="shared" si="6"/>
        <v>63341556</v>
      </c>
      <c r="J32" s="21">
        <f t="shared" si="6"/>
        <v>63902385</v>
      </c>
      <c r="K32" s="21">
        <f t="shared" si="6"/>
        <v>3499642</v>
      </c>
      <c r="L32" s="21">
        <f t="shared" si="6"/>
        <v>43090548</v>
      </c>
      <c r="M32" s="21">
        <f t="shared" si="6"/>
        <v>25251860</v>
      </c>
      <c r="N32" s="21">
        <f t="shared" si="6"/>
        <v>71842050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135744435</v>
      </c>
      <c r="X32" s="21">
        <f t="shared" si="6"/>
        <v>131977362</v>
      </c>
      <c r="Y32" s="21">
        <f t="shared" si="6"/>
        <v>3767073</v>
      </c>
      <c r="Z32" s="4">
        <f>+IF(X32&lt;&gt;0,+(Y32/X32)*100,0)</f>
        <v>2.8543326998762106</v>
      </c>
      <c r="AA32" s="19">
        <f>SUM(AA33:AA37)</f>
        <v>265088325</v>
      </c>
    </row>
    <row r="33" spans="1:27" ht="12.75">
      <c r="A33" s="5" t="s">
        <v>37</v>
      </c>
      <c r="B33" s="3"/>
      <c r="C33" s="22">
        <v>109379682</v>
      </c>
      <c r="D33" s="22"/>
      <c r="E33" s="23">
        <v>73435039</v>
      </c>
      <c r="F33" s="24">
        <v>73435039</v>
      </c>
      <c r="G33" s="24"/>
      <c r="H33" s="24">
        <v>340368</v>
      </c>
      <c r="I33" s="24">
        <v>18068809</v>
      </c>
      <c r="J33" s="24">
        <v>18409177</v>
      </c>
      <c r="K33" s="24">
        <v>2170654</v>
      </c>
      <c r="L33" s="24">
        <v>12598494</v>
      </c>
      <c r="M33" s="24">
        <v>9814289</v>
      </c>
      <c r="N33" s="24">
        <v>24583437</v>
      </c>
      <c r="O33" s="24"/>
      <c r="P33" s="24"/>
      <c r="Q33" s="24"/>
      <c r="R33" s="24"/>
      <c r="S33" s="24"/>
      <c r="T33" s="24"/>
      <c r="U33" s="24"/>
      <c r="V33" s="24"/>
      <c r="W33" s="24">
        <v>42992614</v>
      </c>
      <c r="X33" s="24">
        <v>36715956</v>
      </c>
      <c r="Y33" s="24">
        <v>6276658</v>
      </c>
      <c r="Z33" s="6">
        <v>17.1</v>
      </c>
      <c r="AA33" s="22">
        <v>73435039</v>
      </c>
    </row>
    <row r="34" spans="1:27" ht="12.75">
      <c r="A34" s="5" t="s">
        <v>38</v>
      </c>
      <c r="B34" s="3"/>
      <c r="C34" s="22">
        <v>42274488</v>
      </c>
      <c r="D34" s="22"/>
      <c r="E34" s="23">
        <v>26029841</v>
      </c>
      <c r="F34" s="24">
        <v>26029841</v>
      </c>
      <c r="G34" s="24"/>
      <c r="H34" s="24"/>
      <c r="I34" s="24">
        <v>6146535</v>
      </c>
      <c r="J34" s="24">
        <v>6146535</v>
      </c>
      <c r="K34" s="24">
        <v>27261</v>
      </c>
      <c r="L34" s="24">
        <v>4301643</v>
      </c>
      <c r="M34" s="24">
        <v>2565523</v>
      </c>
      <c r="N34" s="24">
        <v>6894427</v>
      </c>
      <c r="O34" s="24"/>
      <c r="P34" s="24"/>
      <c r="Q34" s="24"/>
      <c r="R34" s="24"/>
      <c r="S34" s="24"/>
      <c r="T34" s="24"/>
      <c r="U34" s="24"/>
      <c r="V34" s="24"/>
      <c r="W34" s="24">
        <v>13040962</v>
      </c>
      <c r="X34" s="24">
        <v>13014918</v>
      </c>
      <c r="Y34" s="24">
        <v>26044</v>
      </c>
      <c r="Z34" s="6">
        <v>0.2</v>
      </c>
      <c r="AA34" s="22">
        <v>26029841</v>
      </c>
    </row>
    <row r="35" spans="1:27" ht="12.75">
      <c r="A35" s="5" t="s">
        <v>39</v>
      </c>
      <c r="B35" s="3"/>
      <c r="C35" s="22">
        <v>61491486</v>
      </c>
      <c r="D35" s="22"/>
      <c r="E35" s="23">
        <v>89987268</v>
      </c>
      <c r="F35" s="24">
        <v>89987268</v>
      </c>
      <c r="G35" s="24"/>
      <c r="H35" s="24">
        <v>220461</v>
      </c>
      <c r="I35" s="24">
        <v>20545971</v>
      </c>
      <c r="J35" s="24">
        <v>20766432</v>
      </c>
      <c r="K35" s="24">
        <v>311924</v>
      </c>
      <c r="L35" s="24">
        <v>13706916</v>
      </c>
      <c r="M35" s="24">
        <v>6564362</v>
      </c>
      <c r="N35" s="24">
        <v>20583202</v>
      </c>
      <c r="O35" s="24"/>
      <c r="P35" s="24"/>
      <c r="Q35" s="24"/>
      <c r="R35" s="24"/>
      <c r="S35" s="24"/>
      <c r="T35" s="24"/>
      <c r="U35" s="24"/>
      <c r="V35" s="24"/>
      <c r="W35" s="24">
        <v>41349634</v>
      </c>
      <c r="X35" s="24">
        <v>44993634</v>
      </c>
      <c r="Y35" s="24">
        <v>-3644000</v>
      </c>
      <c r="Z35" s="6">
        <v>-8.1</v>
      </c>
      <c r="AA35" s="22">
        <v>89987268</v>
      </c>
    </row>
    <row r="36" spans="1:27" ht="12.75">
      <c r="A36" s="5" t="s">
        <v>40</v>
      </c>
      <c r="B36" s="3"/>
      <c r="C36" s="22">
        <v>11959974</v>
      </c>
      <c r="D36" s="22"/>
      <c r="E36" s="23">
        <v>16969018</v>
      </c>
      <c r="F36" s="24">
        <v>16969018</v>
      </c>
      <c r="G36" s="24"/>
      <c r="H36" s="24"/>
      <c r="I36" s="24">
        <v>2170701</v>
      </c>
      <c r="J36" s="24">
        <v>2170701</v>
      </c>
      <c r="K36" s="24"/>
      <c r="L36" s="24">
        <v>1394676</v>
      </c>
      <c r="M36" s="24">
        <v>735755</v>
      </c>
      <c r="N36" s="24">
        <v>2130431</v>
      </c>
      <c r="O36" s="24"/>
      <c r="P36" s="24"/>
      <c r="Q36" s="24"/>
      <c r="R36" s="24"/>
      <c r="S36" s="24"/>
      <c r="T36" s="24"/>
      <c r="U36" s="24"/>
      <c r="V36" s="24"/>
      <c r="W36" s="24">
        <v>4301132</v>
      </c>
      <c r="X36" s="24">
        <v>8484510</v>
      </c>
      <c r="Y36" s="24">
        <v>-4183378</v>
      </c>
      <c r="Z36" s="6">
        <v>-49.31</v>
      </c>
      <c r="AA36" s="22">
        <v>16969018</v>
      </c>
    </row>
    <row r="37" spans="1:27" ht="12.75">
      <c r="A37" s="5" t="s">
        <v>41</v>
      </c>
      <c r="B37" s="3"/>
      <c r="C37" s="25">
        <v>64039705</v>
      </c>
      <c r="D37" s="25"/>
      <c r="E37" s="26">
        <v>58667159</v>
      </c>
      <c r="F37" s="27">
        <v>58667159</v>
      </c>
      <c r="G37" s="27"/>
      <c r="H37" s="27"/>
      <c r="I37" s="27">
        <v>16409540</v>
      </c>
      <c r="J37" s="27">
        <v>16409540</v>
      </c>
      <c r="K37" s="27">
        <v>989803</v>
      </c>
      <c r="L37" s="27">
        <v>11088819</v>
      </c>
      <c r="M37" s="27">
        <v>5571931</v>
      </c>
      <c r="N37" s="27">
        <v>17650553</v>
      </c>
      <c r="O37" s="27"/>
      <c r="P37" s="27"/>
      <c r="Q37" s="27"/>
      <c r="R37" s="27"/>
      <c r="S37" s="27"/>
      <c r="T37" s="27"/>
      <c r="U37" s="27"/>
      <c r="V37" s="27"/>
      <c r="W37" s="27">
        <v>34060093</v>
      </c>
      <c r="X37" s="27">
        <v>28768344</v>
      </c>
      <c r="Y37" s="27">
        <v>5291749</v>
      </c>
      <c r="Z37" s="7">
        <v>18.39</v>
      </c>
      <c r="AA37" s="25">
        <v>58667159</v>
      </c>
    </row>
    <row r="38" spans="1:27" ht="12.75">
      <c r="A38" s="2" t="s">
        <v>42</v>
      </c>
      <c r="B38" s="8"/>
      <c r="C38" s="19">
        <f aca="true" t="shared" si="7" ref="C38:Y38">SUM(C39:C41)</f>
        <v>343965127</v>
      </c>
      <c r="D38" s="19">
        <f>SUM(D39:D41)</f>
        <v>0</v>
      </c>
      <c r="E38" s="20">
        <f t="shared" si="7"/>
        <v>762262381</v>
      </c>
      <c r="F38" s="21">
        <f t="shared" si="7"/>
        <v>762262381</v>
      </c>
      <c r="G38" s="21">
        <f t="shared" si="7"/>
        <v>0</v>
      </c>
      <c r="H38" s="21">
        <f t="shared" si="7"/>
        <v>1746739</v>
      </c>
      <c r="I38" s="21">
        <f t="shared" si="7"/>
        <v>61039848</v>
      </c>
      <c r="J38" s="21">
        <f t="shared" si="7"/>
        <v>62786587</v>
      </c>
      <c r="K38" s="21">
        <f t="shared" si="7"/>
        <v>5616868</v>
      </c>
      <c r="L38" s="21">
        <f t="shared" si="7"/>
        <v>38939196</v>
      </c>
      <c r="M38" s="21">
        <f t="shared" si="7"/>
        <v>21672447</v>
      </c>
      <c r="N38" s="21">
        <f t="shared" si="7"/>
        <v>66228511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129015098</v>
      </c>
      <c r="X38" s="21">
        <f t="shared" si="7"/>
        <v>267152244</v>
      </c>
      <c r="Y38" s="21">
        <f t="shared" si="7"/>
        <v>-138137146</v>
      </c>
      <c r="Z38" s="4">
        <f>+IF(X38&lt;&gt;0,+(Y38/X38)*100,0)</f>
        <v>-51.70727519698468</v>
      </c>
      <c r="AA38" s="19">
        <f>SUM(AA39:AA41)</f>
        <v>762262381</v>
      </c>
    </row>
    <row r="39" spans="1:27" ht="12.75">
      <c r="A39" s="5" t="s">
        <v>43</v>
      </c>
      <c r="B39" s="3"/>
      <c r="C39" s="22">
        <v>118402301</v>
      </c>
      <c r="D39" s="22"/>
      <c r="E39" s="23">
        <v>343761008</v>
      </c>
      <c r="F39" s="24">
        <v>343761008</v>
      </c>
      <c r="G39" s="24"/>
      <c r="H39" s="24">
        <v>1531283</v>
      </c>
      <c r="I39" s="24">
        <v>29234592</v>
      </c>
      <c r="J39" s="24">
        <v>30765875</v>
      </c>
      <c r="K39" s="24">
        <v>1261918</v>
      </c>
      <c r="L39" s="24">
        <v>19416956</v>
      </c>
      <c r="M39" s="24">
        <v>11681738</v>
      </c>
      <c r="N39" s="24">
        <v>32360612</v>
      </c>
      <c r="O39" s="24"/>
      <c r="P39" s="24"/>
      <c r="Q39" s="24"/>
      <c r="R39" s="24"/>
      <c r="S39" s="24"/>
      <c r="T39" s="24"/>
      <c r="U39" s="24"/>
      <c r="V39" s="24"/>
      <c r="W39" s="24">
        <v>63126487</v>
      </c>
      <c r="X39" s="24">
        <v>170673528</v>
      </c>
      <c r="Y39" s="24">
        <v>-107547041</v>
      </c>
      <c r="Z39" s="6">
        <v>-63.01</v>
      </c>
      <c r="AA39" s="22">
        <v>343761008</v>
      </c>
    </row>
    <row r="40" spans="1:27" ht="12.75">
      <c r="A40" s="5" t="s">
        <v>44</v>
      </c>
      <c r="B40" s="3"/>
      <c r="C40" s="22">
        <v>187118158</v>
      </c>
      <c r="D40" s="22"/>
      <c r="E40" s="23">
        <v>380246342</v>
      </c>
      <c r="F40" s="24">
        <v>380246342</v>
      </c>
      <c r="G40" s="24"/>
      <c r="H40" s="24"/>
      <c r="I40" s="24">
        <v>25489789</v>
      </c>
      <c r="J40" s="24">
        <v>25489789</v>
      </c>
      <c r="K40" s="24">
        <v>4340452</v>
      </c>
      <c r="L40" s="24">
        <v>15317223</v>
      </c>
      <c r="M40" s="24">
        <v>7978039</v>
      </c>
      <c r="N40" s="24">
        <v>27635714</v>
      </c>
      <c r="O40" s="24"/>
      <c r="P40" s="24"/>
      <c r="Q40" s="24"/>
      <c r="R40" s="24"/>
      <c r="S40" s="24"/>
      <c r="T40" s="24"/>
      <c r="U40" s="24"/>
      <c r="V40" s="24"/>
      <c r="W40" s="24">
        <v>53125503</v>
      </c>
      <c r="X40" s="24">
        <v>77351202</v>
      </c>
      <c r="Y40" s="24">
        <v>-24225699</v>
      </c>
      <c r="Z40" s="6">
        <v>-31.32</v>
      </c>
      <c r="AA40" s="22">
        <v>380246342</v>
      </c>
    </row>
    <row r="41" spans="1:27" ht="12.75">
      <c r="A41" s="5" t="s">
        <v>45</v>
      </c>
      <c r="B41" s="3"/>
      <c r="C41" s="22">
        <v>38444668</v>
      </c>
      <c r="D41" s="22"/>
      <c r="E41" s="23">
        <v>38255031</v>
      </c>
      <c r="F41" s="24">
        <v>38255031</v>
      </c>
      <c r="G41" s="24"/>
      <c r="H41" s="24">
        <v>215456</v>
      </c>
      <c r="I41" s="24">
        <v>6315467</v>
      </c>
      <c r="J41" s="24">
        <v>6530923</v>
      </c>
      <c r="K41" s="24">
        <v>14498</v>
      </c>
      <c r="L41" s="24">
        <v>4205017</v>
      </c>
      <c r="M41" s="24">
        <v>2012670</v>
      </c>
      <c r="N41" s="24">
        <v>6232185</v>
      </c>
      <c r="O41" s="24"/>
      <c r="P41" s="24"/>
      <c r="Q41" s="24"/>
      <c r="R41" s="24"/>
      <c r="S41" s="24"/>
      <c r="T41" s="24"/>
      <c r="U41" s="24"/>
      <c r="V41" s="24"/>
      <c r="W41" s="24">
        <v>12763108</v>
      </c>
      <c r="X41" s="24">
        <v>19127514</v>
      </c>
      <c r="Y41" s="24">
        <v>-6364406</v>
      </c>
      <c r="Z41" s="6">
        <v>-33.27</v>
      </c>
      <c r="AA41" s="22">
        <v>38255031</v>
      </c>
    </row>
    <row r="42" spans="1:27" ht="12.75">
      <c r="A42" s="2" t="s">
        <v>46</v>
      </c>
      <c r="B42" s="8"/>
      <c r="C42" s="19">
        <f aca="true" t="shared" si="8" ref="C42:Y42">SUM(C43:C46)</f>
        <v>4031580531</v>
      </c>
      <c r="D42" s="19">
        <f>SUM(D43:D46)</f>
        <v>0</v>
      </c>
      <c r="E42" s="20">
        <f t="shared" si="8"/>
        <v>3598472994</v>
      </c>
      <c r="F42" s="21">
        <f t="shared" si="8"/>
        <v>3598472994</v>
      </c>
      <c r="G42" s="21">
        <f t="shared" si="8"/>
        <v>6000</v>
      </c>
      <c r="H42" s="21">
        <f t="shared" si="8"/>
        <v>87978022</v>
      </c>
      <c r="I42" s="21">
        <f t="shared" si="8"/>
        <v>311641800</v>
      </c>
      <c r="J42" s="21">
        <f t="shared" si="8"/>
        <v>399625822</v>
      </c>
      <c r="K42" s="21">
        <f t="shared" si="8"/>
        <v>515970380</v>
      </c>
      <c r="L42" s="21">
        <f t="shared" si="8"/>
        <v>147025834</v>
      </c>
      <c r="M42" s="21">
        <f t="shared" si="8"/>
        <v>399273469</v>
      </c>
      <c r="N42" s="21">
        <f t="shared" si="8"/>
        <v>1062269683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1461895505</v>
      </c>
      <c r="X42" s="21">
        <f t="shared" si="8"/>
        <v>1712971260</v>
      </c>
      <c r="Y42" s="21">
        <f t="shared" si="8"/>
        <v>-251075755</v>
      </c>
      <c r="Z42" s="4">
        <f>+IF(X42&lt;&gt;0,+(Y42/X42)*100,0)</f>
        <v>-14.657324431701207</v>
      </c>
      <c r="AA42" s="19">
        <f>SUM(AA43:AA46)</f>
        <v>3598472994</v>
      </c>
    </row>
    <row r="43" spans="1:27" ht="12.75">
      <c r="A43" s="5" t="s">
        <v>47</v>
      </c>
      <c r="B43" s="3"/>
      <c r="C43" s="22">
        <v>2242733348</v>
      </c>
      <c r="D43" s="22"/>
      <c r="E43" s="23">
        <v>1928195232</v>
      </c>
      <c r="F43" s="24">
        <v>1928195232</v>
      </c>
      <c r="G43" s="24">
        <v>6000</v>
      </c>
      <c r="H43" s="24">
        <v>16284724</v>
      </c>
      <c r="I43" s="24">
        <v>261627615</v>
      </c>
      <c r="J43" s="24">
        <v>277918339</v>
      </c>
      <c r="K43" s="24">
        <v>342290386</v>
      </c>
      <c r="L43" s="24">
        <v>24918343</v>
      </c>
      <c r="M43" s="24">
        <v>290637283</v>
      </c>
      <c r="N43" s="24">
        <v>657846012</v>
      </c>
      <c r="O43" s="24"/>
      <c r="P43" s="24"/>
      <c r="Q43" s="24"/>
      <c r="R43" s="24"/>
      <c r="S43" s="24"/>
      <c r="T43" s="24"/>
      <c r="U43" s="24"/>
      <c r="V43" s="24"/>
      <c r="W43" s="24">
        <v>935764351</v>
      </c>
      <c r="X43" s="24">
        <v>924757548</v>
      </c>
      <c r="Y43" s="24">
        <v>11006803</v>
      </c>
      <c r="Z43" s="6">
        <v>1.19</v>
      </c>
      <c r="AA43" s="22">
        <v>1928195232</v>
      </c>
    </row>
    <row r="44" spans="1:27" ht="12.75">
      <c r="A44" s="5" t="s">
        <v>48</v>
      </c>
      <c r="B44" s="3"/>
      <c r="C44" s="22">
        <v>1295013851</v>
      </c>
      <c r="D44" s="22"/>
      <c r="E44" s="23">
        <v>1286878931</v>
      </c>
      <c r="F44" s="24">
        <v>1286878931</v>
      </c>
      <c r="G44" s="24"/>
      <c r="H44" s="24">
        <v>71636047</v>
      </c>
      <c r="I44" s="24">
        <v>3324599</v>
      </c>
      <c r="J44" s="24">
        <v>74960646</v>
      </c>
      <c r="K44" s="24">
        <v>170279342</v>
      </c>
      <c r="L44" s="24">
        <v>93251549</v>
      </c>
      <c r="M44" s="24">
        <v>90459301</v>
      </c>
      <c r="N44" s="24">
        <v>353990192</v>
      </c>
      <c r="O44" s="24"/>
      <c r="P44" s="24"/>
      <c r="Q44" s="24"/>
      <c r="R44" s="24"/>
      <c r="S44" s="24"/>
      <c r="T44" s="24"/>
      <c r="U44" s="24"/>
      <c r="V44" s="24"/>
      <c r="W44" s="24">
        <v>428950838</v>
      </c>
      <c r="X44" s="24">
        <v>614609316</v>
      </c>
      <c r="Y44" s="24">
        <v>-185658478</v>
      </c>
      <c r="Z44" s="6">
        <v>-30.21</v>
      </c>
      <c r="AA44" s="22">
        <v>1286878931</v>
      </c>
    </row>
    <row r="45" spans="1:27" ht="12.75">
      <c r="A45" s="5" t="s">
        <v>49</v>
      </c>
      <c r="B45" s="3"/>
      <c r="C45" s="25">
        <v>332692352</v>
      </c>
      <c r="D45" s="25"/>
      <c r="E45" s="26">
        <v>187597891</v>
      </c>
      <c r="F45" s="27">
        <v>187597891</v>
      </c>
      <c r="G45" s="27"/>
      <c r="H45" s="27">
        <v>54023</v>
      </c>
      <c r="I45" s="27">
        <v>26820747</v>
      </c>
      <c r="J45" s="27">
        <v>26874770</v>
      </c>
      <c r="K45" s="27">
        <v>3400652</v>
      </c>
      <c r="L45" s="27">
        <v>16318236</v>
      </c>
      <c r="M45" s="27">
        <v>12123882</v>
      </c>
      <c r="N45" s="27">
        <v>31842770</v>
      </c>
      <c r="O45" s="27"/>
      <c r="P45" s="27"/>
      <c r="Q45" s="27"/>
      <c r="R45" s="27"/>
      <c r="S45" s="27"/>
      <c r="T45" s="27"/>
      <c r="U45" s="27"/>
      <c r="V45" s="27"/>
      <c r="W45" s="27">
        <v>58717540</v>
      </c>
      <c r="X45" s="27">
        <v>89634732</v>
      </c>
      <c r="Y45" s="27">
        <v>-30917192</v>
      </c>
      <c r="Z45" s="7">
        <v>-34.49</v>
      </c>
      <c r="AA45" s="25">
        <v>187597891</v>
      </c>
    </row>
    <row r="46" spans="1:27" ht="12.75">
      <c r="A46" s="5" t="s">
        <v>50</v>
      </c>
      <c r="B46" s="3"/>
      <c r="C46" s="22">
        <v>161140980</v>
      </c>
      <c r="D46" s="22"/>
      <c r="E46" s="23">
        <v>195800940</v>
      </c>
      <c r="F46" s="24">
        <v>195800940</v>
      </c>
      <c r="G46" s="24"/>
      <c r="H46" s="24">
        <v>3228</v>
      </c>
      <c r="I46" s="24">
        <v>19868839</v>
      </c>
      <c r="J46" s="24">
        <v>19872067</v>
      </c>
      <c r="K46" s="24"/>
      <c r="L46" s="24">
        <v>12537706</v>
      </c>
      <c r="M46" s="24">
        <v>6053003</v>
      </c>
      <c r="N46" s="24">
        <v>18590709</v>
      </c>
      <c r="O46" s="24"/>
      <c r="P46" s="24"/>
      <c r="Q46" s="24"/>
      <c r="R46" s="24"/>
      <c r="S46" s="24"/>
      <c r="T46" s="24"/>
      <c r="U46" s="24"/>
      <c r="V46" s="24"/>
      <c r="W46" s="24">
        <v>38462776</v>
      </c>
      <c r="X46" s="24">
        <v>83969664</v>
      </c>
      <c r="Y46" s="24">
        <v>-45506888</v>
      </c>
      <c r="Z46" s="6">
        <v>-54.19</v>
      </c>
      <c r="AA46" s="22">
        <v>195800940</v>
      </c>
    </row>
    <row r="47" spans="1:27" ht="12.75">
      <c r="A47" s="2" t="s">
        <v>51</v>
      </c>
      <c r="B47" s="8" t="s">
        <v>52</v>
      </c>
      <c r="C47" s="19">
        <v>793588</v>
      </c>
      <c r="D47" s="19"/>
      <c r="E47" s="20">
        <v>713437</v>
      </c>
      <c r="F47" s="21">
        <v>713437</v>
      </c>
      <c r="G47" s="21"/>
      <c r="H47" s="21"/>
      <c r="I47" s="21">
        <v>201697</v>
      </c>
      <c r="J47" s="21">
        <v>201697</v>
      </c>
      <c r="K47" s="21"/>
      <c r="L47" s="21">
        <v>117909</v>
      </c>
      <c r="M47" s="21">
        <v>57075</v>
      </c>
      <c r="N47" s="21">
        <v>174984</v>
      </c>
      <c r="O47" s="21"/>
      <c r="P47" s="21"/>
      <c r="Q47" s="21"/>
      <c r="R47" s="21"/>
      <c r="S47" s="21"/>
      <c r="T47" s="21"/>
      <c r="U47" s="21"/>
      <c r="V47" s="21"/>
      <c r="W47" s="21">
        <v>376681</v>
      </c>
      <c r="X47" s="21">
        <v>356718</v>
      </c>
      <c r="Y47" s="21">
        <v>19963</v>
      </c>
      <c r="Z47" s="4">
        <v>5.6</v>
      </c>
      <c r="AA47" s="19">
        <v>713437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5977754585</v>
      </c>
      <c r="D48" s="44">
        <f>+D28+D32+D38+D42+D47</f>
        <v>0</v>
      </c>
      <c r="E48" s="45">
        <f t="shared" si="9"/>
        <v>5457847096</v>
      </c>
      <c r="F48" s="46">
        <f t="shared" si="9"/>
        <v>5457847096</v>
      </c>
      <c r="G48" s="46">
        <f t="shared" si="9"/>
        <v>4392054</v>
      </c>
      <c r="H48" s="46">
        <f t="shared" si="9"/>
        <v>101858228</v>
      </c>
      <c r="I48" s="46">
        <f t="shared" si="9"/>
        <v>558617048</v>
      </c>
      <c r="J48" s="46">
        <f t="shared" si="9"/>
        <v>664867330</v>
      </c>
      <c r="K48" s="46">
        <f t="shared" si="9"/>
        <v>572326001</v>
      </c>
      <c r="L48" s="46">
        <f t="shared" si="9"/>
        <v>330222413</v>
      </c>
      <c r="M48" s="46">
        <f t="shared" si="9"/>
        <v>546254953</v>
      </c>
      <c r="N48" s="46">
        <f t="shared" si="9"/>
        <v>1448803367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2113670697</v>
      </c>
      <c r="X48" s="46">
        <f t="shared" si="9"/>
        <v>2501539380</v>
      </c>
      <c r="Y48" s="46">
        <f t="shared" si="9"/>
        <v>-387868683</v>
      </c>
      <c r="Z48" s="47">
        <f>+IF(X48&lt;&gt;0,+(Y48/X48)*100,0)</f>
        <v>-15.505199962112929</v>
      </c>
      <c r="AA48" s="44">
        <f>+AA28+AA32+AA38+AA42+AA47</f>
        <v>5457847096</v>
      </c>
    </row>
    <row r="49" spans="1:27" ht="12.75">
      <c r="A49" s="14" t="s">
        <v>58</v>
      </c>
      <c r="B49" s="15"/>
      <c r="C49" s="48">
        <f aca="true" t="shared" si="10" ref="C49:Y49">+C25-C48</f>
        <v>-651847974</v>
      </c>
      <c r="D49" s="48">
        <f>+D25-D48</f>
        <v>0</v>
      </c>
      <c r="E49" s="49">
        <f t="shared" si="10"/>
        <v>287612500</v>
      </c>
      <c r="F49" s="50">
        <f t="shared" si="10"/>
        <v>287612500</v>
      </c>
      <c r="G49" s="50">
        <f t="shared" si="10"/>
        <v>758641063</v>
      </c>
      <c r="H49" s="50">
        <f t="shared" si="10"/>
        <v>365624871</v>
      </c>
      <c r="I49" s="50">
        <f t="shared" si="10"/>
        <v>-133508566</v>
      </c>
      <c r="J49" s="50">
        <f t="shared" si="10"/>
        <v>990757368</v>
      </c>
      <c r="K49" s="50">
        <f t="shared" si="10"/>
        <v>-222875699</v>
      </c>
      <c r="L49" s="50">
        <f t="shared" si="10"/>
        <v>89857490</v>
      </c>
      <c r="M49" s="50">
        <f t="shared" si="10"/>
        <v>51827462</v>
      </c>
      <c r="N49" s="50">
        <f t="shared" si="10"/>
        <v>-81190747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909566621</v>
      </c>
      <c r="X49" s="50">
        <f>IF(F25=F48,0,X25-X48)</f>
        <v>288495918</v>
      </c>
      <c r="Y49" s="50">
        <f t="shared" si="10"/>
        <v>621070703</v>
      </c>
      <c r="Z49" s="51">
        <f>+IF(X49&lt;&gt;0,+(Y49/X49)*100,0)</f>
        <v>215.27885292297273</v>
      </c>
      <c r="AA49" s="48">
        <f>+AA25-AA48</f>
        <v>287612500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246150247</v>
      </c>
      <c r="D5" s="19">
        <f>SUM(D6:D8)</f>
        <v>0</v>
      </c>
      <c r="E5" s="20">
        <f t="shared" si="0"/>
        <v>307165663</v>
      </c>
      <c r="F5" s="21">
        <f t="shared" si="0"/>
        <v>307165663</v>
      </c>
      <c r="G5" s="21">
        <f t="shared" si="0"/>
        <v>77097268</v>
      </c>
      <c r="H5" s="21">
        <f t="shared" si="0"/>
        <v>3733365</v>
      </c>
      <c r="I5" s="21">
        <f t="shared" si="0"/>
        <v>12177392</v>
      </c>
      <c r="J5" s="21">
        <f t="shared" si="0"/>
        <v>93008025</v>
      </c>
      <c r="K5" s="21">
        <f t="shared" si="0"/>
        <v>23454447</v>
      </c>
      <c r="L5" s="21">
        <f t="shared" si="0"/>
        <v>19610960</v>
      </c>
      <c r="M5" s="21">
        <f t="shared" si="0"/>
        <v>27372695</v>
      </c>
      <c r="N5" s="21">
        <f t="shared" si="0"/>
        <v>70438102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163446127</v>
      </c>
      <c r="X5" s="21">
        <f t="shared" si="0"/>
        <v>162752564</v>
      </c>
      <c r="Y5" s="21">
        <f t="shared" si="0"/>
        <v>693563</v>
      </c>
      <c r="Z5" s="4">
        <f>+IF(X5&lt;&gt;0,+(Y5/X5)*100,0)</f>
        <v>0.4261456673579656</v>
      </c>
      <c r="AA5" s="19">
        <f>SUM(AA6:AA8)</f>
        <v>307165663</v>
      </c>
    </row>
    <row r="6" spans="1:27" ht="12.75">
      <c r="A6" s="5" t="s">
        <v>33</v>
      </c>
      <c r="B6" s="3"/>
      <c r="C6" s="22">
        <v>5724000</v>
      </c>
      <c r="D6" s="22"/>
      <c r="E6" s="23">
        <v>5754000</v>
      </c>
      <c r="F6" s="24">
        <v>5754000</v>
      </c>
      <c r="G6" s="24">
        <v>5754000</v>
      </c>
      <c r="H6" s="24"/>
      <c r="I6" s="24"/>
      <c r="J6" s="24">
        <v>5754000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5754000</v>
      </c>
      <c r="X6" s="24">
        <v>3836000</v>
      </c>
      <c r="Y6" s="24">
        <v>1918000</v>
      </c>
      <c r="Z6" s="6">
        <v>50</v>
      </c>
      <c r="AA6" s="22">
        <v>5754000</v>
      </c>
    </row>
    <row r="7" spans="1:27" ht="12.75">
      <c r="A7" s="5" t="s">
        <v>34</v>
      </c>
      <c r="B7" s="3"/>
      <c r="C7" s="25">
        <v>240426247</v>
      </c>
      <c r="D7" s="25"/>
      <c r="E7" s="26">
        <v>301411663</v>
      </c>
      <c r="F7" s="27">
        <v>301411663</v>
      </c>
      <c r="G7" s="27">
        <v>71177276</v>
      </c>
      <c r="H7" s="27">
        <v>3733365</v>
      </c>
      <c r="I7" s="27">
        <v>12069378</v>
      </c>
      <c r="J7" s="27">
        <v>86980019</v>
      </c>
      <c r="K7" s="27">
        <v>23454447</v>
      </c>
      <c r="L7" s="27">
        <v>19610960</v>
      </c>
      <c r="M7" s="27">
        <v>25904808</v>
      </c>
      <c r="N7" s="27">
        <v>68970215</v>
      </c>
      <c r="O7" s="27"/>
      <c r="P7" s="27"/>
      <c r="Q7" s="27"/>
      <c r="R7" s="27"/>
      <c r="S7" s="27"/>
      <c r="T7" s="27"/>
      <c r="U7" s="27"/>
      <c r="V7" s="27"/>
      <c r="W7" s="27">
        <v>155950234</v>
      </c>
      <c r="X7" s="27">
        <v>158916564</v>
      </c>
      <c r="Y7" s="27">
        <v>-2966330</v>
      </c>
      <c r="Z7" s="7">
        <v>-1.87</v>
      </c>
      <c r="AA7" s="25">
        <v>301411663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165992</v>
      </c>
      <c r="H8" s="24"/>
      <c r="I8" s="24">
        <v>108014</v>
      </c>
      <c r="J8" s="24">
        <v>274006</v>
      </c>
      <c r="K8" s="24"/>
      <c r="L8" s="24"/>
      <c r="M8" s="24">
        <v>1467887</v>
      </c>
      <c r="N8" s="24">
        <v>1467887</v>
      </c>
      <c r="O8" s="24"/>
      <c r="P8" s="24"/>
      <c r="Q8" s="24"/>
      <c r="R8" s="24"/>
      <c r="S8" s="24"/>
      <c r="T8" s="24"/>
      <c r="U8" s="24"/>
      <c r="V8" s="24"/>
      <c r="W8" s="24">
        <v>1741893</v>
      </c>
      <c r="X8" s="24"/>
      <c r="Y8" s="24">
        <v>1741893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22808455</v>
      </c>
      <c r="D9" s="19">
        <f>SUM(D10:D14)</f>
        <v>0</v>
      </c>
      <c r="E9" s="20">
        <f t="shared" si="1"/>
        <v>22965627</v>
      </c>
      <c r="F9" s="21">
        <f t="shared" si="1"/>
        <v>22965627</v>
      </c>
      <c r="G9" s="21">
        <f t="shared" si="1"/>
        <v>2416051</v>
      </c>
      <c r="H9" s="21">
        <f t="shared" si="1"/>
        <v>503417</v>
      </c>
      <c r="I9" s="21">
        <f t="shared" si="1"/>
        <v>-1959110</v>
      </c>
      <c r="J9" s="21">
        <f t="shared" si="1"/>
        <v>960358</v>
      </c>
      <c r="K9" s="21">
        <f t="shared" si="1"/>
        <v>148173</v>
      </c>
      <c r="L9" s="21">
        <f t="shared" si="1"/>
        <v>142871</v>
      </c>
      <c r="M9" s="21">
        <f t="shared" si="1"/>
        <v>10091217</v>
      </c>
      <c r="N9" s="21">
        <f t="shared" si="1"/>
        <v>10382261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11342619</v>
      </c>
      <c r="X9" s="21">
        <f t="shared" si="1"/>
        <v>15072070</v>
      </c>
      <c r="Y9" s="21">
        <f t="shared" si="1"/>
        <v>-3729451</v>
      </c>
      <c r="Z9" s="4">
        <f>+IF(X9&lt;&gt;0,+(Y9/X9)*100,0)</f>
        <v>-24.744119420889103</v>
      </c>
      <c r="AA9" s="19">
        <f>SUM(AA10:AA14)</f>
        <v>22965627</v>
      </c>
    </row>
    <row r="10" spans="1:27" ht="12.75">
      <c r="A10" s="5" t="s">
        <v>37</v>
      </c>
      <c r="B10" s="3"/>
      <c r="C10" s="22">
        <v>8464361</v>
      </c>
      <c r="D10" s="22"/>
      <c r="E10" s="23">
        <v>11481663</v>
      </c>
      <c r="F10" s="24">
        <v>11481663</v>
      </c>
      <c r="G10" s="24">
        <v>90653</v>
      </c>
      <c r="H10" s="24">
        <v>101396</v>
      </c>
      <c r="I10" s="24">
        <v>72481</v>
      </c>
      <c r="J10" s="24">
        <v>264530</v>
      </c>
      <c r="K10" s="24">
        <v>81378</v>
      </c>
      <c r="L10" s="24">
        <v>58097</v>
      </c>
      <c r="M10" s="24">
        <v>6808130</v>
      </c>
      <c r="N10" s="24">
        <v>6947605</v>
      </c>
      <c r="O10" s="24"/>
      <c r="P10" s="24"/>
      <c r="Q10" s="24"/>
      <c r="R10" s="24"/>
      <c r="S10" s="24"/>
      <c r="T10" s="24"/>
      <c r="U10" s="24"/>
      <c r="V10" s="24"/>
      <c r="W10" s="24">
        <v>7212135</v>
      </c>
      <c r="X10" s="24">
        <v>7582498</v>
      </c>
      <c r="Y10" s="24">
        <v>-370363</v>
      </c>
      <c r="Z10" s="6">
        <v>-4.88</v>
      </c>
      <c r="AA10" s="22">
        <v>11481663</v>
      </c>
    </row>
    <row r="11" spans="1:27" ht="12.75">
      <c r="A11" s="5" t="s">
        <v>38</v>
      </c>
      <c r="B11" s="3"/>
      <c r="C11" s="22">
        <v>5716887</v>
      </c>
      <c r="D11" s="22"/>
      <c r="E11" s="23">
        <v>4546000</v>
      </c>
      <c r="F11" s="24">
        <v>4546000</v>
      </c>
      <c r="G11" s="24">
        <v>2195000</v>
      </c>
      <c r="H11" s="24">
        <v>313778</v>
      </c>
      <c r="I11" s="24">
        <v>-2173564</v>
      </c>
      <c r="J11" s="24">
        <v>335214</v>
      </c>
      <c r="K11" s="24">
        <v>30890</v>
      </c>
      <c r="L11" s="24">
        <v>24789</v>
      </c>
      <c r="M11" s="24">
        <v>567465</v>
      </c>
      <c r="N11" s="24">
        <v>623144</v>
      </c>
      <c r="O11" s="24"/>
      <c r="P11" s="24"/>
      <c r="Q11" s="24"/>
      <c r="R11" s="24"/>
      <c r="S11" s="24"/>
      <c r="T11" s="24"/>
      <c r="U11" s="24"/>
      <c r="V11" s="24"/>
      <c r="W11" s="24">
        <v>958358</v>
      </c>
      <c r="X11" s="24">
        <v>2959834</v>
      </c>
      <c r="Y11" s="24">
        <v>-2001476</v>
      </c>
      <c r="Z11" s="6">
        <v>-67.62</v>
      </c>
      <c r="AA11" s="22">
        <v>4546000</v>
      </c>
    </row>
    <row r="12" spans="1:27" ht="12.75">
      <c r="A12" s="5" t="s">
        <v>39</v>
      </c>
      <c r="B12" s="3"/>
      <c r="C12" s="22">
        <v>4711029</v>
      </c>
      <c r="D12" s="22"/>
      <c r="E12" s="23">
        <v>573423</v>
      </c>
      <c r="F12" s="24">
        <v>573423</v>
      </c>
      <c r="G12" s="24">
        <v>130398</v>
      </c>
      <c r="H12" s="24">
        <v>88243</v>
      </c>
      <c r="I12" s="24">
        <v>141973</v>
      </c>
      <c r="J12" s="24">
        <v>360614</v>
      </c>
      <c r="K12" s="24">
        <v>35905</v>
      </c>
      <c r="L12" s="24">
        <v>59985</v>
      </c>
      <c r="M12" s="24">
        <v>31278</v>
      </c>
      <c r="N12" s="24">
        <v>127168</v>
      </c>
      <c r="O12" s="24"/>
      <c r="P12" s="24"/>
      <c r="Q12" s="24"/>
      <c r="R12" s="24"/>
      <c r="S12" s="24"/>
      <c r="T12" s="24"/>
      <c r="U12" s="24"/>
      <c r="V12" s="24"/>
      <c r="W12" s="24">
        <v>487782</v>
      </c>
      <c r="X12" s="24">
        <v>286710</v>
      </c>
      <c r="Y12" s="24">
        <v>201072</v>
      </c>
      <c r="Z12" s="6">
        <v>70.13</v>
      </c>
      <c r="AA12" s="22">
        <v>573423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3916178</v>
      </c>
      <c r="D14" s="25"/>
      <c r="E14" s="26">
        <v>6364541</v>
      </c>
      <c r="F14" s="27">
        <v>6364541</v>
      </c>
      <c r="G14" s="27"/>
      <c r="H14" s="27"/>
      <c r="I14" s="27"/>
      <c r="J14" s="27"/>
      <c r="K14" s="27"/>
      <c r="L14" s="27"/>
      <c r="M14" s="27">
        <v>2684344</v>
      </c>
      <c r="N14" s="27">
        <v>2684344</v>
      </c>
      <c r="O14" s="27"/>
      <c r="P14" s="27"/>
      <c r="Q14" s="27"/>
      <c r="R14" s="27"/>
      <c r="S14" s="27"/>
      <c r="T14" s="27"/>
      <c r="U14" s="27"/>
      <c r="V14" s="27"/>
      <c r="W14" s="27">
        <v>2684344</v>
      </c>
      <c r="X14" s="27">
        <v>4243028</v>
      </c>
      <c r="Y14" s="27">
        <v>-1558684</v>
      </c>
      <c r="Z14" s="7">
        <v>-36.74</v>
      </c>
      <c r="AA14" s="25">
        <v>6364541</v>
      </c>
    </row>
    <row r="15" spans="1:27" ht="12.75">
      <c r="A15" s="2" t="s">
        <v>42</v>
      </c>
      <c r="B15" s="8"/>
      <c r="C15" s="19">
        <f aca="true" t="shared" si="2" ref="C15:Y15">SUM(C16:C18)</f>
        <v>52567367</v>
      </c>
      <c r="D15" s="19">
        <f>SUM(D16:D18)</f>
        <v>0</v>
      </c>
      <c r="E15" s="20">
        <f t="shared" si="2"/>
        <v>62059114</v>
      </c>
      <c r="F15" s="21">
        <f t="shared" si="2"/>
        <v>62059114</v>
      </c>
      <c r="G15" s="21">
        <f t="shared" si="2"/>
        <v>245184</v>
      </c>
      <c r="H15" s="21">
        <f t="shared" si="2"/>
        <v>-416207</v>
      </c>
      <c r="I15" s="21">
        <f t="shared" si="2"/>
        <v>227973</v>
      </c>
      <c r="J15" s="21">
        <f t="shared" si="2"/>
        <v>56950</v>
      </c>
      <c r="K15" s="21">
        <f t="shared" si="2"/>
        <v>644322</v>
      </c>
      <c r="L15" s="21">
        <f t="shared" si="2"/>
        <v>353378</v>
      </c>
      <c r="M15" s="21">
        <f t="shared" si="2"/>
        <v>9371145</v>
      </c>
      <c r="N15" s="21">
        <f t="shared" si="2"/>
        <v>10368845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10425795</v>
      </c>
      <c r="X15" s="21">
        <f t="shared" si="2"/>
        <v>31743058</v>
      </c>
      <c r="Y15" s="21">
        <f t="shared" si="2"/>
        <v>-21317263</v>
      </c>
      <c r="Z15" s="4">
        <f>+IF(X15&lt;&gt;0,+(Y15/X15)*100,0)</f>
        <v>-67.15566912299376</v>
      </c>
      <c r="AA15" s="19">
        <f>SUM(AA16:AA18)</f>
        <v>62059114</v>
      </c>
    </row>
    <row r="16" spans="1:27" ht="12.75">
      <c r="A16" s="5" t="s">
        <v>43</v>
      </c>
      <c r="B16" s="3"/>
      <c r="C16" s="22">
        <v>3349210</v>
      </c>
      <c r="D16" s="22"/>
      <c r="E16" s="23">
        <v>3788657</v>
      </c>
      <c r="F16" s="24">
        <v>3788657</v>
      </c>
      <c r="G16" s="24">
        <v>184586</v>
      </c>
      <c r="H16" s="24">
        <v>178915</v>
      </c>
      <c r="I16" s="24">
        <v>167376</v>
      </c>
      <c r="J16" s="24">
        <v>530877</v>
      </c>
      <c r="K16" s="24">
        <v>221988</v>
      </c>
      <c r="L16" s="24">
        <v>296401</v>
      </c>
      <c r="M16" s="24">
        <v>233686</v>
      </c>
      <c r="N16" s="24">
        <v>752075</v>
      </c>
      <c r="O16" s="24"/>
      <c r="P16" s="24"/>
      <c r="Q16" s="24"/>
      <c r="R16" s="24"/>
      <c r="S16" s="24"/>
      <c r="T16" s="24"/>
      <c r="U16" s="24"/>
      <c r="V16" s="24"/>
      <c r="W16" s="24">
        <v>1282952</v>
      </c>
      <c r="X16" s="24">
        <v>1894326</v>
      </c>
      <c r="Y16" s="24">
        <v>-611374</v>
      </c>
      <c r="Z16" s="6">
        <v>-32.27</v>
      </c>
      <c r="AA16" s="22">
        <v>3788657</v>
      </c>
    </row>
    <row r="17" spans="1:27" ht="12.75">
      <c r="A17" s="5" t="s">
        <v>44</v>
      </c>
      <c r="B17" s="3"/>
      <c r="C17" s="22">
        <v>46548737</v>
      </c>
      <c r="D17" s="22"/>
      <c r="E17" s="23">
        <v>54784556</v>
      </c>
      <c r="F17" s="24">
        <v>54784556</v>
      </c>
      <c r="G17" s="24">
        <v>60598</v>
      </c>
      <c r="H17" s="24">
        <v>-595122</v>
      </c>
      <c r="I17" s="24">
        <v>60597</v>
      </c>
      <c r="J17" s="24">
        <v>-473927</v>
      </c>
      <c r="K17" s="24">
        <v>422334</v>
      </c>
      <c r="L17" s="24">
        <v>56977</v>
      </c>
      <c r="M17" s="24">
        <v>8818919</v>
      </c>
      <c r="N17" s="24">
        <v>9298230</v>
      </c>
      <c r="O17" s="24"/>
      <c r="P17" s="24"/>
      <c r="Q17" s="24"/>
      <c r="R17" s="24"/>
      <c r="S17" s="24"/>
      <c r="T17" s="24"/>
      <c r="U17" s="24"/>
      <c r="V17" s="24"/>
      <c r="W17" s="24">
        <v>8824303</v>
      </c>
      <c r="X17" s="24">
        <v>28105780</v>
      </c>
      <c r="Y17" s="24">
        <v>-19281477</v>
      </c>
      <c r="Z17" s="6">
        <v>-68.6</v>
      </c>
      <c r="AA17" s="22">
        <v>54784556</v>
      </c>
    </row>
    <row r="18" spans="1:27" ht="12.75">
      <c r="A18" s="5" t="s">
        <v>45</v>
      </c>
      <c r="B18" s="3"/>
      <c r="C18" s="22">
        <v>2669420</v>
      </c>
      <c r="D18" s="22"/>
      <c r="E18" s="23">
        <v>3485901</v>
      </c>
      <c r="F18" s="24">
        <v>3485901</v>
      </c>
      <c r="G18" s="24"/>
      <c r="H18" s="24"/>
      <c r="I18" s="24"/>
      <c r="J18" s="24"/>
      <c r="K18" s="24"/>
      <c r="L18" s="24"/>
      <c r="M18" s="24">
        <v>318540</v>
      </c>
      <c r="N18" s="24">
        <v>318540</v>
      </c>
      <c r="O18" s="24"/>
      <c r="P18" s="24"/>
      <c r="Q18" s="24"/>
      <c r="R18" s="24"/>
      <c r="S18" s="24"/>
      <c r="T18" s="24"/>
      <c r="U18" s="24"/>
      <c r="V18" s="24"/>
      <c r="W18" s="24">
        <v>318540</v>
      </c>
      <c r="X18" s="24">
        <v>1742952</v>
      </c>
      <c r="Y18" s="24">
        <v>-1424412</v>
      </c>
      <c r="Z18" s="6">
        <v>-81.72</v>
      </c>
      <c r="AA18" s="22">
        <v>3485901</v>
      </c>
    </row>
    <row r="19" spans="1:27" ht="12.75">
      <c r="A19" s="2" t="s">
        <v>46</v>
      </c>
      <c r="B19" s="8"/>
      <c r="C19" s="19">
        <f aca="true" t="shared" si="3" ref="C19:Y19">SUM(C20:C23)</f>
        <v>722760676</v>
      </c>
      <c r="D19" s="19">
        <f>SUM(D20:D23)</f>
        <v>0</v>
      </c>
      <c r="E19" s="20">
        <f t="shared" si="3"/>
        <v>718111414</v>
      </c>
      <c r="F19" s="21">
        <f t="shared" si="3"/>
        <v>718111414</v>
      </c>
      <c r="G19" s="21">
        <f t="shared" si="3"/>
        <v>82255434</v>
      </c>
      <c r="H19" s="21">
        <f t="shared" si="3"/>
        <v>57140668</v>
      </c>
      <c r="I19" s="21">
        <f t="shared" si="3"/>
        <v>36400993</v>
      </c>
      <c r="J19" s="21">
        <f t="shared" si="3"/>
        <v>175797095</v>
      </c>
      <c r="K19" s="21">
        <f t="shared" si="3"/>
        <v>54428336</v>
      </c>
      <c r="L19" s="21">
        <f t="shared" si="3"/>
        <v>55417277</v>
      </c>
      <c r="M19" s="21">
        <f t="shared" si="3"/>
        <v>86881205</v>
      </c>
      <c r="N19" s="21">
        <f t="shared" si="3"/>
        <v>196726818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372523913</v>
      </c>
      <c r="X19" s="21">
        <f t="shared" si="3"/>
        <v>375839810</v>
      </c>
      <c r="Y19" s="21">
        <f t="shared" si="3"/>
        <v>-3315897</v>
      </c>
      <c r="Z19" s="4">
        <f>+IF(X19&lt;&gt;0,+(Y19/X19)*100,0)</f>
        <v>-0.8822633770488549</v>
      </c>
      <c r="AA19" s="19">
        <f>SUM(AA20:AA23)</f>
        <v>718111414</v>
      </c>
    </row>
    <row r="20" spans="1:27" ht="12.75">
      <c r="A20" s="5" t="s">
        <v>47</v>
      </c>
      <c r="B20" s="3"/>
      <c r="C20" s="22">
        <v>361779205</v>
      </c>
      <c r="D20" s="22"/>
      <c r="E20" s="23">
        <v>356987260</v>
      </c>
      <c r="F20" s="24">
        <v>356987260</v>
      </c>
      <c r="G20" s="24">
        <v>35461997</v>
      </c>
      <c r="H20" s="24">
        <v>35415400</v>
      </c>
      <c r="I20" s="24">
        <v>32075427</v>
      </c>
      <c r="J20" s="24">
        <v>102952824</v>
      </c>
      <c r="K20" s="24">
        <v>29650370</v>
      </c>
      <c r="L20" s="24">
        <v>31728775</v>
      </c>
      <c r="M20" s="24">
        <v>32900751</v>
      </c>
      <c r="N20" s="24">
        <v>94279896</v>
      </c>
      <c r="O20" s="24"/>
      <c r="P20" s="24"/>
      <c r="Q20" s="24"/>
      <c r="R20" s="24"/>
      <c r="S20" s="24"/>
      <c r="T20" s="24"/>
      <c r="U20" s="24"/>
      <c r="V20" s="24"/>
      <c r="W20" s="24">
        <v>197232720</v>
      </c>
      <c r="X20" s="24">
        <v>180621554</v>
      </c>
      <c r="Y20" s="24">
        <v>16611166</v>
      </c>
      <c r="Z20" s="6">
        <v>9.2</v>
      </c>
      <c r="AA20" s="22">
        <v>356987260</v>
      </c>
    </row>
    <row r="21" spans="1:27" ht="12.75">
      <c r="A21" s="5" t="s">
        <v>48</v>
      </c>
      <c r="B21" s="3"/>
      <c r="C21" s="22">
        <v>222003061</v>
      </c>
      <c r="D21" s="22"/>
      <c r="E21" s="23">
        <v>254424596</v>
      </c>
      <c r="F21" s="24">
        <v>254424596</v>
      </c>
      <c r="G21" s="24">
        <v>39660417</v>
      </c>
      <c r="H21" s="24">
        <v>14719119</v>
      </c>
      <c r="I21" s="24">
        <v>-2276744</v>
      </c>
      <c r="J21" s="24">
        <v>52102792</v>
      </c>
      <c r="K21" s="24">
        <v>18360932</v>
      </c>
      <c r="L21" s="24">
        <v>17077543</v>
      </c>
      <c r="M21" s="24">
        <v>31911060</v>
      </c>
      <c r="N21" s="24">
        <v>67349535</v>
      </c>
      <c r="O21" s="24"/>
      <c r="P21" s="24"/>
      <c r="Q21" s="24"/>
      <c r="R21" s="24"/>
      <c r="S21" s="24"/>
      <c r="T21" s="24"/>
      <c r="U21" s="24"/>
      <c r="V21" s="24"/>
      <c r="W21" s="24">
        <v>119452327</v>
      </c>
      <c r="X21" s="24">
        <v>136760898</v>
      </c>
      <c r="Y21" s="24">
        <v>-17308571</v>
      </c>
      <c r="Z21" s="6">
        <v>-12.66</v>
      </c>
      <c r="AA21" s="22">
        <v>254424596</v>
      </c>
    </row>
    <row r="22" spans="1:27" ht="12.75">
      <c r="A22" s="5" t="s">
        <v>49</v>
      </c>
      <c r="B22" s="3"/>
      <c r="C22" s="25">
        <v>87583277</v>
      </c>
      <c r="D22" s="25"/>
      <c r="E22" s="26">
        <v>61034677</v>
      </c>
      <c r="F22" s="27">
        <v>61034677</v>
      </c>
      <c r="G22" s="27">
        <v>3643652</v>
      </c>
      <c r="H22" s="27">
        <v>3616325</v>
      </c>
      <c r="I22" s="27">
        <v>3540552</v>
      </c>
      <c r="J22" s="27">
        <v>10800529</v>
      </c>
      <c r="K22" s="27">
        <v>3005893</v>
      </c>
      <c r="L22" s="27">
        <v>3348668</v>
      </c>
      <c r="M22" s="27">
        <v>19009846</v>
      </c>
      <c r="N22" s="27">
        <v>25364407</v>
      </c>
      <c r="O22" s="27"/>
      <c r="P22" s="27"/>
      <c r="Q22" s="27"/>
      <c r="R22" s="27"/>
      <c r="S22" s="27"/>
      <c r="T22" s="27"/>
      <c r="U22" s="27"/>
      <c r="V22" s="27"/>
      <c r="W22" s="27">
        <v>36164936</v>
      </c>
      <c r="X22" s="27">
        <v>34387498</v>
      </c>
      <c r="Y22" s="27">
        <v>1777438</v>
      </c>
      <c r="Z22" s="7">
        <v>5.17</v>
      </c>
      <c r="AA22" s="25">
        <v>61034677</v>
      </c>
    </row>
    <row r="23" spans="1:27" ht="12.75">
      <c r="A23" s="5" t="s">
        <v>50</v>
      </c>
      <c r="B23" s="3"/>
      <c r="C23" s="22">
        <v>51395133</v>
      </c>
      <c r="D23" s="22"/>
      <c r="E23" s="23">
        <v>45664881</v>
      </c>
      <c r="F23" s="24">
        <v>45664881</v>
      </c>
      <c r="G23" s="24">
        <v>3489368</v>
      </c>
      <c r="H23" s="24">
        <v>3389824</v>
      </c>
      <c r="I23" s="24">
        <v>3061758</v>
      </c>
      <c r="J23" s="24">
        <v>9940950</v>
      </c>
      <c r="K23" s="24">
        <v>3411141</v>
      </c>
      <c r="L23" s="24">
        <v>3262291</v>
      </c>
      <c r="M23" s="24">
        <v>3059548</v>
      </c>
      <c r="N23" s="24">
        <v>9732980</v>
      </c>
      <c r="O23" s="24"/>
      <c r="P23" s="24"/>
      <c r="Q23" s="24"/>
      <c r="R23" s="24"/>
      <c r="S23" s="24"/>
      <c r="T23" s="24"/>
      <c r="U23" s="24"/>
      <c r="V23" s="24"/>
      <c r="W23" s="24">
        <v>19673930</v>
      </c>
      <c r="X23" s="24">
        <v>24069860</v>
      </c>
      <c r="Y23" s="24">
        <v>-4395930</v>
      </c>
      <c r="Z23" s="6">
        <v>-18.26</v>
      </c>
      <c r="AA23" s="22">
        <v>45664881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1044286745</v>
      </c>
      <c r="D25" s="44">
        <f>+D5+D9+D15+D19+D24</f>
        <v>0</v>
      </c>
      <c r="E25" s="45">
        <f t="shared" si="4"/>
        <v>1110301818</v>
      </c>
      <c r="F25" s="46">
        <f t="shared" si="4"/>
        <v>1110301818</v>
      </c>
      <c r="G25" s="46">
        <f t="shared" si="4"/>
        <v>162013937</v>
      </c>
      <c r="H25" s="46">
        <f t="shared" si="4"/>
        <v>60961243</v>
      </c>
      <c r="I25" s="46">
        <f t="shared" si="4"/>
        <v>46847248</v>
      </c>
      <c r="J25" s="46">
        <f t="shared" si="4"/>
        <v>269822428</v>
      </c>
      <c r="K25" s="46">
        <f t="shared" si="4"/>
        <v>78675278</v>
      </c>
      <c r="L25" s="46">
        <f t="shared" si="4"/>
        <v>75524486</v>
      </c>
      <c r="M25" s="46">
        <f t="shared" si="4"/>
        <v>133716262</v>
      </c>
      <c r="N25" s="46">
        <f t="shared" si="4"/>
        <v>287916026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557738454</v>
      </c>
      <c r="X25" s="46">
        <f t="shared" si="4"/>
        <v>585407502</v>
      </c>
      <c r="Y25" s="46">
        <f t="shared" si="4"/>
        <v>-27669048</v>
      </c>
      <c r="Z25" s="47">
        <f>+IF(X25&lt;&gt;0,+(Y25/X25)*100,0)</f>
        <v>-4.726459415957399</v>
      </c>
      <c r="AA25" s="44">
        <f>+AA5+AA9+AA15+AA19+AA24</f>
        <v>1110301818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210539717</v>
      </c>
      <c r="D28" s="19">
        <f>SUM(D29:D31)</f>
        <v>0</v>
      </c>
      <c r="E28" s="20">
        <f t="shared" si="5"/>
        <v>214987824</v>
      </c>
      <c r="F28" s="21">
        <f t="shared" si="5"/>
        <v>214987824</v>
      </c>
      <c r="G28" s="21">
        <f t="shared" si="5"/>
        <v>15506401</v>
      </c>
      <c r="H28" s="21">
        <f t="shared" si="5"/>
        <v>11444921</v>
      </c>
      <c r="I28" s="21">
        <f t="shared" si="5"/>
        <v>14073993</v>
      </c>
      <c r="J28" s="21">
        <f t="shared" si="5"/>
        <v>41025315</v>
      </c>
      <c r="K28" s="21">
        <f t="shared" si="5"/>
        <v>14305058</v>
      </c>
      <c r="L28" s="21">
        <f t="shared" si="5"/>
        <v>15044547</v>
      </c>
      <c r="M28" s="21">
        <f t="shared" si="5"/>
        <v>16955056</v>
      </c>
      <c r="N28" s="21">
        <f t="shared" si="5"/>
        <v>46304661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87329976</v>
      </c>
      <c r="X28" s="21">
        <f t="shared" si="5"/>
        <v>104777619</v>
      </c>
      <c r="Y28" s="21">
        <f t="shared" si="5"/>
        <v>-17447643</v>
      </c>
      <c r="Z28" s="4">
        <f>+IF(X28&lt;&gt;0,+(Y28/X28)*100,0)</f>
        <v>-16.652070515173666</v>
      </c>
      <c r="AA28" s="19">
        <f>SUM(AA29:AA31)</f>
        <v>214987824</v>
      </c>
    </row>
    <row r="29" spans="1:27" ht="12.75">
      <c r="A29" s="5" t="s">
        <v>33</v>
      </c>
      <c r="B29" s="3"/>
      <c r="C29" s="22">
        <v>33123395</v>
      </c>
      <c r="D29" s="22"/>
      <c r="E29" s="23">
        <v>37354391</v>
      </c>
      <c r="F29" s="24">
        <v>37354391</v>
      </c>
      <c r="G29" s="24">
        <v>4870843</v>
      </c>
      <c r="H29" s="24">
        <v>2241912</v>
      </c>
      <c r="I29" s="24">
        <v>2093461</v>
      </c>
      <c r="J29" s="24">
        <v>9206216</v>
      </c>
      <c r="K29" s="24">
        <v>2267439</v>
      </c>
      <c r="L29" s="24">
        <v>1980493</v>
      </c>
      <c r="M29" s="24">
        <v>2077071</v>
      </c>
      <c r="N29" s="24">
        <v>6325003</v>
      </c>
      <c r="O29" s="24"/>
      <c r="P29" s="24"/>
      <c r="Q29" s="24"/>
      <c r="R29" s="24"/>
      <c r="S29" s="24"/>
      <c r="T29" s="24"/>
      <c r="U29" s="24"/>
      <c r="V29" s="24"/>
      <c r="W29" s="24">
        <v>15531219</v>
      </c>
      <c r="X29" s="24">
        <v>18575706</v>
      </c>
      <c r="Y29" s="24">
        <v>-3044487</v>
      </c>
      <c r="Z29" s="6">
        <v>-16.39</v>
      </c>
      <c r="AA29" s="22">
        <v>37354391</v>
      </c>
    </row>
    <row r="30" spans="1:27" ht="12.75">
      <c r="A30" s="5" t="s">
        <v>34</v>
      </c>
      <c r="B30" s="3"/>
      <c r="C30" s="25">
        <v>94509382</v>
      </c>
      <c r="D30" s="25"/>
      <c r="E30" s="26">
        <v>177633433</v>
      </c>
      <c r="F30" s="27">
        <v>177633433</v>
      </c>
      <c r="G30" s="27">
        <v>5795896</v>
      </c>
      <c r="H30" s="27">
        <v>3207294</v>
      </c>
      <c r="I30" s="27">
        <v>3319840</v>
      </c>
      <c r="J30" s="27">
        <v>12323030</v>
      </c>
      <c r="K30" s="27">
        <v>11944616</v>
      </c>
      <c r="L30" s="27">
        <v>5394453</v>
      </c>
      <c r="M30" s="27">
        <v>4810384</v>
      </c>
      <c r="N30" s="27">
        <v>22149453</v>
      </c>
      <c r="O30" s="27"/>
      <c r="P30" s="27"/>
      <c r="Q30" s="27"/>
      <c r="R30" s="27"/>
      <c r="S30" s="27"/>
      <c r="T30" s="27"/>
      <c r="U30" s="27"/>
      <c r="V30" s="27"/>
      <c r="W30" s="27">
        <v>34472483</v>
      </c>
      <c r="X30" s="27">
        <v>86201913</v>
      </c>
      <c r="Y30" s="27">
        <v>-51729430</v>
      </c>
      <c r="Z30" s="7">
        <v>-60.01</v>
      </c>
      <c r="AA30" s="25">
        <v>177633433</v>
      </c>
    </row>
    <row r="31" spans="1:27" ht="12.75">
      <c r="A31" s="5" t="s">
        <v>35</v>
      </c>
      <c r="B31" s="3"/>
      <c r="C31" s="22">
        <v>82906940</v>
      </c>
      <c r="D31" s="22"/>
      <c r="E31" s="23"/>
      <c r="F31" s="24"/>
      <c r="G31" s="24">
        <v>4839662</v>
      </c>
      <c r="H31" s="24">
        <v>5995715</v>
      </c>
      <c r="I31" s="24">
        <v>8660692</v>
      </c>
      <c r="J31" s="24">
        <v>19496069</v>
      </c>
      <c r="K31" s="24">
        <v>93003</v>
      </c>
      <c r="L31" s="24">
        <v>7669601</v>
      </c>
      <c r="M31" s="24">
        <v>10067601</v>
      </c>
      <c r="N31" s="24">
        <v>17830205</v>
      </c>
      <c r="O31" s="24"/>
      <c r="P31" s="24"/>
      <c r="Q31" s="24"/>
      <c r="R31" s="24"/>
      <c r="S31" s="24"/>
      <c r="T31" s="24"/>
      <c r="U31" s="24"/>
      <c r="V31" s="24"/>
      <c r="W31" s="24">
        <v>37326274</v>
      </c>
      <c r="X31" s="24"/>
      <c r="Y31" s="24">
        <v>37326274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60481599</v>
      </c>
      <c r="D32" s="19">
        <f>SUM(D33:D37)</f>
        <v>0</v>
      </c>
      <c r="E32" s="20">
        <f t="shared" si="6"/>
        <v>75285359</v>
      </c>
      <c r="F32" s="21">
        <f t="shared" si="6"/>
        <v>75285359</v>
      </c>
      <c r="G32" s="21">
        <f t="shared" si="6"/>
        <v>3724405</v>
      </c>
      <c r="H32" s="21">
        <f t="shared" si="6"/>
        <v>5002805</v>
      </c>
      <c r="I32" s="21">
        <f t="shared" si="6"/>
        <v>6306562</v>
      </c>
      <c r="J32" s="21">
        <f t="shared" si="6"/>
        <v>15033772</v>
      </c>
      <c r="K32" s="21">
        <f t="shared" si="6"/>
        <v>5175447</v>
      </c>
      <c r="L32" s="21">
        <f t="shared" si="6"/>
        <v>5275819</v>
      </c>
      <c r="M32" s="21">
        <f t="shared" si="6"/>
        <v>5482581</v>
      </c>
      <c r="N32" s="21">
        <f t="shared" si="6"/>
        <v>15933847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30967619</v>
      </c>
      <c r="X32" s="21">
        <f t="shared" si="6"/>
        <v>37744365</v>
      </c>
      <c r="Y32" s="21">
        <f t="shared" si="6"/>
        <v>-6776746</v>
      </c>
      <c r="Z32" s="4">
        <f>+IF(X32&lt;&gt;0,+(Y32/X32)*100,0)</f>
        <v>-17.95432510256829</v>
      </c>
      <c r="AA32" s="19">
        <f>SUM(AA33:AA37)</f>
        <v>75285359</v>
      </c>
    </row>
    <row r="33" spans="1:27" ht="12.75">
      <c r="A33" s="5" t="s">
        <v>37</v>
      </c>
      <c r="B33" s="3"/>
      <c r="C33" s="22">
        <v>12864203</v>
      </c>
      <c r="D33" s="22"/>
      <c r="E33" s="23">
        <v>15516273</v>
      </c>
      <c r="F33" s="24">
        <v>15516273</v>
      </c>
      <c r="G33" s="24">
        <v>799920</v>
      </c>
      <c r="H33" s="24">
        <v>905404</v>
      </c>
      <c r="I33" s="24">
        <v>1452823</v>
      </c>
      <c r="J33" s="24">
        <v>3158147</v>
      </c>
      <c r="K33" s="24">
        <v>955967</v>
      </c>
      <c r="L33" s="24">
        <v>1266298</v>
      </c>
      <c r="M33" s="24">
        <v>1079604</v>
      </c>
      <c r="N33" s="24">
        <v>3301869</v>
      </c>
      <c r="O33" s="24"/>
      <c r="P33" s="24"/>
      <c r="Q33" s="24"/>
      <c r="R33" s="24"/>
      <c r="S33" s="24"/>
      <c r="T33" s="24"/>
      <c r="U33" s="24"/>
      <c r="V33" s="24"/>
      <c r="W33" s="24">
        <v>6460016</v>
      </c>
      <c r="X33" s="24">
        <v>7859823</v>
      </c>
      <c r="Y33" s="24">
        <v>-1399807</v>
      </c>
      <c r="Z33" s="6">
        <v>-17.81</v>
      </c>
      <c r="AA33" s="22">
        <v>15516273</v>
      </c>
    </row>
    <row r="34" spans="1:27" ht="12.75">
      <c r="A34" s="5" t="s">
        <v>38</v>
      </c>
      <c r="B34" s="3"/>
      <c r="C34" s="22">
        <v>20810352</v>
      </c>
      <c r="D34" s="22"/>
      <c r="E34" s="23">
        <v>25647339</v>
      </c>
      <c r="F34" s="24">
        <v>25647339</v>
      </c>
      <c r="G34" s="24">
        <v>1105886</v>
      </c>
      <c r="H34" s="24">
        <v>1951984</v>
      </c>
      <c r="I34" s="24">
        <v>2169575</v>
      </c>
      <c r="J34" s="24">
        <v>5227445</v>
      </c>
      <c r="K34" s="24">
        <v>1672979</v>
      </c>
      <c r="L34" s="24">
        <v>1760235</v>
      </c>
      <c r="M34" s="24">
        <v>1764681</v>
      </c>
      <c r="N34" s="24">
        <v>5197895</v>
      </c>
      <c r="O34" s="24"/>
      <c r="P34" s="24"/>
      <c r="Q34" s="24"/>
      <c r="R34" s="24"/>
      <c r="S34" s="24"/>
      <c r="T34" s="24"/>
      <c r="U34" s="24"/>
      <c r="V34" s="24"/>
      <c r="W34" s="24">
        <v>10425340</v>
      </c>
      <c r="X34" s="24">
        <v>12823668</v>
      </c>
      <c r="Y34" s="24">
        <v>-2398328</v>
      </c>
      <c r="Z34" s="6">
        <v>-18.7</v>
      </c>
      <c r="AA34" s="22">
        <v>25647339</v>
      </c>
    </row>
    <row r="35" spans="1:27" ht="12.75">
      <c r="A35" s="5" t="s">
        <v>39</v>
      </c>
      <c r="B35" s="3"/>
      <c r="C35" s="22">
        <v>22485180</v>
      </c>
      <c r="D35" s="22"/>
      <c r="E35" s="23">
        <v>27093801</v>
      </c>
      <c r="F35" s="24">
        <v>27093801</v>
      </c>
      <c r="G35" s="24">
        <v>1532328</v>
      </c>
      <c r="H35" s="24">
        <v>1799085</v>
      </c>
      <c r="I35" s="24">
        <v>2257591</v>
      </c>
      <c r="J35" s="24">
        <v>5589004</v>
      </c>
      <c r="K35" s="24">
        <v>2072974</v>
      </c>
      <c r="L35" s="24">
        <v>1899316</v>
      </c>
      <c r="M35" s="24">
        <v>2251846</v>
      </c>
      <c r="N35" s="24">
        <v>6224136</v>
      </c>
      <c r="O35" s="24"/>
      <c r="P35" s="24"/>
      <c r="Q35" s="24"/>
      <c r="R35" s="24"/>
      <c r="S35" s="24"/>
      <c r="T35" s="24"/>
      <c r="U35" s="24"/>
      <c r="V35" s="24"/>
      <c r="W35" s="24">
        <v>11813140</v>
      </c>
      <c r="X35" s="24">
        <v>13546902</v>
      </c>
      <c r="Y35" s="24">
        <v>-1733762</v>
      </c>
      <c r="Z35" s="6">
        <v>-12.8</v>
      </c>
      <c r="AA35" s="22">
        <v>27093801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4321864</v>
      </c>
      <c r="D37" s="25"/>
      <c r="E37" s="26">
        <v>7027946</v>
      </c>
      <c r="F37" s="27">
        <v>7027946</v>
      </c>
      <c r="G37" s="27">
        <v>286271</v>
      </c>
      <c r="H37" s="27">
        <v>346332</v>
      </c>
      <c r="I37" s="27">
        <v>426573</v>
      </c>
      <c r="J37" s="27">
        <v>1059176</v>
      </c>
      <c r="K37" s="27">
        <v>473527</v>
      </c>
      <c r="L37" s="27">
        <v>349970</v>
      </c>
      <c r="M37" s="27">
        <v>386450</v>
      </c>
      <c r="N37" s="27">
        <v>1209947</v>
      </c>
      <c r="O37" s="27"/>
      <c r="P37" s="27"/>
      <c r="Q37" s="27"/>
      <c r="R37" s="27"/>
      <c r="S37" s="27"/>
      <c r="T37" s="27"/>
      <c r="U37" s="27"/>
      <c r="V37" s="27"/>
      <c r="W37" s="27">
        <v>2269123</v>
      </c>
      <c r="X37" s="27">
        <v>3513972</v>
      </c>
      <c r="Y37" s="27">
        <v>-1244849</v>
      </c>
      <c r="Z37" s="7">
        <v>-35.43</v>
      </c>
      <c r="AA37" s="25">
        <v>7027946</v>
      </c>
    </row>
    <row r="38" spans="1:27" ht="12.75">
      <c r="A38" s="2" t="s">
        <v>42</v>
      </c>
      <c r="B38" s="8"/>
      <c r="C38" s="19">
        <f aca="true" t="shared" si="7" ref="C38:Y38">SUM(C39:C41)</f>
        <v>144387698</v>
      </c>
      <c r="D38" s="19">
        <f>SUM(D39:D41)</f>
        <v>0</v>
      </c>
      <c r="E38" s="20">
        <f t="shared" si="7"/>
        <v>178613108</v>
      </c>
      <c r="F38" s="21">
        <f t="shared" si="7"/>
        <v>178613108</v>
      </c>
      <c r="G38" s="21">
        <f t="shared" si="7"/>
        <v>3768158</v>
      </c>
      <c r="H38" s="21">
        <f t="shared" si="7"/>
        <v>5630066</v>
      </c>
      <c r="I38" s="21">
        <f t="shared" si="7"/>
        <v>13861583</v>
      </c>
      <c r="J38" s="21">
        <f t="shared" si="7"/>
        <v>23259807</v>
      </c>
      <c r="K38" s="21">
        <f t="shared" si="7"/>
        <v>9428701</v>
      </c>
      <c r="L38" s="21">
        <f t="shared" si="7"/>
        <v>10698270</v>
      </c>
      <c r="M38" s="21">
        <f t="shared" si="7"/>
        <v>11712253</v>
      </c>
      <c r="N38" s="21">
        <f t="shared" si="7"/>
        <v>31839224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55099031</v>
      </c>
      <c r="X38" s="21">
        <f t="shared" si="7"/>
        <v>89306557</v>
      </c>
      <c r="Y38" s="21">
        <f t="shared" si="7"/>
        <v>-34207526</v>
      </c>
      <c r="Z38" s="4">
        <f>+IF(X38&lt;&gt;0,+(Y38/X38)*100,0)</f>
        <v>-38.3034876151367</v>
      </c>
      <c r="AA38" s="19">
        <f>SUM(AA39:AA41)</f>
        <v>178613108</v>
      </c>
    </row>
    <row r="39" spans="1:27" ht="12.75">
      <c r="A39" s="5" t="s">
        <v>43</v>
      </c>
      <c r="B39" s="3"/>
      <c r="C39" s="22">
        <v>23294066</v>
      </c>
      <c r="D39" s="22"/>
      <c r="E39" s="23">
        <v>32199714</v>
      </c>
      <c r="F39" s="24">
        <v>32199714</v>
      </c>
      <c r="G39" s="24">
        <v>1375563</v>
      </c>
      <c r="H39" s="24">
        <v>1723070</v>
      </c>
      <c r="I39" s="24">
        <v>1937319</v>
      </c>
      <c r="J39" s="24">
        <v>5035952</v>
      </c>
      <c r="K39" s="24">
        <v>2360418</v>
      </c>
      <c r="L39" s="24">
        <v>1847881</v>
      </c>
      <c r="M39" s="24">
        <v>2015819</v>
      </c>
      <c r="N39" s="24">
        <v>6224118</v>
      </c>
      <c r="O39" s="24"/>
      <c r="P39" s="24"/>
      <c r="Q39" s="24"/>
      <c r="R39" s="24"/>
      <c r="S39" s="24"/>
      <c r="T39" s="24"/>
      <c r="U39" s="24"/>
      <c r="V39" s="24"/>
      <c r="W39" s="24">
        <v>11260070</v>
      </c>
      <c r="X39" s="24">
        <v>16099856</v>
      </c>
      <c r="Y39" s="24">
        <v>-4839786</v>
      </c>
      <c r="Z39" s="6">
        <v>-30.06</v>
      </c>
      <c r="AA39" s="22">
        <v>32199714</v>
      </c>
    </row>
    <row r="40" spans="1:27" ht="12.75">
      <c r="A40" s="5" t="s">
        <v>44</v>
      </c>
      <c r="B40" s="3"/>
      <c r="C40" s="22">
        <v>118220584</v>
      </c>
      <c r="D40" s="22"/>
      <c r="E40" s="23">
        <v>142662776</v>
      </c>
      <c r="F40" s="24">
        <v>142662776</v>
      </c>
      <c r="G40" s="24">
        <v>2194458</v>
      </c>
      <c r="H40" s="24">
        <v>3645948</v>
      </c>
      <c r="I40" s="24">
        <v>11644194</v>
      </c>
      <c r="J40" s="24">
        <v>17484600</v>
      </c>
      <c r="K40" s="24">
        <v>6802680</v>
      </c>
      <c r="L40" s="24">
        <v>8565653</v>
      </c>
      <c r="M40" s="24">
        <v>9440817</v>
      </c>
      <c r="N40" s="24">
        <v>24809150</v>
      </c>
      <c r="O40" s="24"/>
      <c r="P40" s="24"/>
      <c r="Q40" s="24"/>
      <c r="R40" s="24"/>
      <c r="S40" s="24"/>
      <c r="T40" s="24"/>
      <c r="U40" s="24"/>
      <c r="V40" s="24"/>
      <c r="W40" s="24">
        <v>42293750</v>
      </c>
      <c r="X40" s="24">
        <v>71331389</v>
      </c>
      <c r="Y40" s="24">
        <v>-29037639</v>
      </c>
      <c r="Z40" s="6">
        <v>-40.71</v>
      </c>
      <c r="AA40" s="22">
        <v>142662776</v>
      </c>
    </row>
    <row r="41" spans="1:27" ht="12.75">
      <c r="A41" s="5" t="s">
        <v>45</v>
      </c>
      <c r="B41" s="3"/>
      <c r="C41" s="22">
        <v>2873048</v>
      </c>
      <c r="D41" s="22"/>
      <c r="E41" s="23">
        <v>3750618</v>
      </c>
      <c r="F41" s="24">
        <v>3750618</v>
      </c>
      <c r="G41" s="24">
        <v>198137</v>
      </c>
      <c r="H41" s="24">
        <v>261048</v>
      </c>
      <c r="I41" s="24">
        <v>280070</v>
      </c>
      <c r="J41" s="24">
        <v>739255</v>
      </c>
      <c r="K41" s="24">
        <v>265603</v>
      </c>
      <c r="L41" s="24">
        <v>284736</v>
      </c>
      <c r="M41" s="24">
        <v>255617</v>
      </c>
      <c r="N41" s="24">
        <v>805956</v>
      </c>
      <c r="O41" s="24"/>
      <c r="P41" s="24"/>
      <c r="Q41" s="24"/>
      <c r="R41" s="24"/>
      <c r="S41" s="24"/>
      <c r="T41" s="24"/>
      <c r="U41" s="24"/>
      <c r="V41" s="24"/>
      <c r="W41" s="24">
        <v>1545211</v>
      </c>
      <c r="X41" s="24">
        <v>1875312</v>
      </c>
      <c r="Y41" s="24">
        <v>-330101</v>
      </c>
      <c r="Z41" s="6">
        <v>-17.6</v>
      </c>
      <c r="AA41" s="22">
        <v>3750618</v>
      </c>
    </row>
    <row r="42" spans="1:27" ht="12.75">
      <c r="A42" s="2" t="s">
        <v>46</v>
      </c>
      <c r="B42" s="8"/>
      <c r="C42" s="19">
        <f aca="true" t="shared" si="8" ref="C42:Y42">SUM(C43:C46)</f>
        <v>578301927</v>
      </c>
      <c r="D42" s="19">
        <f>SUM(D43:D46)</f>
        <v>0</v>
      </c>
      <c r="E42" s="20">
        <f t="shared" si="8"/>
        <v>640872969</v>
      </c>
      <c r="F42" s="21">
        <f t="shared" si="8"/>
        <v>640872969</v>
      </c>
      <c r="G42" s="21">
        <f t="shared" si="8"/>
        <v>6771175</v>
      </c>
      <c r="H42" s="21">
        <f t="shared" si="8"/>
        <v>48270220</v>
      </c>
      <c r="I42" s="21">
        <f t="shared" si="8"/>
        <v>112447177</v>
      </c>
      <c r="J42" s="21">
        <f t="shared" si="8"/>
        <v>167488572</v>
      </c>
      <c r="K42" s="21">
        <f t="shared" si="8"/>
        <v>43441092</v>
      </c>
      <c r="L42" s="21">
        <f t="shared" si="8"/>
        <v>47526809</v>
      </c>
      <c r="M42" s="21">
        <f t="shared" si="8"/>
        <v>69619049</v>
      </c>
      <c r="N42" s="21">
        <f t="shared" si="8"/>
        <v>160586950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328075522</v>
      </c>
      <c r="X42" s="21">
        <f t="shared" si="8"/>
        <v>329820388</v>
      </c>
      <c r="Y42" s="21">
        <f t="shared" si="8"/>
        <v>-1744866</v>
      </c>
      <c r="Z42" s="4">
        <f>+IF(X42&lt;&gt;0,+(Y42/X42)*100,0)</f>
        <v>-0.5290352153730412</v>
      </c>
      <c r="AA42" s="19">
        <f>SUM(AA43:AA46)</f>
        <v>640872969</v>
      </c>
    </row>
    <row r="43" spans="1:27" ht="12.75">
      <c r="A43" s="5" t="s">
        <v>47</v>
      </c>
      <c r="B43" s="3"/>
      <c r="C43" s="22">
        <v>323595644</v>
      </c>
      <c r="D43" s="22"/>
      <c r="E43" s="23">
        <v>362614178</v>
      </c>
      <c r="F43" s="24">
        <v>362614178</v>
      </c>
      <c r="G43" s="24">
        <v>1682742</v>
      </c>
      <c r="H43" s="24">
        <v>32949459</v>
      </c>
      <c r="I43" s="24">
        <v>79640997</v>
      </c>
      <c r="J43" s="24">
        <v>114273198</v>
      </c>
      <c r="K43" s="24">
        <v>24678668</v>
      </c>
      <c r="L43" s="24">
        <v>26532386</v>
      </c>
      <c r="M43" s="24">
        <v>25706593</v>
      </c>
      <c r="N43" s="24">
        <v>76917647</v>
      </c>
      <c r="O43" s="24"/>
      <c r="P43" s="24"/>
      <c r="Q43" s="24"/>
      <c r="R43" s="24"/>
      <c r="S43" s="24"/>
      <c r="T43" s="24"/>
      <c r="U43" s="24"/>
      <c r="V43" s="24"/>
      <c r="W43" s="24">
        <v>191190845</v>
      </c>
      <c r="X43" s="24">
        <v>192356156</v>
      </c>
      <c r="Y43" s="24">
        <v>-1165311</v>
      </c>
      <c r="Z43" s="6">
        <v>-0.61</v>
      </c>
      <c r="AA43" s="22">
        <v>362614178</v>
      </c>
    </row>
    <row r="44" spans="1:27" ht="12.75">
      <c r="A44" s="5" t="s">
        <v>48</v>
      </c>
      <c r="B44" s="3"/>
      <c r="C44" s="22">
        <v>149793147</v>
      </c>
      <c r="D44" s="22"/>
      <c r="E44" s="23">
        <v>175525284</v>
      </c>
      <c r="F44" s="24">
        <v>175525284</v>
      </c>
      <c r="G44" s="24">
        <v>1512878</v>
      </c>
      <c r="H44" s="24">
        <v>10726464</v>
      </c>
      <c r="I44" s="24">
        <v>24581458</v>
      </c>
      <c r="J44" s="24">
        <v>36820800</v>
      </c>
      <c r="K44" s="24">
        <v>13220863</v>
      </c>
      <c r="L44" s="24">
        <v>13785960</v>
      </c>
      <c r="M44" s="24">
        <v>34928387</v>
      </c>
      <c r="N44" s="24">
        <v>61935210</v>
      </c>
      <c r="O44" s="24"/>
      <c r="P44" s="24"/>
      <c r="Q44" s="24"/>
      <c r="R44" s="24"/>
      <c r="S44" s="24"/>
      <c r="T44" s="24"/>
      <c r="U44" s="24"/>
      <c r="V44" s="24"/>
      <c r="W44" s="24">
        <v>98756010</v>
      </c>
      <c r="X44" s="24">
        <v>86097476</v>
      </c>
      <c r="Y44" s="24">
        <v>12658534</v>
      </c>
      <c r="Z44" s="6">
        <v>14.7</v>
      </c>
      <c r="AA44" s="22">
        <v>175525284</v>
      </c>
    </row>
    <row r="45" spans="1:27" ht="12.75">
      <c r="A45" s="5" t="s">
        <v>49</v>
      </c>
      <c r="B45" s="3"/>
      <c r="C45" s="25">
        <v>57421445</v>
      </c>
      <c r="D45" s="25"/>
      <c r="E45" s="26">
        <v>52584203</v>
      </c>
      <c r="F45" s="27">
        <v>52584203</v>
      </c>
      <c r="G45" s="27">
        <v>1565092</v>
      </c>
      <c r="H45" s="27">
        <v>1860770</v>
      </c>
      <c r="I45" s="27">
        <v>4854886</v>
      </c>
      <c r="J45" s="27">
        <v>8280748</v>
      </c>
      <c r="K45" s="27">
        <v>2843480</v>
      </c>
      <c r="L45" s="27">
        <v>3124219</v>
      </c>
      <c r="M45" s="27">
        <v>4913389</v>
      </c>
      <c r="N45" s="27">
        <v>10881088</v>
      </c>
      <c r="O45" s="27"/>
      <c r="P45" s="27"/>
      <c r="Q45" s="27"/>
      <c r="R45" s="27"/>
      <c r="S45" s="27"/>
      <c r="T45" s="27"/>
      <c r="U45" s="27"/>
      <c r="V45" s="27"/>
      <c r="W45" s="27">
        <v>19161836</v>
      </c>
      <c r="X45" s="27">
        <v>26292102</v>
      </c>
      <c r="Y45" s="27">
        <v>-7130266</v>
      </c>
      <c r="Z45" s="7">
        <v>-27.12</v>
      </c>
      <c r="AA45" s="25">
        <v>52584203</v>
      </c>
    </row>
    <row r="46" spans="1:27" ht="12.75">
      <c r="A46" s="5" t="s">
        <v>50</v>
      </c>
      <c r="B46" s="3"/>
      <c r="C46" s="22">
        <v>47491691</v>
      </c>
      <c r="D46" s="22"/>
      <c r="E46" s="23">
        <v>50149304</v>
      </c>
      <c r="F46" s="24">
        <v>50149304</v>
      </c>
      <c r="G46" s="24">
        <v>2010463</v>
      </c>
      <c r="H46" s="24">
        <v>2733527</v>
      </c>
      <c r="I46" s="24">
        <v>3369836</v>
      </c>
      <c r="J46" s="24">
        <v>8113826</v>
      </c>
      <c r="K46" s="24">
        <v>2698081</v>
      </c>
      <c r="L46" s="24">
        <v>4084244</v>
      </c>
      <c r="M46" s="24">
        <v>4070680</v>
      </c>
      <c r="N46" s="24">
        <v>10853005</v>
      </c>
      <c r="O46" s="24"/>
      <c r="P46" s="24"/>
      <c r="Q46" s="24"/>
      <c r="R46" s="24"/>
      <c r="S46" s="24"/>
      <c r="T46" s="24"/>
      <c r="U46" s="24"/>
      <c r="V46" s="24"/>
      <c r="W46" s="24">
        <v>18966831</v>
      </c>
      <c r="X46" s="24">
        <v>25074654</v>
      </c>
      <c r="Y46" s="24">
        <v>-6107823</v>
      </c>
      <c r="Z46" s="6">
        <v>-24.36</v>
      </c>
      <c r="AA46" s="22">
        <v>50149304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993710941</v>
      </c>
      <c r="D48" s="44">
        <f>+D28+D32+D38+D42+D47</f>
        <v>0</v>
      </c>
      <c r="E48" s="45">
        <f t="shared" si="9"/>
        <v>1109759260</v>
      </c>
      <c r="F48" s="46">
        <f t="shared" si="9"/>
        <v>1109759260</v>
      </c>
      <c r="G48" s="46">
        <f t="shared" si="9"/>
        <v>29770139</v>
      </c>
      <c r="H48" s="46">
        <f t="shared" si="9"/>
        <v>70348012</v>
      </c>
      <c r="I48" s="46">
        <f t="shared" si="9"/>
        <v>146689315</v>
      </c>
      <c r="J48" s="46">
        <f t="shared" si="9"/>
        <v>246807466</v>
      </c>
      <c r="K48" s="46">
        <f t="shared" si="9"/>
        <v>72350298</v>
      </c>
      <c r="L48" s="46">
        <f t="shared" si="9"/>
        <v>78545445</v>
      </c>
      <c r="M48" s="46">
        <f t="shared" si="9"/>
        <v>103768939</v>
      </c>
      <c r="N48" s="46">
        <f t="shared" si="9"/>
        <v>254664682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501472148</v>
      </c>
      <c r="X48" s="46">
        <f t="shared" si="9"/>
        <v>561648929</v>
      </c>
      <c r="Y48" s="46">
        <f t="shared" si="9"/>
        <v>-60176781</v>
      </c>
      <c r="Z48" s="47">
        <f>+IF(X48&lt;&gt;0,+(Y48/X48)*100,0)</f>
        <v>-10.714305305832783</v>
      </c>
      <c r="AA48" s="44">
        <f>+AA28+AA32+AA38+AA42+AA47</f>
        <v>1109759260</v>
      </c>
    </row>
    <row r="49" spans="1:27" ht="12.75">
      <c r="A49" s="14" t="s">
        <v>58</v>
      </c>
      <c r="B49" s="15"/>
      <c r="C49" s="48">
        <f aca="true" t="shared" si="10" ref="C49:Y49">+C25-C48</f>
        <v>50575804</v>
      </c>
      <c r="D49" s="48">
        <f>+D25-D48</f>
        <v>0</v>
      </c>
      <c r="E49" s="49">
        <f t="shared" si="10"/>
        <v>542558</v>
      </c>
      <c r="F49" s="50">
        <f t="shared" si="10"/>
        <v>542558</v>
      </c>
      <c r="G49" s="50">
        <f t="shared" si="10"/>
        <v>132243798</v>
      </c>
      <c r="H49" s="50">
        <f t="shared" si="10"/>
        <v>-9386769</v>
      </c>
      <c r="I49" s="50">
        <f t="shared" si="10"/>
        <v>-99842067</v>
      </c>
      <c r="J49" s="50">
        <f t="shared" si="10"/>
        <v>23014962</v>
      </c>
      <c r="K49" s="50">
        <f t="shared" si="10"/>
        <v>6324980</v>
      </c>
      <c r="L49" s="50">
        <f t="shared" si="10"/>
        <v>-3020959</v>
      </c>
      <c r="M49" s="50">
        <f t="shared" si="10"/>
        <v>29947323</v>
      </c>
      <c r="N49" s="50">
        <f t="shared" si="10"/>
        <v>33251344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56266306</v>
      </c>
      <c r="X49" s="50">
        <f>IF(F25=F48,0,X25-X48)</f>
        <v>23758573</v>
      </c>
      <c r="Y49" s="50">
        <f t="shared" si="10"/>
        <v>32507733</v>
      </c>
      <c r="Z49" s="51">
        <f>+IF(X49&lt;&gt;0,+(Y49/X49)*100,0)</f>
        <v>136.82527565944304</v>
      </c>
      <c r="AA49" s="48">
        <f>+AA25-AA48</f>
        <v>542558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228262635</v>
      </c>
      <c r="D5" s="19">
        <f>SUM(D6:D8)</f>
        <v>0</v>
      </c>
      <c r="E5" s="20">
        <f t="shared" si="0"/>
        <v>242070006</v>
      </c>
      <c r="F5" s="21">
        <f t="shared" si="0"/>
        <v>242070006</v>
      </c>
      <c r="G5" s="21">
        <f t="shared" si="0"/>
        <v>60321087</v>
      </c>
      <c r="H5" s="21">
        <f t="shared" si="0"/>
        <v>10184513</v>
      </c>
      <c r="I5" s="21">
        <f t="shared" si="0"/>
        <v>10203459</v>
      </c>
      <c r="J5" s="21">
        <f t="shared" si="0"/>
        <v>80709059</v>
      </c>
      <c r="K5" s="21">
        <f t="shared" si="0"/>
        <v>10183820</v>
      </c>
      <c r="L5" s="21">
        <f t="shared" si="0"/>
        <v>10202553</v>
      </c>
      <c r="M5" s="21">
        <f t="shared" si="0"/>
        <v>42717718</v>
      </c>
      <c r="N5" s="21">
        <f t="shared" si="0"/>
        <v>63104091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143813150</v>
      </c>
      <c r="X5" s="21">
        <f t="shared" si="0"/>
        <v>121035000</v>
      </c>
      <c r="Y5" s="21">
        <f t="shared" si="0"/>
        <v>22778150</v>
      </c>
      <c r="Z5" s="4">
        <f>+IF(X5&lt;&gt;0,+(Y5/X5)*100,0)</f>
        <v>18.819473705952824</v>
      </c>
      <c r="AA5" s="19">
        <f>SUM(AA6:AA8)</f>
        <v>242070006</v>
      </c>
    </row>
    <row r="6" spans="1:27" ht="12.75">
      <c r="A6" s="5" t="s">
        <v>33</v>
      </c>
      <c r="B6" s="3"/>
      <c r="C6" s="22">
        <v>6127761</v>
      </c>
      <c r="D6" s="22"/>
      <c r="E6" s="23">
        <v>7220513</v>
      </c>
      <c r="F6" s="24">
        <v>7220513</v>
      </c>
      <c r="G6" s="24">
        <v>2681746</v>
      </c>
      <c r="H6" s="24">
        <v>236967</v>
      </c>
      <c r="I6" s="24">
        <v>232560</v>
      </c>
      <c r="J6" s="24">
        <v>3151273</v>
      </c>
      <c r="K6" s="24">
        <v>238071</v>
      </c>
      <c r="L6" s="24">
        <v>220436</v>
      </c>
      <c r="M6" s="24">
        <v>1508354</v>
      </c>
      <c r="N6" s="24">
        <v>1966861</v>
      </c>
      <c r="O6" s="24"/>
      <c r="P6" s="24"/>
      <c r="Q6" s="24"/>
      <c r="R6" s="24"/>
      <c r="S6" s="24"/>
      <c r="T6" s="24"/>
      <c r="U6" s="24"/>
      <c r="V6" s="24"/>
      <c r="W6" s="24">
        <v>5118134</v>
      </c>
      <c r="X6" s="24">
        <v>3610254</v>
      </c>
      <c r="Y6" s="24">
        <v>1507880</v>
      </c>
      <c r="Z6" s="6">
        <v>41.77</v>
      </c>
      <c r="AA6" s="22">
        <v>7220513</v>
      </c>
    </row>
    <row r="7" spans="1:27" ht="12.75">
      <c r="A7" s="5" t="s">
        <v>34</v>
      </c>
      <c r="B7" s="3"/>
      <c r="C7" s="25">
        <v>217707623</v>
      </c>
      <c r="D7" s="25"/>
      <c r="E7" s="26">
        <v>234849493</v>
      </c>
      <c r="F7" s="27">
        <v>234849493</v>
      </c>
      <c r="G7" s="27">
        <v>57535331</v>
      </c>
      <c r="H7" s="27">
        <v>9836162</v>
      </c>
      <c r="I7" s="27">
        <v>9857903</v>
      </c>
      <c r="J7" s="27">
        <v>77229396</v>
      </c>
      <c r="K7" s="27">
        <v>9826981</v>
      </c>
      <c r="L7" s="27">
        <v>9771554</v>
      </c>
      <c r="M7" s="27">
        <v>40531004</v>
      </c>
      <c r="N7" s="27">
        <v>60129539</v>
      </c>
      <c r="O7" s="27"/>
      <c r="P7" s="27"/>
      <c r="Q7" s="27"/>
      <c r="R7" s="27"/>
      <c r="S7" s="27"/>
      <c r="T7" s="27"/>
      <c r="U7" s="27"/>
      <c r="V7" s="27"/>
      <c r="W7" s="27">
        <v>137358935</v>
      </c>
      <c r="X7" s="27">
        <v>117424746</v>
      </c>
      <c r="Y7" s="27">
        <v>19934189</v>
      </c>
      <c r="Z7" s="7">
        <v>16.98</v>
      </c>
      <c r="AA7" s="25">
        <v>234849493</v>
      </c>
    </row>
    <row r="8" spans="1:27" ht="12.75">
      <c r="A8" s="5" t="s">
        <v>35</v>
      </c>
      <c r="B8" s="3"/>
      <c r="C8" s="22">
        <v>4427251</v>
      </c>
      <c r="D8" s="22"/>
      <c r="E8" s="23"/>
      <c r="F8" s="24"/>
      <c r="G8" s="24">
        <v>104010</v>
      </c>
      <c r="H8" s="24">
        <v>111384</v>
      </c>
      <c r="I8" s="24">
        <v>112996</v>
      </c>
      <c r="J8" s="24">
        <v>328390</v>
      </c>
      <c r="K8" s="24">
        <v>118768</v>
      </c>
      <c r="L8" s="24">
        <v>210563</v>
      </c>
      <c r="M8" s="24">
        <v>678360</v>
      </c>
      <c r="N8" s="24">
        <v>1007691</v>
      </c>
      <c r="O8" s="24"/>
      <c r="P8" s="24"/>
      <c r="Q8" s="24"/>
      <c r="R8" s="24"/>
      <c r="S8" s="24"/>
      <c r="T8" s="24"/>
      <c r="U8" s="24"/>
      <c r="V8" s="24"/>
      <c r="W8" s="24">
        <v>1336081</v>
      </c>
      <c r="X8" s="24"/>
      <c r="Y8" s="24">
        <v>1336081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28175385</v>
      </c>
      <c r="D9" s="19">
        <f>SUM(D10:D14)</f>
        <v>0</v>
      </c>
      <c r="E9" s="20">
        <f t="shared" si="1"/>
        <v>28191370</v>
      </c>
      <c r="F9" s="21">
        <f t="shared" si="1"/>
        <v>28191370</v>
      </c>
      <c r="G9" s="21">
        <f t="shared" si="1"/>
        <v>441469</v>
      </c>
      <c r="H9" s="21">
        <f t="shared" si="1"/>
        <v>451417</v>
      </c>
      <c r="I9" s="21">
        <f t="shared" si="1"/>
        <v>398181</v>
      </c>
      <c r="J9" s="21">
        <f t="shared" si="1"/>
        <v>1291067</v>
      </c>
      <c r="K9" s="21">
        <f t="shared" si="1"/>
        <v>1995636</v>
      </c>
      <c r="L9" s="21">
        <f t="shared" si="1"/>
        <v>1052762</v>
      </c>
      <c r="M9" s="21">
        <f t="shared" si="1"/>
        <v>3173744</v>
      </c>
      <c r="N9" s="21">
        <f t="shared" si="1"/>
        <v>6222142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7513209</v>
      </c>
      <c r="X9" s="21">
        <f t="shared" si="1"/>
        <v>14095686</v>
      </c>
      <c r="Y9" s="21">
        <f t="shared" si="1"/>
        <v>-6582477</v>
      </c>
      <c r="Z9" s="4">
        <f>+IF(X9&lt;&gt;0,+(Y9/X9)*100,0)</f>
        <v>-46.69852180305378</v>
      </c>
      <c r="AA9" s="19">
        <f>SUM(AA10:AA14)</f>
        <v>28191370</v>
      </c>
    </row>
    <row r="10" spans="1:27" ht="12.75">
      <c r="A10" s="5" t="s">
        <v>37</v>
      </c>
      <c r="B10" s="3"/>
      <c r="C10" s="22">
        <v>13352872</v>
      </c>
      <c r="D10" s="22"/>
      <c r="E10" s="23">
        <v>14603388</v>
      </c>
      <c r="F10" s="24">
        <v>14603388</v>
      </c>
      <c r="G10" s="24">
        <v>216667</v>
      </c>
      <c r="H10" s="24">
        <v>120896</v>
      </c>
      <c r="I10" s="24">
        <v>173205</v>
      </c>
      <c r="J10" s="24">
        <v>510768</v>
      </c>
      <c r="K10" s="24">
        <v>147636</v>
      </c>
      <c r="L10" s="24">
        <v>436043</v>
      </c>
      <c r="M10" s="24">
        <v>2959853</v>
      </c>
      <c r="N10" s="24">
        <v>3543532</v>
      </c>
      <c r="O10" s="24"/>
      <c r="P10" s="24"/>
      <c r="Q10" s="24"/>
      <c r="R10" s="24"/>
      <c r="S10" s="24"/>
      <c r="T10" s="24"/>
      <c r="U10" s="24"/>
      <c r="V10" s="24"/>
      <c r="W10" s="24">
        <v>4054300</v>
      </c>
      <c r="X10" s="24">
        <v>7301694</v>
      </c>
      <c r="Y10" s="24">
        <v>-3247394</v>
      </c>
      <c r="Z10" s="6">
        <v>-44.47</v>
      </c>
      <c r="AA10" s="22">
        <v>14603388</v>
      </c>
    </row>
    <row r="11" spans="1:27" ht="12.75">
      <c r="A11" s="5" t="s">
        <v>38</v>
      </c>
      <c r="B11" s="3"/>
      <c r="C11" s="22">
        <v>6880196</v>
      </c>
      <c r="D11" s="22"/>
      <c r="E11" s="23">
        <v>5794327</v>
      </c>
      <c r="F11" s="24">
        <v>5794327</v>
      </c>
      <c r="G11" s="24"/>
      <c r="H11" s="24"/>
      <c r="I11" s="24"/>
      <c r="J11" s="24"/>
      <c r="K11" s="24"/>
      <c r="L11" s="24"/>
      <c r="M11" s="24">
        <v>51838</v>
      </c>
      <c r="N11" s="24">
        <v>51838</v>
      </c>
      <c r="O11" s="24"/>
      <c r="P11" s="24"/>
      <c r="Q11" s="24"/>
      <c r="R11" s="24"/>
      <c r="S11" s="24"/>
      <c r="T11" s="24"/>
      <c r="U11" s="24"/>
      <c r="V11" s="24"/>
      <c r="W11" s="24">
        <v>51838</v>
      </c>
      <c r="X11" s="24">
        <v>2897166</v>
      </c>
      <c r="Y11" s="24">
        <v>-2845328</v>
      </c>
      <c r="Z11" s="6">
        <v>-98.21</v>
      </c>
      <c r="AA11" s="22">
        <v>5794327</v>
      </c>
    </row>
    <row r="12" spans="1:27" ht="12.75">
      <c r="A12" s="5" t="s">
        <v>39</v>
      </c>
      <c r="B12" s="3"/>
      <c r="C12" s="22">
        <v>53100</v>
      </c>
      <c r="D12" s="22"/>
      <c r="E12" s="23">
        <v>65000</v>
      </c>
      <c r="F12" s="24">
        <v>65000</v>
      </c>
      <c r="G12" s="24">
        <v>2396</v>
      </c>
      <c r="H12" s="24">
        <v>2963</v>
      </c>
      <c r="I12" s="24">
        <v>2844</v>
      </c>
      <c r="J12" s="24">
        <v>8203</v>
      </c>
      <c r="K12" s="24">
        <v>76923</v>
      </c>
      <c r="L12" s="24">
        <v>4627</v>
      </c>
      <c r="M12" s="24"/>
      <c r="N12" s="24">
        <v>81550</v>
      </c>
      <c r="O12" s="24"/>
      <c r="P12" s="24"/>
      <c r="Q12" s="24"/>
      <c r="R12" s="24"/>
      <c r="S12" s="24"/>
      <c r="T12" s="24"/>
      <c r="U12" s="24"/>
      <c r="V12" s="24"/>
      <c r="W12" s="24">
        <v>89753</v>
      </c>
      <c r="X12" s="24">
        <v>32502</v>
      </c>
      <c r="Y12" s="24">
        <v>57251</v>
      </c>
      <c r="Z12" s="6">
        <v>176.15</v>
      </c>
      <c r="AA12" s="22">
        <v>65000</v>
      </c>
    </row>
    <row r="13" spans="1:27" ht="12.75">
      <c r="A13" s="5" t="s">
        <v>40</v>
      </c>
      <c r="B13" s="3"/>
      <c r="C13" s="22">
        <v>2630038</v>
      </c>
      <c r="D13" s="22"/>
      <c r="E13" s="23">
        <v>1919452</v>
      </c>
      <c r="F13" s="24">
        <v>1919452</v>
      </c>
      <c r="G13" s="24">
        <v>222406</v>
      </c>
      <c r="H13" s="24">
        <v>327558</v>
      </c>
      <c r="I13" s="24">
        <v>222132</v>
      </c>
      <c r="J13" s="24">
        <v>772096</v>
      </c>
      <c r="K13" s="24">
        <v>1771077</v>
      </c>
      <c r="L13" s="24">
        <v>612092</v>
      </c>
      <c r="M13" s="24">
        <v>162053</v>
      </c>
      <c r="N13" s="24">
        <v>2545222</v>
      </c>
      <c r="O13" s="24"/>
      <c r="P13" s="24"/>
      <c r="Q13" s="24"/>
      <c r="R13" s="24"/>
      <c r="S13" s="24"/>
      <c r="T13" s="24"/>
      <c r="U13" s="24"/>
      <c r="V13" s="24"/>
      <c r="W13" s="24">
        <v>3317318</v>
      </c>
      <c r="X13" s="24">
        <v>959724</v>
      </c>
      <c r="Y13" s="24">
        <v>2357594</v>
      </c>
      <c r="Z13" s="6">
        <v>245.65</v>
      </c>
      <c r="AA13" s="22">
        <v>1919452</v>
      </c>
    </row>
    <row r="14" spans="1:27" ht="12.75">
      <c r="A14" s="5" t="s">
        <v>41</v>
      </c>
      <c r="B14" s="3"/>
      <c r="C14" s="25">
        <v>5259179</v>
      </c>
      <c r="D14" s="25"/>
      <c r="E14" s="26">
        <v>5809203</v>
      </c>
      <c r="F14" s="27">
        <v>5809203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2904600</v>
      </c>
      <c r="Y14" s="27">
        <v>-2904600</v>
      </c>
      <c r="Z14" s="7">
        <v>-100</v>
      </c>
      <c r="AA14" s="25">
        <v>5809203</v>
      </c>
    </row>
    <row r="15" spans="1:27" ht="12.75">
      <c r="A15" s="2" t="s">
        <v>42</v>
      </c>
      <c r="B15" s="8"/>
      <c r="C15" s="19">
        <f aca="true" t="shared" si="2" ref="C15:Y15">SUM(C16:C18)</f>
        <v>86897516</v>
      </c>
      <c r="D15" s="19">
        <f>SUM(D16:D18)</f>
        <v>0</v>
      </c>
      <c r="E15" s="20">
        <f t="shared" si="2"/>
        <v>67930916</v>
      </c>
      <c r="F15" s="21">
        <f t="shared" si="2"/>
        <v>67930916</v>
      </c>
      <c r="G15" s="21">
        <f t="shared" si="2"/>
        <v>10406444</v>
      </c>
      <c r="H15" s="21">
        <f t="shared" si="2"/>
        <v>50842</v>
      </c>
      <c r="I15" s="21">
        <f t="shared" si="2"/>
        <v>55251</v>
      </c>
      <c r="J15" s="21">
        <f t="shared" si="2"/>
        <v>10512537</v>
      </c>
      <c r="K15" s="21">
        <f t="shared" si="2"/>
        <v>48775</v>
      </c>
      <c r="L15" s="21">
        <f t="shared" si="2"/>
        <v>31711</v>
      </c>
      <c r="M15" s="21">
        <f t="shared" si="2"/>
        <v>10643138</v>
      </c>
      <c r="N15" s="21">
        <f t="shared" si="2"/>
        <v>10723624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21236161</v>
      </c>
      <c r="X15" s="21">
        <f t="shared" si="2"/>
        <v>33965460</v>
      </c>
      <c r="Y15" s="21">
        <f t="shared" si="2"/>
        <v>-12729299</v>
      </c>
      <c r="Z15" s="4">
        <f>+IF(X15&lt;&gt;0,+(Y15/X15)*100,0)</f>
        <v>-37.47718711891434</v>
      </c>
      <c r="AA15" s="19">
        <f>SUM(AA16:AA18)</f>
        <v>67930916</v>
      </c>
    </row>
    <row r="16" spans="1:27" ht="12.75">
      <c r="A16" s="5" t="s">
        <v>43</v>
      </c>
      <c r="B16" s="3"/>
      <c r="C16" s="22">
        <v>162434</v>
      </c>
      <c r="D16" s="22"/>
      <c r="E16" s="23">
        <v>1374168</v>
      </c>
      <c r="F16" s="24">
        <v>1374168</v>
      </c>
      <c r="G16" s="24">
        <v>12558</v>
      </c>
      <c r="H16" s="24">
        <v>13050</v>
      </c>
      <c r="I16" s="24">
        <v>12558</v>
      </c>
      <c r="J16" s="24">
        <v>38166</v>
      </c>
      <c r="K16" s="24">
        <v>13071</v>
      </c>
      <c r="L16" s="24">
        <v>18571</v>
      </c>
      <c r="M16" s="24">
        <v>12571</v>
      </c>
      <c r="N16" s="24">
        <v>44213</v>
      </c>
      <c r="O16" s="24"/>
      <c r="P16" s="24"/>
      <c r="Q16" s="24"/>
      <c r="R16" s="24"/>
      <c r="S16" s="24"/>
      <c r="T16" s="24"/>
      <c r="U16" s="24"/>
      <c r="V16" s="24"/>
      <c r="W16" s="24">
        <v>82379</v>
      </c>
      <c r="X16" s="24">
        <v>687084</v>
      </c>
      <c r="Y16" s="24">
        <v>-604705</v>
      </c>
      <c r="Z16" s="6">
        <v>-88.01</v>
      </c>
      <c r="AA16" s="22">
        <v>1374168</v>
      </c>
    </row>
    <row r="17" spans="1:27" ht="12.75">
      <c r="A17" s="5" t="s">
        <v>44</v>
      </c>
      <c r="B17" s="3"/>
      <c r="C17" s="22">
        <v>86735082</v>
      </c>
      <c r="D17" s="22"/>
      <c r="E17" s="23">
        <v>66556748</v>
      </c>
      <c r="F17" s="24">
        <v>66556748</v>
      </c>
      <c r="G17" s="24">
        <v>10393886</v>
      </c>
      <c r="H17" s="24">
        <v>37792</v>
      </c>
      <c r="I17" s="24">
        <v>42693</v>
      </c>
      <c r="J17" s="24">
        <v>10474371</v>
      </c>
      <c r="K17" s="24">
        <v>35704</v>
      </c>
      <c r="L17" s="24">
        <v>13140</v>
      </c>
      <c r="M17" s="24">
        <v>10630567</v>
      </c>
      <c r="N17" s="24">
        <v>10679411</v>
      </c>
      <c r="O17" s="24"/>
      <c r="P17" s="24"/>
      <c r="Q17" s="24"/>
      <c r="R17" s="24"/>
      <c r="S17" s="24"/>
      <c r="T17" s="24"/>
      <c r="U17" s="24"/>
      <c r="V17" s="24"/>
      <c r="W17" s="24">
        <v>21153782</v>
      </c>
      <c r="X17" s="24">
        <v>33278376</v>
      </c>
      <c r="Y17" s="24">
        <v>-12124594</v>
      </c>
      <c r="Z17" s="6">
        <v>-36.43</v>
      </c>
      <c r="AA17" s="22">
        <v>66556748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464074414</v>
      </c>
      <c r="D19" s="19">
        <f>SUM(D20:D23)</f>
        <v>0</v>
      </c>
      <c r="E19" s="20">
        <f t="shared" si="3"/>
        <v>533331590</v>
      </c>
      <c r="F19" s="21">
        <f t="shared" si="3"/>
        <v>533331590</v>
      </c>
      <c r="G19" s="21">
        <f t="shared" si="3"/>
        <v>58518648</v>
      </c>
      <c r="H19" s="21">
        <f t="shared" si="3"/>
        <v>45496979</v>
      </c>
      <c r="I19" s="21">
        <f t="shared" si="3"/>
        <v>46735188</v>
      </c>
      <c r="J19" s="21">
        <f t="shared" si="3"/>
        <v>150750815</v>
      </c>
      <c r="K19" s="21">
        <f t="shared" si="3"/>
        <v>36646728</v>
      </c>
      <c r="L19" s="21">
        <f t="shared" si="3"/>
        <v>42614411</v>
      </c>
      <c r="M19" s="21">
        <f t="shared" si="3"/>
        <v>43338173</v>
      </c>
      <c r="N19" s="21">
        <f t="shared" si="3"/>
        <v>122599312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273350127</v>
      </c>
      <c r="X19" s="21">
        <f t="shared" si="3"/>
        <v>266165796</v>
      </c>
      <c r="Y19" s="21">
        <f t="shared" si="3"/>
        <v>7184331</v>
      </c>
      <c r="Z19" s="4">
        <f>+IF(X19&lt;&gt;0,+(Y19/X19)*100,0)</f>
        <v>2.6991939264803206</v>
      </c>
      <c r="AA19" s="19">
        <f>SUM(AA20:AA23)</f>
        <v>533331590</v>
      </c>
    </row>
    <row r="20" spans="1:27" ht="12.75">
      <c r="A20" s="5" t="s">
        <v>47</v>
      </c>
      <c r="B20" s="3"/>
      <c r="C20" s="22">
        <v>295998987</v>
      </c>
      <c r="D20" s="22"/>
      <c r="E20" s="23">
        <v>327713910</v>
      </c>
      <c r="F20" s="24">
        <v>327713910</v>
      </c>
      <c r="G20" s="24">
        <v>34420772</v>
      </c>
      <c r="H20" s="24">
        <v>29706082</v>
      </c>
      <c r="I20" s="24">
        <v>30512739</v>
      </c>
      <c r="J20" s="24">
        <v>94639593</v>
      </c>
      <c r="K20" s="24">
        <v>20369207</v>
      </c>
      <c r="L20" s="24">
        <v>28363910</v>
      </c>
      <c r="M20" s="24">
        <v>25829128</v>
      </c>
      <c r="N20" s="24">
        <v>74562245</v>
      </c>
      <c r="O20" s="24"/>
      <c r="P20" s="24"/>
      <c r="Q20" s="24"/>
      <c r="R20" s="24"/>
      <c r="S20" s="24"/>
      <c r="T20" s="24"/>
      <c r="U20" s="24"/>
      <c r="V20" s="24"/>
      <c r="W20" s="24">
        <v>169201838</v>
      </c>
      <c r="X20" s="24">
        <v>163791954</v>
      </c>
      <c r="Y20" s="24">
        <v>5409884</v>
      </c>
      <c r="Z20" s="6">
        <v>3.3</v>
      </c>
      <c r="AA20" s="22">
        <v>327713910</v>
      </c>
    </row>
    <row r="21" spans="1:27" ht="12.75">
      <c r="A21" s="5" t="s">
        <v>48</v>
      </c>
      <c r="B21" s="3"/>
      <c r="C21" s="22">
        <v>112743138</v>
      </c>
      <c r="D21" s="22"/>
      <c r="E21" s="23">
        <v>141479417</v>
      </c>
      <c r="F21" s="24">
        <v>141479417</v>
      </c>
      <c r="G21" s="24">
        <v>18549168</v>
      </c>
      <c r="H21" s="24">
        <v>10412724</v>
      </c>
      <c r="I21" s="24">
        <v>10986789</v>
      </c>
      <c r="J21" s="24">
        <v>39948681</v>
      </c>
      <c r="K21" s="24">
        <v>11056216</v>
      </c>
      <c r="L21" s="24">
        <v>8997976</v>
      </c>
      <c r="M21" s="24">
        <v>11809240</v>
      </c>
      <c r="N21" s="24">
        <v>31863432</v>
      </c>
      <c r="O21" s="24"/>
      <c r="P21" s="24"/>
      <c r="Q21" s="24"/>
      <c r="R21" s="24"/>
      <c r="S21" s="24"/>
      <c r="T21" s="24"/>
      <c r="U21" s="24"/>
      <c r="V21" s="24"/>
      <c r="W21" s="24">
        <v>71812113</v>
      </c>
      <c r="X21" s="24">
        <v>70804710</v>
      </c>
      <c r="Y21" s="24">
        <v>1007403</v>
      </c>
      <c r="Z21" s="6">
        <v>1.42</v>
      </c>
      <c r="AA21" s="22">
        <v>141479417</v>
      </c>
    </row>
    <row r="22" spans="1:27" ht="12.75">
      <c r="A22" s="5" t="s">
        <v>49</v>
      </c>
      <c r="B22" s="3"/>
      <c r="C22" s="25">
        <v>26619507</v>
      </c>
      <c r="D22" s="25"/>
      <c r="E22" s="26">
        <v>30713644</v>
      </c>
      <c r="F22" s="27">
        <v>30713644</v>
      </c>
      <c r="G22" s="27">
        <v>2694131</v>
      </c>
      <c r="H22" s="27">
        <v>2644364</v>
      </c>
      <c r="I22" s="27">
        <v>2592741</v>
      </c>
      <c r="J22" s="27">
        <v>7931236</v>
      </c>
      <c r="K22" s="27">
        <v>2600297</v>
      </c>
      <c r="L22" s="27">
        <v>2603403</v>
      </c>
      <c r="M22" s="27">
        <v>2658874</v>
      </c>
      <c r="N22" s="27">
        <v>7862574</v>
      </c>
      <c r="O22" s="27"/>
      <c r="P22" s="27"/>
      <c r="Q22" s="27"/>
      <c r="R22" s="27"/>
      <c r="S22" s="27"/>
      <c r="T22" s="27"/>
      <c r="U22" s="27"/>
      <c r="V22" s="27"/>
      <c r="W22" s="27">
        <v>15793810</v>
      </c>
      <c r="X22" s="27">
        <v>15356820</v>
      </c>
      <c r="Y22" s="27">
        <v>436990</v>
      </c>
      <c r="Z22" s="7">
        <v>2.85</v>
      </c>
      <c r="AA22" s="25">
        <v>30713644</v>
      </c>
    </row>
    <row r="23" spans="1:27" ht="12.75">
      <c r="A23" s="5" t="s">
        <v>50</v>
      </c>
      <c r="B23" s="3"/>
      <c r="C23" s="22">
        <v>28712782</v>
      </c>
      <c r="D23" s="22"/>
      <c r="E23" s="23">
        <v>33424619</v>
      </c>
      <c r="F23" s="24">
        <v>33424619</v>
      </c>
      <c r="G23" s="24">
        <v>2854577</v>
      </c>
      <c r="H23" s="24">
        <v>2733809</v>
      </c>
      <c r="I23" s="24">
        <v>2642919</v>
      </c>
      <c r="J23" s="24">
        <v>8231305</v>
      </c>
      <c r="K23" s="24">
        <v>2621008</v>
      </c>
      <c r="L23" s="24">
        <v>2649122</v>
      </c>
      <c r="M23" s="24">
        <v>3040931</v>
      </c>
      <c r="N23" s="24">
        <v>8311061</v>
      </c>
      <c r="O23" s="24"/>
      <c r="P23" s="24"/>
      <c r="Q23" s="24"/>
      <c r="R23" s="24"/>
      <c r="S23" s="24"/>
      <c r="T23" s="24"/>
      <c r="U23" s="24"/>
      <c r="V23" s="24"/>
      <c r="W23" s="24">
        <v>16542366</v>
      </c>
      <c r="X23" s="24">
        <v>16212312</v>
      </c>
      <c r="Y23" s="24">
        <v>330054</v>
      </c>
      <c r="Z23" s="6">
        <v>2.04</v>
      </c>
      <c r="AA23" s="22">
        <v>33424619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807409950</v>
      </c>
      <c r="D25" s="44">
        <f>+D5+D9+D15+D19+D24</f>
        <v>0</v>
      </c>
      <c r="E25" s="45">
        <f t="shared" si="4"/>
        <v>871523882</v>
      </c>
      <c r="F25" s="46">
        <f t="shared" si="4"/>
        <v>871523882</v>
      </c>
      <c r="G25" s="46">
        <f t="shared" si="4"/>
        <v>129687648</v>
      </c>
      <c r="H25" s="46">
        <f t="shared" si="4"/>
        <v>56183751</v>
      </c>
      <c r="I25" s="46">
        <f t="shared" si="4"/>
        <v>57392079</v>
      </c>
      <c r="J25" s="46">
        <f t="shared" si="4"/>
        <v>243263478</v>
      </c>
      <c r="K25" s="46">
        <f t="shared" si="4"/>
        <v>48874959</v>
      </c>
      <c r="L25" s="46">
        <f t="shared" si="4"/>
        <v>53901437</v>
      </c>
      <c r="M25" s="46">
        <f t="shared" si="4"/>
        <v>99872773</v>
      </c>
      <c r="N25" s="46">
        <f t="shared" si="4"/>
        <v>202649169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445912647</v>
      </c>
      <c r="X25" s="46">
        <f t="shared" si="4"/>
        <v>435261942</v>
      </c>
      <c r="Y25" s="46">
        <f t="shared" si="4"/>
        <v>10650705</v>
      </c>
      <c r="Z25" s="47">
        <f>+IF(X25&lt;&gt;0,+(Y25/X25)*100,0)</f>
        <v>2.4469644534187185</v>
      </c>
      <c r="AA25" s="44">
        <f>+AA5+AA9+AA15+AA19+AA24</f>
        <v>871523882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99546967</v>
      </c>
      <c r="D28" s="19">
        <f>SUM(D29:D31)</f>
        <v>0</v>
      </c>
      <c r="E28" s="20">
        <f t="shared" si="5"/>
        <v>169487964</v>
      </c>
      <c r="F28" s="21">
        <f t="shared" si="5"/>
        <v>169487964</v>
      </c>
      <c r="G28" s="21">
        <f t="shared" si="5"/>
        <v>7723597</v>
      </c>
      <c r="H28" s="21">
        <f t="shared" si="5"/>
        <v>8776962</v>
      </c>
      <c r="I28" s="21">
        <f t="shared" si="5"/>
        <v>12680551</v>
      </c>
      <c r="J28" s="21">
        <f t="shared" si="5"/>
        <v>29181110</v>
      </c>
      <c r="K28" s="21">
        <f t="shared" si="5"/>
        <v>11458274</v>
      </c>
      <c r="L28" s="21">
        <f t="shared" si="5"/>
        <v>10187826</v>
      </c>
      <c r="M28" s="21">
        <f t="shared" si="5"/>
        <v>12433982</v>
      </c>
      <c r="N28" s="21">
        <f t="shared" si="5"/>
        <v>34080082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63261192</v>
      </c>
      <c r="X28" s="21">
        <f t="shared" si="5"/>
        <v>84743982</v>
      </c>
      <c r="Y28" s="21">
        <f t="shared" si="5"/>
        <v>-21482790</v>
      </c>
      <c r="Z28" s="4">
        <f>+IF(X28&lt;&gt;0,+(Y28/X28)*100,0)</f>
        <v>-25.35022486906504</v>
      </c>
      <c r="AA28" s="19">
        <f>SUM(AA29:AA31)</f>
        <v>169487964</v>
      </c>
    </row>
    <row r="29" spans="1:27" ht="12.75">
      <c r="A29" s="5" t="s">
        <v>33</v>
      </c>
      <c r="B29" s="3"/>
      <c r="C29" s="22">
        <v>-7783930</v>
      </c>
      <c r="D29" s="22"/>
      <c r="E29" s="23">
        <v>37345114</v>
      </c>
      <c r="F29" s="24">
        <v>37345114</v>
      </c>
      <c r="G29" s="24">
        <v>3320288</v>
      </c>
      <c r="H29" s="24">
        <v>1573466</v>
      </c>
      <c r="I29" s="24">
        <v>2268756</v>
      </c>
      <c r="J29" s="24">
        <v>7162510</v>
      </c>
      <c r="K29" s="24">
        <v>1597296</v>
      </c>
      <c r="L29" s="24">
        <v>1592872</v>
      </c>
      <c r="M29" s="24">
        <v>2071598</v>
      </c>
      <c r="N29" s="24">
        <v>5261766</v>
      </c>
      <c r="O29" s="24"/>
      <c r="P29" s="24"/>
      <c r="Q29" s="24"/>
      <c r="R29" s="24"/>
      <c r="S29" s="24"/>
      <c r="T29" s="24"/>
      <c r="U29" s="24"/>
      <c r="V29" s="24"/>
      <c r="W29" s="24">
        <v>12424276</v>
      </c>
      <c r="X29" s="24">
        <v>18672558</v>
      </c>
      <c r="Y29" s="24">
        <v>-6248282</v>
      </c>
      <c r="Z29" s="6">
        <v>-33.46</v>
      </c>
      <c r="AA29" s="22">
        <v>37345114</v>
      </c>
    </row>
    <row r="30" spans="1:27" ht="12.75">
      <c r="A30" s="5" t="s">
        <v>34</v>
      </c>
      <c r="B30" s="3"/>
      <c r="C30" s="25">
        <v>54236951</v>
      </c>
      <c r="D30" s="25"/>
      <c r="E30" s="26">
        <v>132142850</v>
      </c>
      <c r="F30" s="27">
        <v>132142850</v>
      </c>
      <c r="G30" s="27">
        <v>2411542</v>
      </c>
      <c r="H30" s="27">
        <v>3176557</v>
      </c>
      <c r="I30" s="27">
        <v>3106398</v>
      </c>
      <c r="J30" s="27">
        <v>8694497</v>
      </c>
      <c r="K30" s="27">
        <v>5122268</v>
      </c>
      <c r="L30" s="27">
        <v>5798117</v>
      </c>
      <c r="M30" s="27">
        <v>3991513</v>
      </c>
      <c r="N30" s="27">
        <v>14911898</v>
      </c>
      <c r="O30" s="27"/>
      <c r="P30" s="27"/>
      <c r="Q30" s="27"/>
      <c r="R30" s="27"/>
      <c r="S30" s="27"/>
      <c r="T30" s="27"/>
      <c r="U30" s="27"/>
      <c r="V30" s="27"/>
      <c r="W30" s="27">
        <v>23606395</v>
      </c>
      <c r="X30" s="27">
        <v>66071424</v>
      </c>
      <c r="Y30" s="27">
        <v>-42465029</v>
      </c>
      <c r="Z30" s="7">
        <v>-64.27</v>
      </c>
      <c r="AA30" s="25">
        <v>132142850</v>
      </c>
    </row>
    <row r="31" spans="1:27" ht="12.75">
      <c r="A31" s="5" t="s">
        <v>35</v>
      </c>
      <c r="B31" s="3"/>
      <c r="C31" s="22">
        <v>53093946</v>
      </c>
      <c r="D31" s="22"/>
      <c r="E31" s="23"/>
      <c r="F31" s="24"/>
      <c r="G31" s="24">
        <v>1991767</v>
      </c>
      <c r="H31" s="24">
        <v>4026939</v>
      </c>
      <c r="I31" s="24">
        <v>7305397</v>
      </c>
      <c r="J31" s="24">
        <v>13324103</v>
      </c>
      <c r="K31" s="24">
        <v>4738710</v>
      </c>
      <c r="L31" s="24">
        <v>2796837</v>
      </c>
      <c r="M31" s="24">
        <v>6370871</v>
      </c>
      <c r="N31" s="24">
        <v>13906418</v>
      </c>
      <c r="O31" s="24"/>
      <c r="P31" s="24"/>
      <c r="Q31" s="24"/>
      <c r="R31" s="24"/>
      <c r="S31" s="24"/>
      <c r="T31" s="24"/>
      <c r="U31" s="24"/>
      <c r="V31" s="24"/>
      <c r="W31" s="24">
        <v>27230521</v>
      </c>
      <c r="X31" s="24"/>
      <c r="Y31" s="24">
        <v>27230521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57747783</v>
      </c>
      <c r="D32" s="19">
        <f>SUM(D33:D37)</f>
        <v>0</v>
      </c>
      <c r="E32" s="20">
        <f t="shared" si="6"/>
        <v>69995838</v>
      </c>
      <c r="F32" s="21">
        <f t="shared" si="6"/>
        <v>69995838</v>
      </c>
      <c r="G32" s="21">
        <f t="shared" si="6"/>
        <v>4559927</v>
      </c>
      <c r="H32" s="21">
        <f t="shared" si="6"/>
        <v>5340153</v>
      </c>
      <c r="I32" s="21">
        <f t="shared" si="6"/>
        <v>5472957</v>
      </c>
      <c r="J32" s="21">
        <f t="shared" si="6"/>
        <v>15373037</v>
      </c>
      <c r="K32" s="21">
        <f t="shared" si="6"/>
        <v>4907964</v>
      </c>
      <c r="L32" s="21">
        <f t="shared" si="6"/>
        <v>4775950</v>
      </c>
      <c r="M32" s="21">
        <f t="shared" si="6"/>
        <v>4817179</v>
      </c>
      <c r="N32" s="21">
        <f t="shared" si="6"/>
        <v>14501093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29874130</v>
      </c>
      <c r="X32" s="21">
        <f t="shared" si="6"/>
        <v>34497912</v>
      </c>
      <c r="Y32" s="21">
        <f t="shared" si="6"/>
        <v>-4623782</v>
      </c>
      <c r="Z32" s="4">
        <f>+IF(X32&lt;&gt;0,+(Y32/X32)*100,0)</f>
        <v>-13.403077844247502</v>
      </c>
      <c r="AA32" s="19">
        <f>SUM(AA33:AA37)</f>
        <v>69995838</v>
      </c>
    </row>
    <row r="33" spans="1:27" ht="12.75">
      <c r="A33" s="5" t="s">
        <v>37</v>
      </c>
      <c r="B33" s="3"/>
      <c r="C33" s="22">
        <v>19465957</v>
      </c>
      <c r="D33" s="22"/>
      <c r="E33" s="23">
        <v>20417698</v>
      </c>
      <c r="F33" s="24">
        <v>20417698</v>
      </c>
      <c r="G33" s="24">
        <v>1648691</v>
      </c>
      <c r="H33" s="24">
        <v>1889428</v>
      </c>
      <c r="I33" s="24">
        <v>1848995</v>
      </c>
      <c r="J33" s="24">
        <v>5387114</v>
      </c>
      <c r="K33" s="24">
        <v>1761257</v>
      </c>
      <c r="L33" s="24">
        <v>1799955</v>
      </c>
      <c r="M33" s="24">
        <v>1895570</v>
      </c>
      <c r="N33" s="24">
        <v>5456782</v>
      </c>
      <c r="O33" s="24"/>
      <c r="P33" s="24"/>
      <c r="Q33" s="24"/>
      <c r="R33" s="24"/>
      <c r="S33" s="24"/>
      <c r="T33" s="24"/>
      <c r="U33" s="24"/>
      <c r="V33" s="24"/>
      <c r="W33" s="24">
        <v>10843896</v>
      </c>
      <c r="X33" s="24">
        <v>9708846</v>
      </c>
      <c r="Y33" s="24">
        <v>1135050</v>
      </c>
      <c r="Z33" s="6">
        <v>11.69</v>
      </c>
      <c r="AA33" s="22">
        <v>20417698</v>
      </c>
    </row>
    <row r="34" spans="1:27" ht="12.75">
      <c r="A34" s="5" t="s">
        <v>38</v>
      </c>
      <c r="B34" s="3"/>
      <c r="C34" s="22">
        <v>16000741</v>
      </c>
      <c r="D34" s="22"/>
      <c r="E34" s="23">
        <v>19325100</v>
      </c>
      <c r="F34" s="24">
        <v>19325100</v>
      </c>
      <c r="G34" s="24">
        <v>1215020</v>
      </c>
      <c r="H34" s="24">
        <v>1429286</v>
      </c>
      <c r="I34" s="24">
        <v>1546917</v>
      </c>
      <c r="J34" s="24">
        <v>4191223</v>
      </c>
      <c r="K34" s="24">
        <v>1313488</v>
      </c>
      <c r="L34" s="24">
        <v>1323419</v>
      </c>
      <c r="M34" s="24">
        <v>1224789</v>
      </c>
      <c r="N34" s="24">
        <v>3861696</v>
      </c>
      <c r="O34" s="24"/>
      <c r="P34" s="24"/>
      <c r="Q34" s="24"/>
      <c r="R34" s="24"/>
      <c r="S34" s="24"/>
      <c r="T34" s="24"/>
      <c r="U34" s="24"/>
      <c r="V34" s="24"/>
      <c r="W34" s="24">
        <v>8052919</v>
      </c>
      <c r="X34" s="24">
        <v>9662550</v>
      </c>
      <c r="Y34" s="24">
        <v>-1609631</v>
      </c>
      <c r="Z34" s="6">
        <v>-16.66</v>
      </c>
      <c r="AA34" s="22">
        <v>19325100</v>
      </c>
    </row>
    <row r="35" spans="1:27" ht="12.75">
      <c r="A35" s="5" t="s">
        <v>39</v>
      </c>
      <c r="B35" s="3"/>
      <c r="C35" s="22">
        <v>11227701</v>
      </c>
      <c r="D35" s="22"/>
      <c r="E35" s="23">
        <v>16789289</v>
      </c>
      <c r="F35" s="24">
        <v>16789289</v>
      </c>
      <c r="G35" s="24">
        <v>857304</v>
      </c>
      <c r="H35" s="24">
        <v>1072952</v>
      </c>
      <c r="I35" s="24">
        <v>1123472</v>
      </c>
      <c r="J35" s="24">
        <v>3053728</v>
      </c>
      <c r="K35" s="24">
        <v>974042</v>
      </c>
      <c r="L35" s="24">
        <v>748488</v>
      </c>
      <c r="M35" s="24">
        <v>862302</v>
      </c>
      <c r="N35" s="24">
        <v>2584832</v>
      </c>
      <c r="O35" s="24"/>
      <c r="P35" s="24"/>
      <c r="Q35" s="24"/>
      <c r="R35" s="24"/>
      <c r="S35" s="24"/>
      <c r="T35" s="24"/>
      <c r="U35" s="24"/>
      <c r="V35" s="24"/>
      <c r="W35" s="24">
        <v>5638560</v>
      </c>
      <c r="X35" s="24">
        <v>8394642</v>
      </c>
      <c r="Y35" s="24">
        <v>-2756082</v>
      </c>
      <c r="Z35" s="6">
        <v>-32.83</v>
      </c>
      <c r="AA35" s="22">
        <v>16789289</v>
      </c>
    </row>
    <row r="36" spans="1:27" ht="12.75">
      <c r="A36" s="5" t="s">
        <v>40</v>
      </c>
      <c r="B36" s="3"/>
      <c r="C36" s="22">
        <v>6123629</v>
      </c>
      <c r="D36" s="22"/>
      <c r="E36" s="23">
        <v>7469945</v>
      </c>
      <c r="F36" s="24">
        <v>7469945</v>
      </c>
      <c r="G36" s="24">
        <v>423475</v>
      </c>
      <c r="H36" s="24">
        <v>431016</v>
      </c>
      <c r="I36" s="24">
        <v>505035</v>
      </c>
      <c r="J36" s="24">
        <v>1359526</v>
      </c>
      <c r="K36" s="24">
        <v>469565</v>
      </c>
      <c r="L36" s="24">
        <v>530186</v>
      </c>
      <c r="M36" s="24">
        <v>462134</v>
      </c>
      <c r="N36" s="24">
        <v>1461885</v>
      </c>
      <c r="O36" s="24"/>
      <c r="P36" s="24"/>
      <c r="Q36" s="24"/>
      <c r="R36" s="24"/>
      <c r="S36" s="24"/>
      <c r="T36" s="24"/>
      <c r="U36" s="24"/>
      <c r="V36" s="24"/>
      <c r="W36" s="24">
        <v>2821411</v>
      </c>
      <c r="X36" s="24">
        <v>3734970</v>
      </c>
      <c r="Y36" s="24">
        <v>-913559</v>
      </c>
      <c r="Z36" s="6">
        <v>-24.46</v>
      </c>
      <c r="AA36" s="22">
        <v>7469945</v>
      </c>
    </row>
    <row r="37" spans="1:27" ht="12.75">
      <c r="A37" s="5" t="s">
        <v>41</v>
      </c>
      <c r="B37" s="3"/>
      <c r="C37" s="25">
        <v>4929755</v>
      </c>
      <c r="D37" s="25"/>
      <c r="E37" s="26">
        <v>5993806</v>
      </c>
      <c r="F37" s="27">
        <v>5993806</v>
      </c>
      <c r="G37" s="27">
        <v>415437</v>
      </c>
      <c r="H37" s="27">
        <v>517471</v>
      </c>
      <c r="I37" s="27">
        <v>448538</v>
      </c>
      <c r="J37" s="27">
        <v>1381446</v>
      </c>
      <c r="K37" s="27">
        <v>389612</v>
      </c>
      <c r="L37" s="27">
        <v>373902</v>
      </c>
      <c r="M37" s="27">
        <v>372384</v>
      </c>
      <c r="N37" s="27">
        <v>1135898</v>
      </c>
      <c r="O37" s="27"/>
      <c r="P37" s="27"/>
      <c r="Q37" s="27"/>
      <c r="R37" s="27"/>
      <c r="S37" s="27"/>
      <c r="T37" s="27"/>
      <c r="U37" s="27"/>
      <c r="V37" s="27"/>
      <c r="W37" s="27">
        <v>2517344</v>
      </c>
      <c r="X37" s="27">
        <v>2996904</v>
      </c>
      <c r="Y37" s="27">
        <v>-479560</v>
      </c>
      <c r="Z37" s="7">
        <v>-16</v>
      </c>
      <c r="AA37" s="25">
        <v>5993806</v>
      </c>
    </row>
    <row r="38" spans="1:27" ht="12.75">
      <c r="A38" s="2" t="s">
        <v>42</v>
      </c>
      <c r="B38" s="8"/>
      <c r="C38" s="19">
        <f aca="true" t="shared" si="7" ref="C38:Y38">SUM(C39:C41)</f>
        <v>71592564</v>
      </c>
      <c r="D38" s="19">
        <f>SUM(D39:D41)</f>
        <v>0</v>
      </c>
      <c r="E38" s="20">
        <f t="shared" si="7"/>
        <v>103483520</v>
      </c>
      <c r="F38" s="21">
        <f t="shared" si="7"/>
        <v>103483520</v>
      </c>
      <c r="G38" s="21">
        <f t="shared" si="7"/>
        <v>2218036</v>
      </c>
      <c r="H38" s="21">
        <f t="shared" si="7"/>
        <v>2858979</v>
      </c>
      <c r="I38" s="21">
        <f t="shared" si="7"/>
        <v>3216445</v>
      </c>
      <c r="J38" s="21">
        <f t="shared" si="7"/>
        <v>8293460</v>
      </c>
      <c r="K38" s="21">
        <f t="shared" si="7"/>
        <v>2454463</v>
      </c>
      <c r="L38" s="21">
        <f t="shared" si="7"/>
        <v>2576213</v>
      </c>
      <c r="M38" s="21">
        <f t="shared" si="7"/>
        <v>2774644</v>
      </c>
      <c r="N38" s="21">
        <f t="shared" si="7"/>
        <v>7805320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16098780</v>
      </c>
      <c r="X38" s="21">
        <f t="shared" si="7"/>
        <v>51741762</v>
      </c>
      <c r="Y38" s="21">
        <f t="shared" si="7"/>
        <v>-35642982</v>
      </c>
      <c r="Z38" s="4">
        <f>+IF(X38&lt;&gt;0,+(Y38/X38)*100,0)</f>
        <v>-68.88629343546515</v>
      </c>
      <c r="AA38" s="19">
        <f>SUM(AA39:AA41)</f>
        <v>103483520</v>
      </c>
    </row>
    <row r="39" spans="1:27" ht="12.75">
      <c r="A39" s="5" t="s">
        <v>43</v>
      </c>
      <c r="B39" s="3"/>
      <c r="C39" s="22">
        <v>5079514</v>
      </c>
      <c r="D39" s="22"/>
      <c r="E39" s="23">
        <v>22901874</v>
      </c>
      <c r="F39" s="24">
        <v>22901874</v>
      </c>
      <c r="G39" s="24">
        <v>402579</v>
      </c>
      <c r="H39" s="24">
        <v>371468</v>
      </c>
      <c r="I39" s="24">
        <v>685813</v>
      </c>
      <c r="J39" s="24">
        <v>1459860</v>
      </c>
      <c r="K39" s="24">
        <v>374159</v>
      </c>
      <c r="L39" s="24">
        <v>404000</v>
      </c>
      <c r="M39" s="24">
        <v>617436</v>
      </c>
      <c r="N39" s="24">
        <v>1395595</v>
      </c>
      <c r="O39" s="24"/>
      <c r="P39" s="24"/>
      <c r="Q39" s="24"/>
      <c r="R39" s="24"/>
      <c r="S39" s="24"/>
      <c r="T39" s="24"/>
      <c r="U39" s="24"/>
      <c r="V39" s="24"/>
      <c r="W39" s="24">
        <v>2855455</v>
      </c>
      <c r="X39" s="24">
        <v>11450940</v>
      </c>
      <c r="Y39" s="24">
        <v>-8595485</v>
      </c>
      <c r="Z39" s="6">
        <v>-75.06</v>
      </c>
      <c r="AA39" s="22">
        <v>22901874</v>
      </c>
    </row>
    <row r="40" spans="1:27" ht="12.75">
      <c r="A40" s="5" t="s">
        <v>44</v>
      </c>
      <c r="B40" s="3"/>
      <c r="C40" s="22">
        <v>66513050</v>
      </c>
      <c r="D40" s="22"/>
      <c r="E40" s="23">
        <v>80581646</v>
      </c>
      <c r="F40" s="24">
        <v>80581646</v>
      </c>
      <c r="G40" s="24">
        <v>1815457</v>
      </c>
      <c r="H40" s="24">
        <v>2487511</v>
      </c>
      <c r="I40" s="24">
        <v>2530632</v>
      </c>
      <c r="J40" s="24">
        <v>6833600</v>
      </c>
      <c r="K40" s="24">
        <v>2080304</v>
      </c>
      <c r="L40" s="24">
        <v>2172213</v>
      </c>
      <c r="M40" s="24">
        <v>2157208</v>
      </c>
      <c r="N40" s="24">
        <v>6409725</v>
      </c>
      <c r="O40" s="24"/>
      <c r="P40" s="24"/>
      <c r="Q40" s="24"/>
      <c r="R40" s="24"/>
      <c r="S40" s="24"/>
      <c r="T40" s="24"/>
      <c r="U40" s="24"/>
      <c r="V40" s="24"/>
      <c r="W40" s="24">
        <v>13243325</v>
      </c>
      <c r="X40" s="24">
        <v>40290822</v>
      </c>
      <c r="Y40" s="24">
        <v>-27047497</v>
      </c>
      <c r="Z40" s="6">
        <v>-67.13</v>
      </c>
      <c r="AA40" s="22">
        <v>80581646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456343415</v>
      </c>
      <c r="D42" s="19">
        <f>SUM(D43:D46)</f>
        <v>0</v>
      </c>
      <c r="E42" s="20">
        <f t="shared" si="8"/>
        <v>474364012</v>
      </c>
      <c r="F42" s="21">
        <f t="shared" si="8"/>
        <v>474364012</v>
      </c>
      <c r="G42" s="21">
        <f t="shared" si="8"/>
        <v>6841437</v>
      </c>
      <c r="H42" s="21">
        <f t="shared" si="8"/>
        <v>70750637</v>
      </c>
      <c r="I42" s="21">
        <f t="shared" si="8"/>
        <v>13686913</v>
      </c>
      <c r="J42" s="21">
        <f t="shared" si="8"/>
        <v>91278987</v>
      </c>
      <c r="K42" s="21">
        <f t="shared" si="8"/>
        <v>51935901</v>
      </c>
      <c r="L42" s="21">
        <f t="shared" si="8"/>
        <v>28706295</v>
      </c>
      <c r="M42" s="21">
        <f t="shared" si="8"/>
        <v>31094761</v>
      </c>
      <c r="N42" s="21">
        <f t="shared" si="8"/>
        <v>111736957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203015944</v>
      </c>
      <c r="X42" s="21">
        <f t="shared" si="8"/>
        <v>237182004</v>
      </c>
      <c r="Y42" s="21">
        <f t="shared" si="8"/>
        <v>-34166060</v>
      </c>
      <c r="Z42" s="4">
        <f>+IF(X42&lt;&gt;0,+(Y42/X42)*100,0)</f>
        <v>-14.404996763582451</v>
      </c>
      <c r="AA42" s="19">
        <f>SUM(AA43:AA46)</f>
        <v>474364012</v>
      </c>
    </row>
    <row r="43" spans="1:27" ht="12.75">
      <c r="A43" s="5" t="s">
        <v>47</v>
      </c>
      <c r="B43" s="3"/>
      <c r="C43" s="22">
        <v>278264442</v>
      </c>
      <c r="D43" s="22"/>
      <c r="E43" s="23">
        <v>318975316</v>
      </c>
      <c r="F43" s="24">
        <v>318975316</v>
      </c>
      <c r="G43" s="24">
        <v>4464822</v>
      </c>
      <c r="H43" s="24">
        <v>61765611</v>
      </c>
      <c r="I43" s="24">
        <v>3774249</v>
      </c>
      <c r="J43" s="24">
        <v>70004682</v>
      </c>
      <c r="K43" s="24">
        <v>41019646</v>
      </c>
      <c r="L43" s="24">
        <v>7410566</v>
      </c>
      <c r="M43" s="24">
        <v>21427430</v>
      </c>
      <c r="N43" s="24">
        <v>69857642</v>
      </c>
      <c r="O43" s="24"/>
      <c r="P43" s="24"/>
      <c r="Q43" s="24"/>
      <c r="R43" s="24"/>
      <c r="S43" s="24"/>
      <c r="T43" s="24"/>
      <c r="U43" s="24"/>
      <c r="V43" s="24"/>
      <c r="W43" s="24">
        <v>139862324</v>
      </c>
      <c r="X43" s="24">
        <v>159487656</v>
      </c>
      <c r="Y43" s="24">
        <v>-19625332</v>
      </c>
      <c r="Z43" s="6">
        <v>-12.31</v>
      </c>
      <c r="AA43" s="22">
        <v>318975316</v>
      </c>
    </row>
    <row r="44" spans="1:27" ht="12.75">
      <c r="A44" s="5" t="s">
        <v>48</v>
      </c>
      <c r="B44" s="3"/>
      <c r="C44" s="22">
        <v>115024497</v>
      </c>
      <c r="D44" s="22"/>
      <c r="E44" s="23">
        <v>105554568</v>
      </c>
      <c r="F44" s="24">
        <v>105554568</v>
      </c>
      <c r="G44" s="24">
        <v>937633</v>
      </c>
      <c r="H44" s="24">
        <v>6738781</v>
      </c>
      <c r="I44" s="24">
        <v>7939554</v>
      </c>
      <c r="J44" s="24">
        <v>15615968</v>
      </c>
      <c r="K44" s="24">
        <v>7703106</v>
      </c>
      <c r="L44" s="24">
        <v>13991313</v>
      </c>
      <c r="M44" s="24">
        <v>7511073</v>
      </c>
      <c r="N44" s="24">
        <v>29205492</v>
      </c>
      <c r="O44" s="24"/>
      <c r="P44" s="24"/>
      <c r="Q44" s="24"/>
      <c r="R44" s="24"/>
      <c r="S44" s="24"/>
      <c r="T44" s="24"/>
      <c r="U44" s="24"/>
      <c r="V44" s="24"/>
      <c r="W44" s="24">
        <v>44821460</v>
      </c>
      <c r="X44" s="24">
        <v>52777284</v>
      </c>
      <c r="Y44" s="24">
        <v>-7955824</v>
      </c>
      <c r="Z44" s="6">
        <v>-15.07</v>
      </c>
      <c r="AA44" s="22">
        <v>105554568</v>
      </c>
    </row>
    <row r="45" spans="1:27" ht="12.75">
      <c r="A45" s="5" t="s">
        <v>49</v>
      </c>
      <c r="B45" s="3"/>
      <c r="C45" s="25">
        <v>30900630</v>
      </c>
      <c r="D45" s="25"/>
      <c r="E45" s="26">
        <v>19870315</v>
      </c>
      <c r="F45" s="27">
        <v>19870315</v>
      </c>
      <c r="G45" s="27">
        <v>464721</v>
      </c>
      <c r="H45" s="27">
        <v>697794</v>
      </c>
      <c r="I45" s="27">
        <v>639603</v>
      </c>
      <c r="J45" s="27">
        <v>1802118</v>
      </c>
      <c r="K45" s="27">
        <v>1019305</v>
      </c>
      <c r="L45" s="27">
        <v>2416012</v>
      </c>
      <c r="M45" s="27">
        <v>532916</v>
      </c>
      <c r="N45" s="27">
        <v>3968233</v>
      </c>
      <c r="O45" s="27"/>
      <c r="P45" s="27"/>
      <c r="Q45" s="27"/>
      <c r="R45" s="27"/>
      <c r="S45" s="27"/>
      <c r="T45" s="27"/>
      <c r="U45" s="27"/>
      <c r="V45" s="27"/>
      <c r="W45" s="27">
        <v>5770351</v>
      </c>
      <c r="X45" s="27">
        <v>9935160</v>
      </c>
      <c r="Y45" s="27">
        <v>-4164809</v>
      </c>
      <c r="Z45" s="7">
        <v>-41.92</v>
      </c>
      <c r="AA45" s="25">
        <v>19870315</v>
      </c>
    </row>
    <row r="46" spans="1:27" ht="12.75">
      <c r="A46" s="5" t="s">
        <v>50</v>
      </c>
      <c r="B46" s="3"/>
      <c r="C46" s="22">
        <v>32153846</v>
      </c>
      <c r="D46" s="22"/>
      <c r="E46" s="23">
        <v>29963813</v>
      </c>
      <c r="F46" s="24">
        <v>29963813</v>
      </c>
      <c r="G46" s="24">
        <v>974261</v>
      </c>
      <c r="H46" s="24">
        <v>1548451</v>
      </c>
      <c r="I46" s="24">
        <v>1333507</v>
      </c>
      <c r="J46" s="24">
        <v>3856219</v>
      </c>
      <c r="K46" s="24">
        <v>2193844</v>
      </c>
      <c r="L46" s="24">
        <v>4888404</v>
      </c>
      <c r="M46" s="24">
        <v>1623342</v>
      </c>
      <c r="N46" s="24">
        <v>8705590</v>
      </c>
      <c r="O46" s="24"/>
      <c r="P46" s="24"/>
      <c r="Q46" s="24"/>
      <c r="R46" s="24"/>
      <c r="S46" s="24"/>
      <c r="T46" s="24"/>
      <c r="U46" s="24"/>
      <c r="V46" s="24"/>
      <c r="W46" s="24">
        <v>12561809</v>
      </c>
      <c r="X46" s="24">
        <v>14981904</v>
      </c>
      <c r="Y46" s="24">
        <v>-2420095</v>
      </c>
      <c r="Z46" s="6">
        <v>-16.15</v>
      </c>
      <c r="AA46" s="22">
        <v>29963813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685230729</v>
      </c>
      <c r="D48" s="44">
        <f>+D28+D32+D38+D42+D47</f>
        <v>0</v>
      </c>
      <c r="E48" s="45">
        <f t="shared" si="9"/>
        <v>817331334</v>
      </c>
      <c r="F48" s="46">
        <f t="shared" si="9"/>
        <v>817331334</v>
      </c>
      <c r="G48" s="46">
        <f t="shared" si="9"/>
        <v>21342997</v>
      </c>
      <c r="H48" s="46">
        <f t="shared" si="9"/>
        <v>87726731</v>
      </c>
      <c r="I48" s="46">
        <f t="shared" si="9"/>
        <v>35056866</v>
      </c>
      <c r="J48" s="46">
        <f t="shared" si="9"/>
        <v>144126594</v>
      </c>
      <c r="K48" s="46">
        <f t="shared" si="9"/>
        <v>70756602</v>
      </c>
      <c r="L48" s="46">
        <f t="shared" si="9"/>
        <v>46246284</v>
      </c>
      <c r="M48" s="46">
        <f t="shared" si="9"/>
        <v>51120566</v>
      </c>
      <c r="N48" s="46">
        <f t="shared" si="9"/>
        <v>168123452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312250046</v>
      </c>
      <c r="X48" s="46">
        <f t="shared" si="9"/>
        <v>408165660</v>
      </c>
      <c r="Y48" s="46">
        <f t="shared" si="9"/>
        <v>-95915614</v>
      </c>
      <c r="Z48" s="47">
        <f>+IF(X48&lt;&gt;0,+(Y48/X48)*100,0)</f>
        <v>-23.499187560266584</v>
      </c>
      <c r="AA48" s="44">
        <f>+AA28+AA32+AA38+AA42+AA47</f>
        <v>817331334</v>
      </c>
    </row>
    <row r="49" spans="1:27" ht="12.75">
      <c r="A49" s="14" t="s">
        <v>58</v>
      </c>
      <c r="B49" s="15"/>
      <c r="C49" s="48">
        <f aca="true" t="shared" si="10" ref="C49:Y49">+C25-C48</f>
        <v>122179221</v>
      </c>
      <c r="D49" s="48">
        <f>+D25-D48</f>
        <v>0</v>
      </c>
      <c r="E49" s="49">
        <f t="shared" si="10"/>
        <v>54192548</v>
      </c>
      <c r="F49" s="50">
        <f t="shared" si="10"/>
        <v>54192548</v>
      </c>
      <c r="G49" s="50">
        <f t="shared" si="10"/>
        <v>108344651</v>
      </c>
      <c r="H49" s="50">
        <f t="shared" si="10"/>
        <v>-31542980</v>
      </c>
      <c r="I49" s="50">
        <f t="shared" si="10"/>
        <v>22335213</v>
      </c>
      <c r="J49" s="50">
        <f t="shared" si="10"/>
        <v>99136884</v>
      </c>
      <c r="K49" s="50">
        <f t="shared" si="10"/>
        <v>-21881643</v>
      </c>
      <c r="L49" s="50">
        <f t="shared" si="10"/>
        <v>7655153</v>
      </c>
      <c r="M49" s="50">
        <f t="shared" si="10"/>
        <v>48752207</v>
      </c>
      <c r="N49" s="50">
        <f t="shared" si="10"/>
        <v>34525717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133662601</v>
      </c>
      <c r="X49" s="50">
        <f>IF(F25=F48,0,X25-X48)</f>
        <v>27096282</v>
      </c>
      <c r="Y49" s="50">
        <f t="shared" si="10"/>
        <v>106566319</v>
      </c>
      <c r="Z49" s="51">
        <f>+IF(X49&lt;&gt;0,+(Y49/X49)*100,0)</f>
        <v>393.28760676464765</v>
      </c>
      <c r="AA49" s="48">
        <f>+AA25-AA48</f>
        <v>54192548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281232248</v>
      </c>
      <c r="D5" s="19">
        <f>SUM(D6:D8)</f>
        <v>0</v>
      </c>
      <c r="E5" s="20">
        <f t="shared" si="0"/>
        <v>283288815</v>
      </c>
      <c r="F5" s="21">
        <f t="shared" si="0"/>
        <v>283288815</v>
      </c>
      <c r="G5" s="21">
        <f t="shared" si="0"/>
        <v>108278979</v>
      </c>
      <c r="H5" s="21">
        <f t="shared" si="0"/>
        <v>7459979</v>
      </c>
      <c r="I5" s="21">
        <f t="shared" si="0"/>
        <v>1226498</v>
      </c>
      <c r="J5" s="21">
        <f t="shared" si="0"/>
        <v>116965456</v>
      </c>
      <c r="K5" s="21">
        <f t="shared" si="0"/>
        <v>-1263801</v>
      </c>
      <c r="L5" s="21">
        <f t="shared" si="0"/>
        <v>6734285</v>
      </c>
      <c r="M5" s="21">
        <f t="shared" si="0"/>
        <v>87267203</v>
      </c>
      <c r="N5" s="21">
        <f t="shared" si="0"/>
        <v>92737687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209703143</v>
      </c>
      <c r="X5" s="21">
        <f t="shared" si="0"/>
        <v>141644406</v>
      </c>
      <c r="Y5" s="21">
        <f t="shared" si="0"/>
        <v>68058737</v>
      </c>
      <c r="Z5" s="4">
        <f>+IF(X5&lt;&gt;0,+(Y5/X5)*100,0)</f>
        <v>48.049011550798554</v>
      </c>
      <c r="AA5" s="19">
        <f>SUM(AA6:AA8)</f>
        <v>283288815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262492672</v>
      </c>
      <c r="D7" s="25"/>
      <c r="E7" s="26">
        <v>283288815</v>
      </c>
      <c r="F7" s="27">
        <v>283288815</v>
      </c>
      <c r="G7" s="27">
        <v>108272612</v>
      </c>
      <c r="H7" s="27">
        <v>1658737</v>
      </c>
      <c r="I7" s="27">
        <v>355986</v>
      </c>
      <c r="J7" s="27">
        <v>110287335</v>
      </c>
      <c r="K7" s="27">
        <v>343343</v>
      </c>
      <c r="L7" s="27">
        <v>36516</v>
      </c>
      <c r="M7" s="27">
        <v>86422294</v>
      </c>
      <c r="N7" s="27">
        <v>86802153</v>
      </c>
      <c r="O7" s="27"/>
      <c r="P7" s="27"/>
      <c r="Q7" s="27"/>
      <c r="R7" s="27"/>
      <c r="S7" s="27"/>
      <c r="T7" s="27"/>
      <c r="U7" s="27"/>
      <c r="V7" s="27"/>
      <c r="W7" s="27">
        <v>197089488</v>
      </c>
      <c r="X7" s="27">
        <v>141644406</v>
      </c>
      <c r="Y7" s="27">
        <v>55445082</v>
      </c>
      <c r="Z7" s="7">
        <v>39.14</v>
      </c>
      <c r="AA7" s="25">
        <v>283288815</v>
      </c>
    </row>
    <row r="8" spans="1:27" ht="12.75">
      <c r="A8" s="5" t="s">
        <v>35</v>
      </c>
      <c r="B8" s="3"/>
      <c r="C8" s="22">
        <v>18739576</v>
      </c>
      <c r="D8" s="22"/>
      <c r="E8" s="23"/>
      <c r="F8" s="24"/>
      <c r="G8" s="24">
        <v>6367</v>
      </c>
      <c r="H8" s="24">
        <v>5801242</v>
      </c>
      <c r="I8" s="24">
        <v>870512</v>
      </c>
      <c r="J8" s="24">
        <v>6678121</v>
      </c>
      <c r="K8" s="24">
        <v>-1607144</v>
      </c>
      <c r="L8" s="24">
        <v>6697769</v>
      </c>
      <c r="M8" s="24">
        <v>844909</v>
      </c>
      <c r="N8" s="24">
        <v>5935534</v>
      </c>
      <c r="O8" s="24"/>
      <c r="P8" s="24"/>
      <c r="Q8" s="24"/>
      <c r="R8" s="24"/>
      <c r="S8" s="24"/>
      <c r="T8" s="24"/>
      <c r="U8" s="24"/>
      <c r="V8" s="24"/>
      <c r="W8" s="24">
        <v>12613655</v>
      </c>
      <c r="X8" s="24"/>
      <c r="Y8" s="24">
        <v>12613655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2718058</v>
      </c>
      <c r="D9" s="19">
        <f>SUM(D10:D14)</f>
        <v>0</v>
      </c>
      <c r="E9" s="20">
        <f t="shared" si="1"/>
        <v>4463551</v>
      </c>
      <c r="F9" s="21">
        <f t="shared" si="1"/>
        <v>4463551</v>
      </c>
      <c r="G9" s="21">
        <f t="shared" si="1"/>
        <v>43981</v>
      </c>
      <c r="H9" s="21">
        <f t="shared" si="1"/>
        <v>48099</v>
      </c>
      <c r="I9" s="21">
        <f t="shared" si="1"/>
        <v>2430430</v>
      </c>
      <c r="J9" s="21">
        <f t="shared" si="1"/>
        <v>2522510</v>
      </c>
      <c r="K9" s="21">
        <f t="shared" si="1"/>
        <v>72942</v>
      </c>
      <c r="L9" s="21">
        <f t="shared" si="1"/>
        <v>91837</v>
      </c>
      <c r="M9" s="21">
        <f t="shared" si="1"/>
        <v>-1805</v>
      </c>
      <c r="N9" s="21">
        <f t="shared" si="1"/>
        <v>162974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2685484</v>
      </c>
      <c r="X9" s="21">
        <f t="shared" si="1"/>
        <v>2231778</v>
      </c>
      <c r="Y9" s="21">
        <f t="shared" si="1"/>
        <v>453706</v>
      </c>
      <c r="Z9" s="4">
        <f>+IF(X9&lt;&gt;0,+(Y9/X9)*100,0)</f>
        <v>20.329351754520385</v>
      </c>
      <c r="AA9" s="19">
        <f>SUM(AA10:AA14)</f>
        <v>4463551</v>
      </c>
    </row>
    <row r="10" spans="1:27" ht="12.75">
      <c r="A10" s="5" t="s">
        <v>37</v>
      </c>
      <c r="B10" s="3"/>
      <c r="C10" s="22">
        <v>463058</v>
      </c>
      <c r="D10" s="22"/>
      <c r="E10" s="23">
        <v>2963551</v>
      </c>
      <c r="F10" s="24">
        <v>2963551</v>
      </c>
      <c r="G10" s="24">
        <v>28981</v>
      </c>
      <c r="H10" s="24">
        <v>48099</v>
      </c>
      <c r="I10" s="24">
        <v>2410430</v>
      </c>
      <c r="J10" s="24">
        <v>2487510</v>
      </c>
      <c r="K10" s="24">
        <v>57942</v>
      </c>
      <c r="L10" s="24">
        <v>61837</v>
      </c>
      <c r="M10" s="24">
        <v>18195</v>
      </c>
      <c r="N10" s="24">
        <v>137974</v>
      </c>
      <c r="O10" s="24"/>
      <c r="P10" s="24"/>
      <c r="Q10" s="24"/>
      <c r="R10" s="24"/>
      <c r="S10" s="24"/>
      <c r="T10" s="24"/>
      <c r="U10" s="24"/>
      <c r="V10" s="24"/>
      <c r="W10" s="24">
        <v>2625484</v>
      </c>
      <c r="X10" s="24">
        <v>1481778</v>
      </c>
      <c r="Y10" s="24">
        <v>1143706</v>
      </c>
      <c r="Z10" s="6">
        <v>77.18</v>
      </c>
      <c r="AA10" s="22">
        <v>2963551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2255000</v>
      </c>
      <c r="D14" s="25"/>
      <c r="E14" s="26">
        <v>1500000</v>
      </c>
      <c r="F14" s="27">
        <v>1500000</v>
      </c>
      <c r="G14" s="27">
        <v>15000</v>
      </c>
      <c r="H14" s="27"/>
      <c r="I14" s="27">
        <v>20000</v>
      </c>
      <c r="J14" s="27">
        <v>35000</v>
      </c>
      <c r="K14" s="27">
        <v>15000</v>
      </c>
      <c r="L14" s="27">
        <v>30000</v>
      </c>
      <c r="M14" s="27">
        <v>-20000</v>
      </c>
      <c r="N14" s="27">
        <v>25000</v>
      </c>
      <c r="O14" s="27"/>
      <c r="P14" s="27"/>
      <c r="Q14" s="27"/>
      <c r="R14" s="27"/>
      <c r="S14" s="27"/>
      <c r="T14" s="27"/>
      <c r="U14" s="27"/>
      <c r="V14" s="27"/>
      <c r="W14" s="27">
        <v>60000</v>
      </c>
      <c r="X14" s="27">
        <v>750000</v>
      </c>
      <c r="Y14" s="27">
        <v>-690000</v>
      </c>
      <c r="Z14" s="7">
        <v>-92</v>
      </c>
      <c r="AA14" s="25">
        <v>1500000</v>
      </c>
    </row>
    <row r="15" spans="1:27" ht="12.75">
      <c r="A15" s="2" t="s">
        <v>42</v>
      </c>
      <c r="B15" s="8"/>
      <c r="C15" s="19">
        <f aca="true" t="shared" si="2" ref="C15:Y15">SUM(C16:C18)</f>
        <v>63872533</v>
      </c>
      <c r="D15" s="19">
        <f>SUM(D16:D18)</f>
        <v>0</v>
      </c>
      <c r="E15" s="20">
        <f t="shared" si="2"/>
        <v>5436000</v>
      </c>
      <c r="F15" s="21">
        <f t="shared" si="2"/>
        <v>5436000</v>
      </c>
      <c r="G15" s="21">
        <f t="shared" si="2"/>
        <v>0</v>
      </c>
      <c r="H15" s="21">
        <f t="shared" si="2"/>
        <v>7692752</v>
      </c>
      <c r="I15" s="21">
        <f t="shared" si="2"/>
        <v>5626363</v>
      </c>
      <c r="J15" s="21">
        <f t="shared" si="2"/>
        <v>13319115</v>
      </c>
      <c r="K15" s="21">
        <f t="shared" si="2"/>
        <v>5122994</v>
      </c>
      <c r="L15" s="21">
        <f t="shared" si="2"/>
        <v>0</v>
      </c>
      <c r="M15" s="21">
        <f t="shared" si="2"/>
        <v>11418525</v>
      </c>
      <c r="N15" s="21">
        <f t="shared" si="2"/>
        <v>16541519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29860634</v>
      </c>
      <c r="X15" s="21">
        <f t="shared" si="2"/>
        <v>0</v>
      </c>
      <c r="Y15" s="21">
        <f t="shared" si="2"/>
        <v>29860634</v>
      </c>
      <c r="Z15" s="4">
        <f>+IF(X15&lt;&gt;0,+(Y15/X15)*100,0)</f>
        <v>0</v>
      </c>
      <c r="AA15" s="19">
        <f>SUM(AA16:AA18)</f>
        <v>5436000</v>
      </c>
    </row>
    <row r="16" spans="1:27" ht="12.75">
      <c r="A16" s="5" t="s">
        <v>43</v>
      </c>
      <c r="B16" s="3"/>
      <c r="C16" s="22">
        <v>3145725</v>
      </c>
      <c r="D16" s="22"/>
      <c r="E16" s="23">
        <v>5436000</v>
      </c>
      <c r="F16" s="24">
        <v>5436000</v>
      </c>
      <c r="G16" s="24"/>
      <c r="H16" s="24">
        <v>1705000</v>
      </c>
      <c r="I16" s="24"/>
      <c r="J16" s="24">
        <v>1705000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1705000</v>
      </c>
      <c r="X16" s="24"/>
      <c r="Y16" s="24">
        <v>1705000</v>
      </c>
      <c r="Z16" s="6">
        <v>0</v>
      </c>
      <c r="AA16" s="22">
        <v>5436000</v>
      </c>
    </row>
    <row r="17" spans="1:27" ht="12.75">
      <c r="A17" s="5" t="s">
        <v>44</v>
      </c>
      <c r="B17" s="3"/>
      <c r="C17" s="22">
        <v>60726808</v>
      </c>
      <c r="D17" s="22"/>
      <c r="E17" s="23"/>
      <c r="F17" s="24"/>
      <c r="G17" s="24"/>
      <c r="H17" s="24">
        <v>5987752</v>
      </c>
      <c r="I17" s="24">
        <v>5626363</v>
      </c>
      <c r="J17" s="24">
        <v>11614115</v>
      </c>
      <c r="K17" s="24">
        <v>5122994</v>
      </c>
      <c r="L17" s="24"/>
      <c r="M17" s="24">
        <v>11418525</v>
      </c>
      <c r="N17" s="24">
        <v>16541519</v>
      </c>
      <c r="O17" s="24"/>
      <c r="P17" s="24"/>
      <c r="Q17" s="24"/>
      <c r="R17" s="24"/>
      <c r="S17" s="24"/>
      <c r="T17" s="24"/>
      <c r="U17" s="24"/>
      <c r="V17" s="24"/>
      <c r="W17" s="24">
        <v>28155634</v>
      </c>
      <c r="X17" s="24"/>
      <c r="Y17" s="24">
        <v>28155634</v>
      </c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>
        <v>10344598</v>
      </c>
      <c r="D24" s="19"/>
      <c r="E24" s="20">
        <v>82777944</v>
      </c>
      <c r="F24" s="21">
        <v>82777944</v>
      </c>
      <c r="G24" s="21">
        <v>428075</v>
      </c>
      <c r="H24" s="21">
        <v>537768</v>
      </c>
      <c r="I24" s="21">
        <v>180967</v>
      </c>
      <c r="J24" s="21">
        <v>1146810</v>
      </c>
      <c r="K24" s="21">
        <v>328136</v>
      </c>
      <c r="L24" s="21">
        <v>371414</v>
      </c>
      <c r="M24" s="21">
        <v>200000</v>
      </c>
      <c r="N24" s="21">
        <v>899550</v>
      </c>
      <c r="O24" s="21"/>
      <c r="P24" s="21"/>
      <c r="Q24" s="21"/>
      <c r="R24" s="21"/>
      <c r="S24" s="21"/>
      <c r="T24" s="21"/>
      <c r="U24" s="21"/>
      <c r="V24" s="21"/>
      <c r="W24" s="21">
        <v>2046360</v>
      </c>
      <c r="X24" s="21">
        <v>41388972</v>
      </c>
      <c r="Y24" s="21">
        <v>-39342612</v>
      </c>
      <c r="Z24" s="4">
        <v>-95.06</v>
      </c>
      <c r="AA24" s="19">
        <v>82777944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358167437</v>
      </c>
      <c r="D25" s="44">
        <f>+D5+D9+D15+D19+D24</f>
        <v>0</v>
      </c>
      <c r="E25" s="45">
        <f t="shared" si="4"/>
        <v>375966310</v>
      </c>
      <c r="F25" s="46">
        <f t="shared" si="4"/>
        <v>375966310</v>
      </c>
      <c r="G25" s="46">
        <f t="shared" si="4"/>
        <v>108751035</v>
      </c>
      <c r="H25" s="46">
        <f t="shared" si="4"/>
        <v>15738598</v>
      </c>
      <c r="I25" s="46">
        <f t="shared" si="4"/>
        <v>9464258</v>
      </c>
      <c r="J25" s="46">
        <f t="shared" si="4"/>
        <v>133953891</v>
      </c>
      <c r="K25" s="46">
        <f t="shared" si="4"/>
        <v>4260271</v>
      </c>
      <c r="L25" s="46">
        <f t="shared" si="4"/>
        <v>7197536</v>
      </c>
      <c r="M25" s="46">
        <f t="shared" si="4"/>
        <v>98883923</v>
      </c>
      <c r="N25" s="46">
        <f t="shared" si="4"/>
        <v>110341730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244295621</v>
      </c>
      <c r="X25" s="46">
        <f t="shared" si="4"/>
        <v>185265156</v>
      </c>
      <c r="Y25" s="46">
        <f t="shared" si="4"/>
        <v>59030465</v>
      </c>
      <c r="Z25" s="47">
        <f>+IF(X25&lt;&gt;0,+(Y25/X25)*100,0)</f>
        <v>31.862691438858583</v>
      </c>
      <c r="AA25" s="44">
        <f>+AA5+AA9+AA15+AA19+AA24</f>
        <v>375966310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278107715</v>
      </c>
      <c r="D28" s="19">
        <f>SUM(D29:D31)</f>
        <v>0</v>
      </c>
      <c r="E28" s="20">
        <f t="shared" si="5"/>
        <v>214489266</v>
      </c>
      <c r="F28" s="21">
        <f t="shared" si="5"/>
        <v>214489266</v>
      </c>
      <c r="G28" s="21">
        <f t="shared" si="5"/>
        <v>17370606</v>
      </c>
      <c r="H28" s="21">
        <f t="shared" si="5"/>
        <v>17042144</v>
      </c>
      <c r="I28" s="21">
        <f t="shared" si="5"/>
        <v>17586716</v>
      </c>
      <c r="J28" s="21">
        <f t="shared" si="5"/>
        <v>51999466</v>
      </c>
      <c r="K28" s="21">
        <f t="shared" si="5"/>
        <v>17195338</v>
      </c>
      <c r="L28" s="21">
        <f t="shared" si="5"/>
        <v>18829685</v>
      </c>
      <c r="M28" s="21">
        <f t="shared" si="5"/>
        <v>15556507</v>
      </c>
      <c r="N28" s="21">
        <f t="shared" si="5"/>
        <v>51581530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103580996</v>
      </c>
      <c r="X28" s="21">
        <f t="shared" si="5"/>
        <v>107244480</v>
      </c>
      <c r="Y28" s="21">
        <f t="shared" si="5"/>
        <v>-3663484</v>
      </c>
      <c r="Z28" s="4">
        <f>+IF(X28&lt;&gt;0,+(Y28/X28)*100,0)</f>
        <v>-3.416011714542324</v>
      </c>
      <c r="AA28" s="19">
        <f>SUM(AA29:AA31)</f>
        <v>214489266</v>
      </c>
    </row>
    <row r="29" spans="1:27" ht="12.75">
      <c r="A29" s="5" t="s">
        <v>33</v>
      </c>
      <c r="B29" s="3"/>
      <c r="C29" s="22">
        <v>54922492</v>
      </c>
      <c r="D29" s="22"/>
      <c r="E29" s="23">
        <v>57673582</v>
      </c>
      <c r="F29" s="24">
        <v>57673582</v>
      </c>
      <c r="G29" s="24">
        <v>3321777</v>
      </c>
      <c r="H29" s="24">
        <v>4832462</v>
      </c>
      <c r="I29" s="24">
        <v>4374823</v>
      </c>
      <c r="J29" s="24">
        <v>12529062</v>
      </c>
      <c r="K29" s="24">
        <v>5193707</v>
      </c>
      <c r="L29" s="24">
        <v>5736540</v>
      </c>
      <c r="M29" s="24">
        <v>4432359</v>
      </c>
      <c r="N29" s="24">
        <v>15362606</v>
      </c>
      <c r="O29" s="24"/>
      <c r="P29" s="24"/>
      <c r="Q29" s="24"/>
      <c r="R29" s="24"/>
      <c r="S29" s="24"/>
      <c r="T29" s="24"/>
      <c r="U29" s="24"/>
      <c r="V29" s="24"/>
      <c r="W29" s="24">
        <v>27891668</v>
      </c>
      <c r="X29" s="24">
        <v>28836984</v>
      </c>
      <c r="Y29" s="24">
        <v>-945316</v>
      </c>
      <c r="Z29" s="6">
        <v>-3.28</v>
      </c>
      <c r="AA29" s="22">
        <v>57673582</v>
      </c>
    </row>
    <row r="30" spans="1:27" ht="12.75">
      <c r="A30" s="5" t="s">
        <v>34</v>
      </c>
      <c r="B30" s="3"/>
      <c r="C30" s="25">
        <v>90839987</v>
      </c>
      <c r="D30" s="25"/>
      <c r="E30" s="26">
        <v>156815684</v>
      </c>
      <c r="F30" s="27">
        <v>156815684</v>
      </c>
      <c r="G30" s="27">
        <v>1910984</v>
      </c>
      <c r="H30" s="27">
        <v>907814</v>
      </c>
      <c r="I30" s="27">
        <v>871248</v>
      </c>
      <c r="J30" s="27">
        <v>3690046</v>
      </c>
      <c r="K30" s="27">
        <v>1066258</v>
      </c>
      <c r="L30" s="27">
        <v>1079539</v>
      </c>
      <c r="M30" s="27">
        <v>953241</v>
      </c>
      <c r="N30" s="27">
        <v>3099038</v>
      </c>
      <c r="O30" s="27"/>
      <c r="P30" s="27"/>
      <c r="Q30" s="27"/>
      <c r="R30" s="27"/>
      <c r="S30" s="27"/>
      <c r="T30" s="27"/>
      <c r="U30" s="27"/>
      <c r="V30" s="27"/>
      <c r="W30" s="27">
        <v>6789084</v>
      </c>
      <c r="X30" s="27">
        <v>78407496</v>
      </c>
      <c r="Y30" s="27">
        <v>-71618412</v>
      </c>
      <c r="Z30" s="7">
        <v>-91.34</v>
      </c>
      <c r="AA30" s="25">
        <v>156815684</v>
      </c>
    </row>
    <row r="31" spans="1:27" ht="12.75">
      <c r="A31" s="5" t="s">
        <v>35</v>
      </c>
      <c r="B31" s="3"/>
      <c r="C31" s="22">
        <v>132345236</v>
      </c>
      <c r="D31" s="22"/>
      <c r="E31" s="23"/>
      <c r="F31" s="24"/>
      <c r="G31" s="24">
        <v>12137845</v>
      </c>
      <c r="H31" s="24">
        <v>11301868</v>
      </c>
      <c r="I31" s="24">
        <v>12340645</v>
      </c>
      <c r="J31" s="24">
        <v>35780358</v>
      </c>
      <c r="K31" s="24">
        <v>10935373</v>
      </c>
      <c r="L31" s="24">
        <v>12013606</v>
      </c>
      <c r="M31" s="24">
        <v>10170907</v>
      </c>
      <c r="N31" s="24">
        <v>33119886</v>
      </c>
      <c r="O31" s="24"/>
      <c r="P31" s="24"/>
      <c r="Q31" s="24"/>
      <c r="R31" s="24"/>
      <c r="S31" s="24"/>
      <c r="T31" s="24"/>
      <c r="U31" s="24"/>
      <c r="V31" s="24"/>
      <c r="W31" s="24">
        <v>68900244</v>
      </c>
      <c r="X31" s="24"/>
      <c r="Y31" s="24">
        <v>68900244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61664942</v>
      </c>
      <c r="D32" s="19">
        <f>SUM(D33:D37)</f>
        <v>0</v>
      </c>
      <c r="E32" s="20">
        <f t="shared" si="6"/>
        <v>60368884</v>
      </c>
      <c r="F32" s="21">
        <f t="shared" si="6"/>
        <v>60368884</v>
      </c>
      <c r="G32" s="21">
        <f t="shared" si="6"/>
        <v>3263343</v>
      </c>
      <c r="H32" s="21">
        <f t="shared" si="6"/>
        <v>4181193</v>
      </c>
      <c r="I32" s="21">
        <f t="shared" si="6"/>
        <v>3814258</v>
      </c>
      <c r="J32" s="21">
        <f t="shared" si="6"/>
        <v>11258794</v>
      </c>
      <c r="K32" s="21">
        <f t="shared" si="6"/>
        <v>4674108</v>
      </c>
      <c r="L32" s="21">
        <f t="shared" si="6"/>
        <v>3538287</v>
      </c>
      <c r="M32" s="21">
        <f t="shared" si="6"/>
        <v>3956657</v>
      </c>
      <c r="N32" s="21">
        <f t="shared" si="6"/>
        <v>12169052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23427846</v>
      </c>
      <c r="X32" s="21">
        <f t="shared" si="6"/>
        <v>30184500</v>
      </c>
      <c r="Y32" s="21">
        <f t="shared" si="6"/>
        <v>-6756654</v>
      </c>
      <c r="Z32" s="4">
        <f>+IF(X32&lt;&gt;0,+(Y32/X32)*100,0)</f>
        <v>-22.384515231327338</v>
      </c>
      <c r="AA32" s="19">
        <f>SUM(AA33:AA37)</f>
        <v>60368884</v>
      </c>
    </row>
    <row r="33" spans="1:27" ht="12.75">
      <c r="A33" s="5" t="s">
        <v>37</v>
      </c>
      <c r="B33" s="3"/>
      <c r="C33" s="22">
        <v>27691775</v>
      </c>
      <c r="D33" s="22"/>
      <c r="E33" s="23">
        <v>25226419</v>
      </c>
      <c r="F33" s="24">
        <v>25226419</v>
      </c>
      <c r="G33" s="24">
        <v>2244056</v>
      </c>
      <c r="H33" s="24">
        <v>2549704</v>
      </c>
      <c r="I33" s="24">
        <v>2435838</v>
      </c>
      <c r="J33" s="24">
        <v>7229598</v>
      </c>
      <c r="K33" s="24">
        <v>2228795</v>
      </c>
      <c r="L33" s="24">
        <v>2215567</v>
      </c>
      <c r="M33" s="24">
        <v>2325284</v>
      </c>
      <c r="N33" s="24">
        <v>6769646</v>
      </c>
      <c r="O33" s="24"/>
      <c r="P33" s="24"/>
      <c r="Q33" s="24"/>
      <c r="R33" s="24"/>
      <c r="S33" s="24"/>
      <c r="T33" s="24"/>
      <c r="U33" s="24"/>
      <c r="V33" s="24"/>
      <c r="W33" s="24">
        <v>13999244</v>
      </c>
      <c r="X33" s="24">
        <v>12613266</v>
      </c>
      <c r="Y33" s="24">
        <v>1385978</v>
      </c>
      <c r="Z33" s="6">
        <v>10.99</v>
      </c>
      <c r="AA33" s="22">
        <v>25226419</v>
      </c>
    </row>
    <row r="34" spans="1:27" ht="12.75">
      <c r="A34" s="5" t="s">
        <v>38</v>
      </c>
      <c r="B34" s="3"/>
      <c r="C34" s="22">
        <v>2794349</v>
      </c>
      <c r="D34" s="22"/>
      <c r="E34" s="23">
        <v>2516272</v>
      </c>
      <c r="F34" s="24">
        <v>2516272</v>
      </c>
      <c r="G34" s="24">
        <v>190095</v>
      </c>
      <c r="H34" s="24">
        <v>214495</v>
      </c>
      <c r="I34" s="24">
        <v>213754</v>
      </c>
      <c r="J34" s="24">
        <v>618344</v>
      </c>
      <c r="K34" s="24">
        <v>202607</v>
      </c>
      <c r="L34" s="24">
        <v>202607</v>
      </c>
      <c r="M34" s="24">
        <v>252452</v>
      </c>
      <c r="N34" s="24">
        <v>657666</v>
      </c>
      <c r="O34" s="24"/>
      <c r="P34" s="24"/>
      <c r="Q34" s="24"/>
      <c r="R34" s="24"/>
      <c r="S34" s="24"/>
      <c r="T34" s="24"/>
      <c r="U34" s="24"/>
      <c r="V34" s="24"/>
      <c r="W34" s="24">
        <v>1276010</v>
      </c>
      <c r="X34" s="24">
        <v>1258134</v>
      </c>
      <c r="Y34" s="24">
        <v>17876</v>
      </c>
      <c r="Z34" s="6">
        <v>1.42</v>
      </c>
      <c r="AA34" s="22">
        <v>2516272</v>
      </c>
    </row>
    <row r="35" spans="1:27" ht="12.75">
      <c r="A35" s="5" t="s">
        <v>39</v>
      </c>
      <c r="B35" s="3"/>
      <c r="C35" s="22">
        <v>8219158</v>
      </c>
      <c r="D35" s="22"/>
      <c r="E35" s="23">
        <v>7839044</v>
      </c>
      <c r="F35" s="24">
        <v>7839044</v>
      </c>
      <c r="G35" s="24">
        <v>445798</v>
      </c>
      <c r="H35" s="24">
        <v>852015</v>
      </c>
      <c r="I35" s="24">
        <v>665209</v>
      </c>
      <c r="J35" s="24">
        <v>1963022</v>
      </c>
      <c r="K35" s="24">
        <v>515032</v>
      </c>
      <c r="L35" s="24">
        <v>597369</v>
      </c>
      <c r="M35" s="24">
        <v>600079</v>
      </c>
      <c r="N35" s="24">
        <v>1712480</v>
      </c>
      <c r="O35" s="24"/>
      <c r="P35" s="24"/>
      <c r="Q35" s="24"/>
      <c r="R35" s="24"/>
      <c r="S35" s="24"/>
      <c r="T35" s="24"/>
      <c r="U35" s="24"/>
      <c r="V35" s="24"/>
      <c r="W35" s="24">
        <v>3675502</v>
      </c>
      <c r="X35" s="24">
        <v>3919524</v>
      </c>
      <c r="Y35" s="24">
        <v>-244022</v>
      </c>
      <c r="Z35" s="6">
        <v>-6.23</v>
      </c>
      <c r="AA35" s="22">
        <v>7839044</v>
      </c>
    </row>
    <row r="36" spans="1:27" ht="12.75">
      <c r="A36" s="5" t="s">
        <v>40</v>
      </c>
      <c r="B36" s="3"/>
      <c r="C36" s="22">
        <v>1391247</v>
      </c>
      <c r="D36" s="22"/>
      <c r="E36" s="23">
        <v>1474523</v>
      </c>
      <c r="F36" s="24">
        <v>1474523</v>
      </c>
      <c r="G36" s="24">
        <v>106811</v>
      </c>
      <c r="H36" s="24">
        <v>124436</v>
      </c>
      <c r="I36" s="24">
        <v>113189</v>
      </c>
      <c r="J36" s="24">
        <v>344436</v>
      </c>
      <c r="K36" s="24">
        <v>113189</v>
      </c>
      <c r="L36" s="24">
        <v>113189</v>
      </c>
      <c r="M36" s="24">
        <v>149334</v>
      </c>
      <c r="N36" s="24">
        <v>375712</v>
      </c>
      <c r="O36" s="24"/>
      <c r="P36" s="24"/>
      <c r="Q36" s="24"/>
      <c r="R36" s="24"/>
      <c r="S36" s="24"/>
      <c r="T36" s="24"/>
      <c r="U36" s="24"/>
      <c r="V36" s="24"/>
      <c r="W36" s="24">
        <v>720148</v>
      </c>
      <c r="X36" s="24">
        <v>737262</v>
      </c>
      <c r="Y36" s="24">
        <v>-17114</v>
      </c>
      <c r="Z36" s="6">
        <v>-2.32</v>
      </c>
      <c r="AA36" s="22">
        <v>1474523</v>
      </c>
    </row>
    <row r="37" spans="1:27" ht="12.75">
      <c r="A37" s="5" t="s">
        <v>41</v>
      </c>
      <c r="B37" s="3"/>
      <c r="C37" s="25">
        <v>21568413</v>
      </c>
      <c r="D37" s="25"/>
      <c r="E37" s="26">
        <v>23312626</v>
      </c>
      <c r="F37" s="27">
        <v>23312626</v>
      </c>
      <c r="G37" s="27">
        <v>276583</v>
      </c>
      <c r="H37" s="27">
        <v>440543</v>
      </c>
      <c r="I37" s="27">
        <v>386268</v>
      </c>
      <c r="J37" s="27">
        <v>1103394</v>
      </c>
      <c r="K37" s="27">
        <v>1614485</v>
      </c>
      <c r="L37" s="27">
        <v>409555</v>
      </c>
      <c r="M37" s="27">
        <v>629508</v>
      </c>
      <c r="N37" s="27">
        <v>2653548</v>
      </c>
      <c r="O37" s="27"/>
      <c r="P37" s="27"/>
      <c r="Q37" s="27"/>
      <c r="R37" s="27"/>
      <c r="S37" s="27"/>
      <c r="T37" s="27"/>
      <c r="U37" s="27"/>
      <c r="V37" s="27"/>
      <c r="W37" s="27">
        <v>3756942</v>
      </c>
      <c r="X37" s="27">
        <v>11656314</v>
      </c>
      <c r="Y37" s="27">
        <v>-7899372</v>
      </c>
      <c r="Z37" s="7">
        <v>-67.77</v>
      </c>
      <c r="AA37" s="25">
        <v>23312626</v>
      </c>
    </row>
    <row r="38" spans="1:27" ht="12.75">
      <c r="A38" s="2" t="s">
        <v>42</v>
      </c>
      <c r="B38" s="8"/>
      <c r="C38" s="19">
        <f aca="true" t="shared" si="7" ref="C38:Y38">SUM(C39:C41)</f>
        <v>88625344</v>
      </c>
      <c r="D38" s="19">
        <f>SUM(D39:D41)</f>
        <v>0</v>
      </c>
      <c r="E38" s="20">
        <f t="shared" si="7"/>
        <v>31778052</v>
      </c>
      <c r="F38" s="21">
        <f t="shared" si="7"/>
        <v>31778052</v>
      </c>
      <c r="G38" s="21">
        <f t="shared" si="7"/>
        <v>6815768</v>
      </c>
      <c r="H38" s="21">
        <f t="shared" si="7"/>
        <v>8289651</v>
      </c>
      <c r="I38" s="21">
        <f t="shared" si="7"/>
        <v>9120462</v>
      </c>
      <c r="J38" s="21">
        <f t="shared" si="7"/>
        <v>24225881</v>
      </c>
      <c r="K38" s="21">
        <f t="shared" si="7"/>
        <v>7490384</v>
      </c>
      <c r="L38" s="21">
        <f t="shared" si="7"/>
        <v>7806304</v>
      </c>
      <c r="M38" s="21">
        <f t="shared" si="7"/>
        <v>7960912</v>
      </c>
      <c r="N38" s="21">
        <f t="shared" si="7"/>
        <v>23257600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47483481</v>
      </c>
      <c r="X38" s="21">
        <f t="shared" si="7"/>
        <v>15889176</v>
      </c>
      <c r="Y38" s="21">
        <f t="shared" si="7"/>
        <v>31594305</v>
      </c>
      <c r="Z38" s="4">
        <f>+IF(X38&lt;&gt;0,+(Y38/X38)*100,0)</f>
        <v>198.84168316846637</v>
      </c>
      <c r="AA38" s="19">
        <f>SUM(AA39:AA41)</f>
        <v>31778052</v>
      </c>
    </row>
    <row r="39" spans="1:27" ht="12.75">
      <c r="A39" s="5" t="s">
        <v>43</v>
      </c>
      <c r="B39" s="3"/>
      <c r="C39" s="22">
        <v>24952240</v>
      </c>
      <c r="D39" s="22"/>
      <c r="E39" s="23">
        <v>27021930</v>
      </c>
      <c r="F39" s="24">
        <v>27021930</v>
      </c>
      <c r="G39" s="24">
        <v>1781728</v>
      </c>
      <c r="H39" s="24">
        <v>2445063</v>
      </c>
      <c r="I39" s="24">
        <v>2209591</v>
      </c>
      <c r="J39" s="24">
        <v>6436382</v>
      </c>
      <c r="K39" s="24">
        <v>2082985</v>
      </c>
      <c r="L39" s="24">
        <v>2309623</v>
      </c>
      <c r="M39" s="24">
        <v>2979811</v>
      </c>
      <c r="N39" s="24">
        <v>7372419</v>
      </c>
      <c r="O39" s="24"/>
      <c r="P39" s="24"/>
      <c r="Q39" s="24"/>
      <c r="R39" s="24"/>
      <c r="S39" s="24"/>
      <c r="T39" s="24"/>
      <c r="U39" s="24"/>
      <c r="V39" s="24"/>
      <c r="W39" s="24">
        <v>13808801</v>
      </c>
      <c r="X39" s="24">
        <v>13511112</v>
      </c>
      <c r="Y39" s="24">
        <v>297689</v>
      </c>
      <c r="Z39" s="6">
        <v>2.2</v>
      </c>
      <c r="AA39" s="22">
        <v>27021930</v>
      </c>
    </row>
    <row r="40" spans="1:27" ht="12.75">
      <c r="A40" s="5" t="s">
        <v>44</v>
      </c>
      <c r="B40" s="3"/>
      <c r="C40" s="22">
        <v>59369982</v>
      </c>
      <c r="D40" s="22"/>
      <c r="E40" s="23">
        <v>720000</v>
      </c>
      <c r="F40" s="24">
        <v>720000</v>
      </c>
      <c r="G40" s="24">
        <v>4687010</v>
      </c>
      <c r="H40" s="24">
        <v>5578029</v>
      </c>
      <c r="I40" s="24">
        <v>6649750</v>
      </c>
      <c r="J40" s="24">
        <v>16914789</v>
      </c>
      <c r="K40" s="24">
        <v>5126936</v>
      </c>
      <c r="L40" s="24">
        <v>5204948</v>
      </c>
      <c r="M40" s="24">
        <v>4728090</v>
      </c>
      <c r="N40" s="24">
        <v>15059974</v>
      </c>
      <c r="O40" s="24"/>
      <c r="P40" s="24"/>
      <c r="Q40" s="24"/>
      <c r="R40" s="24"/>
      <c r="S40" s="24"/>
      <c r="T40" s="24"/>
      <c r="U40" s="24"/>
      <c r="V40" s="24"/>
      <c r="W40" s="24">
        <v>31974763</v>
      </c>
      <c r="X40" s="24">
        <v>360000</v>
      </c>
      <c r="Y40" s="24">
        <v>31614763</v>
      </c>
      <c r="Z40" s="6">
        <v>8781.88</v>
      </c>
      <c r="AA40" s="22">
        <v>720000</v>
      </c>
    </row>
    <row r="41" spans="1:27" ht="12.75">
      <c r="A41" s="5" t="s">
        <v>45</v>
      </c>
      <c r="B41" s="3"/>
      <c r="C41" s="22">
        <v>4303122</v>
      </c>
      <c r="D41" s="22"/>
      <c r="E41" s="23">
        <v>4036122</v>
      </c>
      <c r="F41" s="24">
        <v>4036122</v>
      </c>
      <c r="G41" s="24">
        <v>347030</v>
      </c>
      <c r="H41" s="24">
        <v>266559</v>
      </c>
      <c r="I41" s="24">
        <v>261121</v>
      </c>
      <c r="J41" s="24">
        <v>874710</v>
      </c>
      <c r="K41" s="24">
        <v>280463</v>
      </c>
      <c r="L41" s="24">
        <v>291733</v>
      </c>
      <c r="M41" s="24">
        <v>253011</v>
      </c>
      <c r="N41" s="24">
        <v>825207</v>
      </c>
      <c r="O41" s="24"/>
      <c r="P41" s="24"/>
      <c r="Q41" s="24"/>
      <c r="R41" s="24"/>
      <c r="S41" s="24"/>
      <c r="T41" s="24"/>
      <c r="U41" s="24"/>
      <c r="V41" s="24"/>
      <c r="W41" s="24">
        <v>1699917</v>
      </c>
      <c r="X41" s="24">
        <v>2018064</v>
      </c>
      <c r="Y41" s="24">
        <v>-318147</v>
      </c>
      <c r="Z41" s="6">
        <v>-15.76</v>
      </c>
      <c r="AA41" s="22">
        <v>4036122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>
        <v>19120138</v>
      </c>
      <c r="D47" s="19"/>
      <c r="E47" s="20">
        <v>79614407</v>
      </c>
      <c r="F47" s="21">
        <v>79614407</v>
      </c>
      <c r="G47" s="21">
        <v>1228912</v>
      </c>
      <c r="H47" s="21">
        <v>1648250</v>
      </c>
      <c r="I47" s="21">
        <v>1664690</v>
      </c>
      <c r="J47" s="21">
        <v>4541852</v>
      </c>
      <c r="K47" s="21">
        <v>1659682</v>
      </c>
      <c r="L47" s="21">
        <v>1249513</v>
      </c>
      <c r="M47" s="21">
        <v>1331116</v>
      </c>
      <c r="N47" s="21">
        <v>4240311</v>
      </c>
      <c r="O47" s="21"/>
      <c r="P47" s="21"/>
      <c r="Q47" s="21"/>
      <c r="R47" s="21"/>
      <c r="S47" s="21"/>
      <c r="T47" s="21"/>
      <c r="U47" s="21"/>
      <c r="V47" s="21"/>
      <c r="W47" s="21">
        <v>8782163</v>
      </c>
      <c r="X47" s="21">
        <v>39807366</v>
      </c>
      <c r="Y47" s="21">
        <v>-31025203</v>
      </c>
      <c r="Z47" s="4">
        <v>-77.94</v>
      </c>
      <c r="AA47" s="19">
        <v>79614407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447518139</v>
      </c>
      <c r="D48" s="44">
        <f>+D28+D32+D38+D42+D47</f>
        <v>0</v>
      </c>
      <c r="E48" s="45">
        <f t="shared" si="9"/>
        <v>386250609</v>
      </c>
      <c r="F48" s="46">
        <f t="shared" si="9"/>
        <v>386250609</v>
      </c>
      <c r="G48" s="46">
        <f t="shared" si="9"/>
        <v>28678629</v>
      </c>
      <c r="H48" s="46">
        <f t="shared" si="9"/>
        <v>31161238</v>
      </c>
      <c r="I48" s="46">
        <f t="shared" si="9"/>
        <v>32186126</v>
      </c>
      <c r="J48" s="46">
        <f t="shared" si="9"/>
        <v>92025993</v>
      </c>
      <c r="K48" s="46">
        <f t="shared" si="9"/>
        <v>31019512</v>
      </c>
      <c r="L48" s="46">
        <f t="shared" si="9"/>
        <v>31423789</v>
      </c>
      <c r="M48" s="46">
        <f t="shared" si="9"/>
        <v>28805192</v>
      </c>
      <c r="N48" s="46">
        <f t="shared" si="9"/>
        <v>91248493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183274486</v>
      </c>
      <c r="X48" s="46">
        <f t="shared" si="9"/>
        <v>193125522</v>
      </c>
      <c r="Y48" s="46">
        <f t="shared" si="9"/>
        <v>-9851036</v>
      </c>
      <c r="Z48" s="47">
        <f>+IF(X48&lt;&gt;0,+(Y48/X48)*100,0)</f>
        <v>-5.100846277583136</v>
      </c>
      <c r="AA48" s="44">
        <f>+AA28+AA32+AA38+AA42+AA47</f>
        <v>386250609</v>
      </c>
    </row>
    <row r="49" spans="1:27" ht="12.75">
      <c r="A49" s="14" t="s">
        <v>58</v>
      </c>
      <c r="B49" s="15"/>
      <c r="C49" s="48">
        <f aca="true" t="shared" si="10" ref="C49:Y49">+C25-C48</f>
        <v>-89350702</v>
      </c>
      <c r="D49" s="48">
        <f>+D25-D48</f>
        <v>0</v>
      </c>
      <c r="E49" s="49">
        <f t="shared" si="10"/>
        <v>-10284299</v>
      </c>
      <c r="F49" s="50">
        <f t="shared" si="10"/>
        <v>-10284299</v>
      </c>
      <c r="G49" s="50">
        <f t="shared" si="10"/>
        <v>80072406</v>
      </c>
      <c r="H49" s="50">
        <f t="shared" si="10"/>
        <v>-15422640</v>
      </c>
      <c r="I49" s="50">
        <f t="shared" si="10"/>
        <v>-22721868</v>
      </c>
      <c r="J49" s="50">
        <f t="shared" si="10"/>
        <v>41927898</v>
      </c>
      <c r="K49" s="50">
        <f t="shared" si="10"/>
        <v>-26759241</v>
      </c>
      <c r="L49" s="50">
        <f t="shared" si="10"/>
        <v>-24226253</v>
      </c>
      <c r="M49" s="50">
        <f t="shared" si="10"/>
        <v>70078731</v>
      </c>
      <c r="N49" s="50">
        <f t="shared" si="10"/>
        <v>19093237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61021135</v>
      </c>
      <c r="X49" s="50">
        <f>IF(F25=F48,0,X25-X48)</f>
        <v>-7860366</v>
      </c>
      <c r="Y49" s="50">
        <f t="shared" si="10"/>
        <v>68881501</v>
      </c>
      <c r="Z49" s="51">
        <f>+IF(X49&lt;&gt;0,+(Y49/X49)*100,0)</f>
        <v>-876.3141690857653</v>
      </c>
      <c r="AA49" s="48">
        <f>+AA25-AA48</f>
        <v>-10284299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891719137</v>
      </c>
      <c r="D5" s="19">
        <f>SUM(D6:D8)</f>
        <v>0</v>
      </c>
      <c r="E5" s="20">
        <f t="shared" si="0"/>
        <v>845913529</v>
      </c>
      <c r="F5" s="21">
        <f t="shared" si="0"/>
        <v>845913529</v>
      </c>
      <c r="G5" s="21">
        <f t="shared" si="0"/>
        <v>72460752</v>
      </c>
      <c r="H5" s="21">
        <f t="shared" si="0"/>
        <v>55714485</v>
      </c>
      <c r="I5" s="21">
        <f t="shared" si="0"/>
        <v>55697422</v>
      </c>
      <c r="J5" s="21">
        <f t="shared" si="0"/>
        <v>183872659</v>
      </c>
      <c r="K5" s="21">
        <f t="shared" si="0"/>
        <v>55785346</v>
      </c>
      <c r="L5" s="21">
        <f t="shared" si="0"/>
        <v>56026957</v>
      </c>
      <c r="M5" s="21">
        <f t="shared" si="0"/>
        <v>73420155</v>
      </c>
      <c r="N5" s="21">
        <f t="shared" si="0"/>
        <v>185232458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369105117</v>
      </c>
      <c r="X5" s="21">
        <f t="shared" si="0"/>
        <v>384074614</v>
      </c>
      <c r="Y5" s="21">
        <f t="shared" si="0"/>
        <v>-14969497</v>
      </c>
      <c r="Z5" s="4">
        <f>+IF(X5&lt;&gt;0,+(Y5/X5)*100,0)</f>
        <v>-3.8975491881897715</v>
      </c>
      <c r="AA5" s="19">
        <f>SUM(AA6:AA8)</f>
        <v>845913529</v>
      </c>
    </row>
    <row r="6" spans="1:27" ht="12.75">
      <c r="A6" s="5" t="s">
        <v>33</v>
      </c>
      <c r="B6" s="3"/>
      <c r="C6" s="22">
        <v>2928528</v>
      </c>
      <c r="D6" s="22"/>
      <c r="E6" s="23">
        <v>5221642</v>
      </c>
      <c r="F6" s="24">
        <v>5221642</v>
      </c>
      <c r="G6" s="24">
        <v>93472</v>
      </c>
      <c r="H6" s="24">
        <v>346245</v>
      </c>
      <c r="I6" s="24">
        <v>361301</v>
      </c>
      <c r="J6" s="24">
        <v>801018</v>
      </c>
      <c r="K6" s="24">
        <v>642999</v>
      </c>
      <c r="L6" s="24">
        <v>772354</v>
      </c>
      <c r="M6" s="24">
        <v>642021</v>
      </c>
      <c r="N6" s="24">
        <v>2057374</v>
      </c>
      <c r="O6" s="24"/>
      <c r="P6" s="24"/>
      <c r="Q6" s="24"/>
      <c r="R6" s="24"/>
      <c r="S6" s="24"/>
      <c r="T6" s="24"/>
      <c r="U6" s="24"/>
      <c r="V6" s="24"/>
      <c r="W6" s="24">
        <v>2858392</v>
      </c>
      <c r="X6" s="24">
        <v>16194</v>
      </c>
      <c r="Y6" s="24">
        <v>2842198</v>
      </c>
      <c r="Z6" s="6">
        <v>17550.93</v>
      </c>
      <c r="AA6" s="22">
        <v>5221642</v>
      </c>
    </row>
    <row r="7" spans="1:27" ht="12.75">
      <c r="A7" s="5" t="s">
        <v>34</v>
      </c>
      <c r="B7" s="3"/>
      <c r="C7" s="25">
        <v>879930126</v>
      </c>
      <c r="D7" s="25"/>
      <c r="E7" s="26">
        <v>840691887</v>
      </c>
      <c r="F7" s="27">
        <v>840691887</v>
      </c>
      <c r="G7" s="27">
        <v>71700840</v>
      </c>
      <c r="H7" s="27">
        <v>54861009</v>
      </c>
      <c r="I7" s="27">
        <v>54801330</v>
      </c>
      <c r="J7" s="27">
        <v>181363179</v>
      </c>
      <c r="K7" s="27">
        <v>54767907</v>
      </c>
      <c r="L7" s="27">
        <v>54622159</v>
      </c>
      <c r="M7" s="27">
        <v>71621870</v>
      </c>
      <c r="N7" s="27">
        <v>181011936</v>
      </c>
      <c r="O7" s="27"/>
      <c r="P7" s="27"/>
      <c r="Q7" s="27"/>
      <c r="R7" s="27"/>
      <c r="S7" s="27"/>
      <c r="T7" s="27"/>
      <c r="U7" s="27"/>
      <c r="V7" s="27"/>
      <c r="W7" s="27">
        <v>362375115</v>
      </c>
      <c r="X7" s="27">
        <v>384058420</v>
      </c>
      <c r="Y7" s="27">
        <v>-21683305</v>
      </c>
      <c r="Z7" s="7">
        <v>-5.65</v>
      </c>
      <c r="AA7" s="25">
        <v>840691887</v>
      </c>
    </row>
    <row r="8" spans="1:27" ht="12.75">
      <c r="A8" s="5" t="s">
        <v>35</v>
      </c>
      <c r="B8" s="3"/>
      <c r="C8" s="22">
        <v>8860483</v>
      </c>
      <c r="D8" s="22"/>
      <c r="E8" s="23"/>
      <c r="F8" s="24"/>
      <c r="G8" s="24">
        <v>666440</v>
      </c>
      <c r="H8" s="24">
        <v>507231</v>
      </c>
      <c r="I8" s="24">
        <v>534791</v>
      </c>
      <c r="J8" s="24">
        <v>1708462</v>
      </c>
      <c r="K8" s="24">
        <v>374440</v>
      </c>
      <c r="L8" s="24">
        <v>632444</v>
      </c>
      <c r="M8" s="24">
        <v>1156264</v>
      </c>
      <c r="N8" s="24">
        <v>2163148</v>
      </c>
      <c r="O8" s="24"/>
      <c r="P8" s="24"/>
      <c r="Q8" s="24"/>
      <c r="R8" s="24"/>
      <c r="S8" s="24"/>
      <c r="T8" s="24"/>
      <c r="U8" s="24"/>
      <c r="V8" s="24"/>
      <c r="W8" s="24">
        <v>3871610</v>
      </c>
      <c r="X8" s="24"/>
      <c r="Y8" s="24">
        <v>3871610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253944178</v>
      </c>
      <c r="D9" s="19">
        <f>SUM(D10:D14)</f>
        <v>0</v>
      </c>
      <c r="E9" s="20">
        <f t="shared" si="1"/>
        <v>268603233</v>
      </c>
      <c r="F9" s="21">
        <f t="shared" si="1"/>
        <v>268603233</v>
      </c>
      <c r="G9" s="21">
        <f t="shared" si="1"/>
        <v>47725017</v>
      </c>
      <c r="H9" s="21">
        <f t="shared" si="1"/>
        <v>5455913</v>
      </c>
      <c r="I9" s="21">
        <f t="shared" si="1"/>
        <v>5642931</v>
      </c>
      <c r="J9" s="21">
        <f t="shared" si="1"/>
        <v>58823861</v>
      </c>
      <c r="K9" s="21">
        <f t="shared" si="1"/>
        <v>1476185</v>
      </c>
      <c r="L9" s="21">
        <f t="shared" si="1"/>
        <v>3420100</v>
      </c>
      <c r="M9" s="21">
        <f t="shared" si="1"/>
        <v>40358968</v>
      </c>
      <c r="N9" s="21">
        <f t="shared" si="1"/>
        <v>45255253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104079114</v>
      </c>
      <c r="X9" s="21">
        <f t="shared" si="1"/>
        <v>111836278</v>
      </c>
      <c r="Y9" s="21">
        <f t="shared" si="1"/>
        <v>-7757164</v>
      </c>
      <c r="Z9" s="4">
        <f>+IF(X9&lt;&gt;0,+(Y9/X9)*100,0)</f>
        <v>-6.936178616387788</v>
      </c>
      <c r="AA9" s="19">
        <f>SUM(AA10:AA14)</f>
        <v>268603233</v>
      </c>
    </row>
    <row r="10" spans="1:27" ht="12.75">
      <c r="A10" s="5" t="s">
        <v>37</v>
      </c>
      <c r="B10" s="3"/>
      <c r="C10" s="22">
        <v>129737782</v>
      </c>
      <c r="D10" s="22"/>
      <c r="E10" s="23">
        <v>24391822</v>
      </c>
      <c r="F10" s="24">
        <v>24391822</v>
      </c>
      <c r="G10" s="24">
        <v>45774746</v>
      </c>
      <c r="H10" s="24">
        <v>2562385</v>
      </c>
      <c r="I10" s="24">
        <v>2099275</v>
      </c>
      <c r="J10" s="24">
        <v>50436406</v>
      </c>
      <c r="K10" s="24">
        <v>1074800</v>
      </c>
      <c r="L10" s="24">
        <v>3199202</v>
      </c>
      <c r="M10" s="24">
        <v>40206720</v>
      </c>
      <c r="N10" s="24">
        <v>44480722</v>
      </c>
      <c r="O10" s="24"/>
      <c r="P10" s="24"/>
      <c r="Q10" s="24"/>
      <c r="R10" s="24"/>
      <c r="S10" s="24"/>
      <c r="T10" s="24"/>
      <c r="U10" s="24"/>
      <c r="V10" s="24"/>
      <c r="W10" s="24">
        <v>94917128</v>
      </c>
      <c r="X10" s="24">
        <v>8579051</v>
      </c>
      <c r="Y10" s="24">
        <v>86338077</v>
      </c>
      <c r="Z10" s="6">
        <v>1006.38</v>
      </c>
      <c r="AA10" s="22">
        <v>24391822</v>
      </c>
    </row>
    <row r="11" spans="1:27" ht="12.75">
      <c r="A11" s="5" t="s">
        <v>38</v>
      </c>
      <c r="B11" s="3"/>
      <c r="C11" s="22">
        <v>11051799</v>
      </c>
      <c r="D11" s="22"/>
      <c r="E11" s="23">
        <v>7008261</v>
      </c>
      <c r="F11" s="24">
        <v>7008261</v>
      </c>
      <c r="G11" s="24">
        <v>5220</v>
      </c>
      <c r="H11" s="24">
        <v>6240</v>
      </c>
      <c r="I11" s="24">
        <v>507910</v>
      </c>
      <c r="J11" s="24">
        <v>519370</v>
      </c>
      <c r="K11" s="24">
        <v>20973</v>
      </c>
      <c r="L11" s="24">
        <v>38181</v>
      </c>
      <c r="M11" s="24">
        <v>-5445</v>
      </c>
      <c r="N11" s="24">
        <v>53709</v>
      </c>
      <c r="O11" s="24"/>
      <c r="P11" s="24"/>
      <c r="Q11" s="24"/>
      <c r="R11" s="24"/>
      <c r="S11" s="24"/>
      <c r="T11" s="24"/>
      <c r="U11" s="24"/>
      <c r="V11" s="24"/>
      <c r="W11" s="24">
        <v>573079</v>
      </c>
      <c r="X11" s="24">
        <v>4035747</v>
      </c>
      <c r="Y11" s="24">
        <v>-3462668</v>
      </c>
      <c r="Z11" s="6">
        <v>-85.8</v>
      </c>
      <c r="AA11" s="22">
        <v>7008261</v>
      </c>
    </row>
    <row r="12" spans="1:27" ht="12.75">
      <c r="A12" s="5" t="s">
        <v>39</v>
      </c>
      <c r="B12" s="3"/>
      <c r="C12" s="22">
        <v>20631600</v>
      </c>
      <c r="D12" s="22"/>
      <c r="E12" s="23"/>
      <c r="F12" s="24"/>
      <c r="G12" s="24">
        <v>297139</v>
      </c>
      <c r="H12" s="24">
        <v>212256</v>
      </c>
      <c r="I12" s="24">
        <v>222780</v>
      </c>
      <c r="J12" s="24">
        <v>732175</v>
      </c>
      <c r="K12" s="24">
        <v>377052</v>
      </c>
      <c r="L12" s="24">
        <v>179387</v>
      </c>
      <c r="M12" s="24">
        <v>154363</v>
      </c>
      <c r="N12" s="24">
        <v>710802</v>
      </c>
      <c r="O12" s="24"/>
      <c r="P12" s="24"/>
      <c r="Q12" s="24"/>
      <c r="R12" s="24"/>
      <c r="S12" s="24"/>
      <c r="T12" s="24"/>
      <c r="U12" s="24"/>
      <c r="V12" s="24"/>
      <c r="W12" s="24">
        <v>1442977</v>
      </c>
      <c r="X12" s="24"/>
      <c r="Y12" s="24">
        <v>1442977</v>
      </c>
      <c r="Z12" s="6">
        <v>0</v>
      </c>
      <c r="AA12" s="22"/>
    </row>
    <row r="13" spans="1:27" ht="12.75">
      <c r="A13" s="5" t="s">
        <v>40</v>
      </c>
      <c r="B13" s="3"/>
      <c r="C13" s="22">
        <v>92522997</v>
      </c>
      <c r="D13" s="22"/>
      <c r="E13" s="23">
        <v>118797750</v>
      </c>
      <c r="F13" s="24">
        <v>118797750</v>
      </c>
      <c r="G13" s="24">
        <v>1647912</v>
      </c>
      <c r="H13" s="24">
        <v>2675032</v>
      </c>
      <c r="I13" s="24">
        <v>2812966</v>
      </c>
      <c r="J13" s="24">
        <v>7135910</v>
      </c>
      <c r="K13" s="24">
        <v>3360</v>
      </c>
      <c r="L13" s="24">
        <v>3330</v>
      </c>
      <c r="M13" s="24">
        <v>3330</v>
      </c>
      <c r="N13" s="24">
        <v>10020</v>
      </c>
      <c r="O13" s="24"/>
      <c r="P13" s="24"/>
      <c r="Q13" s="24"/>
      <c r="R13" s="24"/>
      <c r="S13" s="24"/>
      <c r="T13" s="24"/>
      <c r="U13" s="24"/>
      <c r="V13" s="24"/>
      <c r="W13" s="24">
        <v>7145930</v>
      </c>
      <c r="X13" s="24">
        <v>42007791</v>
      </c>
      <c r="Y13" s="24">
        <v>-34861861</v>
      </c>
      <c r="Z13" s="6">
        <v>-82.99</v>
      </c>
      <c r="AA13" s="22">
        <v>118797750</v>
      </c>
    </row>
    <row r="14" spans="1:27" ht="12.75">
      <c r="A14" s="5" t="s">
        <v>41</v>
      </c>
      <c r="B14" s="3"/>
      <c r="C14" s="25"/>
      <c r="D14" s="25"/>
      <c r="E14" s="26">
        <v>118405400</v>
      </c>
      <c r="F14" s="27">
        <v>118405400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57213689</v>
      </c>
      <c r="Y14" s="27">
        <v>-57213689</v>
      </c>
      <c r="Z14" s="7">
        <v>-100</v>
      </c>
      <c r="AA14" s="25">
        <v>118405400</v>
      </c>
    </row>
    <row r="15" spans="1:27" ht="12.75">
      <c r="A15" s="2" t="s">
        <v>42</v>
      </c>
      <c r="B15" s="8"/>
      <c r="C15" s="19">
        <f aca="true" t="shared" si="2" ref="C15:Y15">SUM(C16:C18)</f>
        <v>106550281</v>
      </c>
      <c r="D15" s="19">
        <f>SUM(D16:D18)</f>
        <v>0</v>
      </c>
      <c r="E15" s="20">
        <f t="shared" si="2"/>
        <v>166930139</v>
      </c>
      <c r="F15" s="21">
        <f t="shared" si="2"/>
        <v>166930139</v>
      </c>
      <c r="G15" s="21">
        <f t="shared" si="2"/>
        <v>4952324</v>
      </c>
      <c r="H15" s="21">
        <f t="shared" si="2"/>
        <v>2729065</v>
      </c>
      <c r="I15" s="21">
        <f t="shared" si="2"/>
        <v>2605333</v>
      </c>
      <c r="J15" s="21">
        <f t="shared" si="2"/>
        <v>10286722</v>
      </c>
      <c r="K15" s="21">
        <f t="shared" si="2"/>
        <v>10419261</v>
      </c>
      <c r="L15" s="21">
        <f t="shared" si="2"/>
        <v>2555969</v>
      </c>
      <c r="M15" s="21">
        <f t="shared" si="2"/>
        <v>15887736</v>
      </c>
      <c r="N15" s="21">
        <f t="shared" si="2"/>
        <v>28862966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39149688</v>
      </c>
      <c r="X15" s="21">
        <f t="shared" si="2"/>
        <v>51918161</v>
      </c>
      <c r="Y15" s="21">
        <f t="shared" si="2"/>
        <v>-12768473</v>
      </c>
      <c r="Z15" s="4">
        <f>+IF(X15&lt;&gt;0,+(Y15/X15)*100,0)</f>
        <v>-24.59346162126197</v>
      </c>
      <c r="AA15" s="19">
        <f>SUM(AA16:AA18)</f>
        <v>166930139</v>
      </c>
    </row>
    <row r="16" spans="1:27" ht="12.75">
      <c r="A16" s="5" t="s">
        <v>43</v>
      </c>
      <c r="B16" s="3"/>
      <c r="C16" s="22">
        <v>57362795</v>
      </c>
      <c r="D16" s="22"/>
      <c r="E16" s="23">
        <v>27825262</v>
      </c>
      <c r="F16" s="24">
        <v>27825262</v>
      </c>
      <c r="G16" s="24">
        <v>2814948</v>
      </c>
      <c r="H16" s="24">
        <v>578260</v>
      </c>
      <c r="I16" s="24">
        <v>1264067</v>
      </c>
      <c r="J16" s="24">
        <v>4657275</v>
      </c>
      <c r="K16" s="24">
        <v>5891272</v>
      </c>
      <c r="L16" s="24">
        <v>407126</v>
      </c>
      <c r="M16" s="24">
        <v>13615793</v>
      </c>
      <c r="N16" s="24">
        <v>19914191</v>
      </c>
      <c r="O16" s="24"/>
      <c r="P16" s="24"/>
      <c r="Q16" s="24"/>
      <c r="R16" s="24"/>
      <c r="S16" s="24"/>
      <c r="T16" s="24"/>
      <c r="U16" s="24"/>
      <c r="V16" s="24"/>
      <c r="W16" s="24">
        <v>24571466</v>
      </c>
      <c r="X16" s="24">
        <v>13684505</v>
      </c>
      <c r="Y16" s="24">
        <v>10886961</v>
      </c>
      <c r="Z16" s="6">
        <v>79.56</v>
      </c>
      <c r="AA16" s="22">
        <v>27825262</v>
      </c>
    </row>
    <row r="17" spans="1:27" ht="12.75">
      <c r="A17" s="5" t="s">
        <v>44</v>
      </c>
      <c r="B17" s="3"/>
      <c r="C17" s="22">
        <v>49187486</v>
      </c>
      <c r="D17" s="22"/>
      <c r="E17" s="23">
        <v>61450600</v>
      </c>
      <c r="F17" s="24">
        <v>61450600</v>
      </c>
      <c r="G17" s="24">
        <v>2137376</v>
      </c>
      <c r="H17" s="24">
        <v>2150805</v>
      </c>
      <c r="I17" s="24">
        <v>1341266</v>
      </c>
      <c r="J17" s="24">
        <v>5629447</v>
      </c>
      <c r="K17" s="24">
        <v>4525634</v>
      </c>
      <c r="L17" s="24">
        <v>2148843</v>
      </c>
      <c r="M17" s="24">
        <v>2271943</v>
      </c>
      <c r="N17" s="24">
        <v>8946420</v>
      </c>
      <c r="O17" s="24"/>
      <c r="P17" s="24"/>
      <c r="Q17" s="24"/>
      <c r="R17" s="24"/>
      <c r="S17" s="24"/>
      <c r="T17" s="24"/>
      <c r="U17" s="24"/>
      <c r="V17" s="24"/>
      <c r="W17" s="24">
        <v>14575867</v>
      </c>
      <c r="X17" s="24">
        <v>38233656</v>
      </c>
      <c r="Y17" s="24">
        <v>-23657789</v>
      </c>
      <c r="Z17" s="6">
        <v>-61.88</v>
      </c>
      <c r="AA17" s="22">
        <v>61450600</v>
      </c>
    </row>
    <row r="18" spans="1:27" ht="12.75">
      <c r="A18" s="5" t="s">
        <v>45</v>
      </c>
      <c r="B18" s="3"/>
      <c r="C18" s="22"/>
      <c r="D18" s="22"/>
      <c r="E18" s="23">
        <v>77654277</v>
      </c>
      <c r="F18" s="24">
        <v>77654277</v>
      </c>
      <c r="G18" s="24"/>
      <c r="H18" s="24"/>
      <c r="I18" s="24"/>
      <c r="J18" s="24"/>
      <c r="K18" s="24">
        <v>2355</v>
      </c>
      <c r="L18" s="24"/>
      <c r="M18" s="24"/>
      <c r="N18" s="24">
        <v>2355</v>
      </c>
      <c r="O18" s="24"/>
      <c r="P18" s="24"/>
      <c r="Q18" s="24"/>
      <c r="R18" s="24"/>
      <c r="S18" s="24"/>
      <c r="T18" s="24"/>
      <c r="U18" s="24"/>
      <c r="V18" s="24"/>
      <c r="W18" s="24">
        <v>2355</v>
      </c>
      <c r="X18" s="24"/>
      <c r="Y18" s="24">
        <v>2355</v>
      </c>
      <c r="Z18" s="6">
        <v>0</v>
      </c>
      <c r="AA18" s="22">
        <v>77654277</v>
      </c>
    </row>
    <row r="19" spans="1:27" ht="12.75">
      <c r="A19" s="2" t="s">
        <v>46</v>
      </c>
      <c r="B19" s="8"/>
      <c r="C19" s="19">
        <f aca="true" t="shared" si="3" ref="C19:Y19">SUM(C20:C23)</f>
        <v>1782016216</v>
      </c>
      <c r="D19" s="19">
        <f>SUM(D20:D23)</f>
        <v>0</v>
      </c>
      <c r="E19" s="20">
        <f t="shared" si="3"/>
        <v>1779266399</v>
      </c>
      <c r="F19" s="21">
        <f t="shared" si="3"/>
        <v>1779266399</v>
      </c>
      <c r="G19" s="21">
        <f t="shared" si="3"/>
        <v>229588493</v>
      </c>
      <c r="H19" s="21">
        <f t="shared" si="3"/>
        <v>155103582</v>
      </c>
      <c r="I19" s="21">
        <f t="shared" si="3"/>
        <v>111828560</v>
      </c>
      <c r="J19" s="21">
        <f t="shared" si="3"/>
        <v>496520635</v>
      </c>
      <c r="K19" s="21">
        <f t="shared" si="3"/>
        <v>144990712</v>
      </c>
      <c r="L19" s="21">
        <f t="shared" si="3"/>
        <v>150469442</v>
      </c>
      <c r="M19" s="21">
        <f t="shared" si="3"/>
        <v>227463565</v>
      </c>
      <c r="N19" s="21">
        <f t="shared" si="3"/>
        <v>522923719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1019444354</v>
      </c>
      <c r="X19" s="21">
        <f t="shared" si="3"/>
        <v>890964337</v>
      </c>
      <c r="Y19" s="21">
        <f t="shared" si="3"/>
        <v>128480017</v>
      </c>
      <c r="Z19" s="4">
        <f>+IF(X19&lt;&gt;0,+(Y19/X19)*100,0)</f>
        <v>14.420332179917544</v>
      </c>
      <c r="AA19" s="19">
        <f>SUM(AA20:AA23)</f>
        <v>1779266399</v>
      </c>
    </row>
    <row r="20" spans="1:27" ht="12.75">
      <c r="A20" s="5" t="s">
        <v>47</v>
      </c>
      <c r="B20" s="3"/>
      <c r="C20" s="22">
        <v>926743207</v>
      </c>
      <c r="D20" s="22"/>
      <c r="E20" s="23">
        <v>948069059</v>
      </c>
      <c r="F20" s="24">
        <v>948069059</v>
      </c>
      <c r="G20" s="24">
        <v>111602000</v>
      </c>
      <c r="H20" s="24">
        <v>88742988</v>
      </c>
      <c r="I20" s="24">
        <v>62197479</v>
      </c>
      <c r="J20" s="24">
        <v>262542467</v>
      </c>
      <c r="K20" s="24">
        <v>75252416</v>
      </c>
      <c r="L20" s="24">
        <v>78521580</v>
      </c>
      <c r="M20" s="24">
        <v>91426808</v>
      </c>
      <c r="N20" s="24">
        <v>245200804</v>
      </c>
      <c r="O20" s="24"/>
      <c r="P20" s="24"/>
      <c r="Q20" s="24"/>
      <c r="R20" s="24"/>
      <c r="S20" s="24"/>
      <c r="T20" s="24"/>
      <c r="U20" s="24"/>
      <c r="V20" s="24"/>
      <c r="W20" s="24">
        <v>507743271</v>
      </c>
      <c r="X20" s="24">
        <v>489438002</v>
      </c>
      <c r="Y20" s="24">
        <v>18305269</v>
      </c>
      <c r="Z20" s="6">
        <v>3.74</v>
      </c>
      <c r="AA20" s="22">
        <v>948069059</v>
      </c>
    </row>
    <row r="21" spans="1:27" ht="12.75">
      <c r="A21" s="5" t="s">
        <v>48</v>
      </c>
      <c r="B21" s="3"/>
      <c r="C21" s="22">
        <v>338708216</v>
      </c>
      <c r="D21" s="22"/>
      <c r="E21" s="23">
        <v>345391302</v>
      </c>
      <c r="F21" s="24">
        <v>345391302</v>
      </c>
      <c r="G21" s="24">
        <v>34284616</v>
      </c>
      <c r="H21" s="24">
        <v>26266724</v>
      </c>
      <c r="I21" s="24">
        <v>21246949</v>
      </c>
      <c r="J21" s="24">
        <v>81798289</v>
      </c>
      <c r="K21" s="24">
        <v>27615432</v>
      </c>
      <c r="L21" s="24">
        <v>35611311</v>
      </c>
      <c r="M21" s="24">
        <v>59006185</v>
      </c>
      <c r="N21" s="24">
        <v>122232928</v>
      </c>
      <c r="O21" s="24"/>
      <c r="P21" s="24"/>
      <c r="Q21" s="24"/>
      <c r="R21" s="24"/>
      <c r="S21" s="24"/>
      <c r="T21" s="24"/>
      <c r="U21" s="24"/>
      <c r="V21" s="24"/>
      <c r="W21" s="24">
        <v>204031217</v>
      </c>
      <c r="X21" s="24">
        <v>164753120</v>
      </c>
      <c r="Y21" s="24">
        <v>39278097</v>
      </c>
      <c r="Z21" s="6">
        <v>23.84</v>
      </c>
      <c r="AA21" s="22">
        <v>345391302</v>
      </c>
    </row>
    <row r="22" spans="1:27" ht="12.75">
      <c r="A22" s="5" t="s">
        <v>49</v>
      </c>
      <c r="B22" s="3"/>
      <c r="C22" s="25">
        <v>308720702</v>
      </c>
      <c r="D22" s="25"/>
      <c r="E22" s="26">
        <v>218300694</v>
      </c>
      <c r="F22" s="27">
        <v>218300694</v>
      </c>
      <c r="G22" s="27">
        <v>37254425</v>
      </c>
      <c r="H22" s="27">
        <v>28783119</v>
      </c>
      <c r="I22" s="27">
        <v>17157626</v>
      </c>
      <c r="J22" s="27">
        <v>83195170</v>
      </c>
      <c r="K22" s="27">
        <v>31101838</v>
      </c>
      <c r="L22" s="27">
        <v>25081824</v>
      </c>
      <c r="M22" s="27">
        <v>36612367</v>
      </c>
      <c r="N22" s="27">
        <v>92796029</v>
      </c>
      <c r="O22" s="27"/>
      <c r="P22" s="27"/>
      <c r="Q22" s="27"/>
      <c r="R22" s="27"/>
      <c r="S22" s="27"/>
      <c r="T22" s="27"/>
      <c r="U22" s="27"/>
      <c r="V22" s="27"/>
      <c r="W22" s="27">
        <v>175991199</v>
      </c>
      <c r="X22" s="27"/>
      <c r="Y22" s="27">
        <v>175991199</v>
      </c>
      <c r="Z22" s="7">
        <v>0</v>
      </c>
      <c r="AA22" s="25">
        <v>218300694</v>
      </c>
    </row>
    <row r="23" spans="1:27" ht="12.75">
      <c r="A23" s="5" t="s">
        <v>50</v>
      </c>
      <c r="B23" s="3"/>
      <c r="C23" s="22">
        <v>207844091</v>
      </c>
      <c r="D23" s="22"/>
      <c r="E23" s="23">
        <v>267505344</v>
      </c>
      <c r="F23" s="24">
        <v>267505344</v>
      </c>
      <c r="G23" s="24">
        <v>46447452</v>
      </c>
      <c r="H23" s="24">
        <v>11310751</v>
      </c>
      <c r="I23" s="24">
        <v>11226506</v>
      </c>
      <c r="J23" s="24">
        <v>68984709</v>
      </c>
      <c r="K23" s="24">
        <v>11021026</v>
      </c>
      <c r="L23" s="24">
        <v>11254727</v>
      </c>
      <c r="M23" s="24">
        <v>40418205</v>
      </c>
      <c r="N23" s="24">
        <v>62693958</v>
      </c>
      <c r="O23" s="24"/>
      <c r="P23" s="24"/>
      <c r="Q23" s="24"/>
      <c r="R23" s="24"/>
      <c r="S23" s="24"/>
      <c r="T23" s="24"/>
      <c r="U23" s="24"/>
      <c r="V23" s="24"/>
      <c r="W23" s="24">
        <v>131678667</v>
      </c>
      <c r="X23" s="24">
        <v>236773215</v>
      </c>
      <c r="Y23" s="24">
        <v>-105094548</v>
      </c>
      <c r="Z23" s="6">
        <v>-44.39</v>
      </c>
      <c r="AA23" s="22">
        <v>267505344</v>
      </c>
    </row>
    <row r="24" spans="1:27" ht="12.75">
      <c r="A24" s="2" t="s">
        <v>51</v>
      </c>
      <c r="B24" s="8" t="s">
        <v>52</v>
      </c>
      <c r="C24" s="19"/>
      <c r="D24" s="19"/>
      <c r="E24" s="20">
        <v>28293260</v>
      </c>
      <c r="F24" s="21">
        <v>28293260</v>
      </c>
      <c r="G24" s="21"/>
      <c r="H24" s="21"/>
      <c r="I24" s="21"/>
      <c r="J24" s="21"/>
      <c r="K24" s="21"/>
      <c r="L24" s="21"/>
      <c r="M24" s="21">
        <v>50156</v>
      </c>
      <c r="N24" s="21">
        <v>50156</v>
      </c>
      <c r="O24" s="21"/>
      <c r="P24" s="21"/>
      <c r="Q24" s="21"/>
      <c r="R24" s="21"/>
      <c r="S24" s="21"/>
      <c r="T24" s="21"/>
      <c r="U24" s="21"/>
      <c r="V24" s="21"/>
      <c r="W24" s="21">
        <v>50156</v>
      </c>
      <c r="X24" s="21">
        <v>75639</v>
      </c>
      <c r="Y24" s="21">
        <v>-25483</v>
      </c>
      <c r="Z24" s="4">
        <v>-33.69</v>
      </c>
      <c r="AA24" s="19">
        <v>28293260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3034229812</v>
      </c>
      <c r="D25" s="44">
        <f>+D5+D9+D15+D19+D24</f>
        <v>0</v>
      </c>
      <c r="E25" s="45">
        <f t="shared" si="4"/>
        <v>3089006560</v>
      </c>
      <c r="F25" s="46">
        <f t="shared" si="4"/>
        <v>3089006560</v>
      </c>
      <c r="G25" s="46">
        <f t="shared" si="4"/>
        <v>354726586</v>
      </c>
      <c r="H25" s="46">
        <f t="shared" si="4"/>
        <v>219003045</v>
      </c>
      <c r="I25" s="46">
        <f t="shared" si="4"/>
        <v>175774246</v>
      </c>
      <c r="J25" s="46">
        <f t="shared" si="4"/>
        <v>749503877</v>
      </c>
      <c r="K25" s="46">
        <f t="shared" si="4"/>
        <v>212671504</v>
      </c>
      <c r="L25" s="46">
        <f t="shared" si="4"/>
        <v>212472468</v>
      </c>
      <c r="M25" s="46">
        <f t="shared" si="4"/>
        <v>357180580</v>
      </c>
      <c r="N25" s="46">
        <f t="shared" si="4"/>
        <v>782324552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1531828429</v>
      </c>
      <c r="X25" s="46">
        <f t="shared" si="4"/>
        <v>1438869029</v>
      </c>
      <c r="Y25" s="46">
        <f t="shared" si="4"/>
        <v>92959400</v>
      </c>
      <c r="Z25" s="47">
        <f>+IF(X25&lt;&gt;0,+(Y25/X25)*100,0)</f>
        <v>6.460588012281137</v>
      </c>
      <c r="AA25" s="44">
        <f>+AA5+AA9+AA15+AA19+AA24</f>
        <v>3089006560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814346368</v>
      </c>
      <c r="D28" s="19">
        <f>SUM(D29:D31)</f>
        <v>0</v>
      </c>
      <c r="E28" s="20">
        <f t="shared" si="5"/>
        <v>753268202</v>
      </c>
      <c r="F28" s="21">
        <f t="shared" si="5"/>
        <v>753268202</v>
      </c>
      <c r="G28" s="21">
        <f t="shared" si="5"/>
        <v>39336966</v>
      </c>
      <c r="H28" s="21">
        <f t="shared" si="5"/>
        <v>37117487</v>
      </c>
      <c r="I28" s="21">
        <f t="shared" si="5"/>
        <v>51127021</v>
      </c>
      <c r="J28" s="21">
        <f t="shared" si="5"/>
        <v>127581474</v>
      </c>
      <c r="K28" s="21">
        <f t="shared" si="5"/>
        <v>38622122</v>
      </c>
      <c r="L28" s="21">
        <f t="shared" si="5"/>
        <v>48008791</v>
      </c>
      <c r="M28" s="21">
        <f t="shared" si="5"/>
        <v>38532150</v>
      </c>
      <c r="N28" s="21">
        <f t="shared" si="5"/>
        <v>125163063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252744537</v>
      </c>
      <c r="X28" s="21">
        <f t="shared" si="5"/>
        <v>290473427</v>
      </c>
      <c r="Y28" s="21">
        <f t="shared" si="5"/>
        <v>-37728890</v>
      </c>
      <c r="Z28" s="4">
        <f>+IF(X28&lt;&gt;0,+(Y28/X28)*100,0)</f>
        <v>-12.988757832226765</v>
      </c>
      <c r="AA28" s="19">
        <f>SUM(AA29:AA31)</f>
        <v>753268202</v>
      </c>
    </row>
    <row r="29" spans="1:27" ht="12.75">
      <c r="A29" s="5" t="s">
        <v>33</v>
      </c>
      <c r="B29" s="3"/>
      <c r="C29" s="22">
        <v>84600117</v>
      </c>
      <c r="D29" s="22"/>
      <c r="E29" s="23">
        <v>84105333</v>
      </c>
      <c r="F29" s="24">
        <v>84105333</v>
      </c>
      <c r="G29" s="24">
        <v>6250783</v>
      </c>
      <c r="H29" s="24">
        <v>8125757</v>
      </c>
      <c r="I29" s="24">
        <v>8207819</v>
      </c>
      <c r="J29" s="24">
        <v>22584359</v>
      </c>
      <c r="K29" s="24">
        <v>5024463</v>
      </c>
      <c r="L29" s="24">
        <v>8460558</v>
      </c>
      <c r="M29" s="24">
        <v>6977197</v>
      </c>
      <c r="N29" s="24">
        <v>20462218</v>
      </c>
      <c r="O29" s="24"/>
      <c r="P29" s="24"/>
      <c r="Q29" s="24"/>
      <c r="R29" s="24"/>
      <c r="S29" s="24"/>
      <c r="T29" s="24"/>
      <c r="U29" s="24"/>
      <c r="V29" s="24"/>
      <c r="W29" s="24">
        <v>43046577</v>
      </c>
      <c r="X29" s="24">
        <v>36055202</v>
      </c>
      <c r="Y29" s="24">
        <v>6991375</v>
      </c>
      <c r="Z29" s="6">
        <v>19.39</v>
      </c>
      <c r="AA29" s="22">
        <v>84105333</v>
      </c>
    </row>
    <row r="30" spans="1:27" ht="12.75">
      <c r="A30" s="5" t="s">
        <v>34</v>
      </c>
      <c r="B30" s="3"/>
      <c r="C30" s="25">
        <v>414559387</v>
      </c>
      <c r="D30" s="25"/>
      <c r="E30" s="26">
        <v>661555404</v>
      </c>
      <c r="F30" s="27">
        <v>661555404</v>
      </c>
      <c r="G30" s="27">
        <v>13358265</v>
      </c>
      <c r="H30" s="27">
        <v>16665640</v>
      </c>
      <c r="I30" s="27">
        <v>28514509</v>
      </c>
      <c r="J30" s="27">
        <v>58538414</v>
      </c>
      <c r="K30" s="27">
        <v>21152711</v>
      </c>
      <c r="L30" s="27">
        <v>20830223</v>
      </c>
      <c r="M30" s="27">
        <v>19744089</v>
      </c>
      <c r="N30" s="27">
        <v>61727023</v>
      </c>
      <c r="O30" s="27"/>
      <c r="P30" s="27"/>
      <c r="Q30" s="27"/>
      <c r="R30" s="27"/>
      <c r="S30" s="27"/>
      <c r="T30" s="27"/>
      <c r="U30" s="27"/>
      <c r="V30" s="27"/>
      <c r="W30" s="27">
        <v>120265437</v>
      </c>
      <c r="X30" s="27">
        <v>248894082</v>
      </c>
      <c r="Y30" s="27">
        <v>-128628645</v>
      </c>
      <c r="Z30" s="7">
        <v>-51.68</v>
      </c>
      <c r="AA30" s="25">
        <v>661555404</v>
      </c>
    </row>
    <row r="31" spans="1:27" ht="12.75">
      <c r="A31" s="5" t="s">
        <v>35</v>
      </c>
      <c r="B31" s="3"/>
      <c r="C31" s="22">
        <v>315186864</v>
      </c>
      <c r="D31" s="22"/>
      <c r="E31" s="23">
        <v>7607465</v>
      </c>
      <c r="F31" s="24">
        <v>7607465</v>
      </c>
      <c r="G31" s="24">
        <v>19727918</v>
      </c>
      <c r="H31" s="24">
        <v>12326090</v>
      </c>
      <c r="I31" s="24">
        <v>14404693</v>
      </c>
      <c r="J31" s="24">
        <v>46458701</v>
      </c>
      <c r="K31" s="24">
        <v>12444948</v>
      </c>
      <c r="L31" s="24">
        <v>18718010</v>
      </c>
      <c r="M31" s="24">
        <v>11810864</v>
      </c>
      <c r="N31" s="24">
        <v>42973822</v>
      </c>
      <c r="O31" s="24"/>
      <c r="P31" s="24"/>
      <c r="Q31" s="24"/>
      <c r="R31" s="24"/>
      <c r="S31" s="24"/>
      <c r="T31" s="24"/>
      <c r="U31" s="24"/>
      <c r="V31" s="24"/>
      <c r="W31" s="24">
        <v>89432523</v>
      </c>
      <c r="X31" s="24">
        <v>5524143</v>
      </c>
      <c r="Y31" s="24">
        <v>83908380</v>
      </c>
      <c r="Z31" s="6">
        <v>1518.94</v>
      </c>
      <c r="AA31" s="22">
        <v>7607465</v>
      </c>
    </row>
    <row r="32" spans="1:27" ht="12.75">
      <c r="A32" s="2" t="s">
        <v>36</v>
      </c>
      <c r="B32" s="3"/>
      <c r="C32" s="19">
        <f aca="true" t="shared" si="6" ref="C32:Y32">SUM(C33:C37)</f>
        <v>435727122</v>
      </c>
      <c r="D32" s="19">
        <f>SUM(D33:D37)</f>
        <v>0</v>
      </c>
      <c r="E32" s="20">
        <f t="shared" si="6"/>
        <v>240755796</v>
      </c>
      <c r="F32" s="21">
        <f t="shared" si="6"/>
        <v>240755796</v>
      </c>
      <c r="G32" s="21">
        <f t="shared" si="6"/>
        <v>23437922</v>
      </c>
      <c r="H32" s="21">
        <f t="shared" si="6"/>
        <v>28579899</v>
      </c>
      <c r="I32" s="21">
        <f t="shared" si="6"/>
        <v>31261758</v>
      </c>
      <c r="J32" s="21">
        <f t="shared" si="6"/>
        <v>83279579</v>
      </c>
      <c r="K32" s="21">
        <f t="shared" si="6"/>
        <v>25983950</v>
      </c>
      <c r="L32" s="21">
        <f t="shared" si="6"/>
        <v>34079517</v>
      </c>
      <c r="M32" s="21">
        <f t="shared" si="6"/>
        <v>22925394</v>
      </c>
      <c r="N32" s="21">
        <f t="shared" si="6"/>
        <v>82988861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166268440</v>
      </c>
      <c r="X32" s="21">
        <f t="shared" si="6"/>
        <v>78775312</v>
      </c>
      <c r="Y32" s="21">
        <f t="shared" si="6"/>
        <v>87493128</v>
      </c>
      <c r="Z32" s="4">
        <f>+IF(X32&lt;&gt;0,+(Y32/X32)*100,0)</f>
        <v>111.066685461049</v>
      </c>
      <c r="AA32" s="19">
        <f>SUM(AA33:AA37)</f>
        <v>240755796</v>
      </c>
    </row>
    <row r="33" spans="1:27" ht="12.75">
      <c r="A33" s="5" t="s">
        <v>37</v>
      </c>
      <c r="B33" s="3"/>
      <c r="C33" s="22">
        <v>56876754</v>
      </c>
      <c r="D33" s="22"/>
      <c r="E33" s="23">
        <v>103178790</v>
      </c>
      <c r="F33" s="24">
        <v>103178790</v>
      </c>
      <c r="G33" s="24">
        <v>2006276</v>
      </c>
      <c r="H33" s="24">
        <v>4353725</v>
      </c>
      <c r="I33" s="24">
        <v>4902918</v>
      </c>
      <c r="J33" s="24">
        <v>11262919</v>
      </c>
      <c r="K33" s="24">
        <v>4392930</v>
      </c>
      <c r="L33" s="24">
        <v>5156215</v>
      </c>
      <c r="M33" s="24">
        <v>4491337</v>
      </c>
      <c r="N33" s="24">
        <v>14040482</v>
      </c>
      <c r="O33" s="24"/>
      <c r="P33" s="24"/>
      <c r="Q33" s="24"/>
      <c r="R33" s="24"/>
      <c r="S33" s="24"/>
      <c r="T33" s="24"/>
      <c r="U33" s="24"/>
      <c r="V33" s="24"/>
      <c r="W33" s="24">
        <v>25303401</v>
      </c>
      <c r="X33" s="24">
        <v>18687345</v>
      </c>
      <c r="Y33" s="24">
        <v>6616056</v>
      </c>
      <c r="Z33" s="6">
        <v>35.4</v>
      </c>
      <c r="AA33" s="22">
        <v>103178790</v>
      </c>
    </row>
    <row r="34" spans="1:27" ht="12.75">
      <c r="A34" s="5" t="s">
        <v>38</v>
      </c>
      <c r="B34" s="3"/>
      <c r="C34" s="22">
        <v>134682977</v>
      </c>
      <c r="D34" s="22"/>
      <c r="E34" s="23">
        <v>103911240</v>
      </c>
      <c r="F34" s="24">
        <v>103911240</v>
      </c>
      <c r="G34" s="24">
        <v>5654622</v>
      </c>
      <c r="H34" s="24">
        <v>7018546</v>
      </c>
      <c r="I34" s="24">
        <v>7824154</v>
      </c>
      <c r="J34" s="24">
        <v>20497322</v>
      </c>
      <c r="K34" s="24">
        <v>6935483</v>
      </c>
      <c r="L34" s="24">
        <v>8470001</v>
      </c>
      <c r="M34" s="24">
        <v>7242018</v>
      </c>
      <c r="N34" s="24">
        <v>22647502</v>
      </c>
      <c r="O34" s="24"/>
      <c r="P34" s="24"/>
      <c r="Q34" s="24"/>
      <c r="R34" s="24"/>
      <c r="S34" s="24"/>
      <c r="T34" s="24"/>
      <c r="U34" s="24"/>
      <c r="V34" s="24"/>
      <c r="W34" s="24">
        <v>43144824</v>
      </c>
      <c r="X34" s="24">
        <v>43025464</v>
      </c>
      <c r="Y34" s="24">
        <v>119360</v>
      </c>
      <c r="Z34" s="6">
        <v>0.28</v>
      </c>
      <c r="AA34" s="22">
        <v>103911240</v>
      </c>
    </row>
    <row r="35" spans="1:27" ht="12.75">
      <c r="A35" s="5" t="s">
        <v>39</v>
      </c>
      <c r="B35" s="3"/>
      <c r="C35" s="22">
        <v>234414178</v>
      </c>
      <c r="D35" s="22"/>
      <c r="E35" s="23"/>
      <c r="F35" s="24"/>
      <c r="G35" s="24">
        <v>15441649</v>
      </c>
      <c r="H35" s="24">
        <v>16838315</v>
      </c>
      <c r="I35" s="24">
        <v>18076925</v>
      </c>
      <c r="J35" s="24">
        <v>50356889</v>
      </c>
      <c r="K35" s="24">
        <v>14286672</v>
      </c>
      <c r="L35" s="24">
        <v>20075303</v>
      </c>
      <c r="M35" s="24">
        <v>10836812</v>
      </c>
      <c r="N35" s="24">
        <v>45198787</v>
      </c>
      <c r="O35" s="24"/>
      <c r="P35" s="24"/>
      <c r="Q35" s="24"/>
      <c r="R35" s="24"/>
      <c r="S35" s="24"/>
      <c r="T35" s="24"/>
      <c r="U35" s="24"/>
      <c r="V35" s="24"/>
      <c r="W35" s="24">
        <v>95555676</v>
      </c>
      <c r="X35" s="24"/>
      <c r="Y35" s="24">
        <v>95555676</v>
      </c>
      <c r="Z35" s="6">
        <v>0</v>
      </c>
      <c r="AA35" s="22"/>
    </row>
    <row r="36" spans="1:27" ht="12.75">
      <c r="A36" s="5" t="s">
        <v>40</v>
      </c>
      <c r="B36" s="3"/>
      <c r="C36" s="22">
        <v>9478624</v>
      </c>
      <c r="D36" s="22"/>
      <c r="E36" s="23">
        <v>13704393</v>
      </c>
      <c r="F36" s="24">
        <v>13704393</v>
      </c>
      <c r="G36" s="24">
        <v>335375</v>
      </c>
      <c r="H36" s="24">
        <v>369313</v>
      </c>
      <c r="I36" s="24">
        <v>457761</v>
      </c>
      <c r="J36" s="24">
        <v>1162449</v>
      </c>
      <c r="K36" s="24">
        <v>368865</v>
      </c>
      <c r="L36" s="24">
        <v>377998</v>
      </c>
      <c r="M36" s="24">
        <v>355227</v>
      </c>
      <c r="N36" s="24">
        <v>1102090</v>
      </c>
      <c r="O36" s="24"/>
      <c r="P36" s="24"/>
      <c r="Q36" s="24"/>
      <c r="R36" s="24"/>
      <c r="S36" s="24"/>
      <c r="T36" s="24"/>
      <c r="U36" s="24"/>
      <c r="V36" s="24"/>
      <c r="W36" s="24">
        <v>2264539</v>
      </c>
      <c r="X36" s="24">
        <v>4639167</v>
      </c>
      <c r="Y36" s="24">
        <v>-2374628</v>
      </c>
      <c r="Z36" s="6">
        <v>-51.19</v>
      </c>
      <c r="AA36" s="22">
        <v>13704393</v>
      </c>
    </row>
    <row r="37" spans="1:27" ht="12.75">
      <c r="A37" s="5" t="s">
        <v>41</v>
      </c>
      <c r="B37" s="3"/>
      <c r="C37" s="25">
        <v>274589</v>
      </c>
      <c r="D37" s="25"/>
      <c r="E37" s="26">
        <v>19961373</v>
      </c>
      <c r="F37" s="27">
        <v>19961373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12423336</v>
      </c>
      <c r="Y37" s="27">
        <v>-12423336</v>
      </c>
      <c r="Z37" s="7">
        <v>-100</v>
      </c>
      <c r="AA37" s="25">
        <v>19961373</v>
      </c>
    </row>
    <row r="38" spans="1:27" ht="12.75">
      <c r="A38" s="2" t="s">
        <v>42</v>
      </c>
      <c r="B38" s="8"/>
      <c r="C38" s="19">
        <f aca="true" t="shared" si="7" ref="C38:Y38">SUM(C39:C41)</f>
        <v>93831848</v>
      </c>
      <c r="D38" s="19">
        <f>SUM(D39:D41)</f>
        <v>0</v>
      </c>
      <c r="E38" s="20">
        <f t="shared" si="7"/>
        <v>258227078</v>
      </c>
      <c r="F38" s="21">
        <f t="shared" si="7"/>
        <v>258227078</v>
      </c>
      <c r="G38" s="21">
        <f t="shared" si="7"/>
        <v>8387304</v>
      </c>
      <c r="H38" s="21">
        <f t="shared" si="7"/>
        <v>9278988</v>
      </c>
      <c r="I38" s="21">
        <f t="shared" si="7"/>
        <v>9278129</v>
      </c>
      <c r="J38" s="21">
        <f t="shared" si="7"/>
        <v>26944421</v>
      </c>
      <c r="K38" s="21">
        <f t="shared" si="7"/>
        <v>8952197</v>
      </c>
      <c r="L38" s="21">
        <f t="shared" si="7"/>
        <v>8796765</v>
      </c>
      <c r="M38" s="21">
        <f t="shared" si="7"/>
        <v>7990195</v>
      </c>
      <c r="N38" s="21">
        <f t="shared" si="7"/>
        <v>25739157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52683578</v>
      </c>
      <c r="X38" s="21">
        <f t="shared" si="7"/>
        <v>157913662</v>
      </c>
      <c r="Y38" s="21">
        <f t="shared" si="7"/>
        <v>-105230084</v>
      </c>
      <c r="Z38" s="4">
        <f>+IF(X38&lt;&gt;0,+(Y38/X38)*100,0)</f>
        <v>-66.63773271244891</v>
      </c>
      <c r="AA38" s="19">
        <f>SUM(AA39:AA41)</f>
        <v>258227078</v>
      </c>
    </row>
    <row r="39" spans="1:27" ht="12.75">
      <c r="A39" s="5" t="s">
        <v>43</v>
      </c>
      <c r="B39" s="3"/>
      <c r="C39" s="22">
        <v>40869623</v>
      </c>
      <c r="D39" s="22"/>
      <c r="E39" s="23">
        <v>73145779</v>
      </c>
      <c r="F39" s="24">
        <v>73145779</v>
      </c>
      <c r="G39" s="24">
        <v>5534705</v>
      </c>
      <c r="H39" s="24">
        <v>5219498</v>
      </c>
      <c r="I39" s="24">
        <v>5535984</v>
      </c>
      <c r="J39" s="24">
        <v>16290187</v>
      </c>
      <c r="K39" s="24">
        <v>5293745</v>
      </c>
      <c r="L39" s="24">
        <v>5193262</v>
      </c>
      <c r="M39" s="24">
        <v>4777280</v>
      </c>
      <c r="N39" s="24">
        <v>15264287</v>
      </c>
      <c r="O39" s="24"/>
      <c r="P39" s="24"/>
      <c r="Q39" s="24"/>
      <c r="R39" s="24"/>
      <c r="S39" s="24"/>
      <c r="T39" s="24"/>
      <c r="U39" s="24"/>
      <c r="V39" s="24"/>
      <c r="W39" s="24">
        <v>31554474</v>
      </c>
      <c r="X39" s="24">
        <v>19831732</v>
      </c>
      <c r="Y39" s="24">
        <v>11722742</v>
      </c>
      <c r="Z39" s="6">
        <v>59.11</v>
      </c>
      <c r="AA39" s="22">
        <v>73145779</v>
      </c>
    </row>
    <row r="40" spans="1:27" ht="12.75">
      <c r="A40" s="5" t="s">
        <v>44</v>
      </c>
      <c r="B40" s="3"/>
      <c r="C40" s="22">
        <v>52907584</v>
      </c>
      <c r="D40" s="22"/>
      <c r="E40" s="23">
        <v>177086307</v>
      </c>
      <c r="F40" s="24">
        <v>177086307</v>
      </c>
      <c r="G40" s="24">
        <v>2852599</v>
      </c>
      <c r="H40" s="24">
        <v>4059490</v>
      </c>
      <c r="I40" s="24">
        <v>3742145</v>
      </c>
      <c r="J40" s="24">
        <v>10654234</v>
      </c>
      <c r="K40" s="24">
        <v>3658452</v>
      </c>
      <c r="L40" s="24">
        <v>3603503</v>
      </c>
      <c r="M40" s="24">
        <v>3212915</v>
      </c>
      <c r="N40" s="24">
        <v>10474870</v>
      </c>
      <c r="O40" s="24"/>
      <c r="P40" s="24"/>
      <c r="Q40" s="24"/>
      <c r="R40" s="24"/>
      <c r="S40" s="24"/>
      <c r="T40" s="24"/>
      <c r="U40" s="24"/>
      <c r="V40" s="24"/>
      <c r="W40" s="24">
        <v>21129104</v>
      </c>
      <c r="X40" s="24">
        <v>133438932</v>
      </c>
      <c r="Y40" s="24">
        <v>-112309828</v>
      </c>
      <c r="Z40" s="6">
        <v>-84.17</v>
      </c>
      <c r="AA40" s="22">
        <v>177086307</v>
      </c>
    </row>
    <row r="41" spans="1:27" ht="12.75">
      <c r="A41" s="5" t="s">
        <v>45</v>
      </c>
      <c r="B41" s="3"/>
      <c r="C41" s="22">
        <v>54641</v>
      </c>
      <c r="D41" s="22"/>
      <c r="E41" s="23">
        <v>7994992</v>
      </c>
      <c r="F41" s="24">
        <v>7994992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4642998</v>
      </c>
      <c r="Y41" s="24">
        <v>-4642998</v>
      </c>
      <c r="Z41" s="6">
        <v>-100</v>
      </c>
      <c r="AA41" s="22">
        <v>7994992</v>
      </c>
    </row>
    <row r="42" spans="1:27" ht="12.75">
      <c r="A42" s="2" t="s">
        <v>46</v>
      </c>
      <c r="B42" s="8"/>
      <c r="C42" s="19">
        <f aca="true" t="shared" si="8" ref="C42:Y42">SUM(C43:C46)</f>
        <v>1465621141</v>
      </c>
      <c r="D42" s="19">
        <f>SUM(D43:D46)</f>
        <v>0</v>
      </c>
      <c r="E42" s="20">
        <f t="shared" si="8"/>
        <v>1432484499</v>
      </c>
      <c r="F42" s="21">
        <f t="shared" si="8"/>
        <v>1432484499</v>
      </c>
      <c r="G42" s="21">
        <f t="shared" si="8"/>
        <v>121447004</v>
      </c>
      <c r="H42" s="21">
        <f t="shared" si="8"/>
        <v>146237779</v>
      </c>
      <c r="I42" s="21">
        <f t="shared" si="8"/>
        <v>58762884</v>
      </c>
      <c r="J42" s="21">
        <f t="shared" si="8"/>
        <v>326447667</v>
      </c>
      <c r="K42" s="21">
        <f t="shared" si="8"/>
        <v>112995155</v>
      </c>
      <c r="L42" s="21">
        <f t="shared" si="8"/>
        <v>120949869</v>
      </c>
      <c r="M42" s="21">
        <f t="shared" si="8"/>
        <v>107327540</v>
      </c>
      <c r="N42" s="21">
        <f t="shared" si="8"/>
        <v>341272564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667720231</v>
      </c>
      <c r="X42" s="21">
        <f t="shared" si="8"/>
        <v>716873350</v>
      </c>
      <c r="Y42" s="21">
        <f t="shared" si="8"/>
        <v>-49153119</v>
      </c>
      <c r="Z42" s="4">
        <f>+IF(X42&lt;&gt;0,+(Y42/X42)*100,0)</f>
        <v>-6.856597333406242</v>
      </c>
      <c r="AA42" s="19">
        <f>SUM(AA43:AA46)</f>
        <v>1432484499</v>
      </c>
    </row>
    <row r="43" spans="1:27" ht="12.75">
      <c r="A43" s="5" t="s">
        <v>47</v>
      </c>
      <c r="B43" s="3"/>
      <c r="C43" s="22">
        <v>814471091</v>
      </c>
      <c r="D43" s="22"/>
      <c r="E43" s="23">
        <v>880253898</v>
      </c>
      <c r="F43" s="24">
        <v>880253898</v>
      </c>
      <c r="G43" s="24">
        <v>90671249</v>
      </c>
      <c r="H43" s="24">
        <v>91535043</v>
      </c>
      <c r="I43" s="24">
        <v>6437714</v>
      </c>
      <c r="J43" s="24">
        <v>188644006</v>
      </c>
      <c r="K43" s="24">
        <v>54898105</v>
      </c>
      <c r="L43" s="24">
        <v>66283800</v>
      </c>
      <c r="M43" s="24">
        <v>54561003</v>
      </c>
      <c r="N43" s="24">
        <v>175742908</v>
      </c>
      <c r="O43" s="24"/>
      <c r="P43" s="24"/>
      <c r="Q43" s="24"/>
      <c r="R43" s="24"/>
      <c r="S43" s="24"/>
      <c r="T43" s="24"/>
      <c r="U43" s="24"/>
      <c r="V43" s="24"/>
      <c r="W43" s="24">
        <v>364386914</v>
      </c>
      <c r="X43" s="24">
        <v>417488366</v>
      </c>
      <c r="Y43" s="24">
        <v>-53101452</v>
      </c>
      <c r="Z43" s="6">
        <v>-12.72</v>
      </c>
      <c r="AA43" s="22">
        <v>880253898</v>
      </c>
    </row>
    <row r="44" spans="1:27" ht="12.75">
      <c r="A44" s="5" t="s">
        <v>48</v>
      </c>
      <c r="B44" s="3"/>
      <c r="C44" s="22">
        <v>338928735</v>
      </c>
      <c r="D44" s="22"/>
      <c r="E44" s="23">
        <v>356902290</v>
      </c>
      <c r="F44" s="24">
        <v>356902290</v>
      </c>
      <c r="G44" s="24">
        <v>23970472</v>
      </c>
      <c r="H44" s="24">
        <v>37338184</v>
      </c>
      <c r="I44" s="24">
        <v>36525367</v>
      </c>
      <c r="J44" s="24">
        <v>97834023</v>
      </c>
      <c r="K44" s="24">
        <v>39717521</v>
      </c>
      <c r="L44" s="24">
        <v>37006019</v>
      </c>
      <c r="M44" s="24">
        <v>32381615</v>
      </c>
      <c r="N44" s="24">
        <v>109105155</v>
      </c>
      <c r="O44" s="24"/>
      <c r="P44" s="24"/>
      <c r="Q44" s="24"/>
      <c r="R44" s="24"/>
      <c r="S44" s="24"/>
      <c r="T44" s="24"/>
      <c r="U44" s="24"/>
      <c r="V44" s="24"/>
      <c r="W44" s="24">
        <v>206939178</v>
      </c>
      <c r="X44" s="24">
        <v>198007457</v>
      </c>
      <c r="Y44" s="24">
        <v>8931721</v>
      </c>
      <c r="Z44" s="6">
        <v>4.51</v>
      </c>
      <c r="AA44" s="22">
        <v>356902290</v>
      </c>
    </row>
    <row r="45" spans="1:27" ht="12.75">
      <c r="A45" s="5" t="s">
        <v>49</v>
      </c>
      <c r="B45" s="3"/>
      <c r="C45" s="25">
        <v>184610322</v>
      </c>
      <c r="D45" s="25"/>
      <c r="E45" s="26">
        <v>107768385</v>
      </c>
      <c r="F45" s="27">
        <v>107768385</v>
      </c>
      <c r="G45" s="27">
        <v>2855809</v>
      </c>
      <c r="H45" s="27">
        <v>6482683</v>
      </c>
      <c r="I45" s="27">
        <v>5826182</v>
      </c>
      <c r="J45" s="27">
        <v>15164674</v>
      </c>
      <c r="K45" s="27">
        <v>8932111</v>
      </c>
      <c r="L45" s="27">
        <v>6382723</v>
      </c>
      <c r="M45" s="27">
        <v>11825378</v>
      </c>
      <c r="N45" s="27">
        <v>27140212</v>
      </c>
      <c r="O45" s="27"/>
      <c r="P45" s="27"/>
      <c r="Q45" s="27"/>
      <c r="R45" s="27"/>
      <c r="S45" s="27"/>
      <c r="T45" s="27"/>
      <c r="U45" s="27"/>
      <c r="V45" s="27"/>
      <c r="W45" s="27">
        <v>42304886</v>
      </c>
      <c r="X45" s="27">
        <v>61407781</v>
      </c>
      <c r="Y45" s="27">
        <v>-19102895</v>
      </c>
      <c r="Z45" s="7">
        <v>-31.11</v>
      </c>
      <c r="AA45" s="25">
        <v>107768385</v>
      </c>
    </row>
    <row r="46" spans="1:27" ht="12.75">
      <c r="A46" s="5" t="s">
        <v>50</v>
      </c>
      <c r="B46" s="3"/>
      <c r="C46" s="22">
        <v>127610993</v>
      </c>
      <c r="D46" s="22"/>
      <c r="E46" s="23">
        <v>87559926</v>
      </c>
      <c r="F46" s="24">
        <v>87559926</v>
      </c>
      <c r="G46" s="24">
        <v>3949474</v>
      </c>
      <c r="H46" s="24">
        <v>10881869</v>
      </c>
      <c r="I46" s="24">
        <v>9973621</v>
      </c>
      <c r="J46" s="24">
        <v>24804964</v>
      </c>
      <c r="K46" s="24">
        <v>9447418</v>
      </c>
      <c r="L46" s="24">
        <v>11277327</v>
      </c>
      <c r="M46" s="24">
        <v>8559544</v>
      </c>
      <c r="N46" s="24">
        <v>29284289</v>
      </c>
      <c r="O46" s="24"/>
      <c r="P46" s="24"/>
      <c r="Q46" s="24"/>
      <c r="R46" s="24"/>
      <c r="S46" s="24"/>
      <c r="T46" s="24"/>
      <c r="U46" s="24"/>
      <c r="V46" s="24"/>
      <c r="W46" s="24">
        <v>54089253</v>
      </c>
      <c r="X46" s="24">
        <v>39969746</v>
      </c>
      <c r="Y46" s="24">
        <v>14119507</v>
      </c>
      <c r="Z46" s="6">
        <v>35.33</v>
      </c>
      <c r="AA46" s="22">
        <v>87559926</v>
      </c>
    </row>
    <row r="47" spans="1:27" ht="12.75">
      <c r="A47" s="2" t="s">
        <v>51</v>
      </c>
      <c r="B47" s="8" t="s">
        <v>52</v>
      </c>
      <c r="C47" s="19">
        <v>2901615</v>
      </c>
      <c r="D47" s="19"/>
      <c r="E47" s="20">
        <v>14428047</v>
      </c>
      <c r="F47" s="21">
        <v>14428047</v>
      </c>
      <c r="G47" s="21">
        <v>247116</v>
      </c>
      <c r="H47" s="21">
        <v>310054</v>
      </c>
      <c r="I47" s="21">
        <v>274783</v>
      </c>
      <c r="J47" s="21">
        <v>831953</v>
      </c>
      <c r="K47" s="21">
        <v>290085</v>
      </c>
      <c r="L47" s="21">
        <v>354615</v>
      </c>
      <c r="M47" s="21">
        <v>324458</v>
      </c>
      <c r="N47" s="21">
        <v>969158</v>
      </c>
      <c r="O47" s="21"/>
      <c r="P47" s="21"/>
      <c r="Q47" s="21"/>
      <c r="R47" s="21"/>
      <c r="S47" s="21"/>
      <c r="T47" s="21"/>
      <c r="U47" s="21"/>
      <c r="V47" s="21"/>
      <c r="W47" s="21">
        <v>1801111</v>
      </c>
      <c r="X47" s="21">
        <v>3842841</v>
      </c>
      <c r="Y47" s="21">
        <v>-2041730</v>
      </c>
      <c r="Z47" s="4">
        <v>-53.13</v>
      </c>
      <c r="AA47" s="19">
        <v>14428047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2812428094</v>
      </c>
      <c r="D48" s="44">
        <f>+D28+D32+D38+D42+D47</f>
        <v>0</v>
      </c>
      <c r="E48" s="45">
        <f t="shared" si="9"/>
        <v>2699163622</v>
      </c>
      <c r="F48" s="46">
        <f t="shared" si="9"/>
        <v>2699163622</v>
      </c>
      <c r="G48" s="46">
        <f t="shared" si="9"/>
        <v>192856312</v>
      </c>
      <c r="H48" s="46">
        <f t="shared" si="9"/>
        <v>221524207</v>
      </c>
      <c r="I48" s="46">
        <f t="shared" si="9"/>
        <v>150704575</v>
      </c>
      <c r="J48" s="46">
        <f t="shared" si="9"/>
        <v>565085094</v>
      </c>
      <c r="K48" s="46">
        <f t="shared" si="9"/>
        <v>186843509</v>
      </c>
      <c r="L48" s="46">
        <f t="shared" si="9"/>
        <v>212189557</v>
      </c>
      <c r="M48" s="46">
        <f t="shared" si="9"/>
        <v>177099737</v>
      </c>
      <c r="N48" s="46">
        <f t="shared" si="9"/>
        <v>576132803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1141217897</v>
      </c>
      <c r="X48" s="46">
        <f t="shared" si="9"/>
        <v>1247878592</v>
      </c>
      <c r="Y48" s="46">
        <f t="shared" si="9"/>
        <v>-106660695</v>
      </c>
      <c r="Z48" s="47">
        <f>+IF(X48&lt;&gt;0,+(Y48/X48)*100,0)</f>
        <v>-8.547361552941842</v>
      </c>
      <c r="AA48" s="44">
        <f>+AA28+AA32+AA38+AA42+AA47</f>
        <v>2699163622</v>
      </c>
    </row>
    <row r="49" spans="1:27" ht="12.75">
      <c r="A49" s="14" t="s">
        <v>58</v>
      </c>
      <c r="B49" s="15"/>
      <c r="C49" s="48">
        <f aca="true" t="shared" si="10" ref="C49:Y49">+C25-C48</f>
        <v>221801718</v>
      </c>
      <c r="D49" s="48">
        <f>+D25-D48</f>
        <v>0</v>
      </c>
      <c r="E49" s="49">
        <f t="shared" si="10"/>
        <v>389842938</v>
      </c>
      <c r="F49" s="50">
        <f t="shared" si="10"/>
        <v>389842938</v>
      </c>
      <c r="G49" s="50">
        <f t="shared" si="10"/>
        <v>161870274</v>
      </c>
      <c r="H49" s="50">
        <f t="shared" si="10"/>
        <v>-2521162</v>
      </c>
      <c r="I49" s="50">
        <f t="shared" si="10"/>
        <v>25069671</v>
      </c>
      <c r="J49" s="50">
        <f t="shared" si="10"/>
        <v>184418783</v>
      </c>
      <c r="K49" s="50">
        <f t="shared" si="10"/>
        <v>25827995</v>
      </c>
      <c r="L49" s="50">
        <f t="shared" si="10"/>
        <v>282911</v>
      </c>
      <c r="M49" s="50">
        <f t="shared" si="10"/>
        <v>180080843</v>
      </c>
      <c r="N49" s="50">
        <f t="shared" si="10"/>
        <v>206191749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390610532</v>
      </c>
      <c r="X49" s="50">
        <f>IF(F25=F48,0,X25-X48)</f>
        <v>190990437</v>
      </c>
      <c r="Y49" s="50">
        <f t="shared" si="10"/>
        <v>199620095</v>
      </c>
      <c r="Z49" s="51">
        <f>+IF(X49&lt;&gt;0,+(Y49/X49)*100,0)</f>
        <v>104.51837177586016</v>
      </c>
      <c r="AA49" s="48">
        <f>+AA25-AA48</f>
        <v>389842938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75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400162640</v>
      </c>
      <c r="D5" s="19">
        <f>SUM(D6:D8)</f>
        <v>0</v>
      </c>
      <c r="E5" s="20">
        <f t="shared" si="0"/>
        <v>696793400</v>
      </c>
      <c r="F5" s="21">
        <f t="shared" si="0"/>
        <v>696793400</v>
      </c>
      <c r="G5" s="21">
        <f t="shared" si="0"/>
        <v>102820110</v>
      </c>
      <c r="H5" s="21">
        <f t="shared" si="0"/>
        <v>26892969</v>
      </c>
      <c r="I5" s="21">
        <f t="shared" si="0"/>
        <v>15408934</v>
      </c>
      <c r="J5" s="21">
        <f t="shared" si="0"/>
        <v>145122013</v>
      </c>
      <c r="K5" s="21">
        <f t="shared" si="0"/>
        <v>24544041</v>
      </c>
      <c r="L5" s="21">
        <f t="shared" si="0"/>
        <v>24635327</v>
      </c>
      <c r="M5" s="21">
        <f t="shared" si="0"/>
        <v>96697122</v>
      </c>
      <c r="N5" s="21">
        <f t="shared" si="0"/>
        <v>145876490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290998503</v>
      </c>
      <c r="X5" s="21">
        <f t="shared" si="0"/>
        <v>199954832</v>
      </c>
      <c r="Y5" s="21">
        <f t="shared" si="0"/>
        <v>91043671</v>
      </c>
      <c r="Z5" s="4">
        <f>+IF(X5&lt;&gt;0,+(Y5/X5)*100,0)</f>
        <v>45.53211847363608</v>
      </c>
      <c r="AA5" s="19">
        <f>SUM(AA6:AA8)</f>
        <v>696793400</v>
      </c>
    </row>
    <row r="6" spans="1:27" ht="12.75">
      <c r="A6" s="5" t="s">
        <v>33</v>
      </c>
      <c r="B6" s="3"/>
      <c r="C6" s="22">
        <v>2974084</v>
      </c>
      <c r="D6" s="22"/>
      <c r="E6" s="23"/>
      <c r="F6" s="24"/>
      <c r="G6" s="24">
        <v>1025647</v>
      </c>
      <c r="H6" s="24">
        <v>27363</v>
      </c>
      <c r="I6" s="24">
        <v>32468</v>
      </c>
      <c r="J6" s="24">
        <v>1085478</v>
      </c>
      <c r="K6" s="24">
        <v>27744</v>
      </c>
      <c r="L6" s="24">
        <v>28091</v>
      </c>
      <c r="M6" s="24">
        <v>29616</v>
      </c>
      <c r="N6" s="24">
        <v>85451</v>
      </c>
      <c r="O6" s="24"/>
      <c r="P6" s="24"/>
      <c r="Q6" s="24"/>
      <c r="R6" s="24"/>
      <c r="S6" s="24"/>
      <c r="T6" s="24"/>
      <c r="U6" s="24"/>
      <c r="V6" s="24"/>
      <c r="W6" s="24">
        <v>1170929</v>
      </c>
      <c r="X6" s="24">
        <v>686790</v>
      </c>
      <c r="Y6" s="24">
        <v>484139</v>
      </c>
      <c r="Z6" s="6">
        <v>70.49</v>
      </c>
      <c r="AA6" s="22"/>
    </row>
    <row r="7" spans="1:27" ht="12.75">
      <c r="A7" s="5" t="s">
        <v>34</v>
      </c>
      <c r="B7" s="3"/>
      <c r="C7" s="25">
        <v>396170102</v>
      </c>
      <c r="D7" s="25"/>
      <c r="E7" s="26">
        <v>696793400</v>
      </c>
      <c r="F7" s="27">
        <v>696793400</v>
      </c>
      <c r="G7" s="27">
        <v>101731767</v>
      </c>
      <c r="H7" s="27">
        <v>26805010</v>
      </c>
      <c r="I7" s="27">
        <v>15314649</v>
      </c>
      <c r="J7" s="27">
        <v>143851426</v>
      </c>
      <c r="K7" s="27">
        <v>24454922</v>
      </c>
      <c r="L7" s="27">
        <v>24551297</v>
      </c>
      <c r="M7" s="27">
        <v>96614045</v>
      </c>
      <c r="N7" s="27">
        <v>145620264</v>
      </c>
      <c r="O7" s="27"/>
      <c r="P7" s="27"/>
      <c r="Q7" s="27"/>
      <c r="R7" s="27"/>
      <c r="S7" s="27"/>
      <c r="T7" s="27"/>
      <c r="U7" s="27"/>
      <c r="V7" s="27"/>
      <c r="W7" s="27">
        <v>289471690</v>
      </c>
      <c r="X7" s="27">
        <v>199268042</v>
      </c>
      <c r="Y7" s="27">
        <v>90203648</v>
      </c>
      <c r="Z7" s="7">
        <v>45.27</v>
      </c>
      <c r="AA7" s="25">
        <v>696793400</v>
      </c>
    </row>
    <row r="8" spans="1:27" ht="12.75">
      <c r="A8" s="5" t="s">
        <v>35</v>
      </c>
      <c r="B8" s="3"/>
      <c r="C8" s="22">
        <v>1018454</v>
      </c>
      <c r="D8" s="22"/>
      <c r="E8" s="23"/>
      <c r="F8" s="24"/>
      <c r="G8" s="24">
        <v>62696</v>
      </c>
      <c r="H8" s="24">
        <v>60596</v>
      </c>
      <c r="I8" s="24">
        <v>61817</v>
      </c>
      <c r="J8" s="24">
        <v>185109</v>
      </c>
      <c r="K8" s="24">
        <v>61375</v>
      </c>
      <c r="L8" s="24">
        <v>55939</v>
      </c>
      <c r="M8" s="24">
        <v>53461</v>
      </c>
      <c r="N8" s="24">
        <v>170775</v>
      </c>
      <c r="O8" s="24"/>
      <c r="P8" s="24"/>
      <c r="Q8" s="24"/>
      <c r="R8" s="24"/>
      <c r="S8" s="24"/>
      <c r="T8" s="24"/>
      <c r="U8" s="24"/>
      <c r="V8" s="24"/>
      <c r="W8" s="24">
        <v>355884</v>
      </c>
      <c r="X8" s="24"/>
      <c r="Y8" s="24">
        <v>355884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149845318</v>
      </c>
      <c r="D9" s="19">
        <f>SUM(D10:D14)</f>
        <v>0</v>
      </c>
      <c r="E9" s="20">
        <f t="shared" si="1"/>
        <v>27233000</v>
      </c>
      <c r="F9" s="21">
        <f t="shared" si="1"/>
        <v>27233000</v>
      </c>
      <c r="G9" s="21">
        <f t="shared" si="1"/>
        <v>3868767</v>
      </c>
      <c r="H9" s="21">
        <f t="shared" si="1"/>
        <v>7535431</v>
      </c>
      <c r="I9" s="21">
        <f t="shared" si="1"/>
        <v>11195340</v>
      </c>
      <c r="J9" s="21">
        <f t="shared" si="1"/>
        <v>22599538</v>
      </c>
      <c r="K9" s="21">
        <f t="shared" si="1"/>
        <v>5010850</v>
      </c>
      <c r="L9" s="21">
        <f t="shared" si="1"/>
        <v>3825119</v>
      </c>
      <c r="M9" s="21">
        <f t="shared" si="1"/>
        <v>2735921</v>
      </c>
      <c r="N9" s="21">
        <f t="shared" si="1"/>
        <v>11571890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34171428</v>
      </c>
      <c r="X9" s="21">
        <f t="shared" si="1"/>
        <v>30071862</v>
      </c>
      <c r="Y9" s="21">
        <f t="shared" si="1"/>
        <v>4099566</v>
      </c>
      <c r="Z9" s="4">
        <f>+IF(X9&lt;&gt;0,+(Y9/X9)*100,0)</f>
        <v>13.632564554865276</v>
      </c>
      <c r="AA9" s="19">
        <f>SUM(AA10:AA14)</f>
        <v>27233000</v>
      </c>
    </row>
    <row r="10" spans="1:27" ht="12.75">
      <c r="A10" s="5" t="s">
        <v>37</v>
      </c>
      <c r="B10" s="3"/>
      <c r="C10" s="22">
        <v>16218879</v>
      </c>
      <c r="D10" s="22"/>
      <c r="E10" s="23"/>
      <c r="F10" s="24"/>
      <c r="G10" s="24">
        <v>113545</v>
      </c>
      <c r="H10" s="24">
        <v>3557755</v>
      </c>
      <c r="I10" s="24">
        <v>8055823</v>
      </c>
      <c r="J10" s="24">
        <v>11727123</v>
      </c>
      <c r="K10" s="24">
        <v>65425</v>
      </c>
      <c r="L10" s="24">
        <v>59606</v>
      </c>
      <c r="M10" s="24">
        <v>28350</v>
      </c>
      <c r="N10" s="24">
        <v>153381</v>
      </c>
      <c r="O10" s="24"/>
      <c r="P10" s="24"/>
      <c r="Q10" s="24"/>
      <c r="R10" s="24"/>
      <c r="S10" s="24"/>
      <c r="T10" s="24"/>
      <c r="U10" s="24"/>
      <c r="V10" s="24"/>
      <c r="W10" s="24">
        <v>11880504</v>
      </c>
      <c r="X10" s="24">
        <v>6584845</v>
      </c>
      <c r="Y10" s="24">
        <v>5295659</v>
      </c>
      <c r="Z10" s="6">
        <v>80.42</v>
      </c>
      <c r="AA10" s="22"/>
    </row>
    <row r="11" spans="1:27" ht="12.75">
      <c r="A11" s="5" t="s">
        <v>38</v>
      </c>
      <c r="B11" s="3"/>
      <c r="C11" s="22">
        <v>213181</v>
      </c>
      <c r="D11" s="22"/>
      <c r="E11" s="23"/>
      <c r="F11" s="24"/>
      <c r="G11" s="24">
        <v>21649</v>
      </c>
      <c r="H11" s="24">
        <v>17287</v>
      </c>
      <c r="I11" s="24">
        <v>22422</v>
      </c>
      <c r="J11" s="24">
        <v>61358</v>
      </c>
      <c r="K11" s="24">
        <v>36458</v>
      </c>
      <c r="L11" s="24">
        <v>22405</v>
      </c>
      <c r="M11" s="24">
        <v>6012</v>
      </c>
      <c r="N11" s="24">
        <v>64875</v>
      </c>
      <c r="O11" s="24"/>
      <c r="P11" s="24"/>
      <c r="Q11" s="24"/>
      <c r="R11" s="24"/>
      <c r="S11" s="24"/>
      <c r="T11" s="24"/>
      <c r="U11" s="24"/>
      <c r="V11" s="24"/>
      <c r="W11" s="24">
        <v>126233</v>
      </c>
      <c r="X11" s="24"/>
      <c r="Y11" s="24">
        <v>126233</v>
      </c>
      <c r="Z11" s="6">
        <v>0</v>
      </c>
      <c r="AA11" s="22"/>
    </row>
    <row r="12" spans="1:27" ht="12.75">
      <c r="A12" s="5" t="s">
        <v>39</v>
      </c>
      <c r="B12" s="3"/>
      <c r="C12" s="22">
        <v>50429972</v>
      </c>
      <c r="D12" s="22"/>
      <c r="E12" s="23">
        <v>27233000</v>
      </c>
      <c r="F12" s="24">
        <v>27233000</v>
      </c>
      <c r="G12" s="24">
        <v>3630434</v>
      </c>
      <c r="H12" s="24">
        <v>3862408</v>
      </c>
      <c r="I12" s="24">
        <v>3018890</v>
      </c>
      <c r="J12" s="24">
        <v>10511732</v>
      </c>
      <c r="K12" s="24">
        <v>4809892</v>
      </c>
      <c r="L12" s="24">
        <v>3646365</v>
      </c>
      <c r="M12" s="24">
        <v>2604977</v>
      </c>
      <c r="N12" s="24">
        <v>11061234</v>
      </c>
      <c r="O12" s="24"/>
      <c r="P12" s="24"/>
      <c r="Q12" s="24"/>
      <c r="R12" s="24"/>
      <c r="S12" s="24"/>
      <c r="T12" s="24"/>
      <c r="U12" s="24"/>
      <c r="V12" s="24"/>
      <c r="W12" s="24">
        <v>21572966</v>
      </c>
      <c r="X12" s="24">
        <v>23487017</v>
      </c>
      <c r="Y12" s="24">
        <v>-1914051</v>
      </c>
      <c r="Z12" s="6">
        <v>-8.15</v>
      </c>
      <c r="AA12" s="22">
        <v>27233000</v>
      </c>
    </row>
    <row r="13" spans="1:27" ht="12.75">
      <c r="A13" s="5" t="s">
        <v>40</v>
      </c>
      <c r="B13" s="3"/>
      <c r="C13" s="22">
        <v>82983286</v>
      </c>
      <c r="D13" s="22"/>
      <c r="E13" s="23"/>
      <c r="F13" s="24"/>
      <c r="G13" s="24">
        <v>103139</v>
      </c>
      <c r="H13" s="24">
        <v>97981</v>
      </c>
      <c r="I13" s="24">
        <v>98205</v>
      </c>
      <c r="J13" s="24">
        <v>299325</v>
      </c>
      <c r="K13" s="24">
        <v>99075</v>
      </c>
      <c r="L13" s="24">
        <v>96743</v>
      </c>
      <c r="M13" s="24">
        <v>96582</v>
      </c>
      <c r="N13" s="24">
        <v>292400</v>
      </c>
      <c r="O13" s="24"/>
      <c r="P13" s="24"/>
      <c r="Q13" s="24"/>
      <c r="R13" s="24"/>
      <c r="S13" s="24"/>
      <c r="T13" s="24"/>
      <c r="U13" s="24"/>
      <c r="V13" s="24"/>
      <c r="W13" s="24">
        <v>591725</v>
      </c>
      <c r="X13" s="24"/>
      <c r="Y13" s="24">
        <v>591725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109976600</v>
      </c>
      <c r="D15" s="19">
        <f>SUM(D16:D18)</f>
        <v>0</v>
      </c>
      <c r="E15" s="20">
        <f t="shared" si="2"/>
        <v>26900000</v>
      </c>
      <c r="F15" s="21">
        <f t="shared" si="2"/>
        <v>26900000</v>
      </c>
      <c r="G15" s="21">
        <f t="shared" si="2"/>
        <v>43720</v>
      </c>
      <c r="H15" s="21">
        <f t="shared" si="2"/>
        <v>20858219</v>
      </c>
      <c r="I15" s="21">
        <f t="shared" si="2"/>
        <v>26313189</v>
      </c>
      <c r="J15" s="21">
        <f t="shared" si="2"/>
        <v>47215128</v>
      </c>
      <c r="K15" s="21">
        <f t="shared" si="2"/>
        <v>15277362</v>
      </c>
      <c r="L15" s="21">
        <f t="shared" si="2"/>
        <v>30251168</v>
      </c>
      <c r="M15" s="21">
        <f t="shared" si="2"/>
        <v>3527373</v>
      </c>
      <c r="N15" s="21">
        <f t="shared" si="2"/>
        <v>49055903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96271031</v>
      </c>
      <c r="X15" s="21">
        <f t="shared" si="2"/>
        <v>123055496</v>
      </c>
      <c r="Y15" s="21">
        <f t="shared" si="2"/>
        <v>-26784465</v>
      </c>
      <c r="Z15" s="4">
        <f>+IF(X15&lt;&gt;0,+(Y15/X15)*100,0)</f>
        <v>-21.76616719337753</v>
      </c>
      <c r="AA15" s="19">
        <f>SUM(AA16:AA18)</f>
        <v>26900000</v>
      </c>
    </row>
    <row r="16" spans="1:27" ht="12.75">
      <c r="A16" s="5" t="s">
        <v>43</v>
      </c>
      <c r="B16" s="3"/>
      <c r="C16" s="22">
        <v>109976600</v>
      </c>
      <c r="D16" s="22"/>
      <c r="E16" s="23"/>
      <c r="F16" s="24"/>
      <c r="G16" s="24">
        <v>43720</v>
      </c>
      <c r="H16" s="24">
        <v>20858219</v>
      </c>
      <c r="I16" s="24">
        <v>26313189</v>
      </c>
      <c r="J16" s="24">
        <v>47215128</v>
      </c>
      <c r="K16" s="24">
        <v>15277362</v>
      </c>
      <c r="L16" s="24">
        <v>30251168</v>
      </c>
      <c r="M16" s="24">
        <v>3527373</v>
      </c>
      <c r="N16" s="24">
        <v>49055903</v>
      </c>
      <c r="O16" s="24"/>
      <c r="P16" s="24"/>
      <c r="Q16" s="24"/>
      <c r="R16" s="24"/>
      <c r="S16" s="24"/>
      <c r="T16" s="24"/>
      <c r="U16" s="24"/>
      <c r="V16" s="24"/>
      <c r="W16" s="24">
        <v>96271031</v>
      </c>
      <c r="X16" s="24">
        <v>123055496</v>
      </c>
      <c r="Y16" s="24">
        <v>-26784465</v>
      </c>
      <c r="Z16" s="6">
        <v>-21.77</v>
      </c>
      <c r="AA16" s="22"/>
    </row>
    <row r="17" spans="1:27" ht="12.75">
      <c r="A17" s="5" t="s">
        <v>44</v>
      </c>
      <c r="B17" s="3"/>
      <c r="C17" s="22"/>
      <c r="D17" s="22"/>
      <c r="E17" s="23">
        <v>26900000</v>
      </c>
      <c r="F17" s="24">
        <v>26900000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26900000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630774315</v>
      </c>
      <c r="D19" s="19">
        <f>SUM(D20:D23)</f>
        <v>0</v>
      </c>
      <c r="E19" s="20">
        <f t="shared" si="3"/>
        <v>655291000</v>
      </c>
      <c r="F19" s="21">
        <f t="shared" si="3"/>
        <v>655291000</v>
      </c>
      <c r="G19" s="21">
        <f t="shared" si="3"/>
        <v>57880610</v>
      </c>
      <c r="H19" s="21">
        <f t="shared" si="3"/>
        <v>60172199</v>
      </c>
      <c r="I19" s="21">
        <f t="shared" si="3"/>
        <v>60471515</v>
      </c>
      <c r="J19" s="21">
        <f t="shared" si="3"/>
        <v>178524324</v>
      </c>
      <c r="K19" s="21">
        <f t="shared" si="3"/>
        <v>63320717</v>
      </c>
      <c r="L19" s="21">
        <f t="shared" si="3"/>
        <v>71557427</v>
      </c>
      <c r="M19" s="21">
        <f t="shared" si="3"/>
        <v>61815098</v>
      </c>
      <c r="N19" s="21">
        <f t="shared" si="3"/>
        <v>196693242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375217566</v>
      </c>
      <c r="X19" s="21">
        <f t="shared" si="3"/>
        <v>408350884</v>
      </c>
      <c r="Y19" s="21">
        <f t="shared" si="3"/>
        <v>-33133318</v>
      </c>
      <c r="Z19" s="4">
        <f>+IF(X19&lt;&gt;0,+(Y19/X19)*100,0)</f>
        <v>-8.113933212398775</v>
      </c>
      <c r="AA19" s="19">
        <f>SUM(AA20:AA23)</f>
        <v>655291000</v>
      </c>
    </row>
    <row r="20" spans="1:27" ht="12.75">
      <c r="A20" s="5" t="s">
        <v>47</v>
      </c>
      <c r="B20" s="3"/>
      <c r="C20" s="22">
        <v>249190977</v>
      </c>
      <c r="D20" s="22"/>
      <c r="E20" s="23">
        <v>273707000</v>
      </c>
      <c r="F20" s="24">
        <v>273707000</v>
      </c>
      <c r="G20" s="24">
        <v>22663756</v>
      </c>
      <c r="H20" s="24">
        <v>25546026</v>
      </c>
      <c r="I20" s="24">
        <v>21610470</v>
      </c>
      <c r="J20" s="24">
        <v>69820252</v>
      </c>
      <c r="K20" s="24">
        <v>21917003</v>
      </c>
      <c r="L20" s="24">
        <v>28226827</v>
      </c>
      <c r="M20" s="24">
        <v>19634350</v>
      </c>
      <c r="N20" s="24">
        <v>69778180</v>
      </c>
      <c r="O20" s="24"/>
      <c r="P20" s="24"/>
      <c r="Q20" s="24"/>
      <c r="R20" s="24"/>
      <c r="S20" s="24"/>
      <c r="T20" s="24"/>
      <c r="U20" s="24"/>
      <c r="V20" s="24"/>
      <c r="W20" s="24">
        <v>139598432</v>
      </c>
      <c r="X20" s="24">
        <v>155738252</v>
      </c>
      <c r="Y20" s="24">
        <v>-16139820</v>
      </c>
      <c r="Z20" s="6">
        <v>-10.36</v>
      </c>
      <c r="AA20" s="22">
        <v>273707000</v>
      </c>
    </row>
    <row r="21" spans="1:27" ht="12.75">
      <c r="A21" s="5" t="s">
        <v>48</v>
      </c>
      <c r="B21" s="3"/>
      <c r="C21" s="22">
        <v>266535168</v>
      </c>
      <c r="D21" s="22"/>
      <c r="E21" s="23">
        <v>294017000</v>
      </c>
      <c r="F21" s="24">
        <v>294017000</v>
      </c>
      <c r="G21" s="24">
        <v>24888996</v>
      </c>
      <c r="H21" s="24">
        <v>24294873</v>
      </c>
      <c r="I21" s="24">
        <v>28212152</v>
      </c>
      <c r="J21" s="24">
        <v>77396021</v>
      </c>
      <c r="K21" s="24">
        <v>30857757</v>
      </c>
      <c r="L21" s="24">
        <v>32558466</v>
      </c>
      <c r="M21" s="24">
        <v>31240891</v>
      </c>
      <c r="N21" s="24">
        <v>94657114</v>
      </c>
      <c r="O21" s="24"/>
      <c r="P21" s="24"/>
      <c r="Q21" s="24"/>
      <c r="R21" s="24"/>
      <c r="S21" s="24"/>
      <c r="T21" s="24"/>
      <c r="U21" s="24"/>
      <c r="V21" s="24"/>
      <c r="W21" s="24">
        <v>172053135</v>
      </c>
      <c r="X21" s="24">
        <v>178832937</v>
      </c>
      <c r="Y21" s="24">
        <v>-6779802</v>
      </c>
      <c r="Z21" s="6">
        <v>-3.79</v>
      </c>
      <c r="AA21" s="22">
        <v>294017000</v>
      </c>
    </row>
    <row r="22" spans="1:27" ht="12.75">
      <c r="A22" s="5" t="s">
        <v>49</v>
      </c>
      <c r="B22" s="3"/>
      <c r="C22" s="25">
        <v>49872041</v>
      </c>
      <c r="D22" s="25"/>
      <c r="E22" s="26">
        <v>29090000</v>
      </c>
      <c r="F22" s="27">
        <v>29090000</v>
      </c>
      <c r="G22" s="27">
        <v>4373733</v>
      </c>
      <c r="H22" s="27">
        <v>4429859</v>
      </c>
      <c r="I22" s="27">
        <v>4719057</v>
      </c>
      <c r="J22" s="27">
        <v>13522649</v>
      </c>
      <c r="K22" s="27">
        <v>4829685</v>
      </c>
      <c r="L22" s="27">
        <v>4957572</v>
      </c>
      <c r="M22" s="27">
        <v>5015199</v>
      </c>
      <c r="N22" s="27">
        <v>14802456</v>
      </c>
      <c r="O22" s="27"/>
      <c r="P22" s="27"/>
      <c r="Q22" s="27"/>
      <c r="R22" s="27"/>
      <c r="S22" s="27"/>
      <c r="T22" s="27"/>
      <c r="U22" s="27"/>
      <c r="V22" s="27"/>
      <c r="W22" s="27">
        <v>28325105</v>
      </c>
      <c r="X22" s="27">
        <v>30699247</v>
      </c>
      <c r="Y22" s="27">
        <v>-2374142</v>
      </c>
      <c r="Z22" s="7">
        <v>-7.73</v>
      </c>
      <c r="AA22" s="25">
        <v>29090000</v>
      </c>
    </row>
    <row r="23" spans="1:27" ht="12.75">
      <c r="A23" s="5" t="s">
        <v>50</v>
      </c>
      <c r="B23" s="3"/>
      <c r="C23" s="22">
        <v>65176129</v>
      </c>
      <c r="D23" s="22"/>
      <c r="E23" s="23">
        <v>58477000</v>
      </c>
      <c r="F23" s="24">
        <v>58477000</v>
      </c>
      <c r="G23" s="24">
        <v>5954125</v>
      </c>
      <c r="H23" s="24">
        <v>5901441</v>
      </c>
      <c r="I23" s="24">
        <v>5929836</v>
      </c>
      <c r="J23" s="24">
        <v>17785402</v>
      </c>
      <c r="K23" s="24">
        <v>5716272</v>
      </c>
      <c r="L23" s="24">
        <v>5814562</v>
      </c>
      <c r="M23" s="24">
        <v>5924658</v>
      </c>
      <c r="N23" s="24">
        <v>17455492</v>
      </c>
      <c r="O23" s="24"/>
      <c r="P23" s="24"/>
      <c r="Q23" s="24"/>
      <c r="R23" s="24"/>
      <c r="S23" s="24"/>
      <c r="T23" s="24"/>
      <c r="U23" s="24"/>
      <c r="V23" s="24"/>
      <c r="W23" s="24">
        <v>35240894</v>
      </c>
      <c r="X23" s="24">
        <v>43080448</v>
      </c>
      <c r="Y23" s="24">
        <v>-7839554</v>
      </c>
      <c r="Z23" s="6">
        <v>-18.2</v>
      </c>
      <c r="AA23" s="22">
        <v>58477000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1290758873</v>
      </c>
      <c r="D25" s="44">
        <f>+D5+D9+D15+D19+D24</f>
        <v>0</v>
      </c>
      <c r="E25" s="45">
        <f t="shared" si="4"/>
        <v>1406217400</v>
      </c>
      <c r="F25" s="46">
        <f t="shared" si="4"/>
        <v>1406217400</v>
      </c>
      <c r="G25" s="46">
        <f t="shared" si="4"/>
        <v>164613207</v>
      </c>
      <c r="H25" s="46">
        <f t="shared" si="4"/>
        <v>115458818</v>
      </c>
      <c r="I25" s="46">
        <f t="shared" si="4"/>
        <v>113388978</v>
      </c>
      <c r="J25" s="46">
        <f t="shared" si="4"/>
        <v>393461003</v>
      </c>
      <c r="K25" s="46">
        <f t="shared" si="4"/>
        <v>108152970</v>
      </c>
      <c r="L25" s="46">
        <f t="shared" si="4"/>
        <v>130269041</v>
      </c>
      <c r="M25" s="46">
        <f t="shared" si="4"/>
        <v>164775514</v>
      </c>
      <c r="N25" s="46">
        <f t="shared" si="4"/>
        <v>403197525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796658528</v>
      </c>
      <c r="X25" s="46">
        <f t="shared" si="4"/>
        <v>761433074</v>
      </c>
      <c r="Y25" s="46">
        <f t="shared" si="4"/>
        <v>35225454</v>
      </c>
      <c r="Z25" s="47">
        <f>+IF(X25&lt;&gt;0,+(Y25/X25)*100,0)</f>
        <v>4.626204876411764</v>
      </c>
      <c r="AA25" s="44">
        <f>+AA5+AA9+AA15+AA19+AA24</f>
        <v>1406217400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600737186</v>
      </c>
      <c r="D28" s="19">
        <f>SUM(D29:D31)</f>
        <v>0</v>
      </c>
      <c r="E28" s="20">
        <f t="shared" si="5"/>
        <v>490031999</v>
      </c>
      <c r="F28" s="21">
        <f t="shared" si="5"/>
        <v>490031999</v>
      </c>
      <c r="G28" s="21">
        <f t="shared" si="5"/>
        <v>11964855</v>
      </c>
      <c r="H28" s="21">
        <f t="shared" si="5"/>
        <v>42596815</v>
      </c>
      <c r="I28" s="21">
        <f t="shared" si="5"/>
        <v>45998773</v>
      </c>
      <c r="J28" s="21">
        <f t="shared" si="5"/>
        <v>100560443</v>
      </c>
      <c r="K28" s="21">
        <f t="shared" si="5"/>
        <v>49105463</v>
      </c>
      <c r="L28" s="21">
        <f t="shared" si="5"/>
        <v>45893971</v>
      </c>
      <c r="M28" s="21">
        <f t="shared" si="5"/>
        <v>83680943</v>
      </c>
      <c r="N28" s="21">
        <f t="shared" si="5"/>
        <v>178680377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279240820</v>
      </c>
      <c r="X28" s="21">
        <f t="shared" si="5"/>
        <v>256275255</v>
      </c>
      <c r="Y28" s="21">
        <f t="shared" si="5"/>
        <v>22965565</v>
      </c>
      <c r="Z28" s="4">
        <f>+IF(X28&lt;&gt;0,+(Y28/X28)*100,0)</f>
        <v>8.961288517691651</v>
      </c>
      <c r="AA28" s="19">
        <f>SUM(AA29:AA31)</f>
        <v>490031999</v>
      </c>
    </row>
    <row r="29" spans="1:27" ht="12.75">
      <c r="A29" s="5" t="s">
        <v>33</v>
      </c>
      <c r="B29" s="3"/>
      <c r="C29" s="22">
        <v>81782513</v>
      </c>
      <c r="D29" s="22"/>
      <c r="E29" s="23">
        <v>47619057</v>
      </c>
      <c r="F29" s="24">
        <v>47619057</v>
      </c>
      <c r="G29" s="24">
        <v>4258115</v>
      </c>
      <c r="H29" s="24">
        <v>4767695</v>
      </c>
      <c r="I29" s="24">
        <v>4478432</v>
      </c>
      <c r="J29" s="24">
        <v>13504242</v>
      </c>
      <c r="K29" s="24">
        <v>4362473</v>
      </c>
      <c r="L29" s="24">
        <v>7600300</v>
      </c>
      <c r="M29" s="24">
        <v>4237978</v>
      </c>
      <c r="N29" s="24">
        <v>16200751</v>
      </c>
      <c r="O29" s="24"/>
      <c r="P29" s="24"/>
      <c r="Q29" s="24"/>
      <c r="R29" s="24"/>
      <c r="S29" s="24"/>
      <c r="T29" s="24"/>
      <c r="U29" s="24"/>
      <c r="V29" s="24"/>
      <c r="W29" s="24">
        <v>29704993</v>
      </c>
      <c r="X29" s="24">
        <v>40898710</v>
      </c>
      <c r="Y29" s="24">
        <v>-11193717</v>
      </c>
      <c r="Z29" s="6">
        <v>-27.37</v>
      </c>
      <c r="AA29" s="22">
        <v>47619057</v>
      </c>
    </row>
    <row r="30" spans="1:27" ht="12.75">
      <c r="A30" s="5" t="s">
        <v>34</v>
      </c>
      <c r="B30" s="3"/>
      <c r="C30" s="25">
        <v>347734523</v>
      </c>
      <c r="D30" s="25"/>
      <c r="E30" s="26">
        <v>372339588</v>
      </c>
      <c r="F30" s="27">
        <v>372339588</v>
      </c>
      <c r="G30" s="27">
        <v>3130684</v>
      </c>
      <c r="H30" s="27">
        <v>29500707</v>
      </c>
      <c r="I30" s="27">
        <v>31072384</v>
      </c>
      <c r="J30" s="27">
        <v>63703775</v>
      </c>
      <c r="K30" s="27">
        <v>29272442</v>
      </c>
      <c r="L30" s="27">
        <v>31277572</v>
      </c>
      <c r="M30" s="27">
        <v>71420193</v>
      </c>
      <c r="N30" s="27">
        <v>131970207</v>
      </c>
      <c r="O30" s="27"/>
      <c r="P30" s="27"/>
      <c r="Q30" s="27"/>
      <c r="R30" s="27"/>
      <c r="S30" s="27"/>
      <c r="T30" s="27"/>
      <c r="U30" s="27"/>
      <c r="V30" s="27"/>
      <c r="W30" s="27">
        <v>195673982</v>
      </c>
      <c r="X30" s="27">
        <v>207769924</v>
      </c>
      <c r="Y30" s="27">
        <v>-12095942</v>
      </c>
      <c r="Z30" s="7">
        <v>-5.82</v>
      </c>
      <c r="AA30" s="25">
        <v>372339588</v>
      </c>
    </row>
    <row r="31" spans="1:27" ht="12.75">
      <c r="A31" s="5" t="s">
        <v>35</v>
      </c>
      <c r="B31" s="3"/>
      <c r="C31" s="22">
        <v>171220150</v>
      </c>
      <c r="D31" s="22"/>
      <c r="E31" s="23">
        <v>70073354</v>
      </c>
      <c r="F31" s="24">
        <v>70073354</v>
      </c>
      <c r="G31" s="24">
        <v>4576056</v>
      </c>
      <c r="H31" s="24">
        <v>8328413</v>
      </c>
      <c r="I31" s="24">
        <v>10447957</v>
      </c>
      <c r="J31" s="24">
        <v>23352426</v>
      </c>
      <c r="K31" s="24">
        <v>15470548</v>
      </c>
      <c r="L31" s="24">
        <v>7016099</v>
      </c>
      <c r="M31" s="24">
        <v>8022772</v>
      </c>
      <c r="N31" s="24">
        <v>30509419</v>
      </c>
      <c r="O31" s="24"/>
      <c r="P31" s="24"/>
      <c r="Q31" s="24"/>
      <c r="R31" s="24"/>
      <c r="S31" s="24"/>
      <c r="T31" s="24"/>
      <c r="U31" s="24"/>
      <c r="V31" s="24"/>
      <c r="W31" s="24">
        <v>53861845</v>
      </c>
      <c r="X31" s="24">
        <v>7606621</v>
      </c>
      <c r="Y31" s="24">
        <v>46255224</v>
      </c>
      <c r="Z31" s="6">
        <v>608.09</v>
      </c>
      <c r="AA31" s="22">
        <v>70073354</v>
      </c>
    </row>
    <row r="32" spans="1:27" ht="12.75">
      <c r="A32" s="2" t="s">
        <v>36</v>
      </c>
      <c r="B32" s="3"/>
      <c r="C32" s="19">
        <f aca="true" t="shared" si="6" ref="C32:Y32">SUM(C33:C37)</f>
        <v>106900253</v>
      </c>
      <c r="D32" s="19">
        <f>SUM(D33:D37)</f>
        <v>0</v>
      </c>
      <c r="E32" s="20">
        <f t="shared" si="6"/>
        <v>64590393</v>
      </c>
      <c r="F32" s="21">
        <f t="shared" si="6"/>
        <v>64590393</v>
      </c>
      <c r="G32" s="21">
        <f t="shared" si="6"/>
        <v>6322317</v>
      </c>
      <c r="H32" s="21">
        <f t="shared" si="6"/>
        <v>7187642</v>
      </c>
      <c r="I32" s="21">
        <f t="shared" si="6"/>
        <v>9431750</v>
      </c>
      <c r="J32" s="21">
        <f t="shared" si="6"/>
        <v>22941709</v>
      </c>
      <c r="K32" s="21">
        <f t="shared" si="6"/>
        <v>8060155</v>
      </c>
      <c r="L32" s="21">
        <f t="shared" si="6"/>
        <v>7302279</v>
      </c>
      <c r="M32" s="21">
        <f t="shared" si="6"/>
        <v>7003534</v>
      </c>
      <c r="N32" s="21">
        <f t="shared" si="6"/>
        <v>22365968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45307677</v>
      </c>
      <c r="X32" s="21">
        <f t="shared" si="6"/>
        <v>57368484</v>
      </c>
      <c r="Y32" s="21">
        <f t="shared" si="6"/>
        <v>-12060807</v>
      </c>
      <c r="Z32" s="4">
        <f>+IF(X32&lt;&gt;0,+(Y32/X32)*100,0)</f>
        <v>-21.023401977991956</v>
      </c>
      <c r="AA32" s="19">
        <f>SUM(AA33:AA37)</f>
        <v>64590393</v>
      </c>
    </row>
    <row r="33" spans="1:27" ht="12.75">
      <c r="A33" s="5" t="s">
        <v>37</v>
      </c>
      <c r="B33" s="3"/>
      <c r="C33" s="22">
        <v>9995569</v>
      </c>
      <c r="D33" s="22"/>
      <c r="E33" s="23">
        <v>9912830</v>
      </c>
      <c r="F33" s="24">
        <v>9912830</v>
      </c>
      <c r="G33" s="24">
        <v>1346634</v>
      </c>
      <c r="H33" s="24">
        <v>1370379</v>
      </c>
      <c r="I33" s="24">
        <v>1938990</v>
      </c>
      <c r="J33" s="24">
        <v>4656003</v>
      </c>
      <c r="K33" s="24">
        <v>1933887</v>
      </c>
      <c r="L33" s="24">
        <v>2124709</v>
      </c>
      <c r="M33" s="24">
        <v>1847735</v>
      </c>
      <c r="N33" s="24">
        <v>5906331</v>
      </c>
      <c r="O33" s="24"/>
      <c r="P33" s="24"/>
      <c r="Q33" s="24"/>
      <c r="R33" s="24"/>
      <c r="S33" s="24"/>
      <c r="T33" s="24"/>
      <c r="U33" s="24"/>
      <c r="V33" s="24"/>
      <c r="W33" s="24">
        <v>10562334</v>
      </c>
      <c r="X33" s="24">
        <v>14977019</v>
      </c>
      <c r="Y33" s="24">
        <v>-4414685</v>
      </c>
      <c r="Z33" s="6">
        <v>-29.48</v>
      </c>
      <c r="AA33" s="22">
        <v>9912830</v>
      </c>
    </row>
    <row r="34" spans="1:27" ht="12.75">
      <c r="A34" s="5" t="s">
        <v>38</v>
      </c>
      <c r="B34" s="3"/>
      <c r="C34" s="22">
        <v>23183958</v>
      </c>
      <c r="D34" s="22"/>
      <c r="E34" s="23">
        <v>20610348</v>
      </c>
      <c r="F34" s="24">
        <v>20610348</v>
      </c>
      <c r="G34" s="24">
        <v>1657365</v>
      </c>
      <c r="H34" s="24">
        <v>2073842</v>
      </c>
      <c r="I34" s="24">
        <v>1918008</v>
      </c>
      <c r="J34" s="24">
        <v>5649215</v>
      </c>
      <c r="K34" s="24">
        <v>1935772</v>
      </c>
      <c r="L34" s="24">
        <v>1864401</v>
      </c>
      <c r="M34" s="24">
        <v>2194939</v>
      </c>
      <c r="N34" s="24">
        <v>5995112</v>
      </c>
      <c r="O34" s="24"/>
      <c r="P34" s="24"/>
      <c r="Q34" s="24"/>
      <c r="R34" s="24"/>
      <c r="S34" s="24"/>
      <c r="T34" s="24"/>
      <c r="U34" s="24"/>
      <c r="V34" s="24"/>
      <c r="W34" s="24">
        <v>11644327</v>
      </c>
      <c r="X34" s="24">
        <v>11155479</v>
      </c>
      <c r="Y34" s="24">
        <v>488848</v>
      </c>
      <c r="Z34" s="6">
        <v>4.38</v>
      </c>
      <c r="AA34" s="22">
        <v>20610348</v>
      </c>
    </row>
    <row r="35" spans="1:27" ht="12.75">
      <c r="A35" s="5" t="s">
        <v>39</v>
      </c>
      <c r="B35" s="3"/>
      <c r="C35" s="22">
        <v>67572996</v>
      </c>
      <c r="D35" s="22"/>
      <c r="E35" s="23">
        <v>28120254</v>
      </c>
      <c r="F35" s="24">
        <v>28120254</v>
      </c>
      <c r="G35" s="24">
        <v>2762835</v>
      </c>
      <c r="H35" s="24">
        <v>3151770</v>
      </c>
      <c r="I35" s="24">
        <v>5035820</v>
      </c>
      <c r="J35" s="24">
        <v>10950425</v>
      </c>
      <c r="K35" s="24">
        <v>3682750</v>
      </c>
      <c r="L35" s="24">
        <v>2788171</v>
      </c>
      <c r="M35" s="24">
        <v>2392556</v>
      </c>
      <c r="N35" s="24">
        <v>8863477</v>
      </c>
      <c r="O35" s="24"/>
      <c r="P35" s="24"/>
      <c r="Q35" s="24"/>
      <c r="R35" s="24"/>
      <c r="S35" s="24"/>
      <c r="T35" s="24"/>
      <c r="U35" s="24"/>
      <c r="V35" s="24"/>
      <c r="W35" s="24">
        <v>19813902</v>
      </c>
      <c r="X35" s="24">
        <v>28731935</v>
      </c>
      <c r="Y35" s="24">
        <v>-8918033</v>
      </c>
      <c r="Z35" s="6">
        <v>-31.04</v>
      </c>
      <c r="AA35" s="22">
        <v>28120254</v>
      </c>
    </row>
    <row r="36" spans="1:27" ht="12.75">
      <c r="A36" s="5" t="s">
        <v>40</v>
      </c>
      <c r="B36" s="3"/>
      <c r="C36" s="22">
        <v>4733125</v>
      </c>
      <c r="D36" s="22"/>
      <c r="E36" s="23">
        <v>5343607</v>
      </c>
      <c r="F36" s="24">
        <v>5343607</v>
      </c>
      <c r="G36" s="24">
        <v>472337</v>
      </c>
      <c r="H36" s="24">
        <v>479865</v>
      </c>
      <c r="I36" s="24">
        <v>427596</v>
      </c>
      <c r="J36" s="24">
        <v>1379798</v>
      </c>
      <c r="K36" s="24">
        <v>395960</v>
      </c>
      <c r="L36" s="24">
        <v>413212</v>
      </c>
      <c r="M36" s="24">
        <v>450590</v>
      </c>
      <c r="N36" s="24">
        <v>1259762</v>
      </c>
      <c r="O36" s="24"/>
      <c r="P36" s="24"/>
      <c r="Q36" s="24"/>
      <c r="R36" s="24"/>
      <c r="S36" s="24"/>
      <c r="T36" s="24"/>
      <c r="U36" s="24"/>
      <c r="V36" s="24"/>
      <c r="W36" s="24">
        <v>2639560</v>
      </c>
      <c r="X36" s="24">
        <v>2453771</v>
      </c>
      <c r="Y36" s="24">
        <v>185789</v>
      </c>
      <c r="Z36" s="6">
        <v>7.57</v>
      </c>
      <c r="AA36" s="22">
        <v>5343607</v>
      </c>
    </row>
    <row r="37" spans="1:27" ht="12.75">
      <c r="A37" s="5" t="s">
        <v>41</v>
      </c>
      <c r="B37" s="3"/>
      <c r="C37" s="25">
        <v>1414605</v>
      </c>
      <c r="D37" s="25"/>
      <c r="E37" s="26">
        <v>603354</v>
      </c>
      <c r="F37" s="27">
        <v>603354</v>
      </c>
      <c r="G37" s="27">
        <v>83146</v>
      </c>
      <c r="H37" s="27">
        <v>111786</v>
      </c>
      <c r="I37" s="27">
        <v>111336</v>
      </c>
      <c r="J37" s="27">
        <v>306268</v>
      </c>
      <c r="K37" s="27">
        <v>111786</v>
      </c>
      <c r="L37" s="27">
        <v>111786</v>
      </c>
      <c r="M37" s="27">
        <v>117714</v>
      </c>
      <c r="N37" s="27">
        <v>341286</v>
      </c>
      <c r="O37" s="27"/>
      <c r="P37" s="27"/>
      <c r="Q37" s="27"/>
      <c r="R37" s="27"/>
      <c r="S37" s="27"/>
      <c r="T37" s="27"/>
      <c r="U37" s="27"/>
      <c r="V37" s="27"/>
      <c r="W37" s="27">
        <v>647554</v>
      </c>
      <c r="X37" s="27">
        <v>50280</v>
      </c>
      <c r="Y37" s="27">
        <v>597274</v>
      </c>
      <c r="Z37" s="7">
        <v>1187.9</v>
      </c>
      <c r="AA37" s="25">
        <v>603354</v>
      </c>
    </row>
    <row r="38" spans="1:27" ht="12.75">
      <c r="A38" s="2" t="s">
        <v>42</v>
      </c>
      <c r="B38" s="8"/>
      <c r="C38" s="19">
        <f aca="true" t="shared" si="7" ref="C38:Y38">SUM(C39:C41)</f>
        <v>83884044</v>
      </c>
      <c r="D38" s="19">
        <f>SUM(D39:D41)</f>
        <v>0</v>
      </c>
      <c r="E38" s="20">
        <f t="shared" si="7"/>
        <v>24479763</v>
      </c>
      <c r="F38" s="21">
        <f t="shared" si="7"/>
        <v>24479763</v>
      </c>
      <c r="G38" s="21">
        <f t="shared" si="7"/>
        <v>2060425</v>
      </c>
      <c r="H38" s="21">
        <f t="shared" si="7"/>
        <v>1140375</v>
      </c>
      <c r="I38" s="21">
        <f t="shared" si="7"/>
        <v>2067512</v>
      </c>
      <c r="J38" s="21">
        <f t="shared" si="7"/>
        <v>5268312</v>
      </c>
      <c r="K38" s="21">
        <f t="shared" si="7"/>
        <v>2354089</v>
      </c>
      <c r="L38" s="21">
        <f t="shared" si="7"/>
        <v>2370996</v>
      </c>
      <c r="M38" s="21">
        <f t="shared" si="7"/>
        <v>12976899</v>
      </c>
      <c r="N38" s="21">
        <f t="shared" si="7"/>
        <v>17701984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22970296</v>
      </c>
      <c r="X38" s="21">
        <f t="shared" si="7"/>
        <v>27728420</v>
      </c>
      <c r="Y38" s="21">
        <f t="shared" si="7"/>
        <v>-4758124</v>
      </c>
      <c r="Z38" s="4">
        <f>+IF(X38&lt;&gt;0,+(Y38/X38)*100,0)</f>
        <v>-17.159737193824963</v>
      </c>
      <c r="AA38" s="19">
        <f>SUM(AA39:AA41)</f>
        <v>24479763</v>
      </c>
    </row>
    <row r="39" spans="1:27" ht="12.75">
      <c r="A39" s="5" t="s">
        <v>43</v>
      </c>
      <c r="B39" s="3"/>
      <c r="C39" s="22">
        <v>23100920</v>
      </c>
      <c r="D39" s="22"/>
      <c r="E39" s="23">
        <v>17700254</v>
      </c>
      <c r="F39" s="24">
        <v>17700254</v>
      </c>
      <c r="G39" s="24">
        <v>1529408</v>
      </c>
      <c r="H39" s="24">
        <v>580159</v>
      </c>
      <c r="I39" s="24">
        <v>1535752</v>
      </c>
      <c r="J39" s="24">
        <v>3645319</v>
      </c>
      <c r="K39" s="24">
        <v>1656752</v>
      </c>
      <c r="L39" s="24">
        <v>1533016</v>
      </c>
      <c r="M39" s="24">
        <v>12161909</v>
      </c>
      <c r="N39" s="24">
        <v>15351677</v>
      </c>
      <c r="O39" s="24"/>
      <c r="P39" s="24"/>
      <c r="Q39" s="24"/>
      <c r="R39" s="24"/>
      <c r="S39" s="24"/>
      <c r="T39" s="24"/>
      <c r="U39" s="24"/>
      <c r="V39" s="24"/>
      <c r="W39" s="24">
        <v>18996996</v>
      </c>
      <c r="X39" s="24">
        <v>11031876</v>
      </c>
      <c r="Y39" s="24">
        <v>7965120</v>
      </c>
      <c r="Z39" s="6">
        <v>72.2</v>
      </c>
      <c r="AA39" s="22">
        <v>17700254</v>
      </c>
    </row>
    <row r="40" spans="1:27" ht="12.75">
      <c r="A40" s="5" t="s">
        <v>44</v>
      </c>
      <c r="B40" s="3"/>
      <c r="C40" s="22">
        <v>60783124</v>
      </c>
      <c r="D40" s="22"/>
      <c r="E40" s="23">
        <v>6779509</v>
      </c>
      <c r="F40" s="24">
        <v>6779509</v>
      </c>
      <c r="G40" s="24">
        <v>531017</v>
      </c>
      <c r="H40" s="24">
        <v>560216</v>
      </c>
      <c r="I40" s="24">
        <v>531760</v>
      </c>
      <c r="J40" s="24">
        <v>1622993</v>
      </c>
      <c r="K40" s="24">
        <v>697337</v>
      </c>
      <c r="L40" s="24">
        <v>837980</v>
      </c>
      <c r="M40" s="24">
        <v>814990</v>
      </c>
      <c r="N40" s="24">
        <v>2350307</v>
      </c>
      <c r="O40" s="24"/>
      <c r="P40" s="24"/>
      <c r="Q40" s="24"/>
      <c r="R40" s="24"/>
      <c r="S40" s="24"/>
      <c r="T40" s="24"/>
      <c r="U40" s="24"/>
      <c r="V40" s="24"/>
      <c r="W40" s="24">
        <v>3973300</v>
      </c>
      <c r="X40" s="24">
        <v>16696544</v>
      </c>
      <c r="Y40" s="24">
        <v>-12723244</v>
      </c>
      <c r="Z40" s="6">
        <v>-76.2</v>
      </c>
      <c r="AA40" s="22">
        <v>6779509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706202017</v>
      </c>
      <c r="D42" s="19">
        <f>SUM(D43:D46)</f>
        <v>0</v>
      </c>
      <c r="E42" s="20">
        <f t="shared" si="8"/>
        <v>808086927</v>
      </c>
      <c r="F42" s="21">
        <f t="shared" si="8"/>
        <v>808086927</v>
      </c>
      <c r="G42" s="21">
        <f t="shared" si="8"/>
        <v>7762581</v>
      </c>
      <c r="H42" s="21">
        <f t="shared" si="8"/>
        <v>69277629</v>
      </c>
      <c r="I42" s="21">
        <f t="shared" si="8"/>
        <v>83464023</v>
      </c>
      <c r="J42" s="21">
        <f t="shared" si="8"/>
        <v>160504233</v>
      </c>
      <c r="K42" s="21">
        <f t="shared" si="8"/>
        <v>50029987</v>
      </c>
      <c r="L42" s="21">
        <f t="shared" si="8"/>
        <v>48755764</v>
      </c>
      <c r="M42" s="21">
        <f t="shared" si="8"/>
        <v>66384574</v>
      </c>
      <c r="N42" s="21">
        <f t="shared" si="8"/>
        <v>165170325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325674558</v>
      </c>
      <c r="X42" s="21">
        <f t="shared" si="8"/>
        <v>423655993</v>
      </c>
      <c r="Y42" s="21">
        <f t="shared" si="8"/>
        <v>-97981435</v>
      </c>
      <c r="Z42" s="4">
        <f>+IF(X42&lt;&gt;0,+(Y42/X42)*100,0)</f>
        <v>-23.1275932876984</v>
      </c>
      <c r="AA42" s="19">
        <f>SUM(AA43:AA46)</f>
        <v>808086927</v>
      </c>
    </row>
    <row r="43" spans="1:27" ht="12.75">
      <c r="A43" s="5" t="s">
        <v>47</v>
      </c>
      <c r="B43" s="3"/>
      <c r="C43" s="22">
        <v>283727135</v>
      </c>
      <c r="D43" s="22"/>
      <c r="E43" s="23">
        <v>605302095</v>
      </c>
      <c r="F43" s="24">
        <v>605302095</v>
      </c>
      <c r="G43" s="24">
        <v>2657197</v>
      </c>
      <c r="H43" s="24">
        <v>42837903</v>
      </c>
      <c r="I43" s="24">
        <v>52953132</v>
      </c>
      <c r="J43" s="24">
        <v>98448232</v>
      </c>
      <c r="K43" s="24">
        <v>22893494</v>
      </c>
      <c r="L43" s="24">
        <v>21787432</v>
      </c>
      <c r="M43" s="24">
        <v>23081061</v>
      </c>
      <c r="N43" s="24">
        <v>67761987</v>
      </c>
      <c r="O43" s="24"/>
      <c r="P43" s="24"/>
      <c r="Q43" s="24"/>
      <c r="R43" s="24"/>
      <c r="S43" s="24"/>
      <c r="T43" s="24"/>
      <c r="U43" s="24"/>
      <c r="V43" s="24"/>
      <c r="W43" s="24">
        <v>166210219</v>
      </c>
      <c r="X43" s="24">
        <v>213332861</v>
      </c>
      <c r="Y43" s="24">
        <v>-47122642</v>
      </c>
      <c r="Z43" s="6">
        <v>-22.09</v>
      </c>
      <c r="AA43" s="22">
        <v>605302095</v>
      </c>
    </row>
    <row r="44" spans="1:27" ht="12.75">
      <c r="A44" s="5" t="s">
        <v>48</v>
      </c>
      <c r="B44" s="3"/>
      <c r="C44" s="22">
        <v>320410344</v>
      </c>
      <c r="D44" s="22"/>
      <c r="E44" s="23">
        <v>173663371</v>
      </c>
      <c r="F44" s="24">
        <v>173663371</v>
      </c>
      <c r="G44" s="24">
        <v>2489366</v>
      </c>
      <c r="H44" s="24">
        <v>23641196</v>
      </c>
      <c r="I44" s="24">
        <v>27247526</v>
      </c>
      <c r="J44" s="24">
        <v>53378088</v>
      </c>
      <c r="K44" s="24">
        <v>22657377</v>
      </c>
      <c r="L44" s="24">
        <v>23231843</v>
      </c>
      <c r="M44" s="24">
        <v>37288925</v>
      </c>
      <c r="N44" s="24">
        <v>83178145</v>
      </c>
      <c r="O44" s="24"/>
      <c r="P44" s="24"/>
      <c r="Q44" s="24"/>
      <c r="R44" s="24"/>
      <c r="S44" s="24"/>
      <c r="T44" s="24"/>
      <c r="U44" s="24"/>
      <c r="V44" s="24"/>
      <c r="W44" s="24">
        <v>136556233</v>
      </c>
      <c r="X44" s="24">
        <v>164889938</v>
      </c>
      <c r="Y44" s="24">
        <v>-28333705</v>
      </c>
      <c r="Z44" s="6">
        <v>-17.18</v>
      </c>
      <c r="AA44" s="22">
        <v>173663371</v>
      </c>
    </row>
    <row r="45" spans="1:27" ht="12.75">
      <c r="A45" s="5" t="s">
        <v>49</v>
      </c>
      <c r="B45" s="3"/>
      <c r="C45" s="25">
        <v>35505123</v>
      </c>
      <c r="D45" s="25"/>
      <c r="E45" s="26">
        <v>482301</v>
      </c>
      <c r="F45" s="27">
        <v>482301</v>
      </c>
      <c r="G45" s="27">
        <v>93302</v>
      </c>
      <c r="H45" s="27">
        <v>295</v>
      </c>
      <c r="I45" s="27">
        <v>200667</v>
      </c>
      <c r="J45" s="27">
        <v>294264</v>
      </c>
      <c r="K45" s="27">
        <v>919674</v>
      </c>
      <c r="L45" s="27">
        <v>852842</v>
      </c>
      <c r="M45" s="27">
        <v>147098</v>
      </c>
      <c r="N45" s="27">
        <v>1919614</v>
      </c>
      <c r="O45" s="27"/>
      <c r="P45" s="27"/>
      <c r="Q45" s="27"/>
      <c r="R45" s="27"/>
      <c r="S45" s="27"/>
      <c r="T45" s="27"/>
      <c r="U45" s="27"/>
      <c r="V45" s="27"/>
      <c r="W45" s="27">
        <v>2213878</v>
      </c>
      <c r="X45" s="27">
        <v>14004422</v>
      </c>
      <c r="Y45" s="27">
        <v>-11790544</v>
      </c>
      <c r="Z45" s="7">
        <v>-84.19</v>
      </c>
      <c r="AA45" s="25">
        <v>482301</v>
      </c>
    </row>
    <row r="46" spans="1:27" ht="12.75">
      <c r="A46" s="5" t="s">
        <v>50</v>
      </c>
      <c r="B46" s="3"/>
      <c r="C46" s="22">
        <v>66559415</v>
      </c>
      <c r="D46" s="22"/>
      <c r="E46" s="23">
        <v>28639160</v>
      </c>
      <c r="F46" s="24">
        <v>28639160</v>
      </c>
      <c r="G46" s="24">
        <v>2522716</v>
      </c>
      <c r="H46" s="24">
        <v>2798235</v>
      </c>
      <c r="I46" s="24">
        <v>3062698</v>
      </c>
      <c r="J46" s="24">
        <v>8383649</v>
      </c>
      <c r="K46" s="24">
        <v>3559442</v>
      </c>
      <c r="L46" s="24">
        <v>2883647</v>
      </c>
      <c r="M46" s="24">
        <v>5867490</v>
      </c>
      <c r="N46" s="24">
        <v>12310579</v>
      </c>
      <c r="O46" s="24"/>
      <c r="P46" s="24"/>
      <c r="Q46" s="24"/>
      <c r="R46" s="24"/>
      <c r="S46" s="24"/>
      <c r="T46" s="24"/>
      <c r="U46" s="24"/>
      <c r="V46" s="24"/>
      <c r="W46" s="24">
        <v>20694228</v>
      </c>
      <c r="X46" s="24">
        <v>31428772</v>
      </c>
      <c r="Y46" s="24">
        <v>-10734544</v>
      </c>
      <c r="Z46" s="6">
        <v>-34.16</v>
      </c>
      <c r="AA46" s="22">
        <v>28639160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1497723500</v>
      </c>
      <c r="D48" s="44">
        <f>+D28+D32+D38+D42+D47</f>
        <v>0</v>
      </c>
      <c r="E48" s="45">
        <f t="shared" si="9"/>
        <v>1387189082</v>
      </c>
      <c r="F48" s="46">
        <f t="shared" si="9"/>
        <v>1387189082</v>
      </c>
      <c r="G48" s="46">
        <f t="shared" si="9"/>
        <v>28110178</v>
      </c>
      <c r="H48" s="46">
        <f t="shared" si="9"/>
        <v>120202461</v>
      </c>
      <c r="I48" s="46">
        <f t="shared" si="9"/>
        <v>140962058</v>
      </c>
      <c r="J48" s="46">
        <f t="shared" si="9"/>
        <v>289274697</v>
      </c>
      <c r="K48" s="46">
        <f t="shared" si="9"/>
        <v>109549694</v>
      </c>
      <c r="L48" s="46">
        <f t="shared" si="9"/>
        <v>104323010</v>
      </c>
      <c r="M48" s="46">
        <f t="shared" si="9"/>
        <v>170045950</v>
      </c>
      <c r="N48" s="46">
        <f t="shared" si="9"/>
        <v>383918654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673193351</v>
      </c>
      <c r="X48" s="46">
        <f t="shared" si="9"/>
        <v>765028152</v>
      </c>
      <c r="Y48" s="46">
        <f t="shared" si="9"/>
        <v>-91834801</v>
      </c>
      <c r="Z48" s="47">
        <f>+IF(X48&lt;&gt;0,+(Y48/X48)*100,0)</f>
        <v>-12.004107399174508</v>
      </c>
      <c r="AA48" s="44">
        <f>+AA28+AA32+AA38+AA42+AA47</f>
        <v>1387189082</v>
      </c>
    </row>
    <row r="49" spans="1:27" ht="12.75">
      <c r="A49" s="14" t="s">
        <v>58</v>
      </c>
      <c r="B49" s="15"/>
      <c r="C49" s="48">
        <f aca="true" t="shared" si="10" ref="C49:Y49">+C25-C48</f>
        <v>-206964627</v>
      </c>
      <c r="D49" s="48">
        <f>+D25-D48</f>
        <v>0</v>
      </c>
      <c r="E49" s="49">
        <f t="shared" si="10"/>
        <v>19028318</v>
      </c>
      <c r="F49" s="50">
        <f t="shared" si="10"/>
        <v>19028318</v>
      </c>
      <c r="G49" s="50">
        <f t="shared" si="10"/>
        <v>136503029</v>
      </c>
      <c r="H49" s="50">
        <f t="shared" si="10"/>
        <v>-4743643</v>
      </c>
      <c r="I49" s="50">
        <f t="shared" si="10"/>
        <v>-27573080</v>
      </c>
      <c r="J49" s="50">
        <f t="shared" si="10"/>
        <v>104186306</v>
      </c>
      <c r="K49" s="50">
        <f t="shared" si="10"/>
        <v>-1396724</v>
      </c>
      <c r="L49" s="50">
        <f t="shared" si="10"/>
        <v>25946031</v>
      </c>
      <c r="M49" s="50">
        <f t="shared" si="10"/>
        <v>-5270436</v>
      </c>
      <c r="N49" s="50">
        <f t="shared" si="10"/>
        <v>19278871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123465177</v>
      </c>
      <c r="X49" s="50">
        <f>IF(F25=F48,0,X25-X48)</f>
        <v>-3595078</v>
      </c>
      <c r="Y49" s="50">
        <f t="shared" si="10"/>
        <v>127060255</v>
      </c>
      <c r="Z49" s="51">
        <f>+IF(X49&lt;&gt;0,+(Y49/X49)*100,0)</f>
        <v>-3534.283678963294</v>
      </c>
      <c r="AA49" s="48">
        <f>+AA25-AA48</f>
        <v>19028318</v>
      </c>
    </row>
    <row r="50" spans="1:27" ht="12.75">
      <c r="A50" s="16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2019-01-31T13:50:38Z</dcterms:created>
  <dcterms:modified xsi:type="dcterms:W3CDTF">2019-01-31T13:50:38Z</dcterms:modified>
  <cp:category/>
  <cp:version/>
  <cp:contentType/>
  <cp:contentStatus/>
</cp:coreProperties>
</file>