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'DC30'!$A$1:$AA$55</definedName>
    <definedName name="_xlnm.Print_Area" localSheetId="14">'DC31'!$A$1:$AA$55</definedName>
    <definedName name="_xlnm.Print_Area" localSheetId="19">'DC32'!$A$1:$AA$55</definedName>
    <definedName name="_xlnm.Print_Area" localSheetId="0">'MP301'!$A$1:$AA$55</definedName>
    <definedName name="_xlnm.Print_Area" localSheetId="1">'MP302'!$A$1:$AA$55</definedName>
    <definedName name="_xlnm.Print_Area" localSheetId="2">'MP303'!$A$1:$AA$55</definedName>
    <definedName name="_xlnm.Print_Area" localSheetId="3">'MP304'!$A$1:$AA$55</definedName>
    <definedName name="_xlnm.Print_Area" localSheetId="4">'MP305'!$A$1:$AA$55</definedName>
    <definedName name="_xlnm.Print_Area" localSheetId="5">'MP306'!$A$1:$AA$55</definedName>
    <definedName name="_xlnm.Print_Area" localSheetId="6">'MP307'!$A$1:$AA$55</definedName>
    <definedName name="_xlnm.Print_Area" localSheetId="8">'MP311'!$A$1:$AA$55</definedName>
    <definedName name="_xlnm.Print_Area" localSheetId="9">'MP312'!$A$1:$AA$55</definedName>
    <definedName name="_xlnm.Print_Area" localSheetId="10">'MP313'!$A$1:$AA$55</definedName>
    <definedName name="_xlnm.Print_Area" localSheetId="11">'MP314'!$A$1:$AA$55</definedName>
    <definedName name="_xlnm.Print_Area" localSheetId="12">'MP315'!$A$1:$AA$55</definedName>
    <definedName name="_xlnm.Print_Area" localSheetId="13">'MP316'!$A$1:$AA$55</definedName>
    <definedName name="_xlnm.Print_Area" localSheetId="15">'MP321'!$A$1:$AA$55</definedName>
    <definedName name="_xlnm.Print_Area" localSheetId="16">'MP324'!$A$1:$AA$55</definedName>
    <definedName name="_xlnm.Print_Area" localSheetId="17">'MP325'!$A$1:$AA$55</definedName>
    <definedName name="_xlnm.Print_Area" localSheetId="18">'MP326'!$A$1:$AA$55</definedName>
    <definedName name="_xlnm.Print_Area" localSheetId="20">'Summary'!$A$1:$AA$55</definedName>
  </definedNames>
  <calcPr calcMode="manual" fullCalcOnLoad="1"/>
</workbook>
</file>

<file path=xl/sharedStrings.xml><?xml version="1.0" encoding="utf-8"?>
<sst xmlns="http://schemas.openxmlformats.org/spreadsheetml/2006/main" count="1827" uniqueCount="85">
  <si>
    <t>Mpumalanga: Albert Luthuli(MP301)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</si>
  <si>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</si>
  <si>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</si>
  <si>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</si>
  <si>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</si>
  <si>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</si>
  <si>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</si>
  <si>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</si>
  <si>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</si>
  <si>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</si>
  <si>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</si>
  <si>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</si>
  <si>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</si>
  <si>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</si>
  <si>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</si>
  <si>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</si>
  <si>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</si>
  <si>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</si>
  <si>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</si>
  <si>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</si>
  <si>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</si>
  <si>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</si>
  <si>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</si>
  <si>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</si>
  <si>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</si>
  <si>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</si>
  <si>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</si>
  <si>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</si>
  <si>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</si>
  <si>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</si>
  <si>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</si>
  <si>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</si>
  <si>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</si>
  <si>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</si>
  <si>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</si>
  <si>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</si>
  <si>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</si>
  <si>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</si>
  <si>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</si>
  <si>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</si>
  <si>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</si>
  <si>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</si>
  <si>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</si>
  <si>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</si>
  <si>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</si>
  <si>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</si>
  <si>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</si>
  <si>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</si>
  <si>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</si>
  <si>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</si>
  <si>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</si>
  <si>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</si>
  <si>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</si>
  <si>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</si>
  <si>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</si>
  <si>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</si>
  <si>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</si>
  <si>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</si>
  <si>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</si>
  <si>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Mpumalanga: Msukaligwa(MP302) - Table C2 Quarterly Budget Statement - Financial Performance (standard classification) for 2nd Quarter ended 31 December 2018 (Figures Finalised as at 2019/01/30)</t>
  </si>
  <si>
    <t>Mpumalanga: Mkhondo(MP303) - Table C2 Quarterly Budget Statement - Financial Performance (standard classification) for 2nd Quarter ended 31 December 2018 (Figures Finalised as at 2019/01/30)</t>
  </si>
  <si>
    <t>Mpumalanga: Pixley Ka Seme (MP)(MP304) - Table C2 Quarterly Budget Statement - Financial Performance (standard classification) for 2nd Quarter ended 31 December 2018 (Figures Finalised as at 2019/01/30)</t>
  </si>
  <si>
    <t>Mpumalanga: Lekwa(MP305) - Table C2 Quarterly Budget Statement - Financial Performance (standard classification) for 2nd Quarter ended 31 December 2018 (Figures Finalised as at 2019/01/30)</t>
  </si>
  <si>
    <t>Mpumalanga: Dipaleseng(MP306) - Table C2 Quarterly Budget Statement - Financial Performance (standard classification) for 2nd Quarter ended 31 December 2018 (Figures Finalised as at 2019/01/30)</t>
  </si>
  <si>
    <t>Mpumalanga: Govan Mbeki(MP307) - Table C2 Quarterly Budget Statement - Financial Performance (standard classification) for 2nd Quarter ended 31 December 2018 (Figures Finalised as at 2019/01/30)</t>
  </si>
  <si>
    <t>Mpumalanga: Gert Sibande(DC30) - Table C2 Quarterly Budget Statement - Financial Performance (standard classification) for 2nd Quarter ended 31 December 2018 (Figures Finalised as at 2019/01/30)</t>
  </si>
  <si>
    <t>Mpumalanga: Victor Khanye(MP311) - Table C2 Quarterly Budget Statement - Financial Performance (standard classification) for 2nd Quarter ended 31 December 2018 (Figures Finalised as at 2019/01/30)</t>
  </si>
  <si>
    <t>Mpumalanga: Emalahleni (MP)(MP312) - Table C2 Quarterly Budget Statement - Financial Performance (standard classification) for 2nd Quarter ended 31 December 2018 (Figures Finalised as at 2019/01/30)</t>
  </si>
  <si>
    <t>Mpumalanga: Steve Tshwete(MP313) - Table C2 Quarterly Budget Statement - Financial Performance (standard classification) for 2nd Quarter ended 31 December 2018 (Figures Finalised as at 2019/01/30)</t>
  </si>
  <si>
    <t>Mpumalanga: Emakhazeni(MP314) - Table C2 Quarterly Budget Statement - Financial Performance (standard classification) for 2nd Quarter ended 31 December 2018 (Figures Finalised as at 2019/01/30)</t>
  </si>
  <si>
    <t>Mpumalanga: Thembisile Hani(MP315) - Table C2 Quarterly Budget Statement - Financial Performance (standard classification) for 2nd Quarter ended 31 December 2018 (Figures Finalised as at 2019/01/30)</t>
  </si>
  <si>
    <t>Mpumalanga: Dr J.S. Moroka(MP316) - Table C2 Quarterly Budget Statement - Financial Performance (standard classification) for 2nd Quarter ended 31 December 2018 (Figures Finalised as at 2019/01/30)</t>
  </si>
  <si>
    <t>Mpumalanga: Nkangala(DC31) - Table C2 Quarterly Budget Statement - Financial Performance (standard classification) for 2nd Quarter ended 31 December 2018 (Figures Finalised as at 2019/01/30)</t>
  </si>
  <si>
    <t>Mpumalanga: Thaba Chweu(MP321) - Table C2 Quarterly Budget Statement - Financial Performance (standard classification) for 2nd Quarter ended 31 December 2018 (Figures Finalised as at 2019/01/30)</t>
  </si>
  <si>
    <t>Mpumalanga: Nkomazi(MP324) - Table C2 Quarterly Budget Statement - Financial Performance (standard classification) for 2nd Quarter ended 31 December 2018 (Figures Finalised as at 2019/01/30)</t>
  </si>
  <si>
    <t>Mpumalanga: Bushbuckridge(MP325) - Table C2 Quarterly Budget Statement - Financial Performance (standard classification) for 2nd Quarter ended 31 December 2018 (Figures Finalised as at 2019/01/30)</t>
  </si>
  <si>
    <t>Mpumalanga: City of Mbombela(MP326) - Table C2 Quarterly Budget Statement - Financial Performance (standard classification) for 2nd Quarter ended 31 December 2018 (Figures Finalised as at 2019/01/30)</t>
  </si>
  <si>
    <t>Mpumalanga: Ehlanzeni(DC32)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</si>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</sst>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559017911</v>
      </c>
      <c r="D5" s="19">
        <f>SUM(D6:D8)</f>
        <v>0</v>
      </c>
      <c r="E5" s="20">
        <f t="shared" si="0"/>
        <v>411514173</v>
      </c>
      <c r="F5" s="21">
        <f t="shared" si="0"/>
        <v>411514173</v>
      </c>
      <c r="G5" s="21">
        <f t="shared" si="0"/>
        <v>163123924</v>
      </c>
      <c r="H5" s="21">
        <f t="shared" si="0"/>
        <v>20448722</v>
      </c>
      <c r="I5" s="21">
        <f t="shared" si="0"/>
        <v>18491779</v>
      </c>
      <c r="J5" s="21">
        <f t="shared" si="0"/>
        <v>202064425</v>
      </c>
      <c r="K5" s="21">
        <f t="shared" si="0"/>
        <v>15700272</v>
      </c>
      <c r="L5" s="21">
        <f t="shared" si="0"/>
        <v>15700272</v>
      </c>
      <c r="M5" s="21">
        <f t="shared" si="0"/>
        <v>71013829</v>
      </c>
      <c r="N5" s="21">
        <f t="shared" si="0"/>
        <v>102414373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304478798</v>
      </c>
      <c r="X5" s="21">
        <f t="shared" si="0"/>
        <v>205757088</v>
      </c>
      <c r="Y5" s="21">
        <f t="shared" si="0"/>
        <v>98721710</v>
      </c>
      <c r="Z5" s="4">
        <f>+IF(X5&lt;&gt;0,+(Y5/X5)*100,0)</f>
        <v>47.979737154911525</v>
      </c>
      <c r="AA5" s="19">
        <f>SUM(AA6:AA8)</f>
        <v>411514173</v>
      </c>
    </row>
    <row r="6" spans="1:27" ht="12.75">
      <c r="A6" s="5" t="s">
        <v>33</v>
      </c>
      <c r="B6" s="3"/>
      <c r="C6" s="22"/>
      <c r="D6" s="22"/>
      <c r="E6" s="23">
        <v>12636</v>
      </c>
      <c r="F6" s="24">
        <v>12636</v>
      </c>
      <c r="G6" s="24">
        <v>1950</v>
      </c>
      <c r="H6" s="24">
        <v>2160471</v>
      </c>
      <c r="I6" s="24">
        <v>2720</v>
      </c>
      <c r="J6" s="24">
        <v>2165141</v>
      </c>
      <c r="K6" s="24">
        <v>2720</v>
      </c>
      <c r="L6" s="24">
        <v>2720</v>
      </c>
      <c r="M6" s="24">
        <v>2777</v>
      </c>
      <c r="N6" s="24">
        <v>8217</v>
      </c>
      <c r="O6" s="24"/>
      <c r="P6" s="24"/>
      <c r="Q6" s="24"/>
      <c r="R6" s="24"/>
      <c r="S6" s="24"/>
      <c r="T6" s="24"/>
      <c r="U6" s="24"/>
      <c r="V6" s="24"/>
      <c r="W6" s="24">
        <v>2173358</v>
      </c>
      <c r="X6" s="24">
        <v>6318</v>
      </c>
      <c r="Y6" s="24">
        <v>2167040</v>
      </c>
      <c r="Z6" s="6">
        <v>34299.46</v>
      </c>
      <c r="AA6" s="22">
        <v>12636</v>
      </c>
    </row>
    <row r="7" spans="1:27" ht="12.75">
      <c r="A7" s="5" t="s">
        <v>34</v>
      </c>
      <c r="B7" s="3"/>
      <c r="C7" s="25">
        <v>557841370</v>
      </c>
      <c r="D7" s="25"/>
      <c r="E7" s="26">
        <v>411501537</v>
      </c>
      <c r="F7" s="27">
        <v>411501537</v>
      </c>
      <c r="G7" s="27">
        <v>163121974</v>
      </c>
      <c r="H7" s="27">
        <v>18288251</v>
      </c>
      <c r="I7" s="27">
        <v>18345183</v>
      </c>
      <c r="J7" s="27">
        <v>199755408</v>
      </c>
      <c r="K7" s="27">
        <v>15553676</v>
      </c>
      <c r="L7" s="27">
        <v>15553676</v>
      </c>
      <c r="M7" s="27">
        <v>70750684</v>
      </c>
      <c r="N7" s="27">
        <v>101858036</v>
      </c>
      <c r="O7" s="27"/>
      <c r="P7" s="27"/>
      <c r="Q7" s="27"/>
      <c r="R7" s="27"/>
      <c r="S7" s="27"/>
      <c r="T7" s="27"/>
      <c r="U7" s="27"/>
      <c r="V7" s="27"/>
      <c r="W7" s="27">
        <v>301613444</v>
      </c>
      <c r="X7" s="27">
        <v>205750770</v>
      </c>
      <c r="Y7" s="27">
        <v>95862674</v>
      </c>
      <c r="Z7" s="7">
        <v>46.59</v>
      </c>
      <c r="AA7" s="25">
        <v>411501537</v>
      </c>
    </row>
    <row r="8" spans="1:27" ht="12.75">
      <c r="A8" s="5" t="s">
        <v>35</v>
      </c>
      <c r="B8" s="3"/>
      <c r="C8" s="22">
        <v>1176541</v>
      </c>
      <c r="D8" s="22"/>
      <c r="E8" s="23"/>
      <c r="F8" s="24"/>
      <c r="G8" s="24"/>
      <c r="H8" s="24"/>
      <c r="I8" s="24">
        <v>143876</v>
      </c>
      <c r="J8" s="24">
        <v>143876</v>
      </c>
      <c r="K8" s="24">
        <v>143876</v>
      </c>
      <c r="L8" s="24">
        <v>143876</v>
      </c>
      <c r="M8" s="24">
        <v>260368</v>
      </c>
      <c r="N8" s="24">
        <v>548120</v>
      </c>
      <c r="O8" s="24"/>
      <c r="P8" s="24"/>
      <c r="Q8" s="24"/>
      <c r="R8" s="24"/>
      <c r="S8" s="24"/>
      <c r="T8" s="24"/>
      <c r="U8" s="24"/>
      <c r="V8" s="24"/>
      <c r="W8" s="24">
        <v>691996</v>
      </c>
      <c r="X8" s="24"/>
      <c r="Y8" s="24">
        <v>691996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10072237</v>
      </c>
      <c r="D9" s="19">
        <f>SUM(D10:D14)</f>
        <v>0</v>
      </c>
      <c r="E9" s="20">
        <f t="shared" si="1"/>
        <v>137049</v>
      </c>
      <c r="F9" s="21">
        <f t="shared" si="1"/>
        <v>137049</v>
      </c>
      <c r="G9" s="21">
        <f t="shared" si="1"/>
        <v>0</v>
      </c>
      <c r="H9" s="21">
        <f t="shared" si="1"/>
        <v>673806</v>
      </c>
      <c r="I9" s="21">
        <f t="shared" si="1"/>
        <v>124737</v>
      </c>
      <c r="J9" s="21">
        <f t="shared" si="1"/>
        <v>798543</v>
      </c>
      <c r="K9" s="21">
        <f t="shared" si="1"/>
        <v>124737</v>
      </c>
      <c r="L9" s="21">
        <f t="shared" si="1"/>
        <v>124737</v>
      </c>
      <c r="M9" s="21">
        <f t="shared" si="1"/>
        <v>520417</v>
      </c>
      <c r="N9" s="21">
        <f t="shared" si="1"/>
        <v>769891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1568434</v>
      </c>
      <c r="X9" s="21">
        <f t="shared" si="1"/>
        <v>68526</v>
      </c>
      <c r="Y9" s="21">
        <f t="shared" si="1"/>
        <v>1499908</v>
      </c>
      <c r="Z9" s="4">
        <f>+IF(X9&lt;&gt;0,+(Y9/X9)*100,0)</f>
        <v>2188.8159238829057</v>
      </c>
      <c r="AA9" s="19">
        <f>SUM(AA10:AA14)</f>
        <v>137049</v>
      </c>
    </row>
    <row r="10" spans="1:27" ht="12.75">
      <c r="A10" s="5" t="s">
        <v>37</v>
      </c>
      <c r="B10" s="3"/>
      <c r="C10" s="22"/>
      <c r="D10" s="22"/>
      <c r="E10" s="23">
        <v>103462</v>
      </c>
      <c r="F10" s="24">
        <v>103462</v>
      </c>
      <c r="G10" s="24"/>
      <c r="H10" s="24"/>
      <c r="I10" s="24">
        <v>16535</v>
      </c>
      <c r="J10" s="24">
        <v>16535</v>
      </c>
      <c r="K10" s="24">
        <v>16535</v>
      </c>
      <c r="L10" s="24">
        <v>16535</v>
      </c>
      <c r="M10" s="24">
        <v>7162</v>
      </c>
      <c r="N10" s="24">
        <v>40232</v>
      </c>
      <c r="O10" s="24"/>
      <c r="P10" s="24"/>
      <c r="Q10" s="24"/>
      <c r="R10" s="24"/>
      <c r="S10" s="24"/>
      <c r="T10" s="24"/>
      <c r="U10" s="24"/>
      <c r="V10" s="24"/>
      <c r="W10" s="24">
        <v>56767</v>
      </c>
      <c r="X10" s="24">
        <v>51732</v>
      </c>
      <c r="Y10" s="24">
        <v>5035</v>
      </c>
      <c r="Z10" s="6">
        <v>9.73</v>
      </c>
      <c r="AA10" s="22">
        <v>103462</v>
      </c>
    </row>
    <row r="11" spans="1:27" ht="12.75">
      <c r="A11" s="5" t="s">
        <v>38</v>
      </c>
      <c r="B11" s="3"/>
      <c r="C11" s="22"/>
      <c r="D11" s="22"/>
      <c r="E11" s="23">
        <v>2106</v>
      </c>
      <c r="F11" s="24">
        <v>2106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1056</v>
      </c>
      <c r="Y11" s="24">
        <v>-1056</v>
      </c>
      <c r="Z11" s="6">
        <v>-100</v>
      </c>
      <c r="AA11" s="22">
        <v>2106</v>
      </c>
    </row>
    <row r="12" spans="1:27" ht="12.75">
      <c r="A12" s="5" t="s">
        <v>39</v>
      </c>
      <c r="B12" s="3"/>
      <c r="C12" s="22">
        <v>10072237</v>
      </c>
      <c r="D12" s="22"/>
      <c r="E12" s="23">
        <v>31481</v>
      </c>
      <c r="F12" s="24">
        <v>31481</v>
      </c>
      <c r="G12" s="24"/>
      <c r="H12" s="24">
        <v>673806</v>
      </c>
      <c r="I12" s="24">
        <v>108202</v>
      </c>
      <c r="J12" s="24">
        <v>782008</v>
      </c>
      <c r="K12" s="24">
        <v>108202</v>
      </c>
      <c r="L12" s="24">
        <v>108202</v>
      </c>
      <c r="M12" s="24">
        <v>513255</v>
      </c>
      <c r="N12" s="24">
        <v>729659</v>
      </c>
      <c r="O12" s="24"/>
      <c r="P12" s="24"/>
      <c r="Q12" s="24"/>
      <c r="R12" s="24"/>
      <c r="S12" s="24"/>
      <c r="T12" s="24"/>
      <c r="U12" s="24"/>
      <c r="V12" s="24"/>
      <c r="W12" s="24">
        <v>1511667</v>
      </c>
      <c r="X12" s="24">
        <v>15738</v>
      </c>
      <c r="Y12" s="24">
        <v>1495929</v>
      </c>
      <c r="Z12" s="6">
        <v>9505.2</v>
      </c>
      <c r="AA12" s="22">
        <v>31481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89966672</v>
      </c>
      <c r="F15" s="21">
        <f t="shared" si="2"/>
        <v>89966672</v>
      </c>
      <c r="G15" s="21">
        <f t="shared" si="2"/>
        <v>0</v>
      </c>
      <c r="H15" s="21">
        <f t="shared" si="2"/>
        <v>0</v>
      </c>
      <c r="I15" s="21">
        <f t="shared" si="2"/>
        <v>7575</v>
      </c>
      <c r="J15" s="21">
        <f t="shared" si="2"/>
        <v>7575</v>
      </c>
      <c r="K15" s="21">
        <f t="shared" si="2"/>
        <v>7575</v>
      </c>
      <c r="L15" s="21">
        <f t="shared" si="2"/>
        <v>7575</v>
      </c>
      <c r="M15" s="21">
        <f t="shared" si="2"/>
        <v>1613</v>
      </c>
      <c r="N15" s="21">
        <f t="shared" si="2"/>
        <v>16763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24338</v>
      </c>
      <c r="X15" s="21">
        <f t="shared" si="2"/>
        <v>44983338</v>
      </c>
      <c r="Y15" s="21">
        <f t="shared" si="2"/>
        <v>-44959000</v>
      </c>
      <c r="Z15" s="4">
        <f>+IF(X15&lt;&gt;0,+(Y15/X15)*100,0)</f>
        <v>-99.945895522471</v>
      </c>
      <c r="AA15" s="19">
        <f>SUM(AA16:AA18)</f>
        <v>89966672</v>
      </c>
    </row>
    <row r="16" spans="1:27" ht="12.75">
      <c r="A16" s="5" t="s">
        <v>43</v>
      </c>
      <c r="B16" s="3"/>
      <c r="C16" s="22"/>
      <c r="D16" s="22"/>
      <c r="E16" s="23">
        <v>85550454</v>
      </c>
      <c r="F16" s="24">
        <v>85550454</v>
      </c>
      <c r="G16" s="24"/>
      <c r="H16" s="24"/>
      <c r="I16" s="24">
        <v>7575</v>
      </c>
      <c r="J16" s="24">
        <v>7575</v>
      </c>
      <c r="K16" s="24">
        <v>7575</v>
      </c>
      <c r="L16" s="24">
        <v>7575</v>
      </c>
      <c r="M16" s="24">
        <v>1613</v>
      </c>
      <c r="N16" s="24">
        <v>16763</v>
      </c>
      <c r="O16" s="24"/>
      <c r="P16" s="24"/>
      <c r="Q16" s="24"/>
      <c r="R16" s="24"/>
      <c r="S16" s="24"/>
      <c r="T16" s="24"/>
      <c r="U16" s="24"/>
      <c r="V16" s="24"/>
      <c r="W16" s="24">
        <v>24338</v>
      </c>
      <c r="X16" s="24">
        <v>42775230</v>
      </c>
      <c r="Y16" s="24">
        <v>-42750892</v>
      </c>
      <c r="Z16" s="6">
        <v>-99.94</v>
      </c>
      <c r="AA16" s="22">
        <v>85550454</v>
      </c>
    </row>
    <row r="17" spans="1:27" ht="12.75">
      <c r="A17" s="5" t="s">
        <v>44</v>
      </c>
      <c r="B17" s="3"/>
      <c r="C17" s="22"/>
      <c r="D17" s="22"/>
      <c r="E17" s="23">
        <v>4416218</v>
      </c>
      <c r="F17" s="24">
        <v>4416218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2208108</v>
      </c>
      <c r="Y17" s="24">
        <v>-2208108</v>
      </c>
      <c r="Z17" s="6">
        <v>-100</v>
      </c>
      <c r="AA17" s="22">
        <v>4416218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91644058</v>
      </c>
      <c r="F19" s="21">
        <f t="shared" si="3"/>
        <v>91644058</v>
      </c>
      <c r="G19" s="21">
        <f t="shared" si="3"/>
        <v>757692</v>
      </c>
      <c r="H19" s="21">
        <f t="shared" si="3"/>
        <v>4203221</v>
      </c>
      <c r="I19" s="21">
        <f t="shared" si="3"/>
        <v>4286840</v>
      </c>
      <c r="J19" s="21">
        <f t="shared" si="3"/>
        <v>9247753</v>
      </c>
      <c r="K19" s="21">
        <f t="shared" si="3"/>
        <v>4286840</v>
      </c>
      <c r="L19" s="21">
        <f t="shared" si="3"/>
        <v>4286840</v>
      </c>
      <c r="M19" s="21">
        <f t="shared" si="3"/>
        <v>4874313</v>
      </c>
      <c r="N19" s="21">
        <f t="shared" si="3"/>
        <v>13447993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22695746</v>
      </c>
      <c r="X19" s="21">
        <f t="shared" si="3"/>
        <v>45822030</v>
      </c>
      <c r="Y19" s="21">
        <f t="shared" si="3"/>
        <v>-23126284</v>
      </c>
      <c r="Z19" s="4">
        <f>+IF(X19&lt;&gt;0,+(Y19/X19)*100,0)</f>
        <v>-50.46979367784448</v>
      </c>
      <c r="AA19" s="19">
        <f>SUM(AA20:AA23)</f>
        <v>91644058</v>
      </c>
    </row>
    <row r="20" spans="1:27" ht="12.75">
      <c r="A20" s="5" t="s">
        <v>47</v>
      </c>
      <c r="B20" s="3"/>
      <c r="C20" s="22"/>
      <c r="D20" s="22"/>
      <c r="E20" s="23">
        <v>36458385</v>
      </c>
      <c r="F20" s="24">
        <v>36458385</v>
      </c>
      <c r="G20" s="24"/>
      <c r="H20" s="24"/>
      <c r="I20" s="24">
        <v>2446653</v>
      </c>
      <c r="J20" s="24">
        <v>2446653</v>
      </c>
      <c r="K20" s="24">
        <v>2446653</v>
      </c>
      <c r="L20" s="24">
        <v>2446653</v>
      </c>
      <c r="M20" s="24">
        <v>3475748</v>
      </c>
      <c r="N20" s="24">
        <v>8369054</v>
      </c>
      <c r="O20" s="24"/>
      <c r="P20" s="24"/>
      <c r="Q20" s="24"/>
      <c r="R20" s="24"/>
      <c r="S20" s="24"/>
      <c r="T20" s="24"/>
      <c r="U20" s="24"/>
      <c r="V20" s="24"/>
      <c r="W20" s="24">
        <v>10815707</v>
      </c>
      <c r="X20" s="24">
        <v>18229194</v>
      </c>
      <c r="Y20" s="24">
        <v>-7413487</v>
      </c>
      <c r="Z20" s="6">
        <v>-40.67</v>
      </c>
      <c r="AA20" s="22">
        <v>36458385</v>
      </c>
    </row>
    <row r="21" spans="1:27" ht="12.75">
      <c r="A21" s="5" t="s">
        <v>48</v>
      </c>
      <c r="B21" s="3"/>
      <c r="C21" s="22"/>
      <c r="D21" s="22"/>
      <c r="E21" s="23">
        <v>38800376</v>
      </c>
      <c r="F21" s="24">
        <v>38800376</v>
      </c>
      <c r="G21" s="24">
        <v>755867</v>
      </c>
      <c r="H21" s="24">
        <v>4201396</v>
      </c>
      <c r="I21" s="24">
        <v>585915</v>
      </c>
      <c r="J21" s="24">
        <v>5543178</v>
      </c>
      <c r="K21" s="24">
        <v>585915</v>
      </c>
      <c r="L21" s="24">
        <v>585915</v>
      </c>
      <c r="M21" s="24">
        <v>117091</v>
      </c>
      <c r="N21" s="24">
        <v>1288921</v>
      </c>
      <c r="O21" s="24"/>
      <c r="P21" s="24"/>
      <c r="Q21" s="24"/>
      <c r="R21" s="24"/>
      <c r="S21" s="24"/>
      <c r="T21" s="24"/>
      <c r="U21" s="24"/>
      <c r="V21" s="24"/>
      <c r="W21" s="24">
        <v>6832099</v>
      </c>
      <c r="X21" s="24">
        <v>19400190</v>
      </c>
      <c r="Y21" s="24">
        <v>-12568091</v>
      </c>
      <c r="Z21" s="6">
        <v>-64.78</v>
      </c>
      <c r="AA21" s="22">
        <v>38800376</v>
      </c>
    </row>
    <row r="22" spans="1:27" ht="12.75">
      <c r="A22" s="5" t="s">
        <v>49</v>
      </c>
      <c r="B22" s="3"/>
      <c r="C22" s="25"/>
      <c r="D22" s="25"/>
      <c r="E22" s="26">
        <v>5598743</v>
      </c>
      <c r="F22" s="27">
        <v>5598743</v>
      </c>
      <c r="G22" s="27"/>
      <c r="H22" s="27"/>
      <c r="I22" s="27">
        <v>648523</v>
      </c>
      <c r="J22" s="27">
        <v>648523</v>
      </c>
      <c r="K22" s="27">
        <v>648523</v>
      </c>
      <c r="L22" s="27">
        <v>648523</v>
      </c>
      <c r="M22" s="27">
        <v>651903</v>
      </c>
      <c r="N22" s="27">
        <v>1948949</v>
      </c>
      <c r="O22" s="27"/>
      <c r="P22" s="27"/>
      <c r="Q22" s="27"/>
      <c r="R22" s="27"/>
      <c r="S22" s="27"/>
      <c r="T22" s="27"/>
      <c r="U22" s="27"/>
      <c r="V22" s="27"/>
      <c r="W22" s="27">
        <v>2597472</v>
      </c>
      <c r="X22" s="27">
        <v>2799372</v>
      </c>
      <c r="Y22" s="27">
        <v>-201900</v>
      </c>
      <c r="Z22" s="7">
        <v>-7.21</v>
      </c>
      <c r="AA22" s="25">
        <v>5598743</v>
      </c>
    </row>
    <row r="23" spans="1:27" ht="12.75">
      <c r="A23" s="5" t="s">
        <v>50</v>
      </c>
      <c r="B23" s="3"/>
      <c r="C23" s="22"/>
      <c r="D23" s="22"/>
      <c r="E23" s="23">
        <v>10786554</v>
      </c>
      <c r="F23" s="24">
        <v>10786554</v>
      </c>
      <c r="G23" s="24">
        <v>1825</v>
      </c>
      <c r="H23" s="24">
        <v>1825</v>
      </c>
      <c r="I23" s="24">
        <v>605749</v>
      </c>
      <c r="J23" s="24">
        <v>609399</v>
      </c>
      <c r="K23" s="24">
        <v>605749</v>
      </c>
      <c r="L23" s="24">
        <v>605749</v>
      </c>
      <c r="M23" s="24">
        <v>629571</v>
      </c>
      <c r="N23" s="24">
        <v>1841069</v>
      </c>
      <c r="O23" s="24"/>
      <c r="P23" s="24"/>
      <c r="Q23" s="24"/>
      <c r="R23" s="24"/>
      <c r="S23" s="24"/>
      <c r="T23" s="24"/>
      <c r="U23" s="24"/>
      <c r="V23" s="24"/>
      <c r="W23" s="24">
        <v>2450468</v>
      </c>
      <c r="X23" s="24">
        <v>5393274</v>
      </c>
      <c r="Y23" s="24">
        <v>-2942806</v>
      </c>
      <c r="Z23" s="6">
        <v>-54.56</v>
      </c>
      <c r="AA23" s="22">
        <v>10786554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569090148</v>
      </c>
      <c r="D25" s="44">
        <f>+D5+D9+D15+D19+D24</f>
        <v>0</v>
      </c>
      <c r="E25" s="45">
        <f t="shared" si="4"/>
        <v>593261952</v>
      </c>
      <c r="F25" s="46">
        <f t="shared" si="4"/>
        <v>593261952</v>
      </c>
      <c r="G25" s="46">
        <f t="shared" si="4"/>
        <v>163881616</v>
      </c>
      <c r="H25" s="46">
        <f t="shared" si="4"/>
        <v>25325749</v>
      </c>
      <c r="I25" s="46">
        <f t="shared" si="4"/>
        <v>22910931</v>
      </c>
      <c r="J25" s="46">
        <f t="shared" si="4"/>
        <v>212118296</v>
      </c>
      <c r="K25" s="46">
        <f t="shared" si="4"/>
        <v>20119424</v>
      </c>
      <c r="L25" s="46">
        <f t="shared" si="4"/>
        <v>20119424</v>
      </c>
      <c r="M25" s="46">
        <f t="shared" si="4"/>
        <v>76410172</v>
      </c>
      <c r="N25" s="46">
        <f t="shared" si="4"/>
        <v>116649020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328767316</v>
      </c>
      <c r="X25" s="46">
        <f t="shared" si="4"/>
        <v>296630982</v>
      </c>
      <c r="Y25" s="46">
        <f t="shared" si="4"/>
        <v>32136334</v>
      </c>
      <c r="Z25" s="47">
        <f>+IF(X25&lt;&gt;0,+(Y25/X25)*100,0)</f>
        <v>10.833775279751459</v>
      </c>
      <c r="AA25" s="44">
        <f>+AA5+AA9+AA15+AA19+AA24</f>
        <v>593261952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475708941</v>
      </c>
      <c r="D28" s="19">
        <f>SUM(D29:D31)</f>
        <v>0</v>
      </c>
      <c r="E28" s="20">
        <f t="shared" si="5"/>
        <v>208559396</v>
      </c>
      <c r="F28" s="21">
        <f t="shared" si="5"/>
        <v>208559396</v>
      </c>
      <c r="G28" s="21">
        <f t="shared" si="5"/>
        <v>73286187</v>
      </c>
      <c r="H28" s="21">
        <f t="shared" si="5"/>
        <v>59814596</v>
      </c>
      <c r="I28" s="21">
        <f t="shared" si="5"/>
        <v>6469065</v>
      </c>
      <c r="J28" s="21">
        <f t="shared" si="5"/>
        <v>139569848</v>
      </c>
      <c r="K28" s="21">
        <f t="shared" si="5"/>
        <v>25370276</v>
      </c>
      <c r="L28" s="21">
        <f t="shared" si="5"/>
        <v>25370276</v>
      </c>
      <c r="M28" s="21">
        <f t="shared" si="5"/>
        <v>11613330</v>
      </c>
      <c r="N28" s="21">
        <f t="shared" si="5"/>
        <v>62353882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201923730</v>
      </c>
      <c r="X28" s="21">
        <f t="shared" si="5"/>
        <v>104279700</v>
      </c>
      <c r="Y28" s="21">
        <f t="shared" si="5"/>
        <v>97644030</v>
      </c>
      <c r="Z28" s="4">
        <f>+IF(X28&lt;&gt;0,+(Y28/X28)*100,0)</f>
        <v>93.63666178556325</v>
      </c>
      <c r="AA28" s="19">
        <f>SUM(AA29:AA31)</f>
        <v>208559396</v>
      </c>
    </row>
    <row r="29" spans="1:27" ht="12.75">
      <c r="A29" s="5" t="s">
        <v>33</v>
      </c>
      <c r="B29" s="3"/>
      <c r="C29" s="22">
        <v>18555372</v>
      </c>
      <c r="D29" s="22"/>
      <c r="E29" s="23">
        <v>45415824</v>
      </c>
      <c r="F29" s="24">
        <v>45415824</v>
      </c>
      <c r="G29" s="24">
        <v>395629</v>
      </c>
      <c r="H29" s="24">
        <v>313709</v>
      </c>
      <c r="I29" s="24">
        <v>2872444</v>
      </c>
      <c r="J29" s="24">
        <v>3581782</v>
      </c>
      <c r="K29" s="24">
        <v>10212597</v>
      </c>
      <c r="L29" s="24">
        <v>10212597</v>
      </c>
      <c r="M29" s="24">
        <v>3667763</v>
      </c>
      <c r="N29" s="24">
        <v>24092957</v>
      </c>
      <c r="O29" s="24"/>
      <c r="P29" s="24"/>
      <c r="Q29" s="24"/>
      <c r="R29" s="24"/>
      <c r="S29" s="24"/>
      <c r="T29" s="24"/>
      <c r="U29" s="24"/>
      <c r="V29" s="24"/>
      <c r="W29" s="24">
        <v>27674739</v>
      </c>
      <c r="X29" s="24">
        <v>22707912</v>
      </c>
      <c r="Y29" s="24">
        <v>4966827</v>
      </c>
      <c r="Z29" s="6">
        <v>21.87</v>
      </c>
      <c r="AA29" s="22">
        <v>45415824</v>
      </c>
    </row>
    <row r="30" spans="1:27" ht="12.75">
      <c r="A30" s="5" t="s">
        <v>34</v>
      </c>
      <c r="B30" s="3"/>
      <c r="C30" s="25">
        <v>457153569</v>
      </c>
      <c r="D30" s="25"/>
      <c r="E30" s="26">
        <v>160764833</v>
      </c>
      <c r="F30" s="27">
        <v>160764833</v>
      </c>
      <c r="G30" s="27">
        <v>72890558</v>
      </c>
      <c r="H30" s="27">
        <v>59500887</v>
      </c>
      <c r="I30" s="27">
        <v>2104265</v>
      </c>
      <c r="J30" s="27">
        <v>134495710</v>
      </c>
      <c r="K30" s="27">
        <v>13665323</v>
      </c>
      <c r="L30" s="27">
        <v>13665323</v>
      </c>
      <c r="M30" s="27">
        <v>6217404</v>
      </c>
      <c r="N30" s="27">
        <v>33548050</v>
      </c>
      <c r="O30" s="27"/>
      <c r="P30" s="27"/>
      <c r="Q30" s="27"/>
      <c r="R30" s="27"/>
      <c r="S30" s="27"/>
      <c r="T30" s="27"/>
      <c r="U30" s="27"/>
      <c r="V30" s="27"/>
      <c r="W30" s="27">
        <v>168043760</v>
      </c>
      <c r="X30" s="27">
        <v>80382420</v>
      </c>
      <c r="Y30" s="27">
        <v>87661340</v>
      </c>
      <c r="Z30" s="7">
        <v>109.06</v>
      </c>
      <c r="AA30" s="25">
        <v>160764833</v>
      </c>
    </row>
    <row r="31" spans="1:27" ht="12.75">
      <c r="A31" s="5" t="s">
        <v>35</v>
      </c>
      <c r="B31" s="3"/>
      <c r="C31" s="22"/>
      <c r="D31" s="22"/>
      <c r="E31" s="23">
        <v>2378739</v>
      </c>
      <c r="F31" s="24">
        <v>2378739</v>
      </c>
      <c r="G31" s="24"/>
      <c r="H31" s="24"/>
      <c r="I31" s="24">
        <v>1492356</v>
      </c>
      <c r="J31" s="24">
        <v>1492356</v>
      </c>
      <c r="K31" s="24">
        <v>1492356</v>
      </c>
      <c r="L31" s="24">
        <v>1492356</v>
      </c>
      <c r="M31" s="24">
        <v>1728163</v>
      </c>
      <c r="N31" s="24">
        <v>4712875</v>
      </c>
      <c r="O31" s="24"/>
      <c r="P31" s="24"/>
      <c r="Q31" s="24"/>
      <c r="R31" s="24"/>
      <c r="S31" s="24"/>
      <c r="T31" s="24"/>
      <c r="U31" s="24"/>
      <c r="V31" s="24"/>
      <c r="W31" s="24">
        <v>6205231</v>
      </c>
      <c r="X31" s="24">
        <v>1189368</v>
      </c>
      <c r="Y31" s="24">
        <v>5015863</v>
      </c>
      <c r="Z31" s="6">
        <v>421.73</v>
      </c>
      <c r="AA31" s="22">
        <v>2378739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46700720</v>
      </c>
      <c r="F32" s="21">
        <f t="shared" si="6"/>
        <v>46700720</v>
      </c>
      <c r="G32" s="21">
        <f t="shared" si="6"/>
        <v>0</v>
      </c>
      <c r="H32" s="21">
        <f t="shared" si="6"/>
        <v>0</v>
      </c>
      <c r="I32" s="21">
        <f t="shared" si="6"/>
        <v>2416832</v>
      </c>
      <c r="J32" s="21">
        <f t="shared" si="6"/>
        <v>2416832</v>
      </c>
      <c r="K32" s="21">
        <f t="shared" si="6"/>
        <v>2416832</v>
      </c>
      <c r="L32" s="21">
        <f t="shared" si="6"/>
        <v>2416832</v>
      </c>
      <c r="M32" s="21">
        <f t="shared" si="6"/>
        <v>3350861</v>
      </c>
      <c r="N32" s="21">
        <f t="shared" si="6"/>
        <v>8184525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10601357</v>
      </c>
      <c r="X32" s="21">
        <f t="shared" si="6"/>
        <v>23350362</v>
      </c>
      <c r="Y32" s="21">
        <f t="shared" si="6"/>
        <v>-12749005</v>
      </c>
      <c r="Z32" s="4">
        <f>+IF(X32&lt;&gt;0,+(Y32/X32)*100,0)</f>
        <v>-54.59874669180718</v>
      </c>
      <c r="AA32" s="19">
        <f>SUM(AA33:AA37)</f>
        <v>46700720</v>
      </c>
    </row>
    <row r="33" spans="1:27" ht="12.75">
      <c r="A33" s="5" t="s">
        <v>37</v>
      </c>
      <c r="B33" s="3"/>
      <c r="C33" s="22"/>
      <c r="D33" s="22"/>
      <c r="E33" s="23">
        <v>3266938</v>
      </c>
      <c r="F33" s="24">
        <v>3266938</v>
      </c>
      <c r="G33" s="24"/>
      <c r="H33" s="24"/>
      <c r="I33" s="24">
        <v>624852</v>
      </c>
      <c r="J33" s="24">
        <v>624852</v>
      </c>
      <c r="K33" s="24">
        <v>624852</v>
      </c>
      <c r="L33" s="24">
        <v>624852</v>
      </c>
      <c r="M33" s="24">
        <v>1109368</v>
      </c>
      <c r="N33" s="24">
        <v>2359072</v>
      </c>
      <c r="O33" s="24"/>
      <c r="P33" s="24"/>
      <c r="Q33" s="24"/>
      <c r="R33" s="24"/>
      <c r="S33" s="24"/>
      <c r="T33" s="24"/>
      <c r="U33" s="24"/>
      <c r="V33" s="24"/>
      <c r="W33" s="24">
        <v>2983924</v>
      </c>
      <c r="X33" s="24">
        <v>1633470</v>
      </c>
      <c r="Y33" s="24">
        <v>1350454</v>
      </c>
      <c r="Z33" s="6">
        <v>82.67</v>
      </c>
      <c r="AA33" s="22">
        <v>3266938</v>
      </c>
    </row>
    <row r="34" spans="1:27" ht="12.75">
      <c r="A34" s="5" t="s">
        <v>38</v>
      </c>
      <c r="B34" s="3"/>
      <c r="C34" s="22"/>
      <c r="D34" s="22"/>
      <c r="E34" s="23">
        <v>11836196</v>
      </c>
      <c r="F34" s="24">
        <v>11836196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5918100</v>
      </c>
      <c r="Y34" s="24">
        <v>-5918100</v>
      </c>
      <c r="Z34" s="6">
        <v>-100</v>
      </c>
      <c r="AA34" s="22">
        <v>11836196</v>
      </c>
    </row>
    <row r="35" spans="1:27" ht="12.75">
      <c r="A35" s="5" t="s">
        <v>39</v>
      </c>
      <c r="B35" s="3"/>
      <c r="C35" s="22"/>
      <c r="D35" s="22"/>
      <c r="E35" s="23">
        <v>31597586</v>
      </c>
      <c r="F35" s="24">
        <v>31597586</v>
      </c>
      <c r="G35" s="24"/>
      <c r="H35" s="24"/>
      <c r="I35" s="24">
        <v>1791980</v>
      </c>
      <c r="J35" s="24">
        <v>1791980</v>
      </c>
      <c r="K35" s="24">
        <v>1791980</v>
      </c>
      <c r="L35" s="24">
        <v>1791980</v>
      </c>
      <c r="M35" s="24">
        <v>2241493</v>
      </c>
      <c r="N35" s="24">
        <v>5825453</v>
      </c>
      <c r="O35" s="24"/>
      <c r="P35" s="24"/>
      <c r="Q35" s="24"/>
      <c r="R35" s="24"/>
      <c r="S35" s="24"/>
      <c r="T35" s="24"/>
      <c r="U35" s="24"/>
      <c r="V35" s="24"/>
      <c r="W35" s="24">
        <v>7617433</v>
      </c>
      <c r="X35" s="24">
        <v>15798792</v>
      </c>
      <c r="Y35" s="24">
        <v>-8181359</v>
      </c>
      <c r="Z35" s="6">
        <v>-51.78</v>
      </c>
      <c r="AA35" s="22">
        <v>31597586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40586451</v>
      </c>
      <c r="F38" s="21">
        <f t="shared" si="7"/>
        <v>40586451</v>
      </c>
      <c r="G38" s="21">
        <f t="shared" si="7"/>
        <v>0</v>
      </c>
      <c r="H38" s="21">
        <f t="shared" si="7"/>
        <v>0</v>
      </c>
      <c r="I38" s="21">
        <f t="shared" si="7"/>
        <v>1409534</v>
      </c>
      <c r="J38" s="21">
        <f t="shared" si="7"/>
        <v>1409534</v>
      </c>
      <c r="K38" s="21">
        <f t="shared" si="7"/>
        <v>1063891</v>
      </c>
      <c r="L38" s="21">
        <f t="shared" si="7"/>
        <v>1063891</v>
      </c>
      <c r="M38" s="21">
        <f t="shared" si="7"/>
        <v>590184</v>
      </c>
      <c r="N38" s="21">
        <f t="shared" si="7"/>
        <v>2717966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4127500</v>
      </c>
      <c r="X38" s="21">
        <f t="shared" si="7"/>
        <v>20293224</v>
      </c>
      <c r="Y38" s="21">
        <f t="shared" si="7"/>
        <v>-16165724</v>
      </c>
      <c r="Z38" s="4">
        <f>+IF(X38&lt;&gt;0,+(Y38/X38)*100,0)</f>
        <v>-79.6606985661815</v>
      </c>
      <c r="AA38" s="19">
        <f>SUM(AA39:AA41)</f>
        <v>40586451</v>
      </c>
    </row>
    <row r="39" spans="1:27" ht="12.75">
      <c r="A39" s="5" t="s">
        <v>43</v>
      </c>
      <c r="B39" s="3"/>
      <c r="C39" s="22"/>
      <c r="D39" s="22"/>
      <c r="E39" s="23">
        <v>18786265</v>
      </c>
      <c r="F39" s="24">
        <v>18786265</v>
      </c>
      <c r="G39" s="24"/>
      <c r="H39" s="24"/>
      <c r="I39" s="24">
        <v>499695</v>
      </c>
      <c r="J39" s="24">
        <v>499695</v>
      </c>
      <c r="K39" s="24">
        <v>499695</v>
      </c>
      <c r="L39" s="24">
        <v>499695</v>
      </c>
      <c r="M39" s="24">
        <v>590184</v>
      </c>
      <c r="N39" s="24">
        <v>1589574</v>
      </c>
      <c r="O39" s="24"/>
      <c r="P39" s="24"/>
      <c r="Q39" s="24"/>
      <c r="R39" s="24"/>
      <c r="S39" s="24"/>
      <c r="T39" s="24"/>
      <c r="U39" s="24"/>
      <c r="V39" s="24"/>
      <c r="W39" s="24">
        <v>2089269</v>
      </c>
      <c r="X39" s="24">
        <v>9393132</v>
      </c>
      <c r="Y39" s="24">
        <v>-7303863</v>
      </c>
      <c r="Z39" s="6">
        <v>-77.76</v>
      </c>
      <c r="AA39" s="22">
        <v>18786265</v>
      </c>
    </row>
    <row r="40" spans="1:27" ht="12.75">
      <c r="A40" s="5" t="s">
        <v>44</v>
      </c>
      <c r="B40" s="3"/>
      <c r="C40" s="22"/>
      <c r="D40" s="22"/>
      <c r="E40" s="23">
        <v>21800186</v>
      </c>
      <c r="F40" s="24">
        <v>21800186</v>
      </c>
      <c r="G40" s="24"/>
      <c r="H40" s="24"/>
      <c r="I40" s="24">
        <v>909839</v>
      </c>
      <c r="J40" s="24">
        <v>909839</v>
      </c>
      <c r="K40" s="24">
        <v>564196</v>
      </c>
      <c r="L40" s="24">
        <v>564196</v>
      </c>
      <c r="M40" s="24"/>
      <c r="N40" s="24">
        <v>1128392</v>
      </c>
      <c r="O40" s="24"/>
      <c r="P40" s="24"/>
      <c r="Q40" s="24"/>
      <c r="R40" s="24"/>
      <c r="S40" s="24"/>
      <c r="T40" s="24"/>
      <c r="U40" s="24"/>
      <c r="V40" s="24"/>
      <c r="W40" s="24">
        <v>2038231</v>
      </c>
      <c r="X40" s="24">
        <v>10900092</v>
      </c>
      <c r="Y40" s="24">
        <v>-8861861</v>
      </c>
      <c r="Z40" s="6">
        <v>-81.3</v>
      </c>
      <c r="AA40" s="22">
        <v>21800186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158707714</v>
      </c>
      <c r="F42" s="21">
        <f t="shared" si="8"/>
        <v>158707714</v>
      </c>
      <c r="G42" s="21">
        <f t="shared" si="8"/>
        <v>0</v>
      </c>
      <c r="H42" s="21">
        <f t="shared" si="8"/>
        <v>0</v>
      </c>
      <c r="I42" s="21">
        <f t="shared" si="8"/>
        <v>7384729</v>
      </c>
      <c r="J42" s="21">
        <f t="shared" si="8"/>
        <v>7384729</v>
      </c>
      <c r="K42" s="21">
        <f t="shared" si="8"/>
        <v>6374457</v>
      </c>
      <c r="L42" s="21">
        <f t="shared" si="8"/>
        <v>6374457</v>
      </c>
      <c r="M42" s="21">
        <f t="shared" si="8"/>
        <v>27453311</v>
      </c>
      <c r="N42" s="21">
        <f t="shared" si="8"/>
        <v>40202225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47586954</v>
      </c>
      <c r="X42" s="21">
        <f t="shared" si="8"/>
        <v>79353864</v>
      </c>
      <c r="Y42" s="21">
        <f t="shared" si="8"/>
        <v>-31766910</v>
      </c>
      <c r="Z42" s="4">
        <f>+IF(X42&lt;&gt;0,+(Y42/X42)*100,0)</f>
        <v>-40.03196366089999</v>
      </c>
      <c r="AA42" s="19">
        <f>SUM(AA43:AA46)</f>
        <v>158707714</v>
      </c>
    </row>
    <row r="43" spans="1:27" ht="12.75">
      <c r="A43" s="5" t="s">
        <v>47</v>
      </c>
      <c r="B43" s="3"/>
      <c r="C43" s="22"/>
      <c r="D43" s="22"/>
      <c r="E43" s="23">
        <v>89657088</v>
      </c>
      <c r="F43" s="24">
        <v>89657088</v>
      </c>
      <c r="G43" s="24"/>
      <c r="H43" s="24"/>
      <c r="I43" s="24">
        <v>1451681</v>
      </c>
      <c r="J43" s="24">
        <v>1451681</v>
      </c>
      <c r="K43" s="24">
        <v>295214</v>
      </c>
      <c r="L43" s="24">
        <v>295214</v>
      </c>
      <c r="M43" s="24">
        <v>18582990</v>
      </c>
      <c r="N43" s="24">
        <v>19173418</v>
      </c>
      <c r="O43" s="24"/>
      <c r="P43" s="24"/>
      <c r="Q43" s="24"/>
      <c r="R43" s="24"/>
      <c r="S43" s="24"/>
      <c r="T43" s="24"/>
      <c r="U43" s="24"/>
      <c r="V43" s="24"/>
      <c r="W43" s="24">
        <v>20625099</v>
      </c>
      <c r="X43" s="24">
        <v>44828544</v>
      </c>
      <c r="Y43" s="24">
        <v>-24203445</v>
      </c>
      <c r="Z43" s="6">
        <v>-53.99</v>
      </c>
      <c r="AA43" s="22">
        <v>89657088</v>
      </c>
    </row>
    <row r="44" spans="1:27" ht="12.75">
      <c r="A44" s="5" t="s">
        <v>48</v>
      </c>
      <c r="B44" s="3"/>
      <c r="C44" s="22"/>
      <c r="D44" s="22"/>
      <c r="E44" s="23">
        <v>58971115</v>
      </c>
      <c r="F44" s="24">
        <v>58971115</v>
      </c>
      <c r="G44" s="24"/>
      <c r="H44" s="24"/>
      <c r="I44" s="24">
        <v>5550626</v>
      </c>
      <c r="J44" s="24">
        <v>5550626</v>
      </c>
      <c r="K44" s="24">
        <v>5696821</v>
      </c>
      <c r="L44" s="24">
        <v>5696821</v>
      </c>
      <c r="M44" s="24">
        <v>2814563</v>
      </c>
      <c r="N44" s="24">
        <v>14208205</v>
      </c>
      <c r="O44" s="24"/>
      <c r="P44" s="24"/>
      <c r="Q44" s="24"/>
      <c r="R44" s="24"/>
      <c r="S44" s="24"/>
      <c r="T44" s="24"/>
      <c r="U44" s="24"/>
      <c r="V44" s="24"/>
      <c r="W44" s="24">
        <v>19758831</v>
      </c>
      <c r="X44" s="24">
        <v>29485560</v>
      </c>
      <c r="Y44" s="24">
        <v>-9726729</v>
      </c>
      <c r="Z44" s="6">
        <v>-32.99</v>
      </c>
      <c r="AA44" s="22">
        <v>58971115</v>
      </c>
    </row>
    <row r="45" spans="1:27" ht="12.75">
      <c r="A45" s="5" t="s">
        <v>49</v>
      </c>
      <c r="B45" s="3"/>
      <c r="C45" s="25"/>
      <c r="D45" s="25"/>
      <c r="E45" s="26">
        <v>2405011</v>
      </c>
      <c r="F45" s="27">
        <v>2405011</v>
      </c>
      <c r="G45" s="27"/>
      <c r="H45" s="27"/>
      <c r="I45" s="27">
        <v>154862</v>
      </c>
      <c r="J45" s="27">
        <v>154862</v>
      </c>
      <c r="K45" s="27">
        <v>154862</v>
      </c>
      <c r="L45" s="27">
        <v>154862</v>
      </c>
      <c r="M45" s="27">
        <v>5714528</v>
      </c>
      <c r="N45" s="27">
        <v>6024252</v>
      </c>
      <c r="O45" s="27"/>
      <c r="P45" s="27"/>
      <c r="Q45" s="27"/>
      <c r="R45" s="27"/>
      <c r="S45" s="27"/>
      <c r="T45" s="27"/>
      <c r="U45" s="27"/>
      <c r="V45" s="27"/>
      <c r="W45" s="27">
        <v>6179114</v>
      </c>
      <c r="X45" s="27">
        <v>1202508</v>
      </c>
      <c r="Y45" s="27">
        <v>4976606</v>
      </c>
      <c r="Z45" s="7">
        <v>413.85</v>
      </c>
      <c r="AA45" s="25">
        <v>2405011</v>
      </c>
    </row>
    <row r="46" spans="1:27" ht="12.75">
      <c r="A46" s="5" t="s">
        <v>50</v>
      </c>
      <c r="B46" s="3"/>
      <c r="C46" s="22"/>
      <c r="D46" s="22"/>
      <c r="E46" s="23">
        <v>7674500</v>
      </c>
      <c r="F46" s="24">
        <v>7674500</v>
      </c>
      <c r="G46" s="24"/>
      <c r="H46" s="24"/>
      <c r="I46" s="24">
        <v>227560</v>
      </c>
      <c r="J46" s="24">
        <v>227560</v>
      </c>
      <c r="K46" s="24">
        <v>227560</v>
      </c>
      <c r="L46" s="24">
        <v>227560</v>
      </c>
      <c r="M46" s="24">
        <v>341230</v>
      </c>
      <c r="N46" s="24">
        <v>796350</v>
      </c>
      <c r="O46" s="24"/>
      <c r="P46" s="24"/>
      <c r="Q46" s="24"/>
      <c r="R46" s="24"/>
      <c r="S46" s="24"/>
      <c r="T46" s="24"/>
      <c r="U46" s="24"/>
      <c r="V46" s="24"/>
      <c r="W46" s="24">
        <v>1023910</v>
      </c>
      <c r="X46" s="24">
        <v>3837252</v>
      </c>
      <c r="Y46" s="24">
        <v>-2813342</v>
      </c>
      <c r="Z46" s="6">
        <v>-73.32</v>
      </c>
      <c r="AA46" s="22">
        <v>7674500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475708941</v>
      </c>
      <c r="D48" s="44">
        <f>+D28+D32+D38+D42+D47</f>
        <v>0</v>
      </c>
      <c r="E48" s="45">
        <f t="shared" si="9"/>
        <v>454554281</v>
      </c>
      <c r="F48" s="46">
        <f t="shared" si="9"/>
        <v>454554281</v>
      </c>
      <c r="G48" s="46">
        <f t="shared" si="9"/>
        <v>73286187</v>
      </c>
      <c r="H48" s="46">
        <f t="shared" si="9"/>
        <v>59814596</v>
      </c>
      <c r="I48" s="46">
        <f t="shared" si="9"/>
        <v>17680160</v>
      </c>
      <c r="J48" s="46">
        <f t="shared" si="9"/>
        <v>150780943</v>
      </c>
      <c r="K48" s="46">
        <f t="shared" si="9"/>
        <v>35225456</v>
      </c>
      <c r="L48" s="46">
        <f t="shared" si="9"/>
        <v>35225456</v>
      </c>
      <c r="M48" s="46">
        <f t="shared" si="9"/>
        <v>43007686</v>
      </c>
      <c r="N48" s="46">
        <f t="shared" si="9"/>
        <v>113458598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264239541</v>
      </c>
      <c r="X48" s="46">
        <f t="shared" si="9"/>
        <v>227277150</v>
      </c>
      <c r="Y48" s="46">
        <f t="shared" si="9"/>
        <v>36962391</v>
      </c>
      <c r="Z48" s="47">
        <f>+IF(X48&lt;&gt;0,+(Y48/X48)*100,0)</f>
        <v>16.263135559382015</v>
      </c>
      <c r="AA48" s="44">
        <f>+AA28+AA32+AA38+AA42+AA47</f>
        <v>454554281</v>
      </c>
    </row>
    <row r="49" spans="1:27" ht="12.75">
      <c r="A49" s="14" t="s">
        <v>58</v>
      </c>
      <c r="B49" s="15"/>
      <c r="C49" s="48">
        <f aca="true" t="shared" si="10" ref="C49:Y49">+C25-C48</f>
        <v>93381207</v>
      </c>
      <c r="D49" s="48">
        <f>+D25-D48</f>
        <v>0</v>
      </c>
      <c r="E49" s="49">
        <f t="shared" si="10"/>
        <v>138707671</v>
      </c>
      <c r="F49" s="50">
        <f t="shared" si="10"/>
        <v>138707671</v>
      </c>
      <c r="G49" s="50">
        <f t="shared" si="10"/>
        <v>90595429</v>
      </c>
      <c r="H49" s="50">
        <f t="shared" si="10"/>
        <v>-34488847</v>
      </c>
      <c r="I49" s="50">
        <f t="shared" si="10"/>
        <v>5230771</v>
      </c>
      <c r="J49" s="50">
        <f t="shared" si="10"/>
        <v>61337353</v>
      </c>
      <c r="K49" s="50">
        <f t="shared" si="10"/>
        <v>-15106032</v>
      </c>
      <c r="L49" s="50">
        <f t="shared" si="10"/>
        <v>-15106032</v>
      </c>
      <c r="M49" s="50">
        <f t="shared" si="10"/>
        <v>33402486</v>
      </c>
      <c r="N49" s="50">
        <f t="shared" si="10"/>
        <v>3190422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64527775</v>
      </c>
      <c r="X49" s="50">
        <f>IF(F25=F48,0,X25-X48)</f>
        <v>69353832</v>
      </c>
      <c r="Y49" s="50">
        <f t="shared" si="10"/>
        <v>-4826057</v>
      </c>
      <c r="Z49" s="51">
        <f>+IF(X49&lt;&gt;0,+(Y49/X49)*100,0)</f>
        <v>-6.958601797230181</v>
      </c>
      <c r="AA49" s="48">
        <f>+AA25-AA48</f>
        <v>138707671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619146590</v>
      </c>
      <c r="D5" s="19">
        <f>SUM(D6:D8)</f>
        <v>0</v>
      </c>
      <c r="E5" s="20">
        <f t="shared" si="0"/>
        <v>982685653</v>
      </c>
      <c r="F5" s="21">
        <f t="shared" si="0"/>
        <v>982685653</v>
      </c>
      <c r="G5" s="21">
        <f t="shared" si="0"/>
        <v>197584852</v>
      </c>
      <c r="H5" s="21">
        <f t="shared" si="0"/>
        <v>64493762</v>
      </c>
      <c r="I5" s="21">
        <f t="shared" si="0"/>
        <v>72291824</v>
      </c>
      <c r="J5" s="21">
        <f t="shared" si="0"/>
        <v>334370438</v>
      </c>
      <c r="K5" s="21">
        <f t="shared" si="0"/>
        <v>67716045</v>
      </c>
      <c r="L5" s="21">
        <f t="shared" si="0"/>
        <v>182302147</v>
      </c>
      <c r="M5" s="21">
        <f t="shared" si="0"/>
        <v>74264034</v>
      </c>
      <c r="N5" s="21">
        <f t="shared" si="0"/>
        <v>324282226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658652664</v>
      </c>
      <c r="X5" s="21">
        <f t="shared" si="0"/>
        <v>531264702</v>
      </c>
      <c r="Y5" s="21">
        <f t="shared" si="0"/>
        <v>127387962</v>
      </c>
      <c r="Z5" s="4">
        <f>+IF(X5&lt;&gt;0,+(Y5/X5)*100,0)</f>
        <v>23.978246911649702</v>
      </c>
      <c r="AA5" s="19">
        <f>SUM(AA6:AA8)</f>
        <v>982685653</v>
      </c>
    </row>
    <row r="6" spans="1:27" ht="12.75">
      <c r="A6" s="5" t="s">
        <v>33</v>
      </c>
      <c r="B6" s="3"/>
      <c r="C6" s="22">
        <v>619146590</v>
      </c>
      <c r="D6" s="22"/>
      <c r="E6" s="23">
        <v>127473</v>
      </c>
      <c r="F6" s="24">
        <v>127473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7392</v>
      </c>
      <c r="Y6" s="24">
        <v>-7392</v>
      </c>
      <c r="Z6" s="6">
        <v>-100</v>
      </c>
      <c r="AA6" s="22">
        <v>127473</v>
      </c>
    </row>
    <row r="7" spans="1:27" ht="12.75">
      <c r="A7" s="5" t="s">
        <v>34</v>
      </c>
      <c r="B7" s="3"/>
      <c r="C7" s="25"/>
      <c r="D7" s="25"/>
      <c r="E7" s="26">
        <v>981778173</v>
      </c>
      <c r="F7" s="27">
        <v>981778173</v>
      </c>
      <c r="G7" s="27">
        <v>197584852</v>
      </c>
      <c r="H7" s="27">
        <v>64493762</v>
      </c>
      <c r="I7" s="27">
        <v>72291824</v>
      </c>
      <c r="J7" s="27">
        <v>334370438</v>
      </c>
      <c r="K7" s="27">
        <v>67716045</v>
      </c>
      <c r="L7" s="27">
        <v>182302147</v>
      </c>
      <c r="M7" s="27">
        <v>74264034</v>
      </c>
      <c r="N7" s="27">
        <v>324282226</v>
      </c>
      <c r="O7" s="27"/>
      <c r="P7" s="27"/>
      <c r="Q7" s="27"/>
      <c r="R7" s="27"/>
      <c r="S7" s="27"/>
      <c r="T7" s="27"/>
      <c r="U7" s="27"/>
      <c r="V7" s="27"/>
      <c r="W7" s="27">
        <v>658652664</v>
      </c>
      <c r="X7" s="27">
        <v>531257310</v>
      </c>
      <c r="Y7" s="27">
        <v>127395354</v>
      </c>
      <c r="Z7" s="7">
        <v>23.98</v>
      </c>
      <c r="AA7" s="25">
        <v>981778173</v>
      </c>
    </row>
    <row r="8" spans="1:27" ht="12.75">
      <c r="A8" s="5" t="s">
        <v>35</v>
      </c>
      <c r="B8" s="3"/>
      <c r="C8" s="22"/>
      <c r="D8" s="22"/>
      <c r="E8" s="23">
        <v>780007</v>
      </c>
      <c r="F8" s="24">
        <v>780007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>
        <v>780007</v>
      </c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23273394</v>
      </c>
      <c r="F9" s="21">
        <f t="shared" si="1"/>
        <v>23273394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8715733</v>
      </c>
      <c r="Y9" s="21">
        <f t="shared" si="1"/>
        <v>-8715733</v>
      </c>
      <c r="Z9" s="4">
        <f>+IF(X9&lt;&gt;0,+(Y9/X9)*100,0)</f>
        <v>-100</v>
      </c>
      <c r="AA9" s="19">
        <f>SUM(AA10:AA14)</f>
        <v>23273394</v>
      </c>
    </row>
    <row r="10" spans="1:27" ht="12.75">
      <c r="A10" s="5" t="s">
        <v>37</v>
      </c>
      <c r="B10" s="3"/>
      <c r="C10" s="22"/>
      <c r="D10" s="22"/>
      <c r="E10" s="23">
        <v>2079138</v>
      </c>
      <c r="F10" s="24">
        <v>2079138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1325166</v>
      </c>
      <c r="Y10" s="24">
        <v>-1325166</v>
      </c>
      <c r="Z10" s="6">
        <v>-100</v>
      </c>
      <c r="AA10" s="22">
        <v>2079138</v>
      </c>
    </row>
    <row r="11" spans="1:27" ht="12.75">
      <c r="A11" s="5" t="s">
        <v>38</v>
      </c>
      <c r="B11" s="3"/>
      <c r="C11" s="22"/>
      <c r="D11" s="22"/>
      <c r="E11" s="23">
        <v>4205755</v>
      </c>
      <c r="F11" s="24">
        <v>4205755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1922030</v>
      </c>
      <c r="Y11" s="24">
        <v>-1922030</v>
      </c>
      <c r="Z11" s="6">
        <v>-100</v>
      </c>
      <c r="AA11" s="22">
        <v>4205755</v>
      </c>
    </row>
    <row r="12" spans="1:27" ht="12.75">
      <c r="A12" s="5" t="s">
        <v>39</v>
      </c>
      <c r="B12" s="3"/>
      <c r="C12" s="22"/>
      <c r="D12" s="22"/>
      <c r="E12" s="23">
        <v>5215200</v>
      </c>
      <c r="F12" s="24">
        <v>5215200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88137</v>
      </c>
      <c r="Y12" s="24">
        <v>-88137</v>
      </c>
      <c r="Z12" s="6">
        <v>-100</v>
      </c>
      <c r="AA12" s="22">
        <v>5215200</v>
      </c>
    </row>
    <row r="13" spans="1:27" ht="12.75">
      <c r="A13" s="5" t="s">
        <v>40</v>
      </c>
      <c r="B13" s="3"/>
      <c r="C13" s="22"/>
      <c r="D13" s="22"/>
      <c r="E13" s="23">
        <v>11773301</v>
      </c>
      <c r="F13" s="24">
        <v>11773301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5380400</v>
      </c>
      <c r="Y13" s="24">
        <v>-5380400</v>
      </c>
      <c r="Z13" s="6">
        <v>-100</v>
      </c>
      <c r="AA13" s="22">
        <v>11773301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100639794</v>
      </c>
      <c r="D15" s="19">
        <f>SUM(D16:D18)</f>
        <v>0</v>
      </c>
      <c r="E15" s="20">
        <f t="shared" si="2"/>
        <v>55759556</v>
      </c>
      <c r="F15" s="21">
        <f t="shared" si="2"/>
        <v>55759556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37479264</v>
      </c>
      <c r="Y15" s="21">
        <f t="shared" si="2"/>
        <v>-37479264</v>
      </c>
      <c r="Z15" s="4">
        <f>+IF(X15&lt;&gt;0,+(Y15/X15)*100,0)</f>
        <v>-100</v>
      </c>
      <c r="AA15" s="19">
        <f>SUM(AA16:AA18)</f>
        <v>55759556</v>
      </c>
    </row>
    <row r="16" spans="1:27" ht="12.75">
      <c r="A16" s="5" t="s">
        <v>43</v>
      </c>
      <c r="B16" s="3"/>
      <c r="C16" s="22"/>
      <c r="D16" s="22"/>
      <c r="E16" s="23">
        <v>21632799</v>
      </c>
      <c r="F16" s="24">
        <v>21632799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12846763</v>
      </c>
      <c r="Y16" s="24">
        <v>-12846763</v>
      </c>
      <c r="Z16" s="6">
        <v>-100</v>
      </c>
      <c r="AA16" s="22">
        <v>21632799</v>
      </c>
    </row>
    <row r="17" spans="1:27" ht="12.75">
      <c r="A17" s="5" t="s">
        <v>44</v>
      </c>
      <c r="B17" s="3"/>
      <c r="C17" s="22"/>
      <c r="D17" s="22"/>
      <c r="E17" s="23">
        <v>34126757</v>
      </c>
      <c r="F17" s="24">
        <v>34126757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24632501</v>
      </c>
      <c r="Y17" s="24">
        <v>-24632501</v>
      </c>
      <c r="Z17" s="6">
        <v>-100</v>
      </c>
      <c r="AA17" s="22">
        <v>34126757</v>
      </c>
    </row>
    <row r="18" spans="1:27" ht="12.75">
      <c r="A18" s="5" t="s">
        <v>45</v>
      </c>
      <c r="B18" s="3"/>
      <c r="C18" s="22">
        <v>100639794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1419623190</v>
      </c>
      <c r="D19" s="19">
        <f>SUM(D20:D23)</f>
        <v>0</v>
      </c>
      <c r="E19" s="20">
        <f t="shared" si="3"/>
        <v>2212164297</v>
      </c>
      <c r="F19" s="21">
        <f t="shared" si="3"/>
        <v>2212164297</v>
      </c>
      <c r="G19" s="21">
        <f t="shared" si="3"/>
        <v>129814157</v>
      </c>
      <c r="H19" s="21">
        <f t="shared" si="3"/>
        <v>142614168</v>
      </c>
      <c r="I19" s="21">
        <f t="shared" si="3"/>
        <v>130054185</v>
      </c>
      <c r="J19" s="21">
        <f t="shared" si="3"/>
        <v>402482510</v>
      </c>
      <c r="K19" s="21">
        <f t="shared" si="3"/>
        <v>113913481</v>
      </c>
      <c r="L19" s="21">
        <f t="shared" si="3"/>
        <v>125249846</v>
      </c>
      <c r="M19" s="21">
        <f t="shared" si="3"/>
        <v>125173090</v>
      </c>
      <c r="N19" s="21">
        <f t="shared" si="3"/>
        <v>364336417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766818927</v>
      </c>
      <c r="X19" s="21">
        <f t="shared" si="3"/>
        <v>1043025221</v>
      </c>
      <c r="Y19" s="21">
        <f t="shared" si="3"/>
        <v>-276206294</v>
      </c>
      <c r="Z19" s="4">
        <f>+IF(X19&lt;&gt;0,+(Y19/X19)*100,0)</f>
        <v>-26.48126703352267</v>
      </c>
      <c r="AA19" s="19">
        <f>SUM(AA20:AA23)</f>
        <v>2212164297</v>
      </c>
    </row>
    <row r="20" spans="1:27" ht="12.75">
      <c r="A20" s="5" t="s">
        <v>47</v>
      </c>
      <c r="B20" s="3"/>
      <c r="C20" s="22">
        <v>825596287</v>
      </c>
      <c r="D20" s="22"/>
      <c r="E20" s="23">
        <v>1310166758</v>
      </c>
      <c r="F20" s="24">
        <v>1310166758</v>
      </c>
      <c r="G20" s="24">
        <v>87942565</v>
      </c>
      <c r="H20" s="24">
        <v>91381305</v>
      </c>
      <c r="I20" s="24">
        <v>81967072</v>
      </c>
      <c r="J20" s="24">
        <v>261290942</v>
      </c>
      <c r="K20" s="24">
        <v>64340187</v>
      </c>
      <c r="L20" s="24">
        <v>69051350</v>
      </c>
      <c r="M20" s="24">
        <v>68325796</v>
      </c>
      <c r="N20" s="24">
        <v>201717333</v>
      </c>
      <c r="O20" s="24"/>
      <c r="P20" s="24"/>
      <c r="Q20" s="24"/>
      <c r="R20" s="24"/>
      <c r="S20" s="24"/>
      <c r="T20" s="24"/>
      <c r="U20" s="24"/>
      <c r="V20" s="24"/>
      <c r="W20" s="24">
        <v>463008275</v>
      </c>
      <c r="X20" s="24">
        <v>611052208</v>
      </c>
      <c r="Y20" s="24">
        <v>-148043933</v>
      </c>
      <c r="Z20" s="6">
        <v>-24.23</v>
      </c>
      <c r="AA20" s="22">
        <v>1310166758</v>
      </c>
    </row>
    <row r="21" spans="1:27" ht="12.75">
      <c r="A21" s="5" t="s">
        <v>48</v>
      </c>
      <c r="B21" s="3"/>
      <c r="C21" s="22">
        <v>419538358</v>
      </c>
      <c r="D21" s="22"/>
      <c r="E21" s="23">
        <v>516369786</v>
      </c>
      <c r="F21" s="24">
        <v>516369786</v>
      </c>
      <c r="G21" s="24">
        <v>23487845</v>
      </c>
      <c r="H21" s="24">
        <v>31188439</v>
      </c>
      <c r="I21" s="24">
        <v>29382512</v>
      </c>
      <c r="J21" s="24">
        <v>84058796</v>
      </c>
      <c r="K21" s="24">
        <v>30245705</v>
      </c>
      <c r="L21" s="24">
        <v>37113440</v>
      </c>
      <c r="M21" s="24">
        <v>35800293</v>
      </c>
      <c r="N21" s="24">
        <v>103159438</v>
      </c>
      <c r="O21" s="24"/>
      <c r="P21" s="24"/>
      <c r="Q21" s="24"/>
      <c r="R21" s="24"/>
      <c r="S21" s="24"/>
      <c r="T21" s="24"/>
      <c r="U21" s="24"/>
      <c r="V21" s="24"/>
      <c r="W21" s="24">
        <v>187218234</v>
      </c>
      <c r="X21" s="24">
        <v>241006063</v>
      </c>
      <c r="Y21" s="24">
        <v>-53787829</v>
      </c>
      <c r="Z21" s="6">
        <v>-22.32</v>
      </c>
      <c r="AA21" s="22">
        <v>516369786</v>
      </c>
    </row>
    <row r="22" spans="1:27" ht="12.75">
      <c r="A22" s="5" t="s">
        <v>49</v>
      </c>
      <c r="B22" s="3"/>
      <c r="C22" s="25">
        <v>174488545</v>
      </c>
      <c r="D22" s="25"/>
      <c r="E22" s="26">
        <v>257637171</v>
      </c>
      <c r="F22" s="27">
        <v>257637171</v>
      </c>
      <c r="G22" s="27">
        <v>8858368</v>
      </c>
      <c r="H22" s="27">
        <v>10518167</v>
      </c>
      <c r="I22" s="27">
        <v>9096514</v>
      </c>
      <c r="J22" s="27">
        <v>28473049</v>
      </c>
      <c r="K22" s="27">
        <v>9842866</v>
      </c>
      <c r="L22" s="27">
        <v>9091346</v>
      </c>
      <c r="M22" s="27">
        <v>11489761</v>
      </c>
      <c r="N22" s="27">
        <v>30423973</v>
      </c>
      <c r="O22" s="27"/>
      <c r="P22" s="27"/>
      <c r="Q22" s="27"/>
      <c r="R22" s="27"/>
      <c r="S22" s="27"/>
      <c r="T22" s="27"/>
      <c r="U22" s="27"/>
      <c r="V22" s="27"/>
      <c r="W22" s="27">
        <v>58897022</v>
      </c>
      <c r="X22" s="27">
        <v>131989533</v>
      </c>
      <c r="Y22" s="27">
        <v>-73092511</v>
      </c>
      <c r="Z22" s="7">
        <v>-55.38</v>
      </c>
      <c r="AA22" s="25">
        <v>257637171</v>
      </c>
    </row>
    <row r="23" spans="1:27" ht="12.75">
      <c r="A23" s="5" t="s">
        <v>50</v>
      </c>
      <c r="B23" s="3"/>
      <c r="C23" s="22"/>
      <c r="D23" s="22"/>
      <c r="E23" s="23">
        <v>127990582</v>
      </c>
      <c r="F23" s="24">
        <v>127990582</v>
      </c>
      <c r="G23" s="24">
        <v>9525379</v>
      </c>
      <c r="H23" s="24">
        <v>9526257</v>
      </c>
      <c r="I23" s="24">
        <v>9608087</v>
      </c>
      <c r="J23" s="24">
        <v>28659723</v>
      </c>
      <c r="K23" s="24">
        <v>9484723</v>
      </c>
      <c r="L23" s="24">
        <v>9993710</v>
      </c>
      <c r="M23" s="24">
        <v>9557240</v>
      </c>
      <c r="N23" s="24">
        <v>29035673</v>
      </c>
      <c r="O23" s="24"/>
      <c r="P23" s="24"/>
      <c r="Q23" s="24"/>
      <c r="R23" s="24"/>
      <c r="S23" s="24"/>
      <c r="T23" s="24"/>
      <c r="U23" s="24"/>
      <c r="V23" s="24"/>
      <c r="W23" s="24">
        <v>57695396</v>
      </c>
      <c r="X23" s="24">
        <v>58977417</v>
      </c>
      <c r="Y23" s="24">
        <v>-1282021</v>
      </c>
      <c r="Z23" s="6">
        <v>-2.17</v>
      </c>
      <c r="AA23" s="22">
        <v>127990582</v>
      </c>
    </row>
    <row r="24" spans="1:27" ht="12.75">
      <c r="A24" s="2" t="s">
        <v>51</v>
      </c>
      <c r="B24" s="8" t="s">
        <v>52</v>
      </c>
      <c r="C24" s="19"/>
      <c r="D24" s="19"/>
      <c r="E24" s="20">
        <v>3693679</v>
      </c>
      <c r="F24" s="21">
        <v>3693679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20458399</v>
      </c>
      <c r="Y24" s="21">
        <v>-20458399</v>
      </c>
      <c r="Z24" s="4">
        <v>-100</v>
      </c>
      <c r="AA24" s="19">
        <v>3693679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2139409574</v>
      </c>
      <c r="D25" s="44">
        <f>+D5+D9+D15+D19+D24</f>
        <v>0</v>
      </c>
      <c r="E25" s="45">
        <f t="shared" si="4"/>
        <v>3277576579</v>
      </c>
      <c r="F25" s="46">
        <f t="shared" si="4"/>
        <v>3277576579</v>
      </c>
      <c r="G25" s="46">
        <f t="shared" si="4"/>
        <v>327399009</v>
      </c>
      <c r="H25" s="46">
        <f t="shared" si="4"/>
        <v>207107930</v>
      </c>
      <c r="I25" s="46">
        <f t="shared" si="4"/>
        <v>202346009</v>
      </c>
      <c r="J25" s="46">
        <f t="shared" si="4"/>
        <v>736852948</v>
      </c>
      <c r="K25" s="46">
        <f t="shared" si="4"/>
        <v>181629526</v>
      </c>
      <c r="L25" s="46">
        <f t="shared" si="4"/>
        <v>307551993</v>
      </c>
      <c r="M25" s="46">
        <f t="shared" si="4"/>
        <v>199437124</v>
      </c>
      <c r="N25" s="46">
        <f t="shared" si="4"/>
        <v>688618643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1425471591</v>
      </c>
      <c r="X25" s="46">
        <f t="shared" si="4"/>
        <v>1640943319</v>
      </c>
      <c r="Y25" s="46">
        <f t="shared" si="4"/>
        <v>-215471728</v>
      </c>
      <c r="Z25" s="47">
        <f>+IF(X25&lt;&gt;0,+(Y25/X25)*100,0)</f>
        <v>-13.130967139761395</v>
      </c>
      <c r="AA25" s="44">
        <f>+AA5+AA9+AA15+AA19+AA24</f>
        <v>3277576579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2777071446</v>
      </c>
      <c r="D28" s="19">
        <f>SUM(D29:D31)</f>
        <v>0</v>
      </c>
      <c r="E28" s="20">
        <f t="shared" si="5"/>
        <v>566462610</v>
      </c>
      <c r="F28" s="21">
        <f t="shared" si="5"/>
        <v>566462610</v>
      </c>
      <c r="G28" s="21">
        <f t="shared" si="5"/>
        <v>91687819</v>
      </c>
      <c r="H28" s="21">
        <f t="shared" si="5"/>
        <v>218160076</v>
      </c>
      <c r="I28" s="21">
        <f t="shared" si="5"/>
        <v>247849756</v>
      </c>
      <c r="J28" s="21">
        <f t="shared" si="5"/>
        <v>557697651</v>
      </c>
      <c r="K28" s="21">
        <f t="shared" si="5"/>
        <v>217737460</v>
      </c>
      <c r="L28" s="21">
        <f t="shared" si="5"/>
        <v>123754702</v>
      </c>
      <c r="M28" s="21">
        <f t="shared" si="5"/>
        <v>155068985</v>
      </c>
      <c r="N28" s="21">
        <f t="shared" si="5"/>
        <v>496561147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1054258798</v>
      </c>
      <c r="X28" s="21">
        <f t="shared" si="5"/>
        <v>266281274</v>
      </c>
      <c r="Y28" s="21">
        <f t="shared" si="5"/>
        <v>787977524</v>
      </c>
      <c r="Z28" s="4">
        <f>+IF(X28&lt;&gt;0,+(Y28/X28)*100,0)</f>
        <v>295.91924064476274</v>
      </c>
      <c r="AA28" s="19">
        <f>SUM(AA29:AA31)</f>
        <v>566462610</v>
      </c>
    </row>
    <row r="29" spans="1:27" ht="12.75">
      <c r="A29" s="5" t="s">
        <v>33</v>
      </c>
      <c r="B29" s="3"/>
      <c r="C29" s="22">
        <v>2777071446</v>
      </c>
      <c r="D29" s="22"/>
      <c r="E29" s="23">
        <v>98900725</v>
      </c>
      <c r="F29" s="24">
        <v>98900725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49644767</v>
      </c>
      <c r="Y29" s="24">
        <v>-49644767</v>
      </c>
      <c r="Z29" s="6">
        <v>-100</v>
      </c>
      <c r="AA29" s="22">
        <v>98900725</v>
      </c>
    </row>
    <row r="30" spans="1:27" ht="12.75">
      <c r="A30" s="5" t="s">
        <v>34</v>
      </c>
      <c r="B30" s="3"/>
      <c r="C30" s="25"/>
      <c r="D30" s="25"/>
      <c r="E30" s="26">
        <v>458243211</v>
      </c>
      <c r="F30" s="27">
        <v>458243211</v>
      </c>
      <c r="G30" s="27">
        <v>91687819</v>
      </c>
      <c r="H30" s="27">
        <v>218160076</v>
      </c>
      <c r="I30" s="27">
        <v>247849756</v>
      </c>
      <c r="J30" s="27">
        <v>557697651</v>
      </c>
      <c r="K30" s="27">
        <v>217737460</v>
      </c>
      <c r="L30" s="27">
        <v>123754702</v>
      </c>
      <c r="M30" s="27">
        <v>155068985</v>
      </c>
      <c r="N30" s="27">
        <v>496561147</v>
      </c>
      <c r="O30" s="27"/>
      <c r="P30" s="27"/>
      <c r="Q30" s="27"/>
      <c r="R30" s="27"/>
      <c r="S30" s="27"/>
      <c r="T30" s="27"/>
      <c r="U30" s="27"/>
      <c r="V30" s="27"/>
      <c r="W30" s="27">
        <v>1054258798</v>
      </c>
      <c r="X30" s="27">
        <v>212204780</v>
      </c>
      <c r="Y30" s="27">
        <v>842054018</v>
      </c>
      <c r="Z30" s="7">
        <v>396.81</v>
      </c>
      <c r="AA30" s="25">
        <v>458243211</v>
      </c>
    </row>
    <row r="31" spans="1:27" ht="12.75">
      <c r="A31" s="5" t="s">
        <v>35</v>
      </c>
      <c r="B31" s="3"/>
      <c r="C31" s="22"/>
      <c r="D31" s="22"/>
      <c r="E31" s="23">
        <v>9318674</v>
      </c>
      <c r="F31" s="24">
        <v>9318674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4431727</v>
      </c>
      <c r="Y31" s="24">
        <v>-4431727</v>
      </c>
      <c r="Z31" s="6">
        <v>-100</v>
      </c>
      <c r="AA31" s="22">
        <v>9318674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167707237</v>
      </c>
      <c r="F32" s="21">
        <f t="shared" si="6"/>
        <v>167707237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81538851</v>
      </c>
      <c r="Y32" s="21">
        <f t="shared" si="6"/>
        <v>-81538851</v>
      </c>
      <c r="Z32" s="4">
        <f>+IF(X32&lt;&gt;0,+(Y32/X32)*100,0)</f>
        <v>-100</v>
      </c>
      <c r="AA32" s="19">
        <f>SUM(AA33:AA37)</f>
        <v>167707237</v>
      </c>
    </row>
    <row r="33" spans="1:27" ht="12.75">
      <c r="A33" s="5" t="s">
        <v>37</v>
      </c>
      <c r="B33" s="3"/>
      <c r="C33" s="22"/>
      <c r="D33" s="22"/>
      <c r="E33" s="23">
        <v>58686849</v>
      </c>
      <c r="F33" s="24">
        <v>58686849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28367731</v>
      </c>
      <c r="Y33" s="24">
        <v>-28367731</v>
      </c>
      <c r="Z33" s="6">
        <v>-100</v>
      </c>
      <c r="AA33" s="22">
        <v>58686849</v>
      </c>
    </row>
    <row r="34" spans="1:27" ht="12.75">
      <c r="A34" s="5" t="s">
        <v>38</v>
      </c>
      <c r="B34" s="3"/>
      <c r="C34" s="22"/>
      <c r="D34" s="22"/>
      <c r="E34" s="23">
        <v>38603295</v>
      </c>
      <c r="F34" s="24">
        <v>38603295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18381621</v>
      </c>
      <c r="Y34" s="24">
        <v>-18381621</v>
      </c>
      <c r="Z34" s="6">
        <v>-100</v>
      </c>
      <c r="AA34" s="22">
        <v>38603295</v>
      </c>
    </row>
    <row r="35" spans="1:27" ht="12.75">
      <c r="A35" s="5" t="s">
        <v>39</v>
      </c>
      <c r="B35" s="3"/>
      <c r="C35" s="22"/>
      <c r="D35" s="22"/>
      <c r="E35" s="23">
        <v>55010629</v>
      </c>
      <c r="F35" s="24">
        <v>55010629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27166502</v>
      </c>
      <c r="Y35" s="24">
        <v>-27166502</v>
      </c>
      <c r="Z35" s="6">
        <v>-100</v>
      </c>
      <c r="AA35" s="22">
        <v>55010629</v>
      </c>
    </row>
    <row r="36" spans="1:27" ht="12.75">
      <c r="A36" s="5" t="s">
        <v>40</v>
      </c>
      <c r="B36" s="3"/>
      <c r="C36" s="22"/>
      <c r="D36" s="22"/>
      <c r="E36" s="23">
        <v>15406464</v>
      </c>
      <c r="F36" s="24">
        <v>15406464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7622997</v>
      </c>
      <c r="Y36" s="24">
        <v>-7622997</v>
      </c>
      <c r="Z36" s="6">
        <v>-100</v>
      </c>
      <c r="AA36" s="22">
        <v>15406464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313577223</v>
      </c>
      <c r="F38" s="21">
        <f t="shared" si="7"/>
        <v>313577223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147562328</v>
      </c>
      <c r="Y38" s="21">
        <f t="shared" si="7"/>
        <v>-147562328</v>
      </c>
      <c r="Z38" s="4">
        <f>+IF(X38&lt;&gt;0,+(Y38/X38)*100,0)</f>
        <v>-100</v>
      </c>
      <c r="AA38" s="19">
        <f>SUM(AA39:AA41)</f>
        <v>313577223</v>
      </c>
    </row>
    <row r="39" spans="1:27" ht="12.75">
      <c r="A39" s="5" t="s">
        <v>43</v>
      </c>
      <c r="B39" s="3"/>
      <c r="C39" s="22"/>
      <c r="D39" s="22"/>
      <c r="E39" s="23">
        <v>56835034</v>
      </c>
      <c r="F39" s="24">
        <v>56835034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26224398</v>
      </c>
      <c r="Y39" s="24">
        <v>-26224398</v>
      </c>
      <c r="Z39" s="6">
        <v>-100</v>
      </c>
      <c r="AA39" s="22">
        <v>56835034</v>
      </c>
    </row>
    <row r="40" spans="1:27" ht="12.75">
      <c r="A40" s="5" t="s">
        <v>44</v>
      </c>
      <c r="B40" s="3"/>
      <c r="C40" s="22"/>
      <c r="D40" s="22"/>
      <c r="E40" s="23">
        <v>256742189</v>
      </c>
      <c r="F40" s="24">
        <v>256742189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121337930</v>
      </c>
      <c r="Y40" s="24">
        <v>-121337930</v>
      </c>
      <c r="Z40" s="6">
        <v>-100</v>
      </c>
      <c r="AA40" s="22">
        <v>256742189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2211234268</v>
      </c>
      <c r="F42" s="21">
        <f t="shared" si="8"/>
        <v>2211234268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65158650</v>
      </c>
      <c r="N42" s="21">
        <f t="shared" si="8"/>
        <v>65158650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65158650</v>
      </c>
      <c r="X42" s="21">
        <f t="shared" si="8"/>
        <v>1007530854</v>
      </c>
      <c r="Y42" s="21">
        <f t="shared" si="8"/>
        <v>-942372204</v>
      </c>
      <c r="Z42" s="4">
        <f>+IF(X42&lt;&gt;0,+(Y42/X42)*100,0)</f>
        <v>-93.53283825092666</v>
      </c>
      <c r="AA42" s="19">
        <f>SUM(AA43:AA46)</f>
        <v>2211234268</v>
      </c>
    </row>
    <row r="43" spans="1:27" ht="12.75">
      <c r="A43" s="5" t="s">
        <v>47</v>
      </c>
      <c r="B43" s="3"/>
      <c r="C43" s="22"/>
      <c r="D43" s="22"/>
      <c r="E43" s="23">
        <v>1423957078</v>
      </c>
      <c r="F43" s="24">
        <v>1423957078</v>
      </c>
      <c r="G43" s="24"/>
      <c r="H43" s="24"/>
      <c r="I43" s="24"/>
      <c r="J43" s="24"/>
      <c r="K43" s="24"/>
      <c r="L43" s="24"/>
      <c r="M43" s="24">
        <v>65158650</v>
      </c>
      <c r="N43" s="24">
        <v>65158650</v>
      </c>
      <c r="O43" s="24"/>
      <c r="P43" s="24"/>
      <c r="Q43" s="24"/>
      <c r="R43" s="24"/>
      <c r="S43" s="24"/>
      <c r="T43" s="24"/>
      <c r="U43" s="24"/>
      <c r="V43" s="24"/>
      <c r="W43" s="24">
        <v>65158650</v>
      </c>
      <c r="X43" s="24">
        <v>651089035</v>
      </c>
      <c r="Y43" s="24">
        <v>-585930385</v>
      </c>
      <c r="Z43" s="6">
        <v>-89.99</v>
      </c>
      <c r="AA43" s="22">
        <v>1423957078</v>
      </c>
    </row>
    <row r="44" spans="1:27" ht="12.75">
      <c r="A44" s="5" t="s">
        <v>48</v>
      </c>
      <c r="B44" s="3"/>
      <c r="C44" s="22"/>
      <c r="D44" s="22"/>
      <c r="E44" s="23">
        <v>427647815</v>
      </c>
      <c r="F44" s="24">
        <v>427647815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190223627</v>
      </c>
      <c r="Y44" s="24">
        <v>-190223627</v>
      </c>
      <c r="Z44" s="6">
        <v>-100</v>
      </c>
      <c r="AA44" s="22">
        <v>427647815</v>
      </c>
    </row>
    <row r="45" spans="1:27" ht="12.75">
      <c r="A45" s="5" t="s">
        <v>49</v>
      </c>
      <c r="B45" s="3"/>
      <c r="C45" s="25"/>
      <c r="D45" s="25"/>
      <c r="E45" s="26">
        <v>198729795</v>
      </c>
      <c r="F45" s="27">
        <v>198729795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93875051</v>
      </c>
      <c r="Y45" s="27">
        <v>-93875051</v>
      </c>
      <c r="Z45" s="7">
        <v>-100</v>
      </c>
      <c r="AA45" s="25">
        <v>198729795</v>
      </c>
    </row>
    <row r="46" spans="1:27" ht="12.75">
      <c r="A46" s="5" t="s">
        <v>50</v>
      </c>
      <c r="B46" s="3"/>
      <c r="C46" s="22"/>
      <c r="D46" s="22"/>
      <c r="E46" s="23">
        <v>160899580</v>
      </c>
      <c r="F46" s="24">
        <v>160899580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72343141</v>
      </c>
      <c r="Y46" s="24">
        <v>-72343141</v>
      </c>
      <c r="Z46" s="6">
        <v>-100</v>
      </c>
      <c r="AA46" s="22">
        <v>160899580</v>
      </c>
    </row>
    <row r="47" spans="1:27" ht="12.75">
      <c r="A47" s="2" t="s">
        <v>51</v>
      </c>
      <c r="B47" s="8" t="s">
        <v>52</v>
      </c>
      <c r="C47" s="19"/>
      <c r="D47" s="19"/>
      <c r="E47" s="20">
        <v>7215718</v>
      </c>
      <c r="F47" s="21">
        <v>7215718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3449147</v>
      </c>
      <c r="Y47" s="21">
        <v>-3449147</v>
      </c>
      <c r="Z47" s="4">
        <v>-100</v>
      </c>
      <c r="AA47" s="19">
        <v>7215718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2777071446</v>
      </c>
      <c r="D48" s="44">
        <f>+D28+D32+D38+D42+D47</f>
        <v>0</v>
      </c>
      <c r="E48" s="45">
        <f t="shared" si="9"/>
        <v>3266197056</v>
      </c>
      <c r="F48" s="46">
        <f t="shared" si="9"/>
        <v>3266197056</v>
      </c>
      <c r="G48" s="46">
        <f t="shared" si="9"/>
        <v>91687819</v>
      </c>
      <c r="H48" s="46">
        <f t="shared" si="9"/>
        <v>218160076</v>
      </c>
      <c r="I48" s="46">
        <f t="shared" si="9"/>
        <v>247849756</v>
      </c>
      <c r="J48" s="46">
        <f t="shared" si="9"/>
        <v>557697651</v>
      </c>
      <c r="K48" s="46">
        <f t="shared" si="9"/>
        <v>217737460</v>
      </c>
      <c r="L48" s="46">
        <f t="shared" si="9"/>
        <v>123754702</v>
      </c>
      <c r="M48" s="46">
        <f t="shared" si="9"/>
        <v>220227635</v>
      </c>
      <c r="N48" s="46">
        <f t="shared" si="9"/>
        <v>561719797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1119417448</v>
      </c>
      <c r="X48" s="46">
        <f t="shared" si="9"/>
        <v>1506362454</v>
      </c>
      <c r="Y48" s="46">
        <f t="shared" si="9"/>
        <v>-386945006</v>
      </c>
      <c r="Z48" s="47">
        <f>+IF(X48&lt;&gt;0,+(Y48/X48)*100,0)</f>
        <v>-25.68737722933182</v>
      </c>
      <c r="AA48" s="44">
        <f>+AA28+AA32+AA38+AA42+AA47</f>
        <v>3266197056</v>
      </c>
    </row>
    <row r="49" spans="1:27" ht="12.75">
      <c r="A49" s="14" t="s">
        <v>58</v>
      </c>
      <c r="B49" s="15"/>
      <c r="C49" s="48">
        <f aca="true" t="shared" si="10" ref="C49:Y49">+C25-C48</f>
        <v>-637661872</v>
      </c>
      <c r="D49" s="48">
        <f>+D25-D48</f>
        <v>0</v>
      </c>
      <c r="E49" s="49">
        <f t="shared" si="10"/>
        <v>11379523</v>
      </c>
      <c r="F49" s="50">
        <f t="shared" si="10"/>
        <v>11379523</v>
      </c>
      <c r="G49" s="50">
        <f t="shared" si="10"/>
        <v>235711190</v>
      </c>
      <c r="H49" s="50">
        <f t="shared" si="10"/>
        <v>-11052146</v>
      </c>
      <c r="I49" s="50">
        <f t="shared" si="10"/>
        <v>-45503747</v>
      </c>
      <c r="J49" s="50">
        <f t="shared" si="10"/>
        <v>179155297</v>
      </c>
      <c r="K49" s="50">
        <f t="shared" si="10"/>
        <v>-36107934</v>
      </c>
      <c r="L49" s="50">
        <f t="shared" si="10"/>
        <v>183797291</v>
      </c>
      <c r="M49" s="50">
        <f t="shared" si="10"/>
        <v>-20790511</v>
      </c>
      <c r="N49" s="50">
        <f t="shared" si="10"/>
        <v>126898846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306054143</v>
      </c>
      <c r="X49" s="50">
        <f>IF(F25=F48,0,X25-X48)</f>
        <v>134580865</v>
      </c>
      <c r="Y49" s="50">
        <f t="shared" si="10"/>
        <v>171473278</v>
      </c>
      <c r="Z49" s="51">
        <f>+IF(X49&lt;&gt;0,+(Y49/X49)*100,0)</f>
        <v>127.41282202339835</v>
      </c>
      <c r="AA49" s="48">
        <f>+AA25-AA48</f>
        <v>11379523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531265701</v>
      </c>
      <c r="D5" s="19">
        <f>SUM(D6:D8)</f>
        <v>0</v>
      </c>
      <c r="E5" s="20">
        <f t="shared" si="0"/>
        <v>564082714</v>
      </c>
      <c r="F5" s="21">
        <f t="shared" si="0"/>
        <v>564082714</v>
      </c>
      <c r="G5" s="21">
        <f t="shared" si="0"/>
        <v>79012710</v>
      </c>
      <c r="H5" s="21">
        <f t="shared" si="0"/>
        <v>30328880</v>
      </c>
      <c r="I5" s="21">
        <f t="shared" si="0"/>
        <v>33943794</v>
      </c>
      <c r="J5" s="21">
        <f t="shared" si="0"/>
        <v>143285384</v>
      </c>
      <c r="K5" s="21">
        <f t="shared" si="0"/>
        <v>46896689</v>
      </c>
      <c r="L5" s="21">
        <f t="shared" si="0"/>
        <v>35826927</v>
      </c>
      <c r="M5" s="21">
        <f t="shared" si="0"/>
        <v>76534163</v>
      </c>
      <c r="N5" s="21">
        <f t="shared" si="0"/>
        <v>159257779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302543163</v>
      </c>
      <c r="X5" s="21">
        <f t="shared" si="0"/>
        <v>280060951</v>
      </c>
      <c r="Y5" s="21">
        <f t="shared" si="0"/>
        <v>22482212</v>
      </c>
      <c r="Z5" s="4">
        <f>+IF(X5&lt;&gt;0,+(Y5/X5)*100,0)</f>
        <v>8.027613960362507</v>
      </c>
      <c r="AA5" s="19">
        <f>SUM(AA6:AA8)</f>
        <v>564082714</v>
      </c>
    </row>
    <row r="6" spans="1:27" ht="12.75">
      <c r="A6" s="5" t="s">
        <v>33</v>
      </c>
      <c r="B6" s="3"/>
      <c r="C6" s="22">
        <v>81262521</v>
      </c>
      <c r="D6" s="22"/>
      <c r="E6" s="23">
        <v>85389470</v>
      </c>
      <c r="F6" s="24">
        <v>85389470</v>
      </c>
      <c r="G6" s="24">
        <v>36415563</v>
      </c>
      <c r="H6" s="24">
        <v>513</v>
      </c>
      <c r="I6" s="24">
        <v>2878</v>
      </c>
      <c r="J6" s="24">
        <v>36418954</v>
      </c>
      <c r="K6" s="24">
        <v>10013</v>
      </c>
      <c r="L6" s="24">
        <v>1020</v>
      </c>
      <c r="M6" s="24">
        <v>28491490</v>
      </c>
      <c r="N6" s="24">
        <v>28502523</v>
      </c>
      <c r="O6" s="24"/>
      <c r="P6" s="24"/>
      <c r="Q6" s="24"/>
      <c r="R6" s="24"/>
      <c r="S6" s="24"/>
      <c r="T6" s="24"/>
      <c r="U6" s="24"/>
      <c r="V6" s="24"/>
      <c r="W6" s="24">
        <v>64921477</v>
      </c>
      <c r="X6" s="24">
        <v>63408564</v>
      </c>
      <c r="Y6" s="24">
        <v>1512913</v>
      </c>
      <c r="Z6" s="6">
        <v>2.39</v>
      </c>
      <c r="AA6" s="22">
        <v>85389470</v>
      </c>
    </row>
    <row r="7" spans="1:27" ht="12.75">
      <c r="A7" s="5" t="s">
        <v>34</v>
      </c>
      <c r="B7" s="3"/>
      <c r="C7" s="25">
        <v>401598813</v>
      </c>
      <c r="D7" s="25"/>
      <c r="E7" s="26">
        <v>478693244</v>
      </c>
      <c r="F7" s="27">
        <v>478693244</v>
      </c>
      <c r="G7" s="27">
        <v>41189228</v>
      </c>
      <c r="H7" s="27">
        <v>28996539</v>
      </c>
      <c r="I7" s="27">
        <v>33940916</v>
      </c>
      <c r="J7" s="27">
        <v>104126683</v>
      </c>
      <c r="K7" s="27">
        <v>46886676</v>
      </c>
      <c r="L7" s="27">
        <v>31843643</v>
      </c>
      <c r="M7" s="27">
        <v>48042673</v>
      </c>
      <c r="N7" s="27">
        <v>126772992</v>
      </c>
      <c r="O7" s="27"/>
      <c r="P7" s="27"/>
      <c r="Q7" s="27"/>
      <c r="R7" s="27"/>
      <c r="S7" s="27"/>
      <c r="T7" s="27"/>
      <c r="U7" s="27"/>
      <c r="V7" s="27"/>
      <c r="W7" s="27">
        <v>230899675</v>
      </c>
      <c r="X7" s="27">
        <v>216652387</v>
      </c>
      <c r="Y7" s="27">
        <v>14247288</v>
      </c>
      <c r="Z7" s="7">
        <v>6.58</v>
      </c>
      <c r="AA7" s="25">
        <v>478693244</v>
      </c>
    </row>
    <row r="8" spans="1:27" ht="12.75">
      <c r="A8" s="5" t="s">
        <v>35</v>
      </c>
      <c r="B8" s="3"/>
      <c r="C8" s="22">
        <v>48404367</v>
      </c>
      <c r="D8" s="22"/>
      <c r="E8" s="23"/>
      <c r="F8" s="24"/>
      <c r="G8" s="24">
        <v>1407919</v>
      </c>
      <c r="H8" s="24">
        <v>1331828</v>
      </c>
      <c r="I8" s="24"/>
      <c r="J8" s="24">
        <v>2739747</v>
      </c>
      <c r="K8" s="24"/>
      <c r="L8" s="24">
        <v>3982264</v>
      </c>
      <c r="M8" s="24"/>
      <c r="N8" s="24">
        <v>3982264</v>
      </c>
      <c r="O8" s="24"/>
      <c r="P8" s="24"/>
      <c r="Q8" s="24"/>
      <c r="R8" s="24"/>
      <c r="S8" s="24"/>
      <c r="T8" s="24"/>
      <c r="U8" s="24"/>
      <c r="V8" s="24"/>
      <c r="W8" s="24">
        <v>6722011</v>
      </c>
      <c r="X8" s="24"/>
      <c r="Y8" s="24">
        <v>6722011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53318897</v>
      </c>
      <c r="D9" s="19">
        <f>SUM(D10:D14)</f>
        <v>0</v>
      </c>
      <c r="E9" s="20">
        <f t="shared" si="1"/>
        <v>23199129</v>
      </c>
      <c r="F9" s="21">
        <f t="shared" si="1"/>
        <v>23199129</v>
      </c>
      <c r="G9" s="21">
        <f t="shared" si="1"/>
        <v>632408</v>
      </c>
      <c r="H9" s="21">
        <f t="shared" si="1"/>
        <v>3432209</v>
      </c>
      <c r="I9" s="21">
        <f t="shared" si="1"/>
        <v>954833</v>
      </c>
      <c r="J9" s="21">
        <f t="shared" si="1"/>
        <v>5019450</v>
      </c>
      <c r="K9" s="21">
        <f t="shared" si="1"/>
        <v>4575106</v>
      </c>
      <c r="L9" s="21">
        <f t="shared" si="1"/>
        <v>2504716</v>
      </c>
      <c r="M9" s="21">
        <f t="shared" si="1"/>
        <v>3142437</v>
      </c>
      <c r="N9" s="21">
        <f t="shared" si="1"/>
        <v>10222259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15241709</v>
      </c>
      <c r="X9" s="21">
        <f t="shared" si="1"/>
        <v>13053217</v>
      </c>
      <c r="Y9" s="21">
        <f t="shared" si="1"/>
        <v>2188492</v>
      </c>
      <c r="Z9" s="4">
        <f>+IF(X9&lt;&gt;0,+(Y9/X9)*100,0)</f>
        <v>16.765920615584648</v>
      </c>
      <c r="AA9" s="19">
        <f>SUM(AA10:AA14)</f>
        <v>23199129</v>
      </c>
    </row>
    <row r="10" spans="1:27" ht="12.75">
      <c r="A10" s="5" t="s">
        <v>37</v>
      </c>
      <c r="B10" s="3"/>
      <c r="C10" s="22">
        <v>20118967</v>
      </c>
      <c r="D10" s="22"/>
      <c r="E10" s="23">
        <v>13914600</v>
      </c>
      <c r="F10" s="24">
        <v>13914600</v>
      </c>
      <c r="G10" s="24">
        <v>153237</v>
      </c>
      <c r="H10" s="24">
        <v>3006824</v>
      </c>
      <c r="I10" s="24">
        <v>879469</v>
      </c>
      <c r="J10" s="24">
        <v>4039530</v>
      </c>
      <c r="K10" s="24">
        <v>2947461</v>
      </c>
      <c r="L10" s="24">
        <v>868442</v>
      </c>
      <c r="M10" s="24">
        <v>1343988</v>
      </c>
      <c r="N10" s="24">
        <v>5159891</v>
      </c>
      <c r="O10" s="24"/>
      <c r="P10" s="24"/>
      <c r="Q10" s="24"/>
      <c r="R10" s="24"/>
      <c r="S10" s="24"/>
      <c r="T10" s="24"/>
      <c r="U10" s="24"/>
      <c r="V10" s="24"/>
      <c r="W10" s="24">
        <v>9199421</v>
      </c>
      <c r="X10" s="24">
        <v>8150547</v>
      </c>
      <c r="Y10" s="24">
        <v>1048874</v>
      </c>
      <c r="Z10" s="6">
        <v>12.87</v>
      </c>
      <c r="AA10" s="22">
        <v>13914600</v>
      </c>
    </row>
    <row r="11" spans="1:27" ht="12.75">
      <c r="A11" s="5" t="s">
        <v>38</v>
      </c>
      <c r="B11" s="3"/>
      <c r="C11" s="22">
        <v>10166320</v>
      </c>
      <c r="D11" s="22"/>
      <c r="E11" s="23">
        <v>8364352</v>
      </c>
      <c r="F11" s="24">
        <v>8364352</v>
      </c>
      <c r="G11" s="24">
        <v>50487</v>
      </c>
      <c r="H11" s="24">
        <v>24176</v>
      </c>
      <c r="I11" s="24">
        <v>51209</v>
      </c>
      <c r="J11" s="24">
        <v>125872</v>
      </c>
      <c r="K11" s="24">
        <v>1620754</v>
      </c>
      <c r="L11" s="24">
        <v>1253285</v>
      </c>
      <c r="M11" s="24">
        <v>1778528</v>
      </c>
      <c r="N11" s="24">
        <v>4652567</v>
      </c>
      <c r="O11" s="24"/>
      <c r="P11" s="24"/>
      <c r="Q11" s="24"/>
      <c r="R11" s="24"/>
      <c r="S11" s="24"/>
      <c r="T11" s="24"/>
      <c r="U11" s="24"/>
      <c r="V11" s="24"/>
      <c r="W11" s="24">
        <v>4778439</v>
      </c>
      <c r="X11" s="24">
        <v>4582206</v>
      </c>
      <c r="Y11" s="24">
        <v>196233</v>
      </c>
      <c r="Z11" s="6">
        <v>4.28</v>
      </c>
      <c r="AA11" s="22">
        <v>8364352</v>
      </c>
    </row>
    <row r="12" spans="1:27" ht="12.75">
      <c r="A12" s="5" t="s">
        <v>39</v>
      </c>
      <c r="B12" s="3"/>
      <c r="C12" s="22">
        <v>22129018</v>
      </c>
      <c r="D12" s="22"/>
      <c r="E12" s="23">
        <v>501677</v>
      </c>
      <c r="F12" s="24">
        <v>501677</v>
      </c>
      <c r="G12" s="24">
        <v>421702</v>
      </c>
      <c r="H12" s="24">
        <v>400316</v>
      </c>
      <c r="I12" s="24">
        <v>5145</v>
      </c>
      <c r="J12" s="24">
        <v>827163</v>
      </c>
      <c r="K12" s="24">
        <v>6333</v>
      </c>
      <c r="L12" s="24">
        <v>353181</v>
      </c>
      <c r="M12" s="24">
        <v>13415</v>
      </c>
      <c r="N12" s="24">
        <v>372929</v>
      </c>
      <c r="O12" s="24"/>
      <c r="P12" s="24"/>
      <c r="Q12" s="24"/>
      <c r="R12" s="24"/>
      <c r="S12" s="24"/>
      <c r="T12" s="24"/>
      <c r="U12" s="24"/>
      <c r="V12" s="24"/>
      <c r="W12" s="24">
        <v>1200092</v>
      </c>
      <c r="X12" s="24">
        <v>185694</v>
      </c>
      <c r="Y12" s="24">
        <v>1014398</v>
      </c>
      <c r="Z12" s="6">
        <v>546.27</v>
      </c>
      <c r="AA12" s="22">
        <v>501677</v>
      </c>
    </row>
    <row r="13" spans="1:27" ht="12.75">
      <c r="A13" s="5" t="s">
        <v>40</v>
      </c>
      <c r="B13" s="3"/>
      <c r="C13" s="22">
        <v>558073</v>
      </c>
      <c r="D13" s="22"/>
      <c r="E13" s="23">
        <v>151200</v>
      </c>
      <c r="F13" s="24">
        <v>151200</v>
      </c>
      <c r="G13" s="24">
        <v>2364</v>
      </c>
      <c r="H13" s="24">
        <v>893</v>
      </c>
      <c r="I13" s="24">
        <v>2214</v>
      </c>
      <c r="J13" s="24">
        <v>5471</v>
      </c>
      <c r="K13" s="24">
        <v>558</v>
      </c>
      <c r="L13" s="24">
        <v>845</v>
      </c>
      <c r="M13" s="24">
        <v>1861</v>
      </c>
      <c r="N13" s="24">
        <v>3264</v>
      </c>
      <c r="O13" s="24"/>
      <c r="P13" s="24"/>
      <c r="Q13" s="24"/>
      <c r="R13" s="24"/>
      <c r="S13" s="24"/>
      <c r="T13" s="24"/>
      <c r="U13" s="24"/>
      <c r="V13" s="24"/>
      <c r="W13" s="24">
        <v>8735</v>
      </c>
      <c r="X13" s="24">
        <v>4116</v>
      </c>
      <c r="Y13" s="24">
        <v>4619</v>
      </c>
      <c r="Z13" s="6">
        <v>112.22</v>
      </c>
      <c r="AA13" s="22">
        <v>151200</v>
      </c>
    </row>
    <row r="14" spans="1:27" ht="12.75">
      <c r="A14" s="5" t="s">
        <v>41</v>
      </c>
      <c r="B14" s="3"/>
      <c r="C14" s="25">
        <v>346519</v>
      </c>
      <c r="D14" s="25"/>
      <c r="E14" s="26">
        <v>267300</v>
      </c>
      <c r="F14" s="27">
        <v>267300</v>
      </c>
      <c r="G14" s="27">
        <v>4618</v>
      </c>
      <c r="H14" s="27"/>
      <c r="I14" s="27">
        <v>16796</v>
      </c>
      <c r="J14" s="27">
        <v>21414</v>
      </c>
      <c r="K14" s="27"/>
      <c r="L14" s="27">
        <v>28963</v>
      </c>
      <c r="M14" s="27">
        <v>4645</v>
      </c>
      <c r="N14" s="27">
        <v>33608</v>
      </c>
      <c r="O14" s="27"/>
      <c r="P14" s="27"/>
      <c r="Q14" s="27"/>
      <c r="R14" s="27"/>
      <c r="S14" s="27"/>
      <c r="T14" s="27"/>
      <c r="U14" s="27"/>
      <c r="V14" s="27"/>
      <c r="W14" s="27">
        <v>55022</v>
      </c>
      <c r="X14" s="27">
        <v>130654</v>
      </c>
      <c r="Y14" s="27">
        <v>-75632</v>
      </c>
      <c r="Z14" s="7">
        <v>-57.89</v>
      </c>
      <c r="AA14" s="25">
        <v>267300</v>
      </c>
    </row>
    <row r="15" spans="1:27" ht="12.75">
      <c r="A15" s="2" t="s">
        <v>42</v>
      </c>
      <c r="B15" s="8"/>
      <c r="C15" s="19">
        <f aca="true" t="shared" si="2" ref="C15:Y15">SUM(C16:C18)</f>
        <v>61719000</v>
      </c>
      <c r="D15" s="19">
        <f>SUM(D16:D18)</f>
        <v>0</v>
      </c>
      <c r="E15" s="20">
        <f t="shared" si="2"/>
        <v>40391883</v>
      </c>
      <c r="F15" s="21">
        <f t="shared" si="2"/>
        <v>40391883</v>
      </c>
      <c r="G15" s="21">
        <f t="shared" si="2"/>
        <v>11436870</v>
      </c>
      <c r="H15" s="21">
        <f t="shared" si="2"/>
        <v>7911121</v>
      </c>
      <c r="I15" s="21">
        <f t="shared" si="2"/>
        <v>1722693</v>
      </c>
      <c r="J15" s="21">
        <f t="shared" si="2"/>
        <v>21070684</v>
      </c>
      <c r="K15" s="21">
        <f t="shared" si="2"/>
        <v>4707962</v>
      </c>
      <c r="L15" s="21">
        <f t="shared" si="2"/>
        <v>625949</v>
      </c>
      <c r="M15" s="21">
        <f t="shared" si="2"/>
        <v>574892</v>
      </c>
      <c r="N15" s="21">
        <f t="shared" si="2"/>
        <v>5908803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26979487</v>
      </c>
      <c r="X15" s="21">
        <f t="shared" si="2"/>
        <v>19207308</v>
      </c>
      <c r="Y15" s="21">
        <f t="shared" si="2"/>
        <v>7772179</v>
      </c>
      <c r="Z15" s="4">
        <f>+IF(X15&lt;&gt;0,+(Y15/X15)*100,0)</f>
        <v>40.464697083006115</v>
      </c>
      <c r="AA15" s="19">
        <f>SUM(AA16:AA18)</f>
        <v>40391883</v>
      </c>
    </row>
    <row r="16" spans="1:27" ht="12.75">
      <c r="A16" s="5" t="s">
        <v>43</v>
      </c>
      <c r="B16" s="3"/>
      <c r="C16" s="22">
        <v>4305692</v>
      </c>
      <c r="D16" s="22"/>
      <c r="E16" s="23">
        <v>4092300</v>
      </c>
      <c r="F16" s="24">
        <v>4092300</v>
      </c>
      <c r="G16" s="24">
        <v>169045</v>
      </c>
      <c r="H16" s="24">
        <v>381159</v>
      </c>
      <c r="I16" s="24">
        <v>565350</v>
      </c>
      <c r="J16" s="24">
        <v>1115554</v>
      </c>
      <c r="K16" s="24">
        <v>343088</v>
      </c>
      <c r="L16" s="24">
        <v>277782</v>
      </c>
      <c r="M16" s="24">
        <v>257062</v>
      </c>
      <c r="N16" s="24">
        <v>877932</v>
      </c>
      <c r="O16" s="24"/>
      <c r="P16" s="24"/>
      <c r="Q16" s="24"/>
      <c r="R16" s="24"/>
      <c r="S16" s="24"/>
      <c r="T16" s="24"/>
      <c r="U16" s="24"/>
      <c r="V16" s="24"/>
      <c r="W16" s="24">
        <v>1993486</v>
      </c>
      <c r="X16" s="24">
        <v>1787612</v>
      </c>
      <c r="Y16" s="24">
        <v>205874</v>
      </c>
      <c r="Z16" s="6">
        <v>11.52</v>
      </c>
      <c r="AA16" s="22">
        <v>4092300</v>
      </c>
    </row>
    <row r="17" spans="1:27" ht="12.75">
      <c r="A17" s="5" t="s">
        <v>44</v>
      </c>
      <c r="B17" s="3"/>
      <c r="C17" s="22">
        <v>57413308</v>
      </c>
      <c r="D17" s="22"/>
      <c r="E17" s="23">
        <v>36299583</v>
      </c>
      <c r="F17" s="24">
        <v>36299583</v>
      </c>
      <c r="G17" s="24">
        <v>11267825</v>
      </c>
      <c r="H17" s="24">
        <v>7529962</v>
      </c>
      <c r="I17" s="24">
        <v>1157343</v>
      </c>
      <c r="J17" s="24">
        <v>19955130</v>
      </c>
      <c r="K17" s="24">
        <v>4364874</v>
      </c>
      <c r="L17" s="24">
        <v>348167</v>
      </c>
      <c r="M17" s="24">
        <v>317830</v>
      </c>
      <c r="N17" s="24">
        <v>5030871</v>
      </c>
      <c r="O17" s="24"/>
      <c r="P17" s="24"/>
      <c r="Q17" s="24"/>
      <c r="R17" s="24"/>
      <c r="S17" s="24"/>
      <c r="T17" s="24"/>
      <c r="U17" s="24"/>
      <c r="V17" s="24"/>
      <c r="W17" s="24">
        <v>24986001</v>
      </c>
      <c r="X17" s="24">
        <v>17419696</v>
      </c>
      <c r="Y17" s="24">
        <v>7566305</v>
      </c>
      <c r="Z17" s="6">
        <v>43.44</v>
      </c>
      <c r="AA17" s="22">
        <v>36299583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827532334</v>
      </c>
      <c r="D19" s="19">
        <f>SUM(D20:D23)</f>
        <v>0</v>
      </c>
      <c r="E19" s="20">
        <f t="shared" si="3"/>
        <v>917324406</v>
      </c>
      <c r="F19" s="21">
        <f t="shared" si="3"/>
        <v>917324406</v>
      </c>
      <c r="G19" s="21">
        <f t="shared" si="3"/>
        <v>112827143</v>
      </c>
      <c r="H19" s="21">
        <f t="shared" si="3"/>
        <v>80960192</v>
      </c>
      <c r="I19" s="21">
        <f t="shared" si="3"/>
        <v>72191990</v>
      </c>
      <c r="J19" s="21">
        <f t="shared" si="3"/>
        <v>265979325</v>
      </c>
      <c r="K19" s="21">
        <f t="shared" si="3"/>
        <v>70516739</v>
      </c>
      <c r="L19" s="21">
        <f t="shared" si="3"/>
        <v>61680067</v>
      </c>
      <c r="M19" s="21">
        <f t="shared" si="3"/>
        <v>93219621</v>
      </c>
      <c r="N19" s="21">
        <f t="shared" si="3"/>
        <v>225416427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491395752</v>
      </c>
      <c r="X19" s="21">
        <f t="shared" si="3"/>
        <v>476827285</v>
      </c>
      <c r="Y19" s="21">
        <f t="shared" si="3"/>
        <v>14568467</v>
      </c>
      <c r="Z19" s="4">
        <f>+IF(X19&lt;&gt;0,+(Y19/X19)*100,0)</f>
        <v>3.0552922322807095</v>
      </c>
      <c r="AA19" s="19">
        <f>SUM(AA20:AA23)</f>
        <v>917324406</v>
      </c>
    </row>
    <row r="20" spans="1:27" ht="12.75">
      <c r="A20" s="5" t="s">
        <v>47</v>
      </c>
      <c r="B20" s="3"/>
      <c r="C20" s="22">
        <v>537878818</v>
      </c>
      <c r="D20" s="22"/>
      <c r="E20" s="23">
        <v>598104969</v>
      </c>
      <c r="F20" s="24">
        <v>598104969</v>
      </c>
      <c r="G20" s="24">
        <v>63012130</v>
      </c>
      <c r="H20" s="24">
        <v>62067302</v>
      </c>
      <c r="I20" s="24">
        <v>51743750</v>
      </c>
      <c r="J20" s="24">
        <v>176823182</v>
      </c>
      <c r="K20" s="24">
        <v>47670800</v>
      </c>
      <c r="L20" s="24">
        <v>46200135</v>
      </c>
      <c r="M20" s="24">
        <v>48978513</v>
      </c>
      <c r="N20" s="24">
        <v>142849448</v>
      </c>
      <c r="O20" s="24"/>
      <c r="P20" s="24"/>
      <c r="Q20" s="24"/>
      <c r="R20" s="24"/>
      <c r="S20" s="24"/>
      <c r="T20" s="24"/>
      <c r="U20" s="24"/>
      <c r="V20" s="24"/>
      <c r="W20" s="24">
        <v>319672630</v>
      </c>
      <c r="X20" s="24">
        <v>301965247</v>
      </c>
      <c r="Y20" s="24">
        <v>17707383</v>
      </c>
      <c r="Z20" s="6">
        <v>5.86</v>
      </c>
      <c r="AA20" s="22">
        <v>598104969</v>
      </c>
    </row>
    <row r="21" spans="1:27" ht="12.75">
      <c r="A21" s="5" t="s">
        <v>48</v>
      </c>
      <c r="B21" s="3"/>
      <c r="C21" s="22">
        <v>100545973</v>
      </c>
      <c r="D21" s="22"/>
      <c r="E21" s="23">
        <v>122399609</v>
      </c>
      <c r="F21" s="24">
        <v>122399609</v>
      </c>
      <c r="G21" s="24">
        <v>15826137</v>
      </c>
      <c r="H21" s="24">
        <v>7182054</v>
      </c>
      <c r="I21" s="24">
        <v>8606042</v>
      </c>
      <c r="J21" s="24">
        <v>31614233</v>
      </c>
      <c r="K21" s="24">
        <v>10962667</v>
      </c>
      <c r="L21" s="24">
        <v>3431379</v>
      </c>
      <c r="M21" s="24">
        <v>14723927</v>
      </c>
      <c r="N21" s="24">
        <v>29117973</v>
      </c>
      <c r="O21" s="24"/>
      <c r="P21" s="24"/>
      <c r="Q21" s="24"/>
      <c r="R21" s="24"/>
      <c r="S21" s="24"/>
      <c r="T21" s="24"/>
      <c r="U21" s="24"/>
      <c r="V21" s="24"/>
      <c r="W21" s="24">
        <v>60732206</v>
      </c>
      <c r="X21" s="24">
        <v>64154948</v>
      </c>
      <c r="Y21" s="24">
        <v>-3422742</v>
      </c>
      <c r="Z21" s="6">
        <v>-5.34</v>
      </c>
      <c r="AA21" s="22">
        <v>122399609</v>
      </c>
    </row>
    <row r="22" spans="1:27" ht="12.75">
      <c r="A22" s="5" t="s">
        <v>49</v>
      </c>
      <c r="B22" s="3"/>
      <c r="C22" s="25">
        <v>87900799</v>
      </c>
      <c r="D22" s="25"/>
      <c r="E22" s="26">
        <v>91036179</v>
      </c>
      <c r="F22" s="27">
        <v>91036179</v>
      </c>
      <c r="G22" s="27">
        <v>15731892</v>
      </c>
      <c r="H22" s="27">
        <v>5672716</v>
      </c>
      <c r="I22" s="27">
        <v>5630172</v>
      </c>
      <c r="J22" s="27">
        <v>27034780</v>
      </c>
      <c r="K22" s="27">
        <v>5392514</v>
      </c>
      <c r="L22" s="27">
        <v>5613618</v>
      </c>
      <c r="M22" s="27">
        <v>13177840</v>
      </c>
      <c r="N22" s="27">
        <v>24183972</v>
      </c>
      <c r="O22" s="27"/>
      <c r="P22" s="27"/>
      <c r="Q22" s="27"/>
      <c r="R22" s="27"/>
      <c r="S22" s="27"/>
      <c r="T22" s="27"/>
      <c r="U22" s="27"/>
      <c r="V22" s="27"/>
      <c r="W22" s="27">
        <v>51218752</v>
      </c>
      <c r="X22" s="27">
        <v>51201851</v>
      </c>
      <c r="Y22" s="27">
        <v>16901</v>
      </c>
      <c r="Z22" s="7">
        <v>0.03</v>
      </c>
      <c r="AA22" s="25">
        <v>91036179</v>
      </c>
    </row>
    <row r="23" spans="1:27" ht="12.75">
      <c r="A23" s="5" t="s">
        <v>50</v>
      </c>
      <c r="B23" s="3"/>
      <c r="C23" s="22">
        <v>101206744</v>
      </c>
      <c r="D23" s="22"/>
      <c r="E23" s="23">
        <v>105783649</v>
      </c>
      <c r="F23" s="24">
        <v>105783649</v>
      </c>
      <c r="G23" s="24">
        <v>18256984</v>
      </c>
      <c r="H23" s="24">
        <v>6038120</v>
      </c>
      <c r="I23" s="24">
        <v>6212026</v>
      </c>
      <c r="J23" s="24">
        <v>30507130</v>
      </c>
      <c r="K23" s="24">
        <v>6490758</v>
      </c>
      <c r="L23" s="24">
        <v>6434935</v>
      </c>
      <c r="M23" s="24">
        <v>16339341</v>
      </c>
      <c r="N23" s="24">
        <v>29265034</v>
      </c>
      <c r="O23" s="24"/>
      <c r="P23" s="24"/>
      <c r="Q23" s="24"/>
      <c r="R23" s="24"/>
      <c r="S23" s="24"/>
      <c r="T23" s="24"/>
      <c r="U23" s="24"/>
      <c r="V23" s="24"/>
      <c r="W23" s="24">
        <v>59772164</v>
      </c>
      <c r="X23" s="24">
        <v>59505239</v>
      </c>
      <c r="Y23" s="24">
        <v>266925</v>
      </c>
      <c r="Z23" s="6">
        <v>0.45</v>
      </c>
      <c r="AA23" s="22">
        <v>105783649</v>
      </c>
    </row>
    <row r="24" spans="1:27" ht="12.75">
      <c r="A24" s="2" t="s">
        <v>51</v>
      </c>
      <c r="B24" s="8" t="s">
        <v>52</v>
      </c>
      <c r="C24" s="19"/>
      <c r="D24" s="19"/>
      <c r="E24" s="20">
        <v>29553413</v>
      </c>
      <c r="F24" s="21">
        <v>29553413</v>
      </c>
      <c r="G24" s="21"/>
      <c r="H24" s="21"/>
      <c r="I24" s="21">
        <v>508299</v>
      </c>
      <c r="J24" s="21">
        <v>508299</v>
      </c>
      <c r="K24" s="21">
        <v>705265</v>
      </c>
      <c r="L24" s="21">
        <v>633194</v>
      </c>
      <c r="M24" s="21">
        <v>465094</v>
      </c>
      <c r="N24" s="21">
        <v>1803553</v>
      </c>
      <c r="O24" s="21"/>
      <c r="P24" s="21"/>
      <c r="Q24" s="21"/>
      <c r="R24" s="21"/>
      <c r="S24" s="21"/>
      <c r="T24" s="21"/>
      <c r="U24" s="21"/>
      <c r="V24" s="21"/>
      <c r="W24" s="21">
        <v>2311852</v>
      </c>
      <c r="X24" s="21">
        <v>14720660</v>
      </c>
      <c r="Y24" s="21">
        <v>-12408808</v>
      </c>
      <c r="Z24" s="4">
        <v>-84.3</v>
      </c>
      <c r="AA24" s="19">
        <v>29553413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1473835932</v>
      </c>
      <c r="D25" s="44">
        <f>+D5+D9+D15+D19+D24</f>
        <v>0</v>
      </c>
      <c r="E25" s="45">
        <f t="shared" si="4"/>
        <v>1574551545</v>
      </c>
      <c r="F25" s="46">
        <f t="shared" si="4"/>
        <v>1574551545</v>
      </c>
      <c r="G25" s="46">
        <f t="shared" si="4"/>
        <v>203909131</v>
      </c>
      <c r="H25" s="46">
        <f t="shared" si="4"/>
        <v>122632402</v>
      </c>
      <c r="I25" s="46">
        <f t="shared" si="4"/>
        <v>109321609</v>
      </c>
      <c r="J25" s="46">
        <f t="shared" si="4"/>
        <v>435863142</v>
      </c>
      <c r="K25" s="46">
        <f t="shared" si="4"/>
        <v>127401761</v>
      </c>
      <c r="L25" s="46">
        <f t="shared" si="4"/>
        <v>101270853</v>
      </c>
      <c r="M25" s="46">
        <f t="shared" si="4"/>
        <v>173936207</v>
      </c>
      <c r="N25" s="46">
        <f t="shared" si="4"/>
        <v>402608821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838471963</v>
      </c>
      <c r="X25" s="46">
        <f t="shared" si="4"/>
        <v>803869421</v>
      </c>
      <c r="Y25" s="46">
        <f t="shared" si="4"/>
        <v>34602542</v>
      </c>
      <c r="Z25" s="47">
        <f>+IF(X25&lt;&gt;0,+(Y25/X25)*100,0)</f>
        <v>4.3044978569971</v>
      </c>
      <c r="AA25" s="44">
        <f>+AA5+AA9+AA15+AA19+AA24</f>
        <v>1574551545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268045735</v>
      </c>
      <c r="D28" s="19">
        <f>SUM(D29:D31)</f>
        <v>0</v>
      </c>
      <c r="E28" s="20">
        <f t="shared" si="5"/>
        <v>331969873</v>
      </c>
      <c r="F28" s="21">
        <f t="shared" si="5"/>
        <v>331969873</v>
      </c>
      <c r="G28" s="21">
        <f t="shared" si="5"/>
        <v>17937986</v>
      </c>
      <c r="H28" s="21">
        <f t="shared" si="5"/>
        <v>26028183</v>
      </c>
      <c r="I28" s="21">
        <f t="shared" si="5"/>
        <v>22107735</v>
      </c>
      <c r="J28" s="21">
        <f t="shared" si="5"/>
        <v>66073904</v>
      </c>
      <c r="K28" s="21">
        <f t="shared" si="5"/>
        <v>22398403</v>
      </c>
      <c r="L28" s="21">
        <f t="shared" si="5"/>
        <v>37999777</v>
      </c>
      <c r="M28" s="21">
        <f t="shared" si="5"/>
        <v>25237518</v>
      </c>
      <c r="N28" s="21">
        <f t="shared" si="5"/>
        <v>85635698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151709602</v>
      </c>
      <c r="X28" s="21">
        <f t="shared" si="5"/>
        <v>151340781</v>
      </c>
      <c r="Y28" s="21">
        <f t="shared" si="5"/>
        <v>368821</v>
      </c>
      <c r="Z28" s="4">
        <f>+IF(X28&lt;&gt;0,+(Y28/X28)*100,0)</f>
        <v>0.2437023236981974</v>
      </c>
      <c r="AA28" s="19">
        <f>SUM(AA29:AA31)</f>
        <v>331969873</v>
      </c>
    </row>
    <row r="29" spans="1:27" ht="12.75">
      <c r="A29" s="5" t="s">
        <v>33</v>
      </c>
      <c r="B29" s="3"/>
      <c r="C29" s="22">
        <v>81875212</v>
      </c>
      <c r="D29" s="22"/>
      <c r="E29" s="23">
        <v>72432681</v>
      </c>
      <c r="F29" s="24">
        <v>72432681</v>
      </c>
      <c r="G29" s="24">
        <v>4853383</v>
      </c>
      <c r="H29" s="24">
        <v>5377105</v>
      </c>
      <c r="I29" s="24">
        <v>5617320</v>
      </c>
      <c r="J29" s="24">
        <v>15847808</v>
      </c>
      <c r="K29" s="24">
        <v>5396338</v>
      </c>
      <c r="L29" s="24">
        <v>4819324</v>
      </c>
      <c r="M29" s="24">
        <v>5563468</v>
      </c>
      <c r="N29" s="24">
        <v>15779130</v>
      </c>
      <c r="O29" s="24"/>
      <c r="P29" s="24"/>
      <c r="Q29" s="24"/>
      <c r="R29" s="24"/>
      <c r="S29" s="24"/>
      <c r="T29" s="24"/>
      <c r="U29" s="24"/>
      <c r="V29" s="24"/>
      <c r="W29" s="24">
        <v>31626938</v>
      </c>
      <c r="X29" s="24">
        <v>32878779</v>
      </c>
      <c r="Y29" s="24">
        <v>-1251841</v>
      </c>
      <c r="Z29" s="6">
        <v>-3.81</v>
      </c>
      <c r="AA29" s="22">
        <v>72432681</v>
      </c>
    </row>
    <row r="30" spans="1:27" ht="12.75">
      <c r="A30" s="5" t="s">
        <v>34</v>
      </c>
      <c r="B30" s="3"/>
      <c r="C30" s="25">
        <v>120367581</v>
      </c>
      <c r="D30" s="25"/>
      <c r="E30" s="26">
        <v>256536474</v>
      </c>
      <c r="F30" s="27">
        <v>256536474</v>
      </c>
      <c r="G30" s="27">
        <v>6418801</v>
      </c>
      <c r="H30" s="27">
        <v>10701175</v>
      </c>
      <c r="I30" s="27">
        <v>16490415</v>
      </c>
      <c r="J30" s="27">
        <v>33610391</v>
      </c>
      <c r="K30" s="27">
        <v>17002065</v>
      </c>
      <c r="L30" s="27">
        <v>33180453</v>
      </c>
      <c r="M30" s="27">
        <v>19674050</v>
      </c>
      <c r="N30" s="27">
        <v>69856568</v>
      </c>
      <c r="O30" s="27"/>
      <c r="P30" s="27"/>
      <c r="Q30" s="27"/>
      <c r="R30" s="27"/>
      <c r="S30" s="27"/>
      <c r="T30" s="27"/>
      <c r="U30" s="27"/>
      <c r="V30" s="27"/>
      <c r="W30" s="27">
        <v>103466959</v>
      </c>
      <c r="X30" s="27">
        <v>117171415</v>
      </c>
      <c r="Y30" s="27">
        <v>-13704456</v>
      </c>
      <c r="Z30" s="7">
        <v>-11.7</v>
      </c>
      <c r="AA30" s="25">
        <v>256536474</v>
      </c>
    </row>
    <row r="31" spans="1:27" ht="12.75">
      <c r="A31" s="5" t="s">
        <v>35</v>
      </c>
      <c r="B31" s="3"/>
      <c r="C31" s="22">
        <v>65802942</v>
      </c>
      <c r="D31" s="22"/>
      <c r="E31" s="23">
        <v>3000718</v>
      </c>
      <c r="F31" s="24">
        <v>3000718</v>
      </c>
      <c r="G31" s="24">
        <v>6665802</v>
      </c>
      <c r="H31" s="24">
        <v>9949903</v>
      </c>
      <c r="I31" s="24"/>
      <c r="J31" s="24">
        <v>16615705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16615705</v>
      </c>
      <c r="X31" s="24">
        <v>1290587</v>
      </c>
      <c r="Y31" s="24">
        <v>15325118</v>
      </c>
      <c r="Z31" s="6">
        <v>1187.45</v>
      </c>
      <c r="AA31" s="22">
        <v>3000718</v>
      </c>
    </row>
    <row r="32" spans="1:27" ht="12.75">
      <c r="A32" s="2" t="s">
        <v>36</v>
      </c>
      <c r="B32" s="3"/>
      <c r="C32" s="19">
        <f aca="true" t="shared" si="6" ref="C32:Y32">SUM(C33:C37)</f>
        <v>256645912</v>
      </c>
      <c r="D32" s="19">
        <f>SUM(D33:D37)</f>
        <v>0</v>
      </c>
      <c r="E32" s="20">
        <f t="shared" si="6"/>
        <v>173941518</v>
      </c>
      <c r="F32" s="21">
        <f t="shared" si="6"/>
        <v>173941518</v>
      </c>
      <c r="G32" s="21">
        <f t="shared" si="6"/>
        <v>13393278</v>
      </c>
      <c r="H32" s="21">
        <f t="shared" si="6"/>
        <v>15694971</v>
      </c>
      <c r="I32" s="21">
        <f t="shared" si="6"/>
        <v>13248103</v>
      </c>
      <c r="J32" s="21">
        <f t="shared" si="6"/>
        <v>42336352</v>
      </c>
      <c r="K32" s="21">
        <f t="shared" si="6"/>
        <v>13006675</v>
      </c>
      <c r="L32" s="21">
        <f t="shared" si="6"/>
        <v>14047277</v>
      </c>
      <c r="M32" s="21">
        <f t="shared" si="6"/>
        <v>14351027</v>
      </c>
      <c r="N32" s="21">
        <f t="shared" si="6"/>
        <v>41404979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83741331</v>
      </c>
      <c r="X32" s="21">
        <f t="shared" si="6"/>
        <v>80405980</v>
      </c>
      <c r="Y32" s="21">
        <f t="shared" si="6"/>
        <v>3335351</v>
      </c>
      <c r="Z32" s="4">
        <f>+IF(X32&lt;&gt;0,+(Y32/X32)*100,0)</f>
        <v>4.148137986751731</v>
      </c>
      <c r="AA32" s="19">
        <f>SUM(AA33:AA37)</f>
        <v>173941518</v>
      </c>
    </row>
    <row r="33" spans="1:27" ht="12.75">
      <c r="A33" s="5" t="s">
        <v>37</v>
      </c>
      <c r="B33" s="3"/>
      <c r="C33" s="22">
        <v>79573780</v>
      </c>
      <c r="D33" s="22"/>
      <c r="E33" s="23">
        <v>42489914</v>
      </c>
      <c r="F33" s="24">
        <v>42489914</v>
      </c>
      <c r="G33" s="24">
        <v>2454576</v>
      </c>
      <c r="H33" s="24">
        <v>3033493</v>
      </c>
      <c r="I33" s="24">
        <v>3777336</v>
      </c>
      <c r="J33" s="24">
        <v>9265405</v>
      </c>
      <c r="K33" s="24">
        <v>3209358</v>
      </c>
      <c r="L33" s="24">
        <v>3385567</v>
      </c>
      <c r="M33" s="24">
        <v>3308655</v>
      </c>
      <c r="N33" s="24">
        <v>9903580</v>
      </c>
      <c r="O33" s="24"/>
      <c r="P33" s="24"/>
      <c r="Q33" s="24"/>
      <c r="R33" s="24"/>
      <c r="S33" s="24"/>
      <c r="T33" s="24"/>
      <c r="U33" s="24"/>
      <c r="V33" s="24"/>
      <c r="W33" s="24">
        <v>19168985</v>
      </c>
      <c r="X33" s="24">
        <v>19648280</v>
      </c>
      <c r="Y33" s="24">
        <v>-479295</v>
      </c>
      <c r="Z33" s="6">
        <v>-2.44</v>
      </c>
      <c r="AA33" s="22">
        <v>42489914</v>
      </c>
    </row>
    <row r="34" spans="1:27" ht="12.75">
      <c r="A34" s="5" t="s">
        <v>38</v>
      </c>
      <c r="B34" s="3"/>
      <c r="C34" s="22">
        <v>56747119</v>
      </c>
      <c r="D34" s="22"/>
      <c r="E34" s="23">
        <v>61636193</v>
      </c>
      <c r="F34" s="24">
        <v>61636193</v>
      </c>
      <c r="G34" s="24">
        <v>3117566</v>
      </c>
      <c r="H34" s="24">
        <v>3818134</v>
      </c>
      <c r="I34" s="24">
        <v>3627745</v>
      </c>
      <c r="J34" s="24">
        <v>10563445</v>
      </c>
      <c r="K34" s="24">
        <v>4030493</v>
      </c>
      <c r="L34" s="24">
        <v>5024693</v>
      </c>
      <c r="M34" s="24">
        <v>5704348</v>
      </c>
      <c r="N34" s="24">
        <v>14759534</v>
      </c>
      <c r="O34" s="24"/>
      <c r="P34" s="24"/>
      <c r="Q34" s="24"/>
      <c r="R34" s="24"/>
      <c r="S34" s="24"/>
      <c r="T34" s="24"/>
      <c r="U34" s="24"/>
      <c r="V34" s="24"/>
      <c r="W34" s="24">
        <v>25322979</v>
      </c>
      <c r="X34" s="24">
        <v>27994922</v>
      </c>
      <c r="Y34" s="24">
        <v>-2671943</v>
      </c>
      <c r="Z34" s="6">
        <v>-9.54</v>
      </c>
      <c r="AA34" s="22">
        <v>61636193</v>
      </c>
    </row>
    <row r="35" spans="1:27" ht="12.75">
      <c r="A35" s="5" t="s">
        <v>39</v>
      </c>
      <c r="B35" s="3"/>
      <c r="C35" s="22">
        <v>105825244</v>
      </c>
      <c r="D35" s="22"/>
      <c r="E35" s="23">
        <v>49335046</v>
      </c>
      <c r="F35" s="24">
        <v>49335046</v>
      </c>
      <c r="G35" s="24">
        <v>6612724</v>
      </c>
      <c r="H35" s="24">
        <v>7555154</v>
      </c>
      <c r="I35" s="24">
        <v>4217095</v>
      </c>
      <c r="J35" s="24">
        <v>18384973</v>
      </c>
      <c r="K35" s="24">
        <v>4250573</v>
      </c>
      <c r="L35" s="24">
        <v>4129754</v>
      </c>
      <c r="M35" s="24">
        <v>3957162</v>
      </c>
      <c r="N35" s="24">
        <v>12337489</v>
      </c>
      <c r="O35" s="24"/>
      <c r="P35" s="24"/>
      <c r="Q35" s="24"/>
      <c r="R35" s="24"/>
      <c r="S35" s="24"/>
      <c r="T35" s="24"/>
      <c r="U35" s="24"/>
      <c r="V35" s="24"/>
      <c r="W35" s="24">
        <v>30722462</v>
      </c>
      <c r="X35" s="24">
        <v>23354118</v>
      </c>
      <c r="Y35" s="24">
        <v>7368344</v>
      </c>
      <c r="Z35" s="6">
        <v>31.55</v>
      </c>
      <c r="AA35" s="22">
        <v>49335046</v>
      </c>
    </row>
    <row r="36" spans="1:27" ht="12.75">
      <c r="A36" s="5" t="s">
        <v>40</v>
      </c>
      <c r="B36" s="3"/>
      <c r="C36" s="22">
        <v>11060983</v>
      </c>
      <c r="D36" s="22"/>
      <c r="E36" s="23">
        <v>13353116</v>
      </c>
      <c r="F36" s="24">
        <v>13353116</v>
      </c>
      <c r="G36" s="24">
        <v>894366</v>
      </c>
      <c r="H36" s="24">
        <v>940251</v>
      </c>
      <c r="I36" s="24">
        <v>1197746</v>
      </c>
      <c r="J36" s="24">
        <v>3032363</v>
      </c>
      <c r="K36" s="24">
        <v>1143750</v>
      </c>
      <c r="L36" s="24">
        <v>999905</v>
      </c>
      <c r="M36" s="24">
        <v>994378</v>
      </c>
      <c r="N36" s="24">
        <v>3138033</v>
      </c>
      <c r="O36" s="24"/>
      <c r="P36" s="24"/>
      <c r="Q36" s="24"/>
      <c r="R36" s="24"/>
      <c r="S36" s="24"/>
      <c r="T36" s="24"/>
      <c r="U36" s="24"/>
      <c r="V36" s="24"/>
      <c r="W36" s="24">
        <v>6170396</v>
      </c>
      <c r="X36" s="24">
        <v>6289030</v>
      </c>
      <c r="Y36" s="24">
        <v>-118634</v>
      </c>
      <c r="Z36" s="6">
        <v>-1.89</v>
      </c>
      <c r="AA36" s="22">
        <v>13353116</v>
      </c>
    </row>
    <row r="37" spans="1:27" ht="12.75">
      <c r="A37" s="5" t="s">
        <v>41</v>
      </c>
      <c r="B37" s="3"/>
      <c r="C37" s="25">
        <v>3438786</v>
      </c>
      <c r="D37" s="25"/>
      <c r="E37" s="26">
        <v>7127249</v>
      </c>
      <c r="F37" s="27">
        <v>7127249</v>
      </c>
      <c r="G37" s="27">
        <v>314046</v>
      </c>
      <c r="H37" s="27">
        <v>347939</v>
      </c>
      <c r="I37" s="27">
        <v>428181</v>
      </c>
      <c r="J37" s="27">
        <v>1090166</v>
      </c>
      <c r="K37" s="27">
        <v>372501</v>
      </c>
      <c r="L37" s="27">
        <v>507358</v>
      </c>
      <c r="M37" s="27">
        <v>386484</v>
      </c>
      <c r="N37" s="27">
        <v>1266343</v>
      </c>
      <c r="O37" s="27"/>
      <c r="P37" s="27"/>
      <c r="Q37" s="27"/>
      <c r="R37" s="27"/>
      <c r="S37" s="27"/>
      <c r="T37" s="27"/>
      <c r="U37" s="27"/>
      <c r="V37" s="27"/>
      <c r="W37" s="27">
        <v>2356509</v>
      </c>
      <c r="X37" s="27">
        <v>3119630</v>
      </c>
      <c r="Y37" s="27">
        <v>-763121</v>
      </c>
      <c r="Z37" s="7">
        <v>-24.46</v>
      </c>
      <c r="AA37" s="25">
        <v>7127249</v>
      </c>
    </row>
    <row r="38" spans="1:27" ht="12.75">
      <c r="A38" s="2" t="s">
        <v>42</v>
      </c>
      <c r="B38" s="8"/>
      <c r="C38" s="19">
        <f aca="true" t="shared" si="7" ref="C38:Y38">SUM(C39:C41)</f>
        <v>117100436</v>
      </c>
      <c r="D38" s="19">
        <f>SUM(D39:D41)</f>
        <v>0</v>
      </c>
      <c r="E38" s="20">
        <f t="shared" si="7"/>
        <v>169580209</v>
      </c>
      <c r="F38" s="21">
        <f t="shared" si="7"/>
        <v>169580209</v>
      </c>
      <c r="G38" s="21">
        <f t="shared" si="7"/>
        <v>9448781</v>
      </c>
      <c r="H38" s="21">
        <f t="shared" si="7"/>
        <v>9668715</v>
      </c>
      <c r="I38" s="21">
        <f t="shared" si="7"/>
        <v>11572506</v>
      </c>
      <c r="J38" s="21">
        <f t="shared" si="7"/>
        <v>30690002</v>
      </c>
      <c r="K38" s="21">
        <f t="shared" si="7"/>
        <v>11641242</v>
      </c>
      <c r="L38" s="21">
        <f t="shared" si="7"/>
        <v>11979157</v>
      </c>
      <c r="M38" s="21">
        <f t="shared" si="7"/>
        <v>12130663</v>
      </c>
      <c r="N38" s="21">
        <f t="shared" si="7"/>
        <v>35751062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66441064</v>
      </c>
      <c r="X38" s="21">
        <f t="shared" si="7"/>
        <v>80952667</v>
      </c>
      <c r="Y38" s="21">
        <f t="shared" si="7"/>
        <v>-14511603</v>
      </c>
      <c r="Z38" s="4">
        <f>+IF(X38&lt;&gt;0,+(Y38/X38)*100,0)</f>
        <v>-17.926034481359334</v>
      </c>
      <c r="AA38" s="19">
        <f>SUM(AA39:AA41)</f>
        <v>169580209</v>
      </c>
    </row>
    <row r="39" spans="1:27" ht="12.75">
      <c r="A39" s="5" t="s">
        <v>43</v>
      </c>
      <c r="B39" s="3"/>
      <c r="C39" s="22">
        <v>22054263</v>
      </c>
      <c r="D39" s="22"/>
      <c r="E39" s="23">
        <v>24660923</v>
      </c>
      <c r="F39" s="24">
        <v>24660923</v>
      </c>
      <c r="G39" s="24">
        <v>1367158</v>
      </c>
      <c r="H39" s="24">
        <v>1364690</v>
      </c>
      <c r="I39" s="24">
        <v>1916537</v>
      </c>
      <c r="J39" s="24">
        <v>4648385</v>
      </c>
      <c r="K39" s="24">
        <v>1439373</v>
      </c>
      <c r="L39" s="24">
        <v>1440389</v>
      </c>
      <c r="M39" s="24">
        <v>1434208</v>
      </c>
      <c r="N39" s="24">
        <v>4313970</v>
      </c>
      <c r="O39" s="24"/>
      <c r="P39" s="24"/>
      <c r="Q39" s="24"/>
      <c r="R39" s="24"/>
      <c r="S39" s="24"/>
      <c r="T39" s="24"/>
      <c r="U39" s="24"/>
      <c r="V39" s="24"/>
      <c r="W39" s="24">
        <v>8962355</v>
      </c>
      <c r="X39" s="24">
        <v>11718371</v>
      </c>
      <c r="Y39" s="24">
        <v>-2756016</v>
      </c>
      <c r="Z39" s="6">
        <v>-23.52</v>
      </c>
      <c r="AA39" s="22">
        <v>24660923</v>
      </c>
    </row>
    <row r="40" spans="1:27" ht="12.75">
      <c r="A40" s="5" t="s">
        <v>44</v>
      </c>
      <c r="B40" s="3"/>
      <c r="C40" s="22">
        <v>95046173</v>
      </c>
      <c r="D40" s="22"/>
      <c r="E40" s="23">
        <v>144919286</v>
      </c>
      <c r="F40" s="24">
        <v>144919286</v>
      </c>
      <c r="G40" s="24">
        <v>8081623</v>
      </c>
      <c r="H40" s="24">
        <v>8304025</v>
      </c>
      <c r="I40" s="24">
        <v>9655969</v>
      </c>
      <c r="J40" s="24">
        <v>26041617</v>
      </c>
      <c r="K40" s="24">
        <v>10201869</v>
      </c>
      <c r="L40" s="24">
        <v>10538768</v>
      </c>
      <c r="M40" s="24">
        <v>10696455</v>
      </c>
      <c r="N40" s="24">
        <v>31437092</v>
      </c>
      <c r="O40" s="24"/>
      <c r="P40" s="24"/>
      <c r="Q40" s="24"/>
      <c r="R40" s="24"/>
      <c r="S40" s="24"/>
      <c r="T40" s="24"/>
      <c r="U40" s="24"/>
      <c r="V40" s="24"/>
      <c r="W40" s="24">
        <v>57478709</v>
      </c>
      <c r="X40" s="24">
        <v>69234296</v>
      </c>
      <c r="Y40" s="24">
        <v>-11755587</v>
      </c>
      <c r="Z40" s="6">
        <v>-16.98</v>
      </c>
      <c r="AA40" s="22">
        <v>144919286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738811705</v>
      </c>
      <c r="D42" s="19">
        <f>SUM(D43:D46)</f>
        <v>0</v>
      </c>
      <c r="E42" s="20">
        <f t="shared" si="8"/>
        <v>858059272</v>
      </c>
      <c r="F42" s="21">
        <f t="shared" si="8"/>
        <v>858059272</v>
      </c>
      <c r="G42" s="21">
        <f t="shared" si="8"/>
        <v>21287682</v>
      </c>
      <c r="H42" s="21">
        <f t="shared" si="8"/>
        <v>80949414</v>
      </c>
      <c r="I42" s="21">
        <f t="shared" si="8"/>
        <v>82501536</v>
      </c>
      <c r="J42" s="21">
        <f t="shared" si="8"/>
        <v>184738632</v>
      </c>
      <c r="K42" s="21">
        <f t="shared" si="8"/>
        <v>60712262</v>
      </c>
      <c r="L42" s="21">
        <f t="shared" si="8"/>
        <v>61086950</v>
      </c>
      <c r="M42" s="21">
        <f t="shared" si="8"/>
        <v>62133878</v>
      </c>
      <c r="N42" s="21">
        <f t="shared" si="8"/>
        <v>183933090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368671722</v>
      </c>
      <c r="X42" s="21">
        <f t="shared" si="8"/>
        <v>407560761</v>
      </c>
      <c r="Y42" s="21">
        <f t="shared" si="8"/>
        <v>-38889039</v>
      </c>
      <c r="Z42" s="4">
        <f>+IF(X42&lt;&gt;0,+(Y42/X42)*100,0)</f>
        <v>-9.541899692350412</v>
      </c>
      <c r="AA42" s="19">
        <f>SUM(AA43:AA46)</f>
        <v>858059272</v>
      </c>
    </row>
    <row r="43" spans="1:27" ht="12.75">
      <c r="A43" s="5" t="s">
        <v>47</v>
      </c>
      <c r="B43" s="3"/>
      <c r="C43" s="22">
        <v>506165908</v>
      </c>
      <c r="D43" s="22"/>
      <c r="E43" s="23">
        <v>560043392</v>
      </c>
      <c r="F43" s="24">
        <v>560043392</v>
      </c>
      <c r="G43" s="24">
        <v>6028761</v>
      </c>
      <c r="H43" s="24">
        <v>61675645</v>
      </c>
      <c r="I43" s="24">
        <v>59584152</v>
      </c>
      <c r="J43" s="24">
        <v>127288558</v>
      </c>
      <c r="K43" s="24">
        <v>42225052</v>
      </c>
      <c r="L43" s="24">
        <v>37838041</v>
      </c>
      <c r="M43" s="24">
        <v>39435006</v>
      </c>
      <c r="N43" s="24">
        <v>119498099</v>
      </c>
      <c r="O43" s="24"/>
      <c r="P43" s="24"/>
      <c r="Q43" s="24"/>
      <c r="R43" s="24"/>
      <c r="S43" s="24"/>
      <c r="T43" s="24"/>
      <c r="U43" s="24"/>
      <c r="V43" s="24"/>
      <c r="W43" s="24">
        <v>246786657</v>
      </c>
      <c r="X43" s="24">
        <v>271679240</v>
      </c>
      <c r="Y43" s="24">
        <v>-24892583</v>
      </c>
      <c r="Z43" s="6">
        <v>-9.16</v>
      </c>
      <c r="AA43" s="22">
        <v>560043392</v>
      </c>
    </row>
    <row r="44" spans="1:27" ht="12.75">
      <c r="A44" s="5" t="s">
        <v>48</v>
      </c>
      <c r="B44" s="3"/>
      <c r="C44" s="22">
        <v>66237194</v>
      </c>
      <c r="D44" s="22"/>
      <c r="E44" s="23">
        <v>119371363</v>
      </c>
      <c r="F44" s="24">
        <v>119371363</v>
      </c>
      <c r="G44" s="24">
        <v>4544831</v>
      </c>
      <c r="H44" s="24">
        <v>7380682</v>
      </c>
      <c r="I44" s="24">
        <v>9760166</v>
      </c>
      <c r="J44" s="24">
        <v>21685679</v>
      </c>
      <c r="K44" s="24">
        <v>6100560</v>
      </c>
      <c r="L44" s="24">
        <v>10122523</v>
      </c>
      <c r="M44" s="24">
        <v>9389413</v>
      </c>
      <c r="N44" s="24">
        <v>25612496</v>
      </c>
      <c r="O44" s="24"/>
      <c r="P44" s="24"/>
      <c r="Q44" s="24"/>
      <c r="R44" s="24"/>
      <c r="S44" s="24"/>
      <c r="T44" s="24"/>
      <c r="U44" s="24"/>
      <c r="V44" s="24"/>
      <c r="W44" s="24">
        <v>47298175</v>
      </c>
      <c r="X44" s="24">
        <v>52762920</v>
      </c>
      <c r="Y44" s="24">
        <v>-5464745</v>
      </c>
      <c r="Z44" s="6">
        <v>-10.36</v>
      </c>
      <c r="AA44" s="22">
        <v>119371363</v>
      </c>
    </row>
    <row r="45" spans="1:27" ht="12.75">
      <c r="A45" s="5" t="s">
        <v>49</v>
      </c>
      <c r="B45" s="3"/>
      <c r="C45" s="25">
        <v>79546257</v>
      </c>
      <c r="D45" s="25"/>
      <c r="E45" s="26">
        <v>83166154</v>
      </c>
      <c r="F45" s="27">
        <v>83166154</v>
      </c>
      <c r="G45" s="27">
        <v>4737679</v>
      </c>
      <c r="H45" s="27">
        <v>5088062</v>
      </c>
      <c r="I45" s="27">
        <v>5201555</v>
      </c>
      <c r="J45" s="27">
        <v>15027296</v>
      </c>
      <c r="K45" s="27">
        <v>5478113</v>
      </c>
      <c r="L45" s="27">
        <v>5491622</v>
      </c>
      <c r="M45" s="27">
        <v>6721095</v>
      </c>
      <c r="N45" s="27">
        <v>17690830</v>
      </c>
      <c r="O45" s="27"/>
      <c r="P45" s="27"/>
      <c r="Q45" s="27"/>
      <c r="R45" s="27"/>
      <c r="S45" s="27"/>
      <c r="T45" s="27"/>
      <c r="U45" s="27"/>
      <c r="V45" s="27"/>
      <c r="W45" s="27">
        <v>32718126</v>
      </c>
      <c r="X45" s="27">
        <v>39539125</v>
      </c>
      <c r="Y45" s="27">
        <v>-6820999</v>
      </c>
      <c r="Z45" s="7">
        <v>-17.25</v>
      </c>
      <c r="AA45" s="25">
        <v>83166154</v>
      </c>
    </row>
    <row r="46" spans="1:27" ht="12.75">
      <c r="A46" s="5" t="s">
        <v>50</v>
      </c>
      <c r="B46" s="3"/>
      <c r="C46" s="22">
        <v>86862346</v>
      </c>
      <c r="D46" s="22"/>
      <c r="E46" s="23">
        <v>95478363</v>
      </c>
      <c r="F46" s="24">
        <v>95478363</v>
      </c>
      <c r="G46" s="24">
        <v>5976411</v>
      </c>
      <c r="H46" s="24">
        <v>6805025</v>
      </c>
      <c r="I46" s="24">
        <v>7955663</v>
      </c>
      <c r="J46" s="24">
        <v>20737099</v>
      </c>
      <c r="K46" s="24">
        <v>6908537</v>
      </c>
      <c r="L46" s="24">
        <v>7634764</v>
      </c>
      <c r="M46" s="24">
        <v>6588364</v>
      </c>
      <c r="N46" s="24">
        <v>21131665</v>
      </c>
      <c r="O46" s="24"/>
      <c r="P46" s="24"/>
      <c r="Q46" s="24"/>
      <c r="R46" s="24"/>
      <c r="S46" s="24"/>
      <c r="T46" s="24"/>
      <c r="U46" s="24"/>
      <c r="V46" s="24"/>
      <c r="W46" s="24">
        <v>41868764</v>
      </c>
      <c r="X46" s="24">
        <v>43579476</v>
      </c>
      <c r="Y46" s="24">
        <v>-1710712</v>
      </c>
      <c r="Z46" s="6">
        <v>-3.93</v>
      </c>
      <c r="AA46" s="22">
        <v>95478363</v>
      </c>
    </row>
    <row r="47" spans="1:27" ht="12.75">
      <c r="A47" s="2" t="s">
        <v>51</v>
      </c>
      <c r="B47" s="8" t="s">
        <v>52</v>
      </c>
      <c r="C47" s="19"/>
      <c r="D47" s="19"/>
      <c r="E47" s="20">
        <v>23166461</v>
      </c>
      <c r="F47" s="21">
        <v>23166461</v>
      </c>
      <c r="G47" s="21"/>
      <c r="H47" s="21"/>
      <c r="I47" s="21">
        <v>1786686</v>
      </c>
      <c r="J47" s="21">
        <v>1786686</v>
      </c>
      <c r="K47" s="21">
        <v>2160307</v>
      </c>
      <c r="L47" s="21">
        <v>1876052</v>
      </c>
      <c r="M47" s="21">
        <v>1724129</v>
      </c>
      <c r="N47" s="21">
        <v>5760488</v>
      </c>
      <c r="O47" s="21"/>
      <c r="P47" s="21"/>
      <c r="Q47" s="21"/>
      <c r="R47" s="21"/>
      <c r="S47" s="21"/>
      <c r="T47" s="21"/>
      <c r="U47" s="21"/>
      <c r="V47" s="21"/>
      <c r="W47" s="21">
        <v>7547174</v>
      </c>
      <c r="X47" s="21">
        <v>11097777</v>
      </c>
      <c r="Y47" s="21">
        <v>-3550603</v>
      </c>
      <c r="Z47" s="4">
        <v>-31.99</v>
      </c>
      <c r="AA47" s="19">
        <v>23166461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1380603788</v>
      </c>
      <c r="D48" s="44">
        <f>+D28+D32+D38+D42+D47</f>
        <v>0</v>
      </c>
      <c r="E48" s="45">
        <f t="shared" si="9"/>
        <v>1556717333</v>
      </c>
      <c r="F48" s="46">
        <f t="shared" si="9"/>
        <v>1556717333</v>
      </c>
      <c r="G48" s="46">
        <f t="shared" si="9"/>
        <v>62067727</v>
      </c>
      <c r="H48" s="46">
        <f t="shared" si="9"/>
        <v>132341283</v>
      </c>
      <c r="I48" s="46">
        <f t="shared" si="9"/>
        <v>131216566</v>
      </c>
      <c r="J48" s="46">
        <f t="shared" si="9"/>
        <v>325625576</v>
      </c>
      <c r="K48" s="46">
        <f t="shared" si="9"/>
        <v>109918889</v>
      </c>
      <c r="L48" s="46">
        <f t="shared" si="9"/>
        <v>126989213</v>
      </c>
      <c r="M48" s="46">
        <f t="shared" si="9"/>
        <v>115577215</v>
      </c>
      <c r="N48" s="46">
        <f t="shared" si="9"/>
        <v>352485317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678110893</v>
      </c>
      <c r="X48" s="46">
        <f t="shared" si="9"/>
        <v>731357966</v>
      </c>
      <c r="Y48" s="46">
        <f t="shared" si="9"/>
        <v>-53247073</v>
      </c>
      <c r="Z48" s="47">
        <f>+IF(X48&lt;&gt;0,+(Y48/X48)*100,0)</f>
        <v>-7.280576061982759</v>
      </c>
      <c r="AA48" s="44">
        <f>+AA28+AA32+AA38+AA42+AA47</f>
        <v>1556717333</v>
      </c>
    </row>
    <row r="49" spans="1:27" ht="12.75">
      <c r="A49" s="14" t="s">
        <v>58</v>
      </c>
      <c r="B49" s="15"/>
      <c r="C49" s="48">
        <f aca="true" t="shared" si="10" ref="C49:Y49">+C25-C48</f>
        <v>93232144</v>
      </c>
      <c r="D49" s="48">
        <f>+D25-D48</f>
        <v>0</v>
      </c>
      <c r="E49" s="49">
        <f t="shared" si="10"/>
        <v>17834212</v>
      </c>
      <c r="F49" s="50">
        <f t="shared" si="10"/>
        <v>17834212</v>
      </c>
      <c r="G49" s="50">
        <f t="shared" si="10"/>
        <v>141841404</v>
      </c>
      <c r="H49" s="50">
        <f t="shared" si="10"/>
        <v>-9708881</v>
      </c>
      <c r="I49" s="50">
        <f t="shared" si="10"/>
        <v>-21894957</v>
      </c>
      <c r="J49" s="50">
        <f t="shared" si="10"/>
        <v>110237566</v>
      </c>
      <c r="K49" s="50">
        <f t="shared" si="10"/>
        <v>17482872</v>
      </c>
      <c r="L49" s="50">
        <f t="shared" si="10"/>
        <v>-25718360</v>
      </c>
      <c r="M49" s="50">
        <f t="shared" si="10"/>
        <v>58358992</v>
      </c>
      <c r="N49" s="50">
        <f t="shared" si="10"/>
        <v>50123504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160361070</v>
      </c>
      <c r="X49" s="50">
        <f>IF(F25=F48,0,X25-X48)</f>
        <v>72511455</v>
      </c>
      <c r="Y49" s="50">
        <f t="shared" si="10"/>
        <v>87849615</v>
      </c>
      <c r="Z49" s="51">
        <f>+IF(X49&lt;&gt;0,+(Y49/X49)*100,0)</f>
        <v>121.15274062560184</v>
      </c>
      <c r="AA49" s="48">
        <f>+AA25-AA48</f>
        <v>17834212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92526939</v>
      </c>
      <c r="D5" s="19">
        <f>SUM(D6:D8)</f>
        <v>0</v>
      </c>
      <c r="E5" s="20">
        <f t="shared" si="0"/>
        <v>126751965</v>
      </c>
      <c r="F5" s="21">
        <f t="shared" si="0"/>
        <v>126751965</v>
      </c>
      <c r="G5" s="21">
        <f t="shared" si="0"/>
        <v>45733455</v>
      </c>
      <c r="H5" s="21">
        <f t="shared" si="0"/>
        <v>4617389</v>
      </c>
      <c r="I5" s="21">
        <f t="shared" si="0"/>
        <v>1567054</v>
      </c>
      <c r="J5" s="21">
        <f t="shared" si="0"/>
        <v>51917898</v>
      </c>
      <c r="K5" s="21">
        <f t="shared" si="0"/>
        <v>2574760</v>
      </c>
      <c r="L5" s="21">
        <f t="shared" si="0"/>
        <v>24936051</v>
      </c>
      <c r="M5" s="21">
        <f t="shared" si="0"/>
        <v>33497861</v>
      </c>
      <c r="N5" s="21">
        <f t="shared" si="0"/>
        <v>61008672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112926570</v>
      </c>
      <c r="X5" s="21">
        <f t="shared" si="0"/>
        <v>67845486</v>
      </c>
      <c r="Y5" s="21">
        <f t="shared" si="0"/>
        <v>45081084</v>
      </c>
      <c r="Z5" s="4">
        <f>+IF(X5&lt;&gt;0,+(Y5/X5)*100,0)</f>
        <v>66.44669624741137</v>
      </c>
      <c r="AA5" s="19">
        <f>SUM(AA6:AA8)</f>
        <v>126751965</v>
      </c>
    </row>
    <row r="6" spans="1:27" ht="12.75">
      <c r="A6" s="5" t="s">
        <v>33</v>
      </c>
      <c r="B6" s="3"/>
      <c r="C6" s="22">
        <v>73784249</v>
      </c>
      <c r="D6" s="22"/>
      <c r="E6" s="23">
        <v>60983812</v>
      </c>
      <c r="F6" s="24">
        <v>60983812</v>
      </c>
      <c r="G6" s="24">
        <v>28771999</v>
      </c>
      <c r="H6" s="24">
        <v>1970000</v>
      </c>
      <c r="I6" s="24"/>
      <c r="J6" s="24">
        <v>30741999</v>
      </c>
      <c r="K6" s="24">
        <v>64837</v>
      </c>
      <c r="L6" s="24">
        <v>23281049</v>
      </c>
      <c r="M6" s="24">
        <v>31864999</v>
      </c>
      <c r="N6" s="24">
        <v>55210885</v>
      </c>
      <c r="O6" s="24"/>
      <c r="P6" s="24"/>
      <c r="Q6" s="24"/>
      <c r="R6" s="24"/>
      <c r="S6" s="24"/>
      <c r="T6" s="24"/>
      <c r="U6" s="24"/>
      <c r="V6" s="24"/>
      <c r="W6" s="24">
        <v>85952884</v>
      </c>
      <c r="X6" s="24">
        <v>31158648</v>
      </c>
      <c r="Y6" s="24">
        <v>54794236</v>
      </c>
      <c r="Z6" s="6">
        <v>175.86</v>
      </c>
      <c r="AA6" s="22">
        <v>60983812</v>
      </c>
    </row>
    <row r="7" spans="1:27" ht="12.75">
      <c r="A7" s="5" t="s">
        <v>34</v>
      </c>
      <c r="B7" s="3"/>
      <c r="C7" s="25">
        <v>18600986</v>
      </c>
      <c r="D7" s="25"/>
      <c r="E7" s="26">
        <v>65768153</v>
      </c>
      <c r="F7" s="27">
        <v>65768153</v>
      </c>
      <c r="G7" s="27">
        <v>16961456</v>
      </c>
      <c r="H7" s="27">
        <v>2647389</v>
      </c>
      <c r="I7" s="27">
        <v>1567054</v>
      </c>
      <c r="J7" s="27">
        <v>21175899</v>
      </c>
      <c r="K7" s="27">
        <v>2509923</v>
      </c>
      <c r="L7" s="27">
        <v>1655002</v>
      </c>
      <c r="M7" s="27">
        <v>1632862</v>
      </c>
      <c r="N7" s="27">
        <v>5797787</v>
      </c>
      <c r="O7" s="27"/>
      <c r="P7" s="27"/>
      <c r="Q7" s="27"/>
      <c r="R7" s="27"/>
      <c r="S7" s="27"/>
      <c r="T7" s="27"/>
      <c r="U7" s="27"/>
      <c r="V7" s="27"/>
      <c r="W7" s="27">
        <v>26973686</v>
      </c>
      <c r="X7" s="27">
        <v>36686838</v>
      </c>
      <c r="Y7" s="27">
        <v>-9713152</v>
      </c>
      <c r="Z7" s="7">
        <v>-26.48</v>
      </c>
      <c r="AA7" s="25">
        <v>65768153</v>
      </c>
    </row>
    <row r="8" spans="1:27" ht="12.75">
      <c r="A8" s="5" t="s">
        <v>35</v>
      </c>
      <c r="B8" s="3"/>
      <c r="C8" s="22">
        <v>141704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69850</v>
      </c>
      <c r="D9" s="19">
        <f>SUM(D10:D14)</f>
        <v>0</v>
      </c>
      <c r="E9" s="20">
        <f t="shared" si="1"/>
        <v>137362</v>
      </c>
      <c r="F9" s="21">
        <f t="shared" si="1"/>
        <v>137362</v>
      </c>
      <c r="G9" s="21">
        <f t="shared" si="1"/>
        <v>3819</v>
      </c>
      <c r="H9" s="21">
        <f t="shared" si="1"/>
        <v>3987</v>
      </c>
      <c r="I9" s="21">
        <f t="shared" si="1"/>
        <v>1980</v>
      </c>
      <c r="J9" s="21">
        <f t="shared" si="1"/>
        <v>9786</v>
      </c>
      <c r="K9" s="21">
        <f t="shared" si="1"/>
        <v>4573</v>
      </c>
      <c r="L9" s="21">
        <f t="shared" si="1"/>
        <v>17661</v>
      </c>
      <c r="M9" s="21">
        <f t="shared" si="1"/>
        <v>4677</v>
      </c>
      <c r="N9" s="21">
        <f t="shared" si="1"/>
        <v>26911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36697</v>
      </c>
      <c r="X9" s="21">
        <f t="shared" si="1"/>
        <v>0</v>
      </c>
      <c r="Y9" s="21">
        <f t="shared" si="1"/>
        <v>36697</v>
      </c>
      <c r="Z9" s="4">
        <f>+IF(X9&lt;&gt;0,+(Y9/X9)*100,0)</f>
        <v>0</v>
      </c>
      <c r="AA9" s="19">
        <f>SUM(AA10:AA14)</f>
        <v>137362</v>
      </c>
    </row>
    <row r="10" spans="1:27" ht="12.75">
      <c r="A10" s="5" t="s">
        <v>37</v>
      </c>
      <c r="B10" s="3"/>
      <c r="C10" s="22">
        <v>61667</v>
      </c>
      <c r="D10" s="22"/>
      <c r="E10" s="23">
        <v>90070</v>
      </c>
      <c r="F10" s="24">
        <v>90070</v>
      </c>
      <c r="G10" s="24">
        <v>3614</v>
      </c>
      <c r="H10" s="24">
        <v>3821</v>
      </c>
      <c r="I10" s="24">
        <v>1980</v>
      </c>
      <c r="J10" s="24">
        <v>9415</v>
      </c>
      <c r="K10" s="24">
        <v>4573</v>
      </c>
      <c r="L10" s="24">
        <v>15024</v>
      </c>
      <c r="M10" s="24">
        <v>4677</v>
      </c>
      <c r="N10" s="24">
        <v>24274</v>
      </c>
      <c r="O10" s="24"/>
      <c r="P10" s="24"/>
      <c r="Q10" s="24"/>
      <c r="R10" s="24"/>
      <c r="S10" s="24"/>
      <c r="T10" s="24"/>
      <c r="U10" s="24"/>
      <c r="V10" s="24"/>
      <c r="W10" s="24">
        <v>33689</v>
      </c>
      <c r="X10" s="24"/>
      <c r="Y10" s="24">
        <v>33689</v>
      </c>
      <c r="Z10" s="6">
        <v>0</v>
      </c>
      <c r="AA10" s="22">
        <v>90070</v>
      </c>
    </row>
    <row r="11" spans="1:27" ht="12.75">
      <c r="A11" s="5" t="s">
        <v>38</v>
      </c>
      <c r="B11" s="3"/>
      <c r="C11" s="22">
        <v>8183</v>
      </c>
      <c r="D11" s="22"/>
      <c r="E11" s="23">
        <v>41292</v>
      </c>
      <c r="F11" s="24">
        <v>41292</v>
      </c>
      <c r="G11" s="24">
        <v>205</v>
      </c>
      <c r="H11" s="24">
        <v>166</v>
      </c>
      <c r="I11" s="24"/>
      <c r="J11" s="24">
        <v>371</v>
      </c>
      <c r="K11" s="24"/>
      <c r="L11" s="24">
        <v>2637</v>
      </c>
      <c r="M11" s="24"/>
      <c r="N11" s="24">
        <v>2637</v>
      </c>
      <c r="O11" s="24"/>
      <c r="P11" s="24"/>
      <c r="Q11" s="24"/>
      <c r="R11" s="24"/>
      <c r="S11" s="24"/>
      <c r="T11" s="24"/>
      <c r="U11" s="24"/>
      <c r="V11" s="24"/>
      <c r="W11" s="24">
        <v>3008</v>
      </c>
      <c r="X11" s="24"/>
      <c r="Y11" s="24">
        <v>3008</v>
      </c>
      <c r="Z11" s="6">
        <v>0</v>
      </c>
      <c r="AA11" s="22">
        <v>41292</v>
      </c>
    </row>
    <row r="12" spans="1:27" ht="12.75">
      <c r="A12" s="5" t="s">
        <v>39</v>
      </c>
      <c r="B12" s="3"/>
      <c r="C12" s="22"/>
      <c r="D12" s="22"/>
      <c r="E12" s="23">
        <v>6000</v>
      </c>
      <c r="F12" s="24">
        <v>6000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6000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24359687</v>
      </c>
      <c r="D15" s="19">
        <f>SUM(D16:D18)</f>
        <v>0</v>
      </c>
      <c r="E15" s="20">
        <f t="shared" si="2"/>
        <v>18547134</v>
      </c>
      <c r="F15" s="21">
        <f t="shared" si="2"/>
        <v>18547134</v>
      </c>
      <c r="G15" s="21">
        <f t="shared" si="2"/>
        <v>14157</v>
      </c>
      <c r="H15" s="21">
        <f t="shared" si="2"/>
        <v>16329</v>
      </c>
      <c r="I15" s="21">
        <f t="shared" si="2"/>
        <v>8452</v>
      </c>
      <c r="J15" s="21">
        <f t="shared" si="2"/>
        <v>38938</v>
      </c>
      <c r="K15" s="21">
        <f t="shared" si="2"/>
        <v>560096</v>
      </c>
      <c r="L15" s="21">
        <f t="shared" si="2"/>
        <v>2142527</v>
      </c>
      <c r="M15" s="21">
        <f t="shared" si="2"/>
        <v>16282</v>
      </c>
      <c r="N15" s="21">
        <f t="shared" si="2"/>
        <v>2718905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2757843</v>
      </c>
      <c r="X15" s="21">
        <f t="shared" si="2"/>
        <v>9055860</v>
      </c>
      <c r="Y15" s="21">
        <f t="shared" si="2"/>
        <v>-6298017</v>
      </c>
      <c r="Z15" s="4">
        <f>+IF(X15&lt;&gt;0,+(Y15/X15)*100,0)</f>
        <v>-69.54631586619051</v>
      </c>
      <c r="AA15" s="19">
        <f>SUM(AA16:AA18)</f>
        <v>18547134</v>
      </c>
    </row>
    <row r="16" spans="1:27" ht="12.75">
      <c r="A16" s="5" t="s">
        <v>43</v>
      </c>
      <c r="B16" s="3"/>
      <c r="C16" s="22">
        <v>7641469</v>
      </c>
      <c r="D16" s="22"/>
      <c r="E16" s="23">
        <v>1486837</v>
      </c>
      <c r="F16" s="24">
        <v>1486837</v>
      </c>
      <c r="G16" s="24">
        <v>11399</v>
      </c>
      <c r="H16" s="24">
        <v>10822</v>
      </c>
      <c r="I16" s="24">
        <v>8452</v>
      </c>
      <c r="J16" s="24">
        <v>30673</v>
      </c>
      <c r="K16" s="24">
        <v>58971</v>
      </c>
      <c r="L16" s="24">
        <v>309792</v>
      </c>
      <c r="M16" s="24">
        <v>15682</v>
      </c>
      <c r="N16" s="24">
        <v>384445</v>
      </c>
      <c r="O16" s="24"/>
      <c r="P16" s="24"/>
      <c r="Q16" s="24"/>
      <c r="R16" s="24"/>
      <c r="S16" s="24"/>
      <c r="T16" s="24"/>
      <c r="U16" s="24"/>
      <c r="V16" s="24"/>
      <c r="W16" s="24">
        <v>415118</v>
      </c>
      <c r="X16" s="24"/>
      <c r="Y16" s="24">
        <v>415118</v>
      </c>
      <c r="Z16" s="6">
        <v>0</v>
      </c>
      <c r="AA16" s="22">
        <v>1486837</v>
      </c>
    </row>
    <row r="17" spans="1:27" ht="12.75">
      <c r="A17" s="5" t="s">
        <v>44</v>
      </c>
      <c r="B17" s="3"/>
      <c r="C17" s="22">
        <v>16718218</v>
      </c>
      <c r="D17" s="22"/>
      <c r="E17" s="23">
        <v>17060297</v>
      </c>
      <c r="F17" s="24">
        <v>17060297</v>
      </c>
      <c r="G17" s="24">
        <v>2758</v>
      </c>
      <c r="H17" s="24">
        <v>5507</v>
      </c>
      <c r="I17" s="24"/>
      <c r="J17" s="24">
        <v>8265</v>
      </c>
      <c r="K17" s="24">
        <v>501125</v>
      </c>
      <c r="L17" s="24">
        <v>1832735</v>
      </c>
      <c r="M17" s="24">
        <v>600</v>
      </c>
      <c r="N17" s="24">
        <v>2334460</v>
      </c>
      <c r="O17" s="24"/>
      <c r="P17" s="24"/>
      <c r="Q17" s="24"/>
      <c r="R17" s="24"/>
      <c r="S17" s="24"/>
      <c r="T17" s="24"/>
      <c r="U17" s="24"/>
      <c r="V17" s="24"/>
      <c r="W17" s="24">
        <v>2342725</v>
      </c>
      <c r="X17" s="24">
        <v>9055860</v>
      </c>
      <c r="Y17" s="24">
        <v>-6713135</v>
      </c>
      <c r="Z17" s="6">
        <v>-74.13</v>
      </c>
      <c r="AA17" s="22">
        <v>17060297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142470780</v>
      </c>
      <c r="D19" s="19">
        <f>SUM(D20:D23)</f>
        <v>0</v>
      </c>
      <c r="E19" s="20">
        <f t="shared" si="3"/>
        <v>112006100</v>
      </c>
      <c r="F19" s="21">
        <f t="shared" si="3"/>
        <v>112006100</v>
      </c>
      <c r="G19" s="21">
        <f t="shared" si="3"/>
        <v>21032743</v>
      </c>
      <c r="H19" s="21">
        <f t="shared" si="3"/>
        <v>9317970</v>
      </c>
      <c r="I19" s="21">
        <f t="shared" si="3"/>
        <v>7043457</v>
      </c>
      <c r="J19" s="21">
        <f t="shared" si="3"/>
        <v>37394170</v>
      </c>
      <c r="K19" s="21">
        <f t="shared" si="3"/>
        <v>22758321</v>
      </c>
      <c r="L19" s="21">
        <f t="shared" si="3"/>
        <v>5050247</v>
      </c>
      <c r="M19" s="21">
        <f t="shared" si="3"/>
        <v>13602314</v>
      </c>
      <c r="N19" s="21">
        <f t="shared" si="3"/>
        <v>41410882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78805052</v>
      </c>
      <c r="X19" s="21">
        <f t="shared" si="3"/>
        <v>54745464</v>
      </c>
      <c r="Y19" s="21">
        <f t="shared" si="3"/>
        <v>24059588</v>
      </c>
      <c r="Z19" s="4">
        <f>+IF(X19&lt;&gt;0,+(Y19/X19)*100,0)</f>
        <v>43.948094037526104</v>
      </c>
      <c r="AA19" s="19">
        <f>SUM(AA20:AA23)</f>
        <v>112006100</v>
      </c>
    </row>
    <row r="20" spans="1:27" ht="12.75">
      <c r="A20" s="5" t="s">
        <v>47</v>
      </c>
      <c r="B20" s="3"/>
      <c r="C20" s="22">
        <v>70698991</v>
      </c>
      <c r="D20" s="22"/>
      <c r="E20" s="23">
        <v>67858421</v>
      </c>
      <c r="F20" s="24">
        <v>67858421</v>
      </c>
      <c r="G20" s="24">
        <v>6615997</v>
      </c>
      <c r="H20" s="24">
        <v>5465528</v>
      </c>
      <c r="I20" s="24">
        <v>3487016</v>
      </c>
      <c r="J20" s="24">
        <v>15568541</v>
      </c>
      <c r="K20" s="24">
        <v>12841065</v>
      </c>
      <c r="L20" s="24">
        <v>1493049</v>
      </c>
      <c r="M20" s="24">
        <v>9622148</v>
      </c>
      <c r="N20" s="24">
        <v>23956262</v>
      </c>
      <c r="O20" s="24"/>
      <c r="P20" s="24"/>
      <c r="Q20" s="24"/>
      <c r="R20" s="24"/>
      <c r="S20" s="24"/>
      <c r="T20" s="24"/>
      <c r="U20" s="24"/>
      <c r="V20" s="24"/>
      <c r="W20" s="24">
        <v>39524803</v>
      </c>
      <c r="X20" s="24">
        <v>32696130</v>
      </c>
      <c r="Y20" s="24">
        <v>6828673</v>
      </c>
      <c r="Z20" s="6">
        <v>20.89</v>
      </c>
      <c r="AA20" s="22">
        <v>67858421</v>
      </c>
    </row>
    <row r="21" spans="1:27" ht="12.75">
      <c r="A21" s="5" t="s">
        <v>48</v>
      </c>
      <c r="B21" s="3"/>
      <c r="C21" s="22">
        <v>47885201</v>
      </c>
      <c r="D21" s="22"/>
      <c r="E21" s="23">
        <v>18879438</v>
      </c>
      <c r="F21" s="24">
        <v>18879438</v>
      </c>
      <c r="G21" s="24">
        <v>12330924</v>
      </c>
      <c r="H21" s="24">
        <v>1760634</v>
      </c>
      <c r="I21" s="24">
        <v>1479514</v>
      </c>
      <c r="J21" s="24">
        <v>15571072</v>
      </c>
      <c r="K21" s="24">
        <v>7792483</v>
      </c>
      <c r="L21" s="24">
        <v>1465494</v>
      </c>
      <c r="M21" s="24">
        <v>1866010</v>
      </c>
      <c r="N21" s="24">
        <v>11123987</v>
      </c>
      <c r="O21" s="24"/>
      <c r="P21" s="24"/>
      <c r="Q21" s="24"/>
      <c r="R21" s="24"/>
      <c r="S21" s="24"/>
      <c r="T21" s="24"/>
      <c r="U21" s="24"/>
      <c r="V21" s="24"/>
      <c r="W21" s="24">
        <v>26695059</v>
      </c>
      <c r="X21" s="24">
        <v>9425478</v>
      </c>
      <c r="Y21" s="24">
        <v>17269581</v>
      </c>
      <c r="Z21" s="6">
        <v>183.22</v>
      </c>
      <c r="AA21" s="22">
        <v>18879438</v>
      </c>
    </row>
    <row r="22" spans="1:27" ht="12.75">
      <c r="A22" s="5" t="s">
        <v>49</v>
      </c>
      <c r="B22" s="3"/>
      <c r="C22" s="25">
        <v>12094052</v>
      </c>
      <c r="D22" s="25"/>
      <c r="E22" s="26">
        <v>12773935</v>
      </c>
      <c r="F22" s="27">
        <v>12773935</v>
      </c>
      <c r="G22" s="27">
        <v>1056814</v>
      </c>
      <c r="H22" s="27">
        <v>1060155</v>
      </c>
      <c r="I22" s="27">
        <v>1058386</v>
      </c>
      <c r="J22" s="27">
        <v>3175355</v>
      </c>
      <c r="K22" s="27">
        <v>1106676</v>
      </c>
      <c r="L22" s="27">
        <v>1075467</v>
      </c>
      <c r="M22" s="27">
        <v>1097508</v>
      </c>
      <c r="N22" s="27">
        <v>3279651</v>
      </c>
      <c r="O22" s="27"/>
      <c r="P22" s="27"/>
      <c r="Q22" s="27"/>
      <c r="R22" s="27"/>
      <c r="S22" s="27"/>
      <c r="T22" s="27"/>
      <c r="U22" s="27"/>
      <c r="V22" s="27"/>
      <c r="W22" s="27">
        <v>6455006</v>
      </c>
      <c r="X22" s="27">
        <v>6376704</v>
      </c>
      <c r="Y22" s="27">
        <v>78302</v>
      </c>
      <c r="Z22" s="7">
        <v>1.23</v>
      </c>
      <c r="AA22" s="25">
        <v>12773935</v>
      </c>
    </row>
    <row r="23" spans="1:27" ht="12.75">
      <c r="A23" s="5" t="s">
        <v>50</v>
      </c>
      <c r="B23" s="3"/>
      <c r="C23" s="22">
        <v>11792536</v>
      </c>
      <c r="D23" s="22"/>
      <c r="E23" s="23">
        <v>12494306</v>
      </c>
      <c r="F23" s="24">
        <v>12494306</v>
      </c>
      <c r="G23" s="24">
        <v>1029008</v>
      </c>
      <c r="H23" s="24">
        <v>1031653</v>
      </c>
      <c r="I23" s="24">
        <v>1018541</v>
      </c>
      <c r="J23" s="24">
        <v>3079202</v>
      </c>
      <c r="K23" s="24">
        <v>1018097</v>
      </c>
      <c r="L23" s="24">
        <v>1016237</v>
      </c>
      <c r="M23" s="24">
        <v>1016648</v>
      </c>
      <c r="N23" s="24">
        <v>3050982</v>
      </c>
      <c r="O23" s="24"/>
      <c r="P23" s="24"/>
      <c r="Q23" s="24"/>
      <c r="R23" s="24"/>
      <c r="S23" s="24"/>
      <c r="T23" s="24"/>
      <c r="U23" s="24"/>
      <c r="V23" s="24"/>
      <c r="W23" s="24">
        <v>6130184</v>
      </c>
      <c r="X23" s="24">
        <v>6247152</v>
      </c>
      <c r="Y23" s="24">
        <v>-116968</v>
      </c>
      <c r="Z23" s="6">
        <v>-1.87</v>
      </c>
      <c r="AA23" s="22">
        <v>12494306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259427256</v>
      </c>
      <c r="D25" s="44">
        <f>+D5+D9+D15+D19+D24</f>
        <v>0</v>
      </c>
      <c r="E25" s="45">
        <f t="shared" si="4"/>
        <v>257442561</v>
      </c>
      <c r="F25" s="46">
        <f t="shared" si="4"/>
        <v>257442561</v>
      </c>
      <c r="G25" s="46">
        <f t="shared" si="4"/>
        <v>66784174</v>
      </c>
      <c r="H25" s="46">
        <f t="shared" si="4"/>
        <v>13955675</v>
      </c>
      <c r="I25" s="46">
        <f t="shared" si="4"/>
        <v>8620943</v>
      </c>
      <c r="J25" s="46">
        <f t="shared" si="4"/>
        <v>89360792</v>
      </c>
      <c r="K25" s="46">
        <f t="shared" si="4"/>
        <v>25897750</v>
      </c>
      <c r="L25" s="46">
        <f t="shared" si="4"/>
        <v>32146486</v>
      </c>
      <c r="M25" s="46">
        <f t="shared" si="4"/>
        <v>47121134</v>
      </c>
      <c r="N25" s="46">
        <f t="shared" si="4"/>
        <v>105165370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194526162</v>
      </c>
      <c r="X25" s="46">
        <f t="shared" si="4"/>
        <v>131646810</v>
      </c>
      <c r="Y25" s="46">
        <f t="shared" si="4"/>
        <v>62879352</v>
      </c>
      <c r="Z25" s="47">
        <f>+IF(X25&lt;&gt;0,+(Y25/X25)*100,0)</f>
        <v>47.76367311900683</v>
      </c>
      <c r="AA25" s="44">
        <f>+AA5+AA9+AA15+AA19+AA24</f>
        <v>257442561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69342651</v>
      </c>
      <c r="D28" s="19">
        <f>SUM(D29:D31)</f>
        <v>0</v>
      </c>
      <c r="E28" s="20">
        <f t="shared" si="5"/>
        <v>146097448</v>
      </c>
      <c r="F28" s="21">
        <f t="shared" si="5"/>
        <v>146097448</v>
      </c>
      <c r="G28" s="21">
        <f t="shared" si="5"/>
        <v>13041223</v>
      </c>
      <c r="H28" s="21">
        <f t="shared" si="5"/>
        <v>4073019</v>
      </c>
      <c r="I28" s="21">
        <f t="shared" si="5"/>
        <v>3386437</v>
      </c>
      <c r="J28" s="21">
        <f t="shared" si="5"/>
        <v>20500679</v>
      </c>
      <c r="K28" s="21">
        <f t="shared" si="5"/>
        <v>32185348</v>
      </c>
      <c r="L28" s="21">
        <f t="shared" si="5"/>
        <v>7139857</v>
      </c>
      <c r="M28" s="21">
        <f t="shared" si="5"/>
        <v>7652735</v>
      </c>
      <c r="N28" s="21">
        <f t="shared" si="5"/>
        <v>46977940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67478619</v>
      </c>
      <c r="X28" s="21">
        <f t="shared" si="5"/>
        <v>94834992</v>
      </c>
      <c r="Y28" s="21">
        <f t="shared" si="5"/>
        <v>-27356373</v>
      </c>
      <c r="Z28" s="4">
        <f>+IF(X28&lt;&gt;0,+(Y28/X28)*100,0)</f>
        <v>-28.84628597849199</v>
      </c>
      <c r="AA28" s="19">
        <f>SUM(AA29:AA31)</f>
        <v>146097448</v>
      </c>
    </row>
    <row r="29" spans="1:27" ht="12.75">
      <c r="A29" s="5" t="s">
        <v>33</v>
      </c>
      <c r="B29" s="3"/>
      <c r="C29" s="22">
        <v>27347862</v>
      </c>
      <c r="D29" s="22"/>
      <c r="E29" s="23">
        <v>100024206</v>
      </c>
      <c r="F29" s="24">
        <v>100024206</v>
      </c>
      <c r="G29" s="24">
        <v>7962513</v>
      </c>
      <c r="H29" s="24">
        <v>1551540</v>
      </c>
      <c r="I29" s="24">
        <v>1113863</v>
      </c>
      <c r="J29" s="24">
        <v>10627916</v>
      </c>
      <c r="K29" s="24">
        <v>28205196</v>
      </c>
      <c r="L29" s="24">
        <v>2441905</v>
      </c>
      <c r="M29" s="24">
        <v>2176604</v>
      </c>
      <c r="N29" s="24">
        <v>32823705</v>
      </c>
      <c r="O29" s="24"/>
      <c r="P29" s="24"/>
      <c r="Q29" s="24"/>
      <c r="R29" s="24"/>
      <c r="S29" s="24"/>
      <c r="T29" s="24"/>
      <c r="U29" s="24"/>
      <c r="V29" s="24"/>
      <c r="W29" s="24">
        <v>43451621</v>
      </c>
      <c r="X29" s="24">
        <v>58260606</v>
      </c>
      <c r="Y29" s="24">
        <v>-14808985</v>
      </c>
      <c r="Z29" s="6">
        <v>-25.42</v>
      </c>
      <c r="AA29" s="22">
        <v>100024206</v>
      </c>
    </row>
    <row r="30" spans="1:27" ht="12.75">
      <c r="A30" s="5" t="s">
        <v>34</v>
      </c>
      <c r="B30" s="3"/>
      <c r="C30" s="25">
        <v>28682218</v>
      </c>
      <c r="D30" s="25"/>
      <c r="E30" s="26">
        <v>46073242</v>
      </c>
      <c r="F30" s="27">
        <v>46073242</v>
      </c>
      <c r="G30" s="27">
        <v>4093587</v>
      </c>
      <c r="H30" s="27">
        <v>1668670</v>
      </c>
      <c r="I30" s="27">
        <v>1504139</v>
      </c>
      <c r="J30" s="27">
        <v>7266396</v>
      </c>
      <c r="K30" s="27">
        <v>2696095</v>
      </c>
      <c r="L30" s="27">
        <v>3688232</v>
      </c>
      <c r="M30" s="27">
        <v>3518437</v>
      </c>
      <c r="N30" s="27">
        <v>9902764</v>
      </c>
      <c r="O30" s="27"/>
      <c r="P30" s="27"/>
      <c r="Q30" s="27"/>
      <c r="R30" s="27"/>
      <c r="S30" s="27"/>
      <c r="T30" s="27"/>
      <c r="U30" s="27"/>
      <c r="V30" s="27"/>
      <c r="W30" s="27">
        <v>17169160</v>
      </c>
      <c r="X30" s="27">
        <v>36574386</v>
      </c>
      <c r="Y30" s="27">
        <v>-19405226</v>
      </c>
      <c r="Z30" s="7">
        <v>-53.06</v>
      </c>
      <c r="AA30" s="25">
        <v>46073242</v>
      </c>
    </row>
    <row r="31" spans="1:27" ht="12.75">
      <c r="A31" s="5" t="s">
        <v>35</v>
      </c>
      <c r="B31" s="3"/>
      <c r="C31" s="22">
        <v>13312571</v>
      </c>
      <c r="D31" s="22"/>
      <c r="E31" s="23"/>
      <c r="F31" s="24"/>
      <c r="G31" s="24">
        <v>985123</v>
      </c>
      <c r="H31" s="24">
        <v>852809</v>
      </c>
      <c r="I31" s="24">
        <v>768435</v>
      </c>
      <c r="J31" s="24">
        <v>2606367</v>
      </c>
      <c r="K31" s="24">
        <v>1284057</v>
      </c>
      <c r="L31" s="24">
        <v>1009720</v>
      </c>
      <c r="M31" s="24">
        <v>1957694</v>
      </c>
      <c r="N31" s="24">
        <v>4251471</v>
      </c>
      <c r="O31" s="24"/>
      <c r="P31" s="24"/>
      <c r="Q31" s="24"/>
      <c r="R31" s="24"/>
      <c r="S31" s="24"/>
      <c r="T31" s="24"/>
      <c r="U31" s="24"/>
      <c r="V31" s="24"/>
      <c r="W31" s="24">
        <v>6857838</v>
      </c>
      <c r="X31" s="24"/>
      <c r="Y31" s="24">
        <v>6857838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11377629</v>
      </c>
      <c r="D32" s="19">
        <f>SUM(D33:D37)</f>
        <v>0</v>
      </c>
      <c r="E32" s="20">
        <f t="shared" si="6"/>
        <v>12303794</v>
      </c>
      <c r="F32" s="21">
        <f t="shared" si="6"/>
        <v>12303794</v>
      </c>
      <c r="G32" s="21">
        <f t="shared" si="6"/>
        <v>826374</v>
      </c>
      <c r="H32" s="21">
        <f t="shared" si="6"/>
        <v>1017534</v>
      </c>
      <c r="I32" s="21">
        <f t="shared" si="6"/>
        <v>586377</v>
      </c>
      <c r="J32" s="21">
        <f t="shared" si="6"/>
        <v>2430285</v>
      </c>
      <c r="K32" s="21">
        <f t="shared" si="6"/>
        <v>1232027</v>
      </c>
      <c r="L32" s="21">
        <f t="shared" si="6"/>
        <v>972080</v>
      </c>
      <c r="M32" s="21">
        <f t="shared" si="6"/>
        <v>1259022</v>
      </c>
      <c r="N32" s="21">
        <f t="shared" si="6"/>
        <v>3463129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5893414</v>
      </c>
      <c r="X32" s="21">
        <f t="shared" si="6"/>
        <v>6473928</v>
      </c>
      <c r="Y32" s="21">
        <f t="shared" si="6"/>
        <v>-580514</v>
      </c>
      <c r="Z32" s="4">
        <f>+IF(X32&lt;&gt;0,+(Y32/X32)*100,0)</f>
        <v>-8.966951748613825</v>
      </c>
      <c r="AA32" s="19">
        <f>SUM(AA33:AA37)</f>
        <v>12303794</v>
      </c>
    </row>
    <row r="33" spans="1:27" ht="12.75">
      <c r="A33" s="5" t="s">
        <v>37</v>
      </c>
      <c r="B33" s="3"/>
      <c r="C33" s="22">
        <v>2753714</v>
      </c>
      <c r="D33" s="22"/>
      <c r="E33" s="23">
        <v>3050451</v>
      </c>
      <c r="F33" s="24">
        <v>3050451</v>
      </c>
      <c r="G33" s="24">
        <v>211838</v>
      </c>
      <c r="H33" s="24">
        <v>240913</v>
      </c>
      <c r="I33" s="24">
        <v>142403</v>
      </c>
      <c r="J33" s="24">
        <v>595154</v>
      </c>
      <c r="K33" s="24">
        <v>301060</v>
      </c>
      <c r="L33" s="24">
        <v>243854</v>
      </c>
      <c r="M33" s="24">
        <v>543094</v>
      </c>
      <c r="N33" s="24">
        <v>1088008</v>
      </c>
      <c r="O33" s="24"/>
      <c r="P33" s="24"/>
      <c r="Q33" s="24"/>
      <c r="R33" s="24"/>
      <c r="S33" s="24"/>
      <c r="T33" s="24"/>
      <c r="U33" s="24"/>
      <c r="V33" s="24"/>
      <c r="W33" s="24">
        <v>1683162</v>
      </c>
      <c r="X33" s="24">
        <v>866664</v>
      </c>
      <c r="Y33" s="24">
        <v>816498</v>
      </c>
      <c r="Z33" s="6">
        <v>94.21</v>
      </c>
      <c r="AA33" s="22">
        <v>3050451</v>
      </c>
    </row>
    <row r="34" spans="1:27" ht="12.75">
      <c r="A34" s="5" t="s">
        <v>38</v>
      </c>
      <c r="B34" s="3"/>
      <c r="C34" s="22">
        <v>5710377</v>
      </c>
      <c r="D34" s="22"/>
      <c r="E34" s="23">
        <v>5990268</v>
      </c>
      <c r="F34" s="24">
        <v>5990268</v>
      </c>
      <c r="G34" s="24">
        <v>374231</v>
      </c>
      <c r="H34" s="24">
        <v>411424</v>
      </c>
      <c r="I34" s="24">
        <v>289653</v>
      </c>
      <c r="J34" s="24">
        <v>1075308</v>
      </c>
      <c r="K34" s="24">
        <v>555400</v>
      </c>
      <c r="L34" s="24">
        <v>450063</v>
      </c>
      <c r="M34" s="24">
        <v>374483</v>
      </c>
      <c r="N34" s="24">
        <v>1379946</v>
      </c>
      <c r="O34" s="24"/>
      <c r="P34" s="24"/>
      <c r="Q34" s="24"/>
      <c r="R34" s="24"/>
      <c r="S34" s="24"/>
      <c r="T34" s="24"/>
      <c r="U34" s="24"/>
      <c r="V34" s="24"/>
      <c r="W34" s="24">
        <v>2455254</v>
      </c>
      <c r="X34" s="24">
        <v>4160718</v>
      </c>
      <c r="Y34" s="24">
        <v>-1705464</v>
      </c>
      <c r="Z34" s="6">
        <v>-40.99</v>
      </c>
      <c r="AA34" s="22">
        <v>5990268</v>
      </c>
    </row>
    <row r="35" spans="1:27" ht="12.75">
      <c r="A35" s="5" t="s">
        <v>39</v>
      </c>
      <c r="B35" s="3"/>
      <c r="C35" s="22">
        <v>2805799</v>
      </c>
      <c r="D35" s="22"/>
      <c r="E35" s="23">
        <v>2847971</v>
      </c>
      <c r="F35" s="24">
        <v>2847971</v>
      </c>
      <c r="G35" s="24">
        <v>223040</v>
      </c>
      <c r="H35" s="24">
        <v>332349</v>
      </c>
      <c r="I35" s="24">
        <v>134092</v>
      </c>
      <c r="J35" s="24">
        <v>689481</v>
      </c>
      <c r="K35" s="24">
        <v>329821</v>
      </c>
      <c r="L35" s="24">
        <v>239219</v>
      </c>
      <c r="M35" s="24">
        <v>249822</v>
      </c>
      <c r="N35" s="24">
        <v>818862</v>
      </c>
      <c r="O35" s="24"/>
      <c r="P35" s="24"/>
      <c r="Q35" s="24"/>
      <c r="R35" s="24"/>
      <c r="S35" s="24"/>
      <c r="T35" s="24"/>
      <c r="U35" s="24"/>
      <c r="V35" s="24"/>
      <c r="W35" s="24">
        <v>1508343</v>
      </c>
      <c r="X35" s="24">
        <v>1101786</v>
      </c>
      <c r="Y35" s="24">
        <v>406557</v>
      </c>
      <c r="Z35" s="6">
        <v>36.9</v>
      </c>
      <c r="AA35" s="22">
        <v>2847971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107739</v>
      </c>
      <c r="D37" s="25"/>
      <c r="E37" s="26">
        <v>415104</v>
      </c>
      <c r="F37" s="27">
        <v>415104</v>
      </c>
      <c r="G37" s="27">
        <v>17265</v>
      </c>
      <c r="H37" s="27">
        <v>32848</v>
      </c>
      <c r="I37" s="27">
        <v>20229</v>
      </c>
      <c r="J37" s="27">
        <v>70342</v>
      </c>
      <c r="K37" s="27">
        <v>45746</v>
      </c>
      <c r="L37" s="27">
        <v>38944</v>
      </c>
      <c r="M37" s="27">
        <v>91623</v>
      </c>
      <c r="N37" s="27">
        <v>176313</v>
      </c>
      <c r="O37" s="27"/>
      <c r="P37" s="27"/>
      <c r="Q37" s="27"/>
      <c r="R37" s="27"/>
      <c r="S37" s="27"/>
      <c r="T37" s="27"/>
      <c r="U37" s="27"/>
      <c r="V37" s="27"/>
      <c r="W37" s="27">
        <v>246655</v>
      </c>
      <c r="X37" s="27">
        <v>344760</v>
      </c>
      <c r="Y37" s="27">
        <v>-98105</v>
      </c>
      <c r="Z37" s="7">
        <v>-28.46</v>
      </c>
      <c r="AA37" s="25">
        <v>415104</v>
      </c>
    </row>
    <row r="38" spans="1:27" ht="12.75">
      <c r="A38" s="2" t="s">
        <v>42</v>
      </c>
      <c r="B38" s="8"/>
      <c r="C38" s="19">
        <f aca="true" t="shared" si="7" ref="C38:Y38">SUM(C39:C41)</f>
        <v>27170138</v>
      </c>
      <c r="D38" s="19">
        <f>SUM(D39:D41)</f>
        <v>0</v>
      </c>
      <c r="E38" s="20">
        <f t="shared" si="7"/>
        <v>35390209</v>
      </c>
      <c r="F38" s="21">
        <f t="shared" si="7"/>
        <v>35390209</v>
      </c>
      <c r="G38" s="21">
        <f t="shared" si="7"/>
        <v>2189683</v>
      </c>
      <c r="H38" s="21">
        <f t="shared" si="7"/>
        <v>2323398</v>
      </c>
      <c r="I38" s="21">
        <f t="shared" si="7"/>
        <v>1656175</v>
      </c>
      <c r="J38" s="21">
        <f t="shared" si="7"/>
        <v>6169256</v>
      </c>
      <c r="K38" s="21">
        <f t="shared" si="7"/>
        <v>2997587</v>
      </c>
      <c r="L38" s="21">
        <f t="shared" si="7"/>
        <v>2423626</v>
      </c>
      <c r="M38" s="21">
        <f t="shared" si="7"/>
        <v>3755223</v>
      </c>
      <c r="N38" s="21">
        <f t="shared" si="7"/>
        <v>9176436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15345692</v>
      </c>
      <c r="X38" s="21">
        <f t="shared" si="7"/>
        <v>8884890</v>
      </c>
      <c r="Y38" s="21">
        <f t="shared" si="7"/>
        <v>6460802</v>
      </c>
      <c r="Z38" s="4">
        <f>+IF(X38&lt;&gt;0,+(Y38/X38)*100,0)</f>
        <v>72.71673594158172</v>
      </c>
      <c r="AA38" s="19">
        <f>SUM(AA39:AA41)</f>
        <v>35390209</v>
      </c>
    </row>
    <row r="39" spans="1:27" ht="12.75">
      <c r="A39" s="5" t="s">
        <v>43</v>
      </c>
      <c r="B39" s="3"/>
      <c r="C39" s="22">
        <v>16128067</v>
      </c>
      <c r="D39" s="22"/>
      <c r="E39" s="23">
        <v>18732153</v>
      </c>
      <c r="F39" s="24">
        <v>18732153</v>
      </c>
      <c r="G39" s="24">
        <v>1308104</v>
      </c>
      <c r="H39" s="24">
        <v>1397811</v>
      </c>
      <c r="I39" s="24">
        <v>1348165</v>
      </c>
      <c r="J39" s="24">
        <v>4054080</v>
      </c>
      <c r="K39" s="24">
        <v>1904621</v>
      </c>
      <c r="L39" s="24">
        <v>1462155</v>
      </c>
      <c r="M39" s="24">
        <v>1354575</v>
      </c>
      <c r="N39" s="24">
        <v>4721351</v>
      </c>
      <c r="O39" s="24"/>
      <c r="P39" s="24"/>
      <c r="Q39" s="24"/>
      <c r="R39" s="24"/>
      <c r="S39" s="24"/>
      <c r="T39" s="24"/>
      <c r="U39" s="24"/>
      <c r="V39" s="24"/>
      <c r="W39" s="24">
        <v>8775431</v>
      </c>
      <c r="X39" s="24">
        <v>4408710</v>
      </c>
      <c r="Y39" s="24">
        <v>4366721</v>
      </c>
      <c r="Z39" s="6">
        <v>99.05</v>
      </c>
      <c r="AA39" s="22">
        <v>18732153</v>
      </c>
    </row>
    <row r="40" spans="1:27" ht="12.75">
      <c r="A40" s="5" t="s">
        <v>44</v>
      </c>
      <c r="B40" s="3"/>
      <c r="C40" s="22">
        <v>11042071</v>
      </c>
      <c r="D40" s="22"/>
      <c r="E40" s="23">
        <v>16658056</v>
      </c>
      <c r="F40" s="24">
        <v>16658056</v>
      </c>
      <c r="G40" s="24">
        <v>881579</v>
      </c>
      <c r="H40" s="24">
        <v>925587</v>
      </c>
      <c r="I40" s="24">
        <v>308010</v>
      </c>
      <c r="J40" s="24">
        <v>2115176</v>
      </c>
      <c r="K40" s="24">
        <v>1092966</v>
      </c>
      <c r="L40" s="24">
        <v>961471</v>
      </c>
      <c r="M40" s="24">
        <v>2400648</v>
      </c>
      <c r="N40" s="24">
        <v>4455085</v>
      </c>
      <c r="O40" s="24"/>
      <c r="P40" s="24"/>
      <c r="Q40" s="24"/>
      <c r="R40" s="24"/>
      <c r="S40" s="24"/>
      <c r="T40" s="24"/>
      <c r="U40" s="24"/>
      <c r="V40" s="24"/>
      <c r="W40" s="24">
        <v>6570261</v>
      </c>
      <c r="X40" s="24">
        <v>4476180</v>
      </c>
      <c r="Y40" s="24">
        <v>2094081</v>
      </c>
      <c r="Z40" s="6">
        <v>46.78</v>
      </c>
      <c r="AA40" s="22">
        <v>16658056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89094708</v>
      </c>
      <c r="D42" s="19">
        <f>SUM(D43:D46)</f>
        <v>0</v>
      </c>
      <c r="E42" s="20">
        <f t="shared" si="8"/>
        <v>91747499</v>
      </c>
      <c r="F42" s="21">
        <f t="shared" si="8"/>
        <v>91747499</v>
      </c>
      <c r="G42" s="21">
        <f t="shared" si="8"/>
        <v>7905384</v>
      </c>
      <c r="H42" s="21">
        <f t="shared" si="8"/>
        <v>2741141</v>
      </c>
      <c r="I42" s="21">
        <f t="shared" si="8"/>
        <v>9206452</v>
      </c>
      <c r="J42" s="21">
        <f t="shared" si="8"/>
        <v>19852977</v>
      </c>
      <c r="K42" s="21">
        <f t="shared" si="8"/>
        <v>8793598</v>
      </c>
      <c r="L42" s="21">
        <f t="shared" si="8"/>
        <v>9776070</v>
      </c>
      <c r="M42" s="21">
        <f t="shared" si="8"/>
        <v>6546968</v>
      </c>
      <c r="N42" s="21">
        <f t="shared" si="8"/>
        <v>25116636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44969613</v>
      </c>
      <c r="X42" s="21">
        <f t="shared" si="8"/>
        <v>35045262</v>
      </c>
      <c r="Y42" s="21">
        <f t="shared" si="8"/>
        <v>9924351</v>
      </c>
      <c r="Z42" s="4">
        <f>+IF(X42&lt;&gt;0,+(Y42/X42)*100,0)</f>
        <v>28.318666871430437</v>
      </c>
      <c r="AA42" s="19">
        <f>SUM(AA43:AA46)</f>
        <v>91747499</v>
      </c>
    </row>
    <row r="43" spans="1:27" ht="12.75">
      <c r="A43" s="5" t="s">
        <v>47</v>
      </c>
      <c r="B43" s="3"/>
      <c r="C43" s="22">
        <v>58401967</v>
      </c>
      <c r="D43" s="22"/>
      <c r="E43" s="23">
        <v>64426595</v>
      </c>
      <c r="F43" s="24">
        <v>64426595</v>
      </c>
      <c r="G43" s="24">
        <v>6455980</v>
      </c>
      <c r="H43" s="24">
        <v>457684</v>
      </c>
      <c r="I43" s="24">
        <v>6477118</v>
      </c>
      <c r="J43" s="24">
        <v>13390782</v>
      </c>
      <c r="K43" s="24">
        <v>5288621</v>
      </c>
      <c r="L43" s="24">
        <v>7310873</v>
      </c>
      <c r="M43" s="24">
        <v>4150431</v>
      </c>
      <c r="N43" s="24">
        <v>16749925</v>
      </c>
      <c r="O43" s="24"/>
      <c r="P43" s="24"/>
      <c r="Q43" s="24"/>
      <c r="R43" s="24"/>
      <c r="S43" s="24"/>
      <c r="T43" s="24"/>
      <c r="U43" s="24"/>
      <c r="V43" s="24"/>
      <c r="W43" s="24">
        <v>30140707</v>
      </c>
      <c r="X43" s="24">
        <v>26171712</v>
      </c>
      <c r="Y43" s="24">
        <v>3968995</v>
      </c>
      <c r="Z43" s="6">
        <v>15.17</v>
      </c>
      <c r="AA43" s="22">
        <v>64426595</v>
      </c>
    </row>
    <row r="44" spans="1:27" ht="12.75">
      <c r="A44" s="5" t="s">
        <v>48</v>
      </c>
      <c r="B44" s="3"/>
      <c r="C44" s="22">
        <v>8195091</v>
      </c>
      <c r="D44" s="22"/>
      <c r="E44" s="23">
        <v>7484890</v>
      </c>
      <c r="F44" s="24">
        <v>7484890</v>
      </c>
      <c r="G44" s="24">
        <v>311641</v>
      </c>
      <c r="H44" s="24">
        <v>491262</v>
      </c>
      <c r="I44" s="24">
        <v>533732</v>
      </c>
      <c r="J44" s="24">
        <v>1336635</v>
      </c>
      <c r="K44" s="24">
        <v>1211813</v>
      </c>
      <c r="L44" s="24">
        <v>843885</v>
      </c>
      <c r="M44" s="24">
        <v>797783</v>
      </c>
      <c r="N44" s="24">
        <v>2853481</v>
      </c>
      <c r="O44" s="24"/>
      <c r="P44" s="24"/>
      <c r="Q44" s="24"/>
      <c r="R44" s="24"/>
      <c r="S44" s="24"/>
      <c r="T44" s="24"/>
      <c r="U44" s="24"/>
      <c r="V44" s="24"/>
      <c r="W44" s="24">
        <v>4190116</v>
      </c>
      <c r="X44" s="24">
        <v>2662344</v>
      </c>
      <c r="Y44" s="24">
        <v>1527772</v>
      </c>
      <c r="Z44" s="6">
        <v>57.38</v>
      </c>
      <c r="AA44" s="22">
        <v>7484890</v>
      </c>
    </row>
    <row r="45" spans="1:27" ht="12.75">
      <c r="A45" s="5" t="s">
        <v>49</v>
      </c>
      <c r="B45" s="3"/>
      <c r="C45" s="25">
        <v>10579855</v>
      </c>
      <c r="D45" s="25"/>
      <c r="E45" s="26">
        <v>8825267</v>
      </c>
      <c r="F45" s="27">
        <v>8825267</v>
      </c>
      <c r="G45" s="27">
        <v>548221</v>
      </c>
      <c r="H45" s="27">
        <v>625360</v>
      </c>
      <c r="I45" s="27">
        <v>587388</v>
      </c>
      <c r="J45" s="27">
        <v>1760969</v>
      </c>
      <c r="K45" s="27">
        <v>936116</v>
      </c>
      <c r="L45" s="27">
        <v>684495</v>
      </c>
      <c r="M45" s="27">
        <v>699633</v>
      </c>
      <c r="N45" s="27">
        <v>2320244</v>
      </c>
      <c r="O45" s="27"/>
      <c r="P45" s="27"/>
      <c r="Q45" s="27"/>
      <c r="R45" s="27"/>
      <c r="S45" s="27"/>
      <c r="T45" s="27"/>
      <c r="U45" s="27"/>
      <c r="V45" s="27"/>
      <c r="W45" s="27">
        <v>4081213</v>
      </c>
      <c r="X45" s="27">
        <v>3271440</v>
      </c>
      <c r="Y45" s="27">
        <v>809773</v>
      </c>
      <c r="Z45" s="7">
        <v>24.75</v>
      </c>
      <c r="AA45" s="25">
        <v>8825267</v>
      </c>
    </row>
    <row r="46" spans="1:27" ht="12.75">
      <c r="A46" s="5" t="s">
        <v>50</v>
      </c>
      <c r="B46" s="3"/>
      <c r="C46" s="22">
        <v>11917795</v>
      </c>
      <c r="D46" s="22"/>
      <c r="E46" s="23">
        <v>11010747</v>
      </c>
      <c r="F46" s="24">
        <v>11010747</v>
      </c>
      <c r="G46" s="24">
        <v>589542</v>
      </c>
      <c r="H46" s="24">
        <v>1166835</v>
      </c>
      <c r="I46" s="24">
        <v>1608214</v>
      </c>
      <c r="J46" s="24">
        <v>3364591</v>
      </c>
      <c r="K46" s="24">
        <v>1357048</v>
      </c>
      <c r="L46" s="24">
        <v>936817</v>
      </c>
      <c r="M46" s="24">
        <v>899121</v>
      </c>
      <c r="N46" s="24">
        <v>3192986</v>
      </c>
      <c r="O46" s="24"/>
      <c r="P46" s="24"/>
      <c r="Q46" s="24"/>
      <c r="R46" s="24"/>
      <c r="S46" s="24"/>
      <c r="T46" s="24"/>
      <c r="U46" s="24"/>
      <c r="V46" s="24"/>
      <c r="W46" s="24">
        <v>6557577</v>
      </c>
      <c r="X46" s="24">
        <v>2939766</v>
      </c>
      <c r="Y46" s="24">
        <v>3617811</v>
      </c>
      <c r="Z46" s="6">
        <v>123.06</v>
      </c>
      <c r="AA46" s="22">
        <v>11010747</v>
      </c>
    </row>
    <row r="47" spans="1:27" ht="12.75">
      <c r="A47" s="2" t="s">
        <v>51</v>
      </c>
      <c r="B47" s="8" t="s">
        <v>52</v>
      </c>
      <c r="C47" s="19">
        <v>952539</v>
      </c>
      <c r="D47" s="19"/>
      <c r="E47" s="20">
        <v>1287947</v>
      </c>
      <c r="F47" s="21">
        <v>1287947</v>
      </c>
      <c r="G47" s="21">
        <v>64136</v>
      </c>
      <c r="H47" s="21">
        <v>68922</v>
      </c>
      <c r="I47" s="21">
        <v>62885</v>
      </c>
      <c r="J47" s="21">
        <v>195943</v>
      </c>
      <c r="K47" s="21">
        <v>116348</v>
      </c>
      <c r="L47" s="21">
        <v>73297</v>
      </c>
      <c r="M47" s="21">
        <v>166842</v>
      </c>
      <c r="N47" s="21">
        <v>356487</v>
      </c>
      <c r="O47" s="21"/>
      <c r="P47" s="21"/>
      <c r="Q47" s="21"/>
      <c r="R47" s="21"/>
      <c r="S47" s="21"/>
      <c r="T47" s="21"/>
      <c r="U47" s="21"/>
      <c r="V47" s="21"/>
      <c r="W47" s="21">
        <v>552430</v>
      </c>
      <c r="X47" s="21"/>
      <c r="Y47" s="21">
        <v>552430</v>
      </c>
      <c r="Z47" s="4">
        <v>0</v>
      </c>
      <c r="AA47" s="19">
        <v>1287947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197937665</v>
      </c>
      <c r="D48" s="44">
        <f>+D28+D32+D38+D42+D47</f>
        <v>0</v>
      </c>
      <c r="E48" s="45">
        <f t="shared" si="9"/>
        <v>286826897</v>
      </c>
      <c r="F48" s="46">
        <f t="shared" si="9"/>
        <v>286826897</v>
      </c>
      <c r="G48" s="46">
        <f t="shared" si="9"/>
        <v>24026800</v>
      </c>
      <c r="H48" s="46">
        <f t="shared" si="9"/>
        <v>10224014</v>
      </c>
      <c r="I48" s="46">
        <f t="shared" si="9"/>
        <v>14898326</v>
      </c>
      <c r="J48" s="46">
        <f t="shared" si="9"/>
        <v>49149140</v>
      </c>
      <c r="K48" s="46">
        <f t="shared" si="9"/>
        <v>45324908</v>
      </c>
      <c r="L48" s="46">
        <f t="shared" si="9"/>
        <v>20384930</v>
      </c>
      <c r="M48" s="46">
        <f t="shared" si="9"/>
        <v>19380790</v>
      </c>
      <c r="N48" s="46">
        <f t="shared" si="9"/>
        <v>85090628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134239768</v>
      </c>
      <c r="X48" s="46">
        <f t="shared" si="9"/>
        <v>145239072</v>
      </c>
      <c r="Y48" s="46">
        <f t="shared" si="9"/>
        <v>-10999304</v>
      </c>
      <c r="Z48" s="47">
        <f>+IF(X48&lt;&gt;0,+(Y48/X48)*100,0)</f>
        <v>-7.573240346784921</v>
      </c>
      <c r="AA48" s="44">
        <f>+AA28+AA32+AA38+AA42+AA47</f>
        <v>286826897</v>
      </c>
    </row>
    <row r="49" spans="1:27" ht="12.75">
      <c r="A49" s="14" t="s">
        <v>58</v>
      </c>
      <c r="B49" s="15"/>
      <c r="C49" s="48">
        <f aca="true" t="shared" si="10" ref="C49:Y49">+C25-C48</f>
        <v>61489591</v>
      </c>
      <c r="D49" s="48">
        <f>+D25-D48</f>
        <v>0</v>
      </c>
      <c r="E49" s="49">
        <f t="shared" si="10"/>
        <v>-29384336</v>
      </c>
      <c r="F49" s="50">
        <f t="shared" si="10"/>
        <v>-29384336</v>
      </c>
      <c r="G49" s="50">
        <f t="shared" si="10"/>
        <v>42757374</v>
      </c>
      <c r="H49" s="50">
        <f t="shared" si="10"/>
        <v>3731661</v>
      </c>
      <c r="I49" s="50">
        <f t="shared" si="10"/>
        <v>-6277383</v>
      </c>
      <c r="J49" s="50">
        <f t="shared" si="10"/>
        <v>40211652</v>
      </c>
      <c r="K49" s="50">
        <f t="shared" si="10"/>
        <v>-19427158</v>
      </c>
      <c r="L49" s="50">
        <f t="shared" si="10"/>
        <v>11761556</v>
      </c>
      <c r="M49" s="50">
        <f t="shared" si="10"/>
        <v>27740344</v>
      </c>
      <c r="N49" s="50">
        <f t="shared" si="10"/>
        <v>20074742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60286394</v>
      </c>
      <c r="X49" s="50">
        <f>IF(F25=F48,0,X25-X48)</f>
        <v>-13592262</v>
      </c>
      <c r="Y49" s="50">
        <f t="shared" si="10"/>
        <v>73878656</v>
      </c>
      <c r="Z49" s="51">
        <f>+IF(X49&lt;&gt;0,+(Y49/X49)*100,0)</f>
        <v>-543.5346670039173</v>
      </c>
      <c r="AA49" s="48">
        <f>+AA25-AA48</f>
        <v>-29384336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429984189</v>
      </c>
      <c r="D5" s="19">
        <f>SUM(D6:D8)</f>
        <v>0</v>
      </c>
      <c r="E5" s="20">
        <f t="shared" si="0"/>
        <v>421993327</v>
      </c>
      <c r="F5" s="21">
        <f t="shared" si="0"/>
        <v>421993327</v>
      </c>
      <c r="G5" s="21">
        <f t="shared" si="0"/>
        <v>161725071</v>
      </c>
      <c r="H5" s="21">
        <f t="shared" si="0"/>
        <v>829413</v>
      </c>
      <c r="I5" s="21">
        <f t="shared" si="0"/>
        <v>11399381</v>
      </c>
      <c r="J5" s="21">
        <f t="shared" si="0"/>
        <v>173953865</v>
      </c>
      <c r="K5" s="21">
        <f t="shared" si="0"/>
        <v>6150912</v>
      </c>
      <c r="L5" s="21">
        <f t="shared" si="0"/>
        <v>6948254</v>
      </c>
      <c r="M5" s="21">
        <f t="shared" si="0"/>
        <v>125321510</v>
      </c>
      <c r="N5" s="21">
        <f t="shared" si="0"/>
        <v>138420676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312374541</v>
      </c>
      <c r="X5" s="21">
        <f t="shared" si="0"/>
        <v>210996666</v>
      </c>
      <c r="Y5" s="21">
        <f t="shared" si="0"/>
        <v>101377875</v>
      </c>
      <c r="Z5" s="4">
        <f>+IF(X5&lt;&gt;0,+(Y5/X5)*100,0)</f>
        <v>48.04714544636454</v>
      </c>
      <c r="AA5" s="19">
        <f>SUM(AA6:AA8)</f>
        <v>421993327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429832605</v>
      </c>
      <c r="D7" s="25"/>
      <c r="E7" s="26">
        <v>421993327</v>
      </c>
      <c r="F7" s="27">
        <v>421993327</v>
      </c>
      <c r="G7" s="27">
        <v>161725071</v>
      </c>
      <c r="H7" s="27">
        <v>829413</v>
      </c>
      <c r="I7" s="27">
        <v>11399381</v>
      </c>
      <c r="J7" s="27">
        <v>173953865</v>
      </c>
      <c r="K7" s="27">
        <v>6024502</v>
      </c>
      <c r="L7" s="27">
        <v>6929525</v>
      </c>
      <c r="M7" s="27">
        <v>125321510</v>
      </c>
      <c r="N7" s="27">
        <v>138275537</v>
      </c>
      <c r="O7" s="27"/>
      <c r="P7" s="27"/>
      <c r="Q7" s="27"/>
      <c r="R7" s="27"/>
      <c r="S7" s="27"/>
      <c r="T7" s="27"/>
      <c r="U7" s="27"/>
      <c r="V7" s="27"/>
      <c r="W7" s="27">
        <v>312229402</v>
      </c>
      <c r="X7" s="27">
        <v>210996666</v>
      </c>
      <c r="Y7" s="27">
        <v>101232736</v>
      </c>
      <c r="Z7" s="7">
        <v>47.98</v>
      </c>
      <c r="AA7" s="25">
        <v>421993327</v>
      </c>
    </row>
    <row r="8" spans="1:27" ht="12.75">
      <c r="A8" s="5" t="s">
        <v>35</v>
      </c>
      <c r="B8" s="3"/>
      <c r="C8" s="22">
        <v>151584</v>
      </c>
      <c r="D8" s="22"/>
      <c r="E8" s="23"/>
      <c r="F8" s="24"/>
      <c r="G8" s="24"/>
      <c r="H8" s="24"/>
      <c r="I8" s="24"/>
      <c r="J8" s="24"/>
      <c r="K8" s="24">
        <v>126410</v>
      </c>
      <c r="L8" s="24">
        <v>18729</v>
      </c>
      <c r="M8" s="24"/>
      <c r="N8" s="24">
        <v>145139</v>
      </c>
      <c r="O8" s="24"/>
      <c r="P8" s="24"/>
      <c r="Q8" s="24"/>
      <c r="R8" s="24"/>
      <c r="S8" s="24"/>
      <c r="T8" s="24"/>
      <c r="U8" s="24"/>
      <c r="V8" s="24"/>
      <c r="W8" s="24">
        <v>145139</v>
      </c>
      <c r="X8" s="24"/>
      <c r="Y8" s="24">
        <v>145139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193228</v>
      </c>
      <c r="D9" s="19">
        <f>SUM(D10:D14)</f>
        <v>0</v>
      </c>
      <c r="E9" s="20">
        <f t="shared" si="1"/>
        <v>157063</v>
      </c>
      <c r="F9" s="21">
        <f t="shared" si="1"/>
        <v>157063</v>
      </c>
      <c r="G9" s="21">
        <f t="shared" si="1"/>
        <v>2798249</v>
      </c>
      <c r="H9" s="21">
        <f t="shared" si="1"/>
        <v>256700</v>
      </c>
      <c r="I9" s="21">
        <f t="shared" si="1"/>
        <v>187823</v>
      </c>
      <c r="J9" s="21">
        <f t="shared" si="1"/>
        <v>3242772</v>
      </c>
      <c r="K9" s="21">
        <f t="shared" si="1"/>
        <v>218062</v>
      </c>
      <c r="L9" s="21">
        <f t="shared" si="1"/>
        <v>-2471598</v>
      </c>
      <c r="M9" s="21">
        <f t="shared" si="1"/>
        <v>7206</v>
      </c>
      <c r="N9" s="21">
        <f t="shared" si="1"/>
        <v>-2246330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996442</v>
      </c>
      <c r="X9" s="21">
        <f t="shared" si="1"/>
        <v>78534</v>
      </c>
      <c r="Y9" s="21">
        <f t="shared" si="1"/>
        <v>917908</v>
      </c>
      <c r="Z9" s="4">
        <f>+IF(X9&lt;&gt;0,+(Y9/X9)*100,0)</f>
        <v>1168.8033208546617</v>
      </c>
      <c r="AA9" s="19">
        <f>SUM(AA10:AA14)</f>
        <v>157063</v>
      </c>
    </row>
    <row r="10" spans="1:27" ht="12.75">
      <c r="A10" s="5" t="s">
        <v>37</v>
      </c>
      <c r="B10" s="3"/>
      <c r="C10" s="22">
        <v>167998</v>
      </c>
      <c r="D10" s="22"/>
      <c r="E10" s="23">
        <v>143527</v>
      </c>
      <c r="F10" s="24">
        <v>143527</v>
      </c>
      <c r="G10" s="24">
        <v>13799</v>
      </c>
      <c r="H10" s="24">
        <v>77282</v>
      </c>
      <c r="I10" s="24">
        <v>50678</v>
      </c>
      <c r="J10" s="24">
        <v>141759</v>
      </c>
      <c r="K10" s="24">
        <v>85485</v>
      </c>
      <c r="L10" s="24">
        <v>58032</v>
      </c>
      <c r="M10" s="24">
        <v>7206</v>
      </c>
      <c r="N10" s="24">
        <v>150723</v>
      </c>
      <c r="O10" s="24"/>
      <c r="P10" s="24"/>
      <c r="Q10" s="24"/>
      <c r="R10" s="24"/>
      <c r="S10" s="24"/>
      <c r="T10" s="24"/>
      <c r="U10" s="24"/>
      <c r="V10" s="24"/>
      <c r="W10" s="24">
        <v>292482</v>
      </c>
      <c r="X10" s="24">
        <v>71766</v>
      </c>
      <c r="Y10" s="24">
        <v>220716</v>
      </c>
      <c r="Z10" s="6">
        <v>307.55</v>
      </c>
      <c r="AA10" s="22">
        <v>143527</v>
      </c>
    </row>
    <row r="11" spans="1:27" ht="12.75">
      <c r="A11" s="5" t="s">
        <v>38</v>
      </c>
      <c r="B11" s="3"/>
      <c r="C11" s="22">
        <v>25230</v>
      </c>
      <c r="D11" s="22"/>
      <c r="E11" s="23">
        <v>13536</v>
      </c>
      <c r="F11" s="24">
        <v>13536</v>
      </c>
      <c r="G11" s="24"/>
      <c r="H11" s="24"/>
      <c r="I11" s="24"/>
      <c r="J11" s="24"/>
      <c r="K11" s="24">
        <v>714</v>
      </c>
      <c r="L11" s="24">
        <v>4348</v>
      </c>
      <c r="M11" s="24"/>
      <c r="N11" s="24">
        <v>5062</v>
      </c>
      <c r="O11" s="24"/>
      <c r="P11" s="24"/>
      <c r="Q11" s="24"/>
      <c r="R11" s="24"/>
      <c r="S11" s="24"/>
      <c r="T11" s="24"/>
      <c r="U11" s="24"/>
      <c r="V11" s="24"/>
      <c r="W11" s="24">
        <v>5062</v>
      </c>
      <c r="X11" s="24">
        <v>6768</v>
      </c>
      <c r="Y11" s="24">
        <v>-1706</v>
      </c>
      <c r="Z11" s="6">
        <v>-25.21</v>
      </c>
      <c r="AA11" s="22">
        <v>13536</v>
      </c>
    </row>
    <row r="12" spans="1:27" ht="12.75">
      <c r="A12" s="5" t="s">
        <v>39</v>
      </c>
      <c r="B12" s="3"/>
      <c r="C12" s="22"/>
      <c r="D12" s="22"/>
      <c r="E12" s="23"/>
      <c r="F12" s="24"/>
      <c r="G12" s="24">
        <v>2784450</v>
      </c>
      <c r="H12" s="24">
        <v>179418</v>
      </c>
      <c r="I12" s="24">
        <v>137145</v>
      </c>
      <c r="J12" s="24">
        <v>3101013</v>
      </c>
      <c r="K12" s="24">
        <v>131863</v>
      </c>
      <c r="L12" s="24">
        <v>-2533978</v>
      </c>
      <c r="M12" s="24"/>
      <c r="N12" s="24">
        <v>-2402115</v>
      </c>
      <c r="O12" s="24"/>
      <c r="P12" s="24"/>
      <c r="Q12" s="24"/>
      <c r="R12" s="24"/>
      <c r="S12" s="24"/>
      <c r="T12" s="24"/>
      <c r="U12" s="24"/>
      <c r="V12" s="24"/>
      <c r="W12" s="24">
        <v>698898</v>
      </c>
      <c r="X12" s="24"/>
      <c r="Y12" s="24">
        <v>698898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146598202</v>
      </c>
      <c r="D15" s="19">
        <f>SUM(D16:D18)</f>
        <v>0</v>
      </c>
      <c r="E15" s="20">
        <f t="shared" si="2"/>
        <v>205686401</v>
      </c>
      <c r="F15" s="21">
        <f t="shared" si="2"/>
        <v>205686401</v>
      </c>
      <c r="G15" s="21">
        <f t="shared" si="2"/>
        <v>42567000</v>
      </c>
      <c r="H15" s="21">
        <f t="shared" si="2"/>
        <v>12965</v>
      </c>
      <c r="I15" s="21">
        <f t="shared" si="2"/>
        <v>0</v>
      </c>
      <c r="J15" s="21">
        <f t="shared" si="2"/>
        <v>42579965</v>
      </c>
      <c r="K15" s="21">
        <f t="shared" si="2"/>
        <v>252974</v>
      </c>
      <c r="L15" s="21">
        <f t="shared" si="2"/>
        <v>5843</v>
      </c>
      <c r="M15" s="21">
        <f t="shared" si="2"/>
        <v>333230</v>
      </c>
      <c r="N15" s="21">
        <f t="shared" si="2"/>
        <v>592047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43172012</v>
      </c>
      <c r="X15" s="21">
        <f t="shared" si="2"/>
        <v>102843204</v>
      </c>
      <c r="Y15" s="21">
        <f t="shared" si="2"/>
        <v>-59671192</v>
      </c>
      <c r="Z15" s="4">
        <f>+IF(X15&lt;&gt;0,+(Y15/X15)*100,0)</f>
        <v>-58.02152177211437</v>
      </c>
      <c r="AA15" s="19">
        <f>SUM(AA16:AA18)</f>
        <v>205686401</v>
      </c>
    </row>
    <row r="16" spans="1:27" ht="12.75">
      <c r="A16" s="5" t="s">
        <v>43</v>
      </c>
      <c r="B16" s="3"/>
      <c r="C16" s="22">
        <v>137732479</v>
      </c>
      <c r="D16" s="22"/>
      <c r="E16" s="23">
        <v>121955795</v>
      </c>
      <c r="F16" s="24">
        <v>121955795</v>
      </c>
      <c r="G16" s="24">
        <v>42567000</v>
      </c>
      <c r="H16" s="24">
        <v>12965</v>
      </c>
      <c r="I16" s="24"/>
      <c r="J16" s="24">
        <v>42579965</v>
      </c>
      <c r="K16" s="24">
        <v>252974</v>
      </c>
      <c r="L16" s="24">
        <v>5843</v>
      </c>
      <c r="M16" s="24">
        <v>39582</v>
      </c>
      <c r="N16" s="24">
        <v>298399</v>
      </c>
      <c r="O16" s="24"/>
      <c r="P16" s="24"/>
      <c r="Q16" s="24"/>
      <c r="R16" s="24"/>
      <c r="S16" s="24"/>
      <c r="T16" s="24"/>
      <c r="U16" s="24"/>
      <c r="V16" s="24"/>
      <c r="W16" s="24">
        <v>42878364</v>
      </c>
      <c r="X16" s="24">
        <v>60977898</v>
      </c>
      <c r="Y16" s="24">
        <v>-18099534</v>
      </c>
      <c r="Z16" s="6">
        <v>-29.68</v>
      </c>
      <c r="AA16" s="22">
        <v>121955795</v>
      </c>
    </row>
    <row r="17" spans="1:27" ht="12.75">
      <c r="A17" s="5" t="s">
        <v>44</v>
      </c>
      <c r="B17" s="3"/>
      <c r="C17" s="22">
        <v>8865723</v>
      </c>
      <c r="D17" s="22"/>
      <c r="E17" s="23">
        <v>83730606</v>
      </c>
      <c r="F17" s="24">
        <v>83730606</v>
      </c>
      <c r="G17" s="24"/>
      <c r="H17" s="24"/>
      <c r="I17" s="24"/>
      <c r="J17" s="24"/>
      <c r="K17" s="24"/>
      <c r="L17" s="24"/>
      <c r="M17" s="24">
        <v>293648</v>
      </c>
      <c r="N17" s="24">
        <v>293648</v>
      </c>
      <c r="O17" s="24"/>
      <c r="P17" s="24"/>
      <c r="Q17" s="24"/>
      <c r="R17" s="24"/>
      <c r="S17" s="24"/>
      <c r="T17" s="24"/>
      <c r="U17" s="24"/>
      <c r="V17" s="24"/>
      <c r="W17" s="24">
        <v>293648</v>
      </c>
      <c r="X17" s="24">
        <v>41865306</v>
      </c>
      <c r="Y17" s="24">
        <v>-41571658</v>
      </c>
      <c r="Z17" s="6">
        <v>-99.3</v>
      </c>
      <c r="AA17" s="22">
        <v>83730606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237852602</v>
      </c>
      <c r="D19" s="19">
        <f>SUM(D20:D23)</f>
        <v>0</v>
      </c>
      <c r="E19" s="20">
        <f t="shared" si="3"/>
        <v>238933441</v>
      </c>
      <c r="F19" s="21">
        <f t="shared" si="3"/>
        <v>238933441</v>
      </c>
      <c r="G19" s="21">
        <f t="shared" si="3"/>
        <v>21939910</v>
      </c>
      <c r="H19" s="21">
        <f t="shared" si="3"/>
        <v>10099636</v>
      </c>
      <c r="I19" s="21">
        <f t="shared" si="3"/>
        <v>10230187</v>
      </c>
      <c r="J19" s="21">
        <f t="shared" si="3"/>
        <v>42269733</v>
      </c>
      <c r="K19" s="21">
        <f t="shared" si="3"/>
        <v>16046176</v>
      </c>
      <c r="L19" s="21">
        <f t="shared" si="3"/>
        <v>31104722</v>
      </c>
      <c r="M19" s="21">
        <f t="shared" si="3"/>
        <v>17607830</v>
      </c>
      <c r="N19" s="21">
        <f t="shared" si="3"/>
        <v>64758728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107028461</v>
      </c>
      <c r="X19" s="21">
        <f t="shared" si="3"/>
        <v>119466720</v>
      </c>
      <c r="Y19" s="21">
        <f t="shared" si="3"/>
        <v>-12438259</v>
      </c>
      <c r="Z19" s="4">
        <f>+IF(X19&lt;&gt;0,+(Y19/X19)*100,0)</f>
        <v>-10.411484470319433</v>
      </c>
      <c r="AA19" s="19">
        <f>SUM(AA20:AA23)</f>
        <v>238933441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>
        <v>187528469</v>
      </c>
      <c r="D21" s="22"/>
      <c r="E21" s="23">
        <v>190775317</v>
      </c>
      <c r="F21" s="24">
        <v>190775317</v>
      </c>
      <c r="G21" s="24">
        <v>14542069</v>
      </c>
      <c r="H21" s="24">
        <v>6614192</v>
      </c>
      <c r="I21" s="24">
        <v>6681776</v>
      </c>
      <c r="J21" s="24">
        <v>27838037</v>
      </c>
      <c r="K21" s="24">
        <v>12846447</v>
      </c>
      <c r="L21" s="24">
        <v>33713289</v>
      </c>
      <c r="M21" s="24">
        <v>14371202</v>
      </c>
      <c r="N21" s="24">
        <v>60930938</v>
      </c>
      <c r="O21" s="24"/>
      <c r="P21" s="24"/>
      <c r="Q21" s="24"/>
      <c r="R21" s="24"/>
      <c r="S21" s="24"/>
      <c r="T21" s="24"/>
      <c r="U21" s="24"/>
      <c r="V21" s="24"/>
      <c r="W21" s="24">
        <v>88768975</v>
      </c>
      <c r="X21" s="24">
        <v>95387658</v>
      </c>
      <c r="Y21" s="24">
        <v>-6618683</v>
      </c>
      <c r="Z21" s="6">
        <v>-6.94</v>
      </c>
      <c r="AA21" s="22">
        <v>190775317</v>
      </c>
    </row>
    <row r="22" spans="1:27" ht="12.75">
      <c r="A22" s="5" t="s">
        <v>49</v>
      </c>
      <c r="B22" s="3"/>
      <c r="C22" s="25">
        <v>2635321</v>
      </c>
      <c r="D22" s="25"/>
      <c r="E22" s="26">
        <v>2925773</v>
      </c>
      <c r="F22" s="27">
        <v>2925773</v>
      </c>
      <c r="G22" s="27">
        <v>3938608</v>
      </c>
      <c r="H22" s="27">
        <v>1323547</v>
      </c>
      <c r="I22" s="27">
        <v>889549</v>
      </c>
      <c r="J22" s="27">
        <v>6151704</v>
      </c>
      <c r="K22" s="27">
        <v>138784</v>
      </c>
      <c r="L22" s="27">
        <v>-5689029</v>
      </c>
      <c r="M22" s="27">
        <v>139342</v>
      </c>
      <c r="N22" s="27">
        <v>-5410903</v>
      </c>
      <c r="O22" s="27"/>
      <c r="P22" s="27"/>
      <c r="Q22" s="27"/>
      <c r="R22" s="27"/>
      <c r="S22" s="27"/>
      <c r="T22" s="27"/>
      <c r="U22" s="27"/>
      <c r="V22" s="27"/>
      <c r="W22" s="27">
        <v>740801</v>
      </c>
      <c r="X22" s="27">
        <v>1462884</v>
      </c>
      <c r="Y22" s="27">
        <v>-722083</v>
      </c>
      <c r="Z22" s="7">
        <v>-49.36</v>
      </c>
      <c r="AA22" s="25">
        <v>2925773</v>
      </c>
    </row>
    <row r="23" spans="1:27" ht="12.75">
      <c r="A23" s="5" t="s">
        <v>50</v>
      </c>
      <c r="B23" s="3"/>
      <c r="C23" s="22">
        <v>47688812</v>
      </c>
      <c r="D23" s="22"/>
      <c r="E23" s="23">
        <v>45232351</v>
      </c>
      <c r="F23" s="24">
        <v>45232351</v>
      </c>
      <c r="G23" s="24">
        <v>3459233</v>
      </c>
      <c r="H23" s="24">
        <v>2161897</v>
      </c>
      <c r="I23" s="24">
        <v>2658862</v>
      </c>
      <c r="J23" s="24">
        <v>8279992</v>
      </c>
      <c r="K23" s="24">
        <v>3060945</v>
      </c>
      <c r="L23" s="24">
        <v>3080462</v>
      </c>
      <c r="M23" s="24">
        <v>3097286</v>
      </c>
      <c r="N23" s="24">
        <v>9238693</v>
      </c>
      <c r="O23" s="24"/>
      <c r="P23" s="24"/>
      <c r="Q23" s="24"/>
      <c r="R23" s="24"/>
      <c r="S23" s="24"/>
      <c r="T23" s="24"/>
      <c r="U23" s="24"/>
      <c r="V23" s="24"/>
      <c r="W23" s="24">
        <v>17518685</v>
      </c>
      <c r="X23" s="24">
        <v>22616178</v>
      </c>
      <c r="Y23" s="24">
        <v>-5097493</v>
      </c>
      <c r="Z23" s="6">
        <v>-22.54</v>
      </c>
      <c r="AA23" s="22">
        <v>45232351</v>
      </c>
    </row>
    <row r="24" spans="1:27" ht="12.75">
      <c r="A24" s="2" t="s">
        <v>51</v>
      </c>
      <c r="B24" s="8" t="s">
        <v>52</v>
      </c>
      <c r="C24" s="19">
        <v>188657</v>
      </c>
      <c r="D24" s="19"/>
      <c r="E24" s="20">
        <v>258415</v>
      </c>
      <c r="F24" s="21">
        <v>258415</v>
      </c>
      <c r="G24" s="21"/>
      <c r="H24" s="21"/>
      <c r="I24" s="21"/>
      <c r="J24" s="21"/>
      <c r="K24" s="21"/>
      <c r="L24" s="21"/>
      <c r="M24" s="21">
        <v>4420</v>
      </c>
      <c r="N24" s="21">
        <v>4420</v>
      </c>
      <c r="O24" s="21"/>
      <c r="P24" s="21"/>
      <c r="Q24" s="21"/>
      <c r="R24" s="21"/>
      <c r="S24" s="21"/>
      <c r="T24" s="21"/>
      <c r="U24" s="21"/>
      <c r="V24" s="21"/>
      <c r="W24" s="21">
        <v>4420</v>
      </c>
      <c r="X24" s="21">
        <v>129210</v>
      </c>
      <c r="Y24" s="21">
        <v>-124790</v>
      </c>
      <c r="Z24" s="4">
        <v>-96.58</v>
      </c>
      <c r="AA24" s="19">
        <v>258415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814816878</v>
      </c>
      <c r="D25" s="44">
        <f>+D5+D9+D15+D19+D24</f>
        <v>0</v>
      </c>
      <c r="E25" s="45">
        <f t="shared" si="4"/>
        <v>867028647</v>
      </c>
      <c r="F25" s="46">
        <f t="shared" si="4"/>
        <v>867028647</v>
      </c>
      <c r="G25" s="46">
        <f t="shared" si="4"/>
        <v>229030230</v>
      </c>
      <c r="H25" s="46">
        <f t="shared" si="4"/>
        <v>11198714</v>
      </c>
      <c r="I25" s="46">
        <f t="shared" si="4"/>
        <v>21817391</v>
      </c>
      <c r="J25" s="46">
        <f t="shared" si="4"/>
        <v>262046335</v>
      </c>
      <c r="K25" s="46">
        <f t="shared" si="4"/>
        <v>22668124</v>
      </c>
      <c r="L25" s="46">
        <f t="shared" si="4"/>
        <v>35587221</v>
      </c>
      <c r="M25" s="46">
        <f t="shared" si="4"/>
        <v>143274196</v>
      </c>
      <c r="N25" s="46">
        <f t="shared" si="4"/>
        <v>201529541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463575876</v>
      </c>
      <c r="X25" s="46">
        <f t="shared" si="4"/>
        <v>433514334</v>
      </c>
      <c r="Y25" s="46">
        <f t="shared" si="4"/>
        <v>30061542</v>
      </c>
      <c r="Z25" s="47">
        <f>+IF(X25&lt;&gt;0,+(Y25/X25)*100,0)</f>
        <v>6.934382474190577</v>
      </c>
      <c r="AA25" s="44">
        <f>+AA5+AA9+AA15+AA19+AA24</f>
        <v>867028647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445925536</v>
      </c>
      <c r="D28" s="19">
        <f>SUM(D29:D31)</f>
        <v>0</v>
      </c>
      <c r="E28" s="20">
        <f t="shared" si="5"/>
        <v>536016281</v>
      </c>
      <c r="F28" s="21">
        <f t="shared" si="5"/>
        <v>536016281</v>
      </c>
      <c r="G28" s="21">
        <f t="shared" si="5"/>
        <v>2776631</v>
      </c>
      <c r="H28" s="21">
        <f t="shared" si="5"/>
        <v>2311941</v>
      </c>
      <c r="I28" s="21">
        <f t="shared" si="5"/>
        <v>7102237</v>
      </c>
      <c r="J28" s="21">
        <f t="shared" si="5"/>
        <v>12190809</v>
      </c>
      <c r="K28" s="21">
        <f t="shared" si="5"/>
        <v>6312402</v>
      </c>
      <c r="L28" s="21">
        <f t="shared" si="5"/>
        <v>21096102</v>
      </c>
      <c r="M28" s="21">
        <f t="shared" si="5"/>
        <v>6024823</v>
      </c>
      <c r="N28" s="21">
        <f t="shared" si="5"/>
        <v>33433327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45624136</v>
      </c>
      <c r="X28" s="21">
        <f t="shared" si="5"/>
        <v>268008144</v>
      </c>
      <c r="Y28" s="21">
        <f t="shared" si="5"/>
        <v>-222384008</v>
      </c>
      <c r="Z28" s="4">
        <f>+IF(X28&lt;&gt;0,+(Y28/X28)*100,0)</f>
        <v>-82.97658596523843</v>
      </c>
      <c r="AA28" s="19">
        <f>SUM(AA29:AA31)</f>
        <v>536016281</v>
      </c>
    </row>
    <row r="29" spans="1:27" ht="12.75">
      <c r="A29" s="5" t="s">
        <v>33</v>
      </c>
      <c r="B29" s="3"/>
      <c r="C29" s="22">
        <v>40743966</v>
      </c>
      <c r="D29" s="22"/>
      <c r="E29" s="23">
        <v>49862118</v>
      </c>
      <c r="F29" s="24">
        <v>49862118</v>
      </c>
      <c r="G29" s="24">
        <v>326000</v>
      </c>
      <c r="H29" s="24">
        <v>268369</v>
      </c>
      <c r="I29" s="24">
        <v>1100070</v>
      </c>
      <c r="J29" s="24">
        <v>1694439</v>
      </c>
      <c r="K29" s="24">
        <v>1515343</v>
      </c>
      <c r="L29" s="24">
        <v>638053</v>
      </c>
      <c r="M29" s="24">
        <v>2045949</v>
      </c>
      <c r="N29" s="24">
        <v>4199345</v>
      </c>
      <c r="O29" s="24"/>
      <c r="P29" s="24"/>
      <c r="Q29" s="24"/>
      <c r="R29" s="24"/>
      <c r="S29" s="24"/>
      <c r="T29" s="24"/>
      <c r="U29" s="24"/>
      <c r="V29" s="24"/>
      <c r="W29" s="24">
        <v>5893784</v>
      </c>
      <c r="X29" s="24">
        <v>24931062</v>
      </c>
      <c r="Y29" s="24">
        <v>-19037278</v>
      </c>
      <c r="Z29" s="6">
        <v>-76.36</v>
      </c>
      <c r="AA29" s="22">
        <v>49862118</v>
      </c>
    </row>
    <row r="30" spans="1:27" ht="12.75">
      <c r="A30" s="5" t="s">
        <v>34</v>
      </c>
      <c r="B30" s="3"/>
      <c r="C30" s="25">
        <v>346388974</v>
      </c>
      <c r="D30" s="25"/>
      <c r="E30" s="26">
        <v>484183733</v>
      </c>
      <c r="F30" s="27">
        <v>484183733</v>
      </c>
      <c r="G30" s="27">
        <v>1972201</v>
      </c>
      <c r="H30" s="27">
        <v>500940</v>
      </c>
      <c r="I30" s="27">
        <v>1745724</v>
      </c>
      <c r="J30" s="27">
        <v>4218865</v>
      </c>
      <c r="K30" s="27">
        <v>2586080</v>
      </c>
      <c r="L30" s="27">
        <v>3428122</v>
      </c>
      <c r="M30" s="27">
        <v>2164713</v>
      </c>
      <c r="N30" s="27">
        <v>8178915</v>
      </c>
      <c r="O30" s="27"/>
      <c r="P30" s="27"/>
      <c r="Q30" s="27"/>
      <c r="R30" s="27"/>
      <c r="S30" s="27"/>
      <c r="T30" s="27"/>
      <c r="U30" s="27"/>
      <c r="V30" s="27"/>
      <c r="W30" s="27">
        <v>12397780</v>
      </c>
      <c r="X30" s="27">
        <v>242091864</v>
      </c>
      <c r="Y30" s="27">
        <v>-229694084</v>
      </c>
      <c r="Z30" s="7">
        <v>-94.88</v>
      </c>
      <c r="AA30" s="25">
        <v>484183733</v>
      </c>
    </row>
    <row r="31" spans="1:27" ht="12.75">
      <c r="A31" s="5" t="s">
        <v>35</v>
      </c>
      <c r="B31" s="3"/>
      <c r="C31" s="22">
        <v>58792596</v>
      </c>
      <c r="D31" s="22"/>
      <c r="E31" s="23">
        <v>1970430</v>
      </c>
      <c r="F31" s="24">
        <v>1970430</v>
      </c>
      <c r="G31" s="24">
        <v>478430</v>
      </c>
      <c r="H31" s="24">
        <v>1542632</v>
      </c>
      <c r="I31" s="24">
        <v>4256443</v>
      </c>
      <c r="J31" s="24">
        <v>6277505</v>
      </c>
      <c r="K31" s="24">
        <v>2210979</v>
      </c>
      <c r="L31" s="24">
        <v>17029927</v>
      </c>
      <c r="M31" s="24">
        <v>1814161</v>
      </c>
      <c r="N31" s="24">
        <v>21055067</v>
      </c>
      <c r="O31" s="24"/>
      <c r="P31" s="24"/>
      <c r="Q31" s="24"/>
      <c r="R31" s="24"/>
      <c r="S31" s="24"/>
      <c r="T31" s="24"/>
      <c r="U31" s="24"/>
      <c r="V31" s="24"/>
      <c r="W31" s="24">
        <v>27332572</v>
      </c>
      <c r="X31" s="24">
        <v>985218</v>
      </c>
      <c r="Y31" s="24">
        <v>26347354</v>
      </c>
      <c r="Z31" s="6">
        <v>2674.27</v>
      </c>
      <c r="AA31" s="22">
        <v>1970430</v>
      </c>
    </row>
    <row r="32" spans="1:27" ht="12.75">
      <c r="A32" s="2" t="s">
        <v>36</v>
      </c>
      <c r="B32" s="3"/>
      <c r="C32" s="19">
        <f aca="true" t="shared" si="6" ref="C32:Y32">SUM(C33:C37)</f>
        <v>10490931</v>
      </c>
      <c r="D32" s="19">
        <f>SUM(D33:D37)</f>
        <v>0</v>
      </c>
      <c r="E32" s="20">
        <f t="shared" si="6"/>
        <v>14260889</v>
      </c>
      <c r="F32" s="21">
        <f t="shared" si="6"/>
        <v>14260889</v>
      </c>
      <c r="G32" s="21">
        <f t="shared" si="6"/>
        <v>0</v>
      </c>
      <c r="H32" s="21">
        <f t="shared" si="6"/>
        <v>247830</v>
      </c>
      <c r="I32" s="21">
        <f t="shared" si="6"/>
        <v>1987020</v>
      </c>
      <c r="J32" s="21">
        <f t="shared" si="6"/>
        <v>2234850</v>
      </c>
      <c r="K32" s="21">
        <f t="shared" si="6"/>
        <v>3018247</v>
      </c>
      <c r="L32" s="21">
        <f t="shared" si="6"/>
        <v>4128378</v>
      </c>
      <c r="M32" s="21">
        <f t="shared" si="6"/>
        <v>58650</v>
      </c>
      <c r="N32" s="21">
        <f t="shared" si="6"/>
        <v>7205275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9440125</v>
      </c>
      <c r="X32" s="21">
        <f t="shared" si="6"/>
        <v>7367334</v>
      </c>
      <c r="Y32" s="21">
        <f t="shared" si="6"/>
        <v>2072791</v>
      </c>
      <c r="Z32" s="4">
        <f>+IF(X32&lt;&gt;0,+(Y32/X32)*100,0)</f>
        <v>28.134885699494554</v>
      </c>
      <c r="AA32" s="19">
        <f>SUM(AA33:AA37)</f>
        <v>14260889</v>
      </c>
    </row>
    <row r="33" spans="1:27" ht="12.75">
      <c r="A33" s="5" t="s">
        <v>37</v>
      </c>
      <c r="B33" s="3"/>
      <c r="C33" s="22">
        <v>9953139</v>
      </c>
      <c r="D33" s="22"/>
      <c r="E33" s="23">
        <v>11878026</v>
      </c>
      <c r="F33" s="24">
        <v>11878026</v>
      </c>
      <c r="G33" s="24"/>
      <c r="H33" s="24">
        <v>28700</v>
      </c>
      <c r="I33" s="24">
        <v>573632</v>
      </c>
      <c r="J33" s="24">
        <v>602332</v>
      </c>
      <c r="K33" s="24">
        <v>162415</v>
      </c>
      <c r="L33" s="24">
        <v>1552730</v>
      </c>
      <c r="M33" s="24">
        <v>28750</v>
      </c>
      <c r="N33" s="24">
        <v>1743895</v>
      </c>
      <c r="O33" s="24"/>
      <c r="P33" s="24"/>
      <c r="Q33" s="24"/>
      <c r="R33" s="24"/>
      <c r="S33" s="24"/>
      <c r="T33" s="24"/>
      <c r="U33" s="24"/>
      <c r="V33" s="24"/>
      <c r="W33" s="24">
        <v>2346227</v>
      </c>
      <c r="X33" s="24">
        <v>6175902</v>
      </c>
      <c r="Y33" s="24">
        <v>-3829675</v>
      </c>
      <c r="Z33" s="6">
        <v>-62.01</v>
      </c>
      <c r="AA33" s="22">
        <v>11878026</v>
      </c>
    </row>
    <row r="34" spans="1:27" ht="12.75">
      <c r="A34" s="5" t="s">
        <v>38</v>
      </c>
      <c r="B34" s="3"/>
      <c r="C34" s="22">
        <v>537792</v>
      </c>
      <c r="D34" s="22"/>
      <c r="E34" s="23">
        <v>2382863</v>
      </c>
      <c r="F34" s="24">
        <v>2382863</v>
      </c>
      <c r="G34" s="24"/>
      <c r="H34" s="24"/>
      <c r="I34" s="24"/>
      <c r="J34" s="24"/>
      <c r="K34" s="24">
        <v>29055</v>
      </c>
      <c r="L34" s="24">
        <v>133004</v>
      </c>
      <c r="M34" s="24">
        <v>29900</v>
      </c>
      <c r="N34" s="24">
        <v>191959</v>
      </c>
      <c r="O34" s="24"/>
      <c r="P34" s="24"/>
      <c r="Q34" s="24"/>
      <c r="R34" s="24"/>
      <c r="S34" s="24"/>
      <c r="T34" s="24"/>
      <c r="U34" s="24"/>
      <c r="V34" s="24"/>
      <c r="W34" s="24">
        <v>191959</v>
      </c>
      <c r="X34" s="24">
        <v>1191432</v>
      </c>
      <c r="Y34" s="24">
        <v>-999473</v>
      </c>
      <c r="Z34" s="6">
        <v>-83.89</v>
      </c>
      <c r="AA34" s="22">
        <v>2382863</v>
      </c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>
        <v>219130</v>
      </c>
      <c r="I35" s="24">
        <v>1413388</v>
      </c>
      <c r="J35" s="24">
        <v>1632518</v>
      </c>
      <c r="K35" s="24">
        <v>2826777</v>
      </c>
      <c r="L35" s="24">
        <v>2442644</v>
      </c>
      <c r="M35" s="24"/>
      <c r="N35" s="24">
        <v>5269421</v>
      </c>
      <c r="O35" s="24"/>
      <c r="P35" s="24"/>
      <c r="Q35" s="24"/>
      <c r="R35" s="24"/>
      <c r="S35" s="24"/>
      <c r="T35" s="24"/>
      <c r="U35" s="24"/>
      <c r="V35" s="24"/>
      <c r="W35" s="24">
        <v>6901939</v>
      </c>
      <c r="X35" s="24"/>
      <c r="Y35" s="24">
        <v>6901939</v>
      </c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60557712</v>
      </c>
      <c r="D38" s="19">
        <f>SUM(D39:D41)</f>
        <v>0</v>
      </c>
      <c r="E38" s="20">
        <f t="shared" si="7"/>
        <v>115474893</v>
      </c>
      <c r="F38" s="21">
        <f t="shared" si="7"/>
        <v>115474893</v>
      </c>
      <c r="G38" s="21">
        <f t="shared" si="7"/>
        <v>0</v>
      </c>
      <c r="H38" s="21">
        <f t="shared" si="7"/>
        <v>3308</v>
      </c>
      <c r="I38" s="21">
        <f t="shared" si="7"/>
        <v>50643</v>
      </c>
      <c r="J38" s="21">
        <f t="shared" si="7"/>
        <v>53951</v>
      </c>
      <c r="K38" s="21">
        <f t="shared" si="7"/>
        <v>35853</v>
      </c>
      <c r="L38" s="21">
        <f t="shared" si="7"/>
        <v>210524</v>
      </c>
      <c r="M38" s="21">
        <f t="shared" si="7"/>
        <v>1869294</v>
      </c>
      <c r="N38" s="21">
        <f t="shared" si="7"/>
        <v>2115671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2169622</v>
      </c>
      <c r="X38" s="21">
        <f t="shared" si="7"/>
        <v>57500556</v>
      </c>
      <c r="Y38" s="21">
        <f t="shared" si="7"/>
        <v>-55330934</v>
      </c>
      <c r="Z38" s="4">
        <f>+IF(X38&lt;&gt;0,+(Y38/X38)*100,0)</f>
        <v>-96.2267808332149</v>
      </c>
      <c r="AA38" s="19">
        <f>SUM(AA39:AA41)</f>
        <v>115474893</v>
      </c>
    </row>
    <row r="39" spans="1:27" ht="12.75">
      <c r="A39" s="5" t="s">
        <v>43</v>
      </c>
      <c r="B39" s="3"/>
      <c r="C39" s="22">
        <v>15482762</v>
      </c>
      <c r="D39" s="22"/>
      <c r="E39" s="23">
        <v>22335920</v>
      </c>
      <c r="F39" s="24">
        <v>22335920</v>
      </c>
      <c r="G39" s="24"/>
      <c r="H39" s="24">
        <v>3308</v>
      </c>
      <c r="I39" s="24">
        <v>50643</v>
      </c>
      <c r="J39" s="24">
        <v>53951</v>
      </c>
      <c r="K39" s="24">
        <v>35853</v>
      </c>
      <c r="L39" s="24">
        <v>210524</v>
      </c>
      <c r="M39" s="24">
        <v>14761</v>
      </c>
      <c r="N39" s="24">
        <v>261138</v>
      </c>
      <c r="O39" s="24"/>
      <c r="P39" s="24"/>
      <c r="Q39" s="24"/>
      <c r="R39" s="24"/>
      <c r="S39" s="24"/>
      <c r="T39" s="24"/>
      <c r="U39" s="24"/>
      <c r="V39" s="24"/>
      <c r="W39" s="24">
        <v>315089</v>
      </c>
      <c r="X39" s="24">
        <v>10931070</v>
      </c>
      <c r="Y39" s="24">
        <v>-10615981</v>
      </c>
      <c r="Z39" s="6">
        <v>-97.12</v>
      </c>
      <c r="AA39" s="22">
        <v>22335920</v>
      </c>
    </row>
    <row r="40" spans="1:27" ht="12.75">
      <c r="A40" s="5" t="s">
        <v>44</v>
      </c>
      <c r="B40" s="3"/>
      <c r="C40" s="22">
        <v>45074950</v>
      </c>
      <c r="D40" s="22"/>
      <c r="E40" s="23">
        <v>93138973</v>
      </c>
      <c r="F40" s="24">
        <v>93138973</v>
      </c>
      <c r="G40" s="24"/>
      <c r="H40" s="24"/>
      <c r="I40" s="24"/>
      <c r="J40" s="24"/>
      <c r="K40" s="24"/>
      <c r="L40" s="24"/>
      <c r="M40" s="24">
        <v>1854533</v>
      </c>
      <c r="N40" s="24">
        <v>1854533</v>
      </c>
      <c r="O40" s="24"/>
      <c r="P40" s="24"/>
      <c r="Q40" s="24"/>
      <c r="R40" s="24"/>
      <c r="S40" s="24"/>
      <c r="T40" s="24"/>
      <c r="U40" s="24"/>
      <c r="V40" s="24"/>
      <c r="W40" s="24">
        <v>1854533</v>
      </c>
      <c r="X40" s="24">
        <v>46569486</v>
      </c>
      <c r="Y40" s="24">
        <v>-44714953</v>
      </c>
      <c r="Z40" s="6">
        <v>-96.02</v>
      </c>
      <c r="AA40" s="22">
        <v>93138973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214595177</v>
      </c>
      <c r="D42" s="19">
        <f>SUM(D43:D46)</f>
        <v>0</v>
      </c>
      <c r="E42" s="20">
        <f t="shared" si="8"/>
        <v>260592291</v>
      </c>
      <c r="F42" s="21">
        <f t="shared" si="8"/>
        <v>260592291</v>
      </c>
      <c r="G42" s="21">
        <f t="shared" si="8"/>
        <v>1864727</v>
      </c>
      <c r="H42" s="21">
        <f t="shared" si="8"/>
        <v>18485504</v>
      </c>
      <c r="I42" s="21">
        <f t="shared" si="8"/>
        <v>23976240</v>
      </c>
      <c r="J42" s="21">
        <f t="shared" si="8"/>
        <v>44326471</v>
      </c>
      <c r="K42" s="21">
        <f t="shared" si="8"/>
        <v>10227046</v>
      </c>
      <c r="L42" s="21">
        <f t="shared" si="8"/>
        <v>27474910</v>
      </c>
      <c r="M42" s="21">
        <f t="shared" si="8"/>
        <v>18933454</v>
      </c>
      <c r="N42" s="21">
        <f t="shared" si="8"/>
        <v>56635410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100961881</v>
      </c>
      <c r="X42" s="21">
        <f t="shared" si="8"/>
        <v>130296150</v>
      </c>
      <c r="Y42" s="21">
        <f t="shared" si="8"/>
        <v>-29334269</v>
      </c>
      <c r="Z42" s="4">
        <f>+IF(X42&lt;&gt;0,+(Y42/X42)*100,0)</f>
        <v>-22.513534743735715</v>
      </c>
      <c r="AA42" s="19">
        <f>SUM(AA43:AA46)</f>
        <v>260592291</v>
      </c>
    </row>
    <row r="43" spans="1:27" ht="12.75">
      <c r="A43" s="5" t="s">
        <v>47</v>
      </c>
      <c r="B43" s="3"/>
      <c r="C43" s="22">
        <v>10774219</v>
      </c>
      <c r="D43" s="22"/>
      <c r="E43" s="23">
        <v>14574320</v>
      </c>
      <c r="F43" s="24">
        <v>14574320</v>
      </c>
      <c r="G43" s="24">
        <v>1040965</v>
      </c>
      <c r="H43" s="24">
        <v>220600</v>
      </c>
      <c r="I43" s="24">
        <v>1394373</v>
      </c>
      <c r="J43" s="24">
        <v>2655938</v>
      </c>
      <c r="K43" s="24">
        <v>806990</v>
      </c>
      <c r="L43" s="24">
        <v>-10682194</v>
      </c>
      <c r="M43" s="24">
        <v>1247644</v>
      </c>
      <c r="N43" s="24">
        <v>-8627560</v>
      </c>
      <c r="O43" s="24"/>
      <c r="P43" s="24"/>
      <c r="Q43" s="24"/>
      <c r="R43" s="24"/>
      <c r="S43" s="24"/>
      <c r="T43" s="24"/>
      <c r="U43" s="24"/>
      <c r="V43" s="24"/>
      <c r="W43" s="24">
        <v>-5971622</v>
      </c>
      <c r="X43" s="24">
        <v>7287162</v>
      </c>
      <c r="Y43" s="24">
        <v>-13258784</v>
      </c>
      <c r="Z43" s="6">
        <v>-181.95</v>
      </c>
      <c r="AA43" s="22">
        <v>14574320</v>
      </c>
    </row>
    <row r="44" spans="1:27" ht="12.75">
      <c r="A44" s="5" t="s">
        <v>48</v>
      </c>
      <c r="B44" s="3"/>
      <c r="C44" s="22">
        <v>187183694</v>
      </c>
      <c r="D44" s="22"/>
      <c r="E44" s="23">
        <v>228846764</v>
      </c>
      <c r="F44" s="24">
        <v>228846764</v>
      </c>
      <c r="G44" s="24">
        <v>823762</v>
      </c>
      <c r="H44" s="24">
        <v>18092644</v>
      </c>
      <c r="I44" s="24">
        <v>22275924</v>
      </c>
      <c r="J44" s="24">
        <v>41192330</v>
      </c>
      <c r="K44" s="24">
        <v>8955635</v>
      </c>
      <c r="L44" s="24">
        <v>36129248</v>
      </c>
      <c r="M44" s="24">
        <v>17574927</v>
      </c>
      <c r="N44" s="24">
        <v>62659810</v>
      </c>
      <c r="O44" s="24"/>
      <c r="P44" s="24"/>
      <c r="Q44" s="24"/>
      <c r="R44" s="24"/>
      <c r="S44" s="24"/>
      <c r="T44" s="24"/>
      <c r="U44" s="24"/>
      <c r="V44" s="24"/>
      <c r="W44" s="24">
        <v>103852140</v>
      </c>
      <c r="X44" s="24">
        <v>114423384</v>
      </c>
      <c r="Y44" s="24">
        <v>-10571244</v>
      </c>
      <c r="Z44" s="6">
        <v>-9.24</v>
      </c>
      <c r="AA44" s="22">
        <v>228846764</v>
      </c>
    </row>
    <row r="45" spans="1:27" ht="12.75">
      <c r="A45" s="5" t="s">
        <v>49</v>
      </c>
      <c r="B45" s="3"/>
      <c r="C45" s="25">
        <v>6138282</v>
      </c>
      <c r="D45" s="25"/>
      <c r="E45" s="26">
        <v>7386269</v>
      </c>
      <c r="F45" s="27">
        <v>7386269</v>
      </c>
      <c r="G45" s="27"/>
      <c r="H45" s="27"/>
      <c r="I45" s="27">
        <v>132063</v>
      </c>
      <c r="J45" s="27">
        <v>132063</v>
      </c>
      <c r="K45" s="27">
        <v>74500</v>
      </c>
      <c r="L45" s="27">
        <v>1434545</v>
      </c>
      <c r="M45" s="27">
        <v>110883</v>
      </c>
      <c r="N45" s="27">
        <v>1619928</v>
      </c>
      <c r="O45" s="27"/>
      <c r="P45" s="27"/>
      <c r="Q45" s="27"/>
      <c r="R45" s="27"/>
      <c r="S45" s="27"/>
      <c r="T45" s="27"/>
      <c r="U45" s="27"/>
      <c r="V45" s="27"/>
      <c r="W45" s="27">
        <v>1751991</v>
      </c>
      <c r="X45" s="27">
        <v>3693132</v>
      </c>
      <c r="Y45" s="27">
        <v>-1941141</v>
      </c>
      <c r="Z45" s="7">
        <v>-52.56</v>
      </c>
      <c r="AA45" s="25">
        <v>7386269</v>
      </c>
    </row>
    <row r="46" spans="1:27" ht="12.75">
      <c r="A46" s="5" t="s">
        <v>50</v>
      </c>
      <c r="B46" s="3"/>
      <c r="C46" s="22">
        <v>10498982</v>
      </c>
      <c r="D46" s="22"/>
      <c r="E46" s="23">
        <v>9784938</v>
      </c>
      <c r="F46" s="24">
        <v>9784938</v>
      </c>
      <c r="G46" s="24"/>
      <c r="H46" s="24">
        <v>172260</v>
      </c>
      <c r="I46" s="24">
        <v>173880</v>
      </c>
      <c r="J46" s="24">
        <v>346140</v>
      </c>
      <c r="K46" s="24">
        <v>389921</v>
      </c>
      <c r="L46" s="24">
        <v>593311</v>
      </c>
      <c r="M46" s="24"/>
      <c r="N46" s="24">
        <v>983232</v>
      </c>
      <c r="O46" s="24"/>
      <c r="P46" s="24"/>
      <c r="Q46" s="24"/>
      <c r="R46" s="24"/>
      <c r="S46" s="24"/>
      <c r="T46" s="24"/>
      <c r="U46" s="24"/>
      <c r="V46" s="24"/>
      <c r="W46" s="24">
        <v>1329372</v>
      </c>
      <c r="X46" s="24">
        <v>4892472</v>
      </c>
      <c r="Y46" s="24">
        <v>-3563100</v>
      </c>
      <c r="Z46" s="6">
        <v>-72.83</v>
      </c>
      <c r="AA46" s="22">
        <v>9784938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731569356</v>
      </c>
      <c r="D48" s="44">
        <f>+D28+D32+D38+D42+D47</f>
        <v>0</v>
      </c>
      <c r="E48" s="45">
        <f t="shared" si="9"/>
        <v>926344354</v>
      </c>
      <c r="F48" s="46">
        <f t="shared" si="9"/>
        <v>926344354</v>
      </c>
      <c r="G48" s="46">
        <f t="shared" si="9"/>
        <v>4641358</v>
      </c>
      <c r="H48" s="46">
        <f t="shared" si="9"/>
        <v>21048583</v>
      </c>
      <c r="I48" s="46">
        <f t="shared" si="9"/>
        <v>33116140</v>
      </c>
      <c r="J48" s="46">
        <f t="shared" si="9"/>
        <v>58806081</v>
      </c>
      <c r="K48" s="46">
        <f t="shared" si="9"/>
        <v>19593548</v>
      </c>
      <c r="L48" s="46">
        <f t="shared" si="9"/>
        <v>52909914</v>
      </c>
      <c r="M48" s="46">
        <f t="shared" si="9"/>
        <v>26886221</v>
      </c>
      <c r="N48" s="46">
        <f t="shared" si="9"/>
        <v>99389683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158195764</v>
      </c>
      <c r="X48" s="46">
        <f t="shared" si="9"/>
        <v>463172184</v>
      </c>
      <c r="Y48" s="46">
        <f t="shared" si="9"/>
        <v>-304976420</v>
      </c>
      <c r="Z48" s="47">
        <f>+IF(X48&lt;&gt;0,+(Y48/X48)*100,0)</f>
        <v>-65.84515014830856</v>
      </c>
      <c r="AA48" s="44">
        <f>+AA28+AA32+AA38+AA42+AA47</f>
        <v>926344354</v>
      </c>
    </row>
    <row r="49" spans="1:27" ht="12.75">
      <c r="A49" s="14" t="s">
        <v>58</v>
      </c>
      <c r="B49" s="15"/>
      <c r="C49" s="48">
        <f aca="true" t="shared" si="10" ref="C49:Y49">+C25-C48</f>
        <v>83247522</v>
      </c>
      <c r="D49" s="48">
        <f>+D25-D48</f>
        <v>0</v>
      </c>
      <c r="E49" s="49">
        <f t="shared" si="10"/>
        <v>-59315707</v>
      </c>
      <c r="F49" s="50">
        <f t="shared" si="10"/>
        <v>-59315707</v>
      </c>
      <c r="G49" s="50">
        <f t="shared" si="10"/>
        <v>224388872</v>
      </c>
      <c r="H49" s="50">
        <f t="shared" si="10"/>
        <v>-9849869</v>
      </c>
      <c r="I49" s="50">
        <f t="shared" si="10"/>
        <v>-11298749</v>
      </c>
      <c r="J49" s="50">
        <f t="shared" si="10"/>
        <v>203240254</v>
      </c>
      <c r="K49" s="50">
        <f t="shared" si="10"/>
        <v>3074576</v>
      </c>
      <c r="L49" s="50">
        <f t="shared" si="10"/>
        <v>-17322693</v>
      </c>
      <c r="M49" s="50">
        <f t="shared" si="10"/>
        <v>116387975</v>
      </c>
      <c r="N49" s="50">
        <f t="shared" si="10"/>
        <v>102139858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305380112</v>
      </c>
      <c r="X49" s="50">
        <f>IF(F25=F48,0,X25-X48)</f>
        <v>-29657850</v>
      </c>
      <c r="Y49" s="50">
        <f t="shared" si="10"/>
        <v>335037962</v>
      </c>
      <c r="Z49" s="51">
        <f>+IF(X49&lt;&gt;0,+(Y49/X49)*100,0)</f>
        <v>-1129.677174845783</v>
      </c>
      <c r="AA49" s="48">
        <f>+AA25-AA48</f>
        <v>-59315707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585710091</v>
      </c>
      <c r="D5" s="19">
        <f>SUM(D6:D8)</f>
        <v>0</v>
      </c>
      <c r="E5" s="20">
        <f t="shared" si="0"/>
        <v>547583000</v>
      </c>
      <c r="F5" s="21">
        <f t="shared" si="0"/>
        <v>547583000</v>
      </c>
      <c r="G5" s="21">
        <f t="shared" si="0"/>
        <v>6355704</v>
      </c>
      <c r="H5" s="21">
        <f t="shared" si="0"/>
        <v>8865704</v>
      </c>
      <c r="I5" s="21">
        <f t="shared" si="0"/>
        <v>6355704</v>
      </c>
      <c r="J5" s="21">
        <f t="shared" si="0"/>
        <v>21577112</v>
      </c>
      <c r="K5" s="21">
        <f t="shared" si="0"/>
        <v>6623450</v>
      </c>
      <c r="L5" s="21">
        <f t="shared" si="0"/>
        <v>7402450</v>
      </c>
      <c r="M5" s="21">
        <f t="shared" si="0"/>
        <v>187244488</v>
      </c>
      <c r="N5" s="21">
        <f t="shared" si="0"/>
        <v>201270388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222847500</v>
      </c>
      <c r="X5" s="21">
        <f t="shared" si="0"/>
        <v>278568126</v>
      </c>
      <c r="Y5" s="21">
        <f t="shared" si="0"/>
        <v>-55720626</v>
      </c>
      <c r="Z5" s="4">
        <f>+IF(X5&lt;&gt;0,+(Y5/X5)*100,0)</f>
        <v>-20.00251313748652</v>
      </c>
      <c r="AA5" s="19">
        <f>SUM(AA6:AA8)</f>
        <v>547583000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585710091</v>
      </c>
      <c r="D7" s="25"/>
      <c r="E7" s="26">
        <v>547583000</v>
      </c>
      <c r="F7" s="27">
        <v>547583000</v>
      </c>
      <c r="G7" s="27">
        <v>6355704</v>
      </c>
      <c r="H7" s="27">
        <v>8865704</v>
      </c>
      <c r="I7" s="27">
        <v>6355704</v>
      </c>
      <c r="J7" s="27">
        <v>21577112</v>
      </c>
      <c r="K7" s="27">
        <v>6623450</v>
      </c>
      <c r="L7" s="27">
        <v>7402450</v>
      </c>
      <c r="M7" s="27">
        <v>187244488</v>
      </c>
      <c r="N7" s="27">
        <v>201270388</v>
      </c>
      <c r="O7" s="27"/>
      <c r="P7" s="27"/>
      <c r="Q7" s="27"/>
      <c r="R7" s="27"/>
      <c r="S7" s="27"/>
      <c r="T7" s="27"/>
      <c r="U7" s="27"/>
      <c r="V7" s="27"/>
      <c r="W7" s="27">
        <v>222847500</v>
      </c>
      <c r="X7" s="27">
        <v>278568126</v>
      </c>
      <c r="Y7" s="27">
        <v>-55720626</v>
      </c>
      <c r="Z7" s="7">
        <v>-20</v>
      </c>
      <c r="AA7" s="25">
        <v>547583000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3184615</v>
      </c>
      <c r="D9" s="19">
        <f>SUM(D10:D14)</f>
        <v>0</v>
      </c>
      <c r="E9" s="20">
        <f t="shared" si="1"/>
        <v>800000</v>
      </c>
      <c r="F9" s="21">
        <f t="shared" si="1"/>
        <v>800000</v>
      </c>
      <c r="G9" s="21">
        <f t="shared" si="1"/>
        <v>69960</v>
      </c>
      <c r="H9" s="21">
        <f t="shared" si="1"/>
        <v>69960</v>
      </c>
      <c r="I9" s="21">
        <f t="shared" si="1"/>
        <v>70000</v>
      </c>
      <c r="J9" s="21">
        <f t="shared" si="1"/>
        <v>209920</v>
      </c>
      <c r="K9" s="21">
        <f t="shared" si="1"/>
        <v>70302</v>
      </c>
      <c r="L9" s="21">
        <f t="shared" si="1"/>
        <v>70302</v>
      </c>
      <c r="M9" s="21">
        <f t="shared" si="1"/>
        <v>51354</v>
      </c>
      <c r="N9" s="21">
        <f t="shared" si="1"/>
        <v>191958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401878</v>
      </c>
      <c r="X9" s="21">
        <f t="shared" si="1"/>
        <v>6862500</v>
      </c>
      <c r="Y9" s="21">
        <f t="shared" si="1"/>
        <v>-6460622</v>
      </c>
      <c r="Z9" s="4">
        <f>+IF(X9&lt;&gt;0,+(Y9/X9)*100,0)</f>
        <v>-94.14385428051003</v>
      </c>
      <c r="AA9" s="19">
        <f>SUM(AA10:AA14)</f>
        <v>800000</v>
      </c>
    </row>
    <row r="10" spans="1:27" ht="12.75">
      <c r="A10" s="5" t="s">
        <v>37</v>
      </c>
      <c r="B10" s="3"/>
      <c r="C10" s="22">
        <v>404090</v>
      </c>
      <c r="D10" s="22"/>
      <c r="E10" s="23">
        <v>800000</v>
      </c>
      <c r="F10" s="24">
        <v>800000</v>
      </c>
      <c r="G10" s="24">
        <v>50000</v>
      </c>
      <c r="H10" s="24">
        <v>50000</v>
      </c>
      <c r="I10" s="24">
        <v>50000</v>
      </c>
      <c r="J10" s="24">
        <v>150000</v>
      </c>
      <c r="K10" s="24">
        <v>58248</v>
      </c>
      <c r="L10" s="24">
        <v>58248</v>
      </c>
      <c r="M10" s="24">
        <v>41350</v>
      </c>
      <c r="N10" s="24">
        <v>157846</v>
      </c>
      <c r="O10" s="24"/>
      <c r="P10" s="24"/>
      <c r="Q10" s="24"/>
      <c r="R10" s="24"/>
      <c r="S10" s="24"/>
      <c r="T10" s="24"/>
      <c r="U10" s="24"/>
      <c r="V10" s="24"/>
      <c r="W10" s="24">
        <v>307846</v>
      </c>
      <c r="X10" s="24">
        <v>6862500</v>
      </c>
      <c r="Y10" s="24">
        <v>-6554654</v>
      </c>
      <c r="Z10" s="6">
        <v>-95.51</v>
      </c>
      <c r="AA10" s="22">
        <v>800000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2780525</v>
      </c>
      <c r="D12" s="22"/>
      <c r="E12" s="23"/>
      <c r="F12" s="24"/>
      <c r="G12" s="24">
        <v>19960</v>
      </c>
      <c r="H12" s="24">
        <v>19960</v>
      </c>
      <c r="I12" s="24">
        <v>20000</v>
      </c>
      <c r="J12" s="24">
        <v>59920</v>
      </c>
      <c r="K12" s="24">
        <v>4050</v>
      </c>
      <c r="L12" s="24">
        <v>4050</v>
      </c>
      <c r="M12" s="24">
        <v>2000</v>
      </c>
      <c r="N12" s="24">
        <v>10100</v>
      </c>
      <c r="O12" s="24"/>
      <c r="P12" s="24"/>
      <c r="Q12" s="24"/>
      <c r="R12" s="24"/>
      <c r="S12" s="24"/>
      <c r="T12" s="24"/>
      <c r="U12" s="24"/>
      <c r="V12" s="24"/>
      <c r="W12" s="24">
        <v>70020</v>
      </c>
      <c r="X12" s="24"/>
      <c r="Y12" s="24">
        <v>70020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>
        <v>8004</v>
      </c>
      <c r="L13" s="24">
        <v>8004</v>
      </c>
      <c r="M13" s="24">
        <v>8004</v>
      </c>
      <c r="N13" s="24">
        <v>24012</v>
      </c>
      <c r="O13" s="24"/>
      <c r="P13" s="24"/>
      <c r="Q13" s="24"/>
      <c r="R13" s="24"/>
      <c r="S13" s="24"/>
      <c r="T13" s="24"/>
      <c r="U13" s="24"/>
      <c r="V13" s="24"/>
      <c r="W13" s="24">
        <v>24012</v>
      </c>
      <c r="X13" s="24"/>
      <c r="Y13" s="24">
        <v>24012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4269688</v>
      </c>
      <c r="D15" s="19">
        <f>SUM(D16:D18)</f>
        <v>0</v>
      </c>
      <c r="E15" s="20">
        <f t="shared" si="2"/>
        <v>500000</v>
      </c>
      <c r="F15" s="21">
        <f t="shared" si="2"/>
        <v>500000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2081229</v>
      </c>
      <c r="L15" s="21">
        <f t="shared" si="2"/>
        <v>2081229</v>
      </c>
      <c r="M15" s="21">
        <f t="shared" si="2"/>
        <v>2222805</v>
      </c>
      <c r="N15" s="21">
        <f t="shared" si="2"/>
        <v>6385263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6385263</v>
      </c>
      <c r="X15" s="21">
        <f t="shared" si="2"/>
        <v>250002</v>
      </c>
      <c r="Y15" s="21">
        <f t="shared" si="2"/>
        <v>6135261</v>
      </c>
      <c r="Z15" s="4">
        <f>+IF(X15&lt;&gt;0,+(Y15/X15)*100,0)</f>
        <v>2454.0847673218614</v>
      </c>
      <c r="AA15" s="19">
        <f>SUM(AA16:AA18)</f>
        <v>500000</v>
      </c>
    </row>
    <row r="16" spans="1:27" ht="12.75">
      <c r="A16" s="5" t="s">
        <v>43</v>
      </c>
      <c r="B16" s="3"/>
      <c r="C16" s="22">
        <v>4269688</v>
      </c>
      <c r="D16" s="22"/>
      <c r="E16" s="23"/>
      <c r="F16" s="24"/>
      <c r="G16" s="24"/>
      <c r="H16" s="24"/>
      <c r="I16" s="24"/>
      <c r="J16" s="24"/>
      <c r="K16" s="24"/>
      <c r="L16" s="24"/>
      <c r="M16" s="24">
        <v>141576</v>
      </c>
      <c r="N16" s="24">
        <v>141576</v>
      </c>
      <c r="O16" s="24"/>
      <c r="P16" s="24"/>
      <c r="Q16" s="24"/>
      <c r="R16" s="24"/>
      <c r="S16" s="24"/>
      <c r="T16" s="24"/>
      <c r="U16" s="24"/>
      <c r="V16" s="24"/>
      <c r="W16" s="24">
        <v>141576</v>
      </c>
      <c r="X16" s="24"/>
      <c r="Y16" s="24">
        <v>141576</v>
      </c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500000</v>
      </c>
      <c r="F17" s="24">
        <v>500000</v>
      </c>
      <c r="G17" s="24"/>
      <c r="H17" s="24"/>
      <c r="I17" s="24"/>
      <c r="J17" s="24"/>
      <c r="K17" s="24">
        <v>2081229</v>
      </c>
      <c r="L17" s="24">
        <v>2081229</v>
      </c>
      <c r="M17" s="24">
        <v>2081229</v>
      </c>
      <c r="N17" s="24">
        <v>6243687</v>
      </c>
      <c r="O17" s="24"/>
      <c r="P17" s="24"/>
      <c r="Q17" s="24"/>
      <c r="R17" s="24"/>
      <c r="S17" s="24"/>
      <c r="T17" s="24"/>
      <c r="U17" s="24"/>
      <c r="V17" s="24"/>
      <c r="W17" s="24">
        <v>6243687</v>
      </c>
      <c r="X17" s="24">
        <v>250002</v>
      </c>
      <c r="Y17" s="24">
        <v>5993685</v>
      </c>
      <c r="Z17" s="6">
        <v>2397.45</v>
      </c>
      <c r="AA17" s="22">
        <v>500000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84674578</v>
      </c>
      <c r="D19" s="19">
        <f>SUM(D20:D23)</f>
        <v>0</v>
      </c>
      <c r="E19" s="20">
        <f t="shared" si="3"/>
        <v>47675000</v>
      </c>
      <c r="F19" s="21">
        <f t="shared" si="3"/>
        <v>47675000</v>
      </c>
      <c r="G19" s="21">
        <f t="shared" si="3"/>
        <v>9670162</v>
      </c>
      <c r="H19" s="21">
        <f t="shared" si="3"/>
        <v>9670162</v>
      </c>
      <c r="I19" s="21">
        <f t="shared" si="3"/>
        <v>9670162</v>
      </c>
      <c r="J19" s="21">
        <f t="shared" si="3"/>
        <v>29010486</v>
      </c>
      <c r="K19" s="21">
        <f t="shared" si="3"/>
        <v>10408985</v>
      </c>
      <c r="L19" s="21">
        <f t="shared" si="3"/>
        <v>10408985</v>
      </c>
      <c r="M19" s="21">
        <f t="shared" si="3"/>
        <v>7599599</v>
      </c>
      <c r="N19" s="21">
        <f t="shared" si="3"/>
        <v>28417569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57428055</v>
      </c>
      <c r="X19" s="21">
        <f t="shared" si="3"/>
        <v>32049996</v>
      </c>
      <c r="Y19" s="21">
        <f t="shared" si="3"/>
        <v>25378059</v>
      </c>
      <c r="Z19" s="4">
        <f>+IF(X19&lt;&gt;0,+(Y19/X19)*100,0)</f>
        <v>79.18272127085444</v>
      </c>
      <c r="AA19" s="19">
        <f>SUM(AA20:AA23)</f>
        <v>47675000</v>
      </c>
    </row>
    <row r="20" spans="1:27" ht="12.75">
      <c r="A20" s="5" t="s">
        <v>47</v>
      </c>
      <c r="B20" s="3"/>
      <c r="C20" s="22"/>
      <c r="D20" s="22"/>
      <c r="E20" s="23">
        <v>2500000</v>
      </c>
      <c r="F20" s="24">
        <v>2500000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1249998</v>
      </c>
      <c r="Y20" s="24">
        <v>-1249998</v>
      </c>
      <c r="Z20" s="6">
        <v>-100</v>
      </c>
      <c r="AA20" s="22">
        <v>2500000</v>
      </c>
    </row>
    <row r="21" spans="1:27" ht="12.75">
      <c r="A21" s="5" t="s">
        <v>48</v>
      </c>
      <c r="B21" s="3"/>
      <c r="C21" s="22">
        <v>70906745</v>
      </c>
      <c r="D21" s="22"/>
      <c r="E21" s="23">
        <v>34150000</v>
      </c>
      <c r="F21" s="24">
        <v>34150000</v>
      </c>
      <c r="G21" s="24">
        <v>8496278</v>
      </c>
      <c r="H21" s="24">
        <v>8496278</v>
      </c>
      <c r="I21" s="24">
        <v>8496278</v>
      </c>
      <c r="J21" s="24">
        <v>25488834</v>
      </c>
      <c r="K21" s="24">
        <v>9014352</v>
      </c>
      <c r="L21" s="24">
        <v>9014352</v>
      </c>
      <c r="M21" s="24">
        <v>6174227</v>
      </c>
      <c r="N21" s="24">
        <v>24202931</v>
      </c>
      <c r="O21" s="24"/>
      <c r="P21" s="24"/>
      <c r="Q21" s="24"/>
      <c r="R21" s="24"/>
      <c r="S21" s="24"/>
      <c r="T21" s="24"/>
      <c r="U21" s="24"/>
      <c r="V21" s="24"/>
      <c r="W21" s="24">
        <v>49691765</v>
      </c>
      <c r="X21" s="24">
        <v>17074998</v>
      </c>
      <c r="Y21" s="24">
        <v>32616767</v>
      </c>
      <c r="Z21" s="6">
        <v>191.02</v>
      </c>
      <c r="AA21" s="22">
        <v>34150000</v>
      </c>
    </row>
    <row r="22" spans="1:27" ht="12.75">
      <c r="A22" s="5" t="s">
        <v>49</v>
      </c>
      <c r="B22" s="3"/>
      <c r="C22" s="25">
        <v>7191639</v>
      </c>
      <c r="D22" s="25"/>
      <c r="E22" s="26">
        <v>9200000</v>
      </c>
      <c r="F22" s="27">
        <v>9200000</v>
      </c>
      <c r="G22" s="27">
        <v>606022</v>
      </c>
      <c r="H22" s="27">
        <v>606022</v>
      </c>
      <c r="I22" s="27">
        <v>606022</v>
      </c>
      <c r="J22" s="27">
        <v>1818066</v>
      </c>
      <c r="K22" s="27">
        <v>759405</v>
      </c>
      <c r="L22" s="27">
        <v>759405</v>
      </c>
      <c r="M22" s="27">
        <v>763926</v>
      </c>
      <c r="N22" s="27">
        <v>2282736</v>
      </c>
      <c r="O22" s="27"/>
      <c r="P22" s="27"/>
      <c r="Q22" s="27"/>
      <c r="R22" s="27"/>
      <c r="S22" s="27"/>
      <c r="T22" s="27"/>
      <c r="U22" s="27"/>
      <c r="V22" s="27"/>
      <c r="W22" s="27">
        <v>4100802</v>
      </c>
      <c r="X22" s="27">
        <v>4600002</v>
      </c>
      <c r="Y22" s="27">
        <v>-499200</v>
      </c>
      <c r="Z22" s="7">
        <v>-10.85</v>
      </c>
      <c r="AA22" s="25">
        <v>9200000</v>
      </c>
    </row>
    <row r="23" spans="1:27" ht="12.75">
      <c r="A23" s="5" t="s">
        <v>50</v>
      </c>
      <c r="B23" s="3"/>
      <c r="C23" s="22">
        <v>6576194</v>
      </c>
      <c r="D23" s="22"/>
      <c r="E23" s="23">
        <v>1825000</v>
      </c>
      <c r="F23" s="24">
        <v>1825000</v>
      </c>
      <c r="G23" s="24">
        <v>567862</v>
      </c>
      <c r="H23" s="24">
        <v>567862</v>
      </c>
      <c r="I23" s="24">
        <v>567862</v>
      </c>
      <c r="J23" s="24">
        <v>1703586</v>
      </c>
      <c r="K23" s="24">
        <v>635228</v>
      </c>
      <c r="L23" s="24">
        <v>635228</v>
      </c>
      <c r="M23" s="24">
        <v>661446</v>
      </c>
      <c r="N23" s="24">
        <v>1931902</v>
      </c>
      <c r="O23" s="24"/>
      <c r="P23" s="24"/>
      <c r="Q23" s="24"/>
      <c r="R23" s="24"/>
      <c r="S23" s="24"/>
      <c r="T23" s="24"/>
      <c r="U23" s="24"/>
      <c r="V23" s="24"/>
      <c r="W23" s="24">
        <v>3635488</v>
      </c>
      <c r="X23" s="24">
        <v>9124998</v>
      </c>
      <c r="Y23" s="24">
        <v>-5489510</v>
      </c>
      <c r="Z23" s="6">
        <v>-60.16</v>
      </c>
      <c r="AA23" s="22">
        <v>1825000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677838972</v>
      </c>
      <c r="D25" s="44">
        <f>+D5+D9+D15+D19+D24</f>
        <v>0</v>
      </c>
      <c r="E25" s="45">
        <f t="shared" si="4"/>
        <v>596558000</v>
      </c>
      <c r="F25" s="46">
        <f t="shared" si="4"/>
        <v>596558000</v>
      </c>
      <c r="G25" s="46">
        <f t="shared" si="4"/>
        <v>16095826</v>
      </c>
      <c r="H25" s="46">
        <f t="shared" si="4"/>
        <v>18605826</v>
      </c>
      <c r="I25" s="46">
        <f t="shared" si="4"/>
        <v>16095866</v>
      </c>
      <c r="J25" s="46">
        <f t="shared" si="4"/>
        <v>50797518</v>
      </c>
      <c r="K25" s="46">
        <f t="shared" si="4"/>
        <v>19183966</v>
      </c>
      <c r="L25" s="46">
        <f t="shared" si="4"/>
        <v>19962966</v>
      </c>
      <c r="M25" s="46">
        <f t="shared" si="4"/>
        <v>197118246</v>
      </c>
      <c r="N25" s="46">
        <f t="shared" si="4"/>
        <v>236265178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287062696</v>
      </c>
      <c r="X25" s="46">
        <f t="shared" si="4"/>
        <v>317730624</v>
      </c>
      <c r="Y25" s="46">
        <f t="shared" si="4"/>
        <v>-30667928</v>
      </c>
      <c r="Z25" s="47">
        <f>+IF(X25&lt;&gt;0,+(Y25/X25)*100,0)</f>
        <v>-9.652178821768215</v>
      </c>
      <c r="AA25" s="44">
        <f>+AA5+AA9+AA15+AA19+AA24</f>
        <v>596558000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296845495</v>
      </c>
      <c r="D28" s="19">
        <f>SUM(D29:D31)</f>
        <v>0</v>
      </c>
      <c r="E28" s="20">
        <f t="shared" si="5"/>
        <v>391430824</v>
      </c>
      <c r="F28" s="21">
        <f t="shared" si="5"/>
        <v>391430824</v>
      </c>
      <c r="G28" s="21">
        <f t="shared" si="5"/>
        <v>11739365</v>
      </c>
      <c r="H28" s="21">
        <f t="shared" si="5"/>
        <v>14910529</v>
      </c>
      <c r="I28" s="21">
        <f t="shared" si="5"/>
        <v>11338018</v>
      </c>
      <c r="J28" s="21">
        <f t="shared" si="5"/>
        <v>37987912</v>
      </c>
      <c r="K28" s="21">
        <f t="shared" si="5"/>
        <v>9158586</v>
      </c>
      <c r="L28" s="21">
        <f t="shared" si="5"/>
        <v>7764581</v>
      </c>
      <c r="M28" s="21">
        <f t="shared" si="5"/>
        <v>24766245</v>
      </c>
      <c r="N28" s="21">
        <f t="shared" si="5"/>
        <v>41689412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79677324</v>
      </c>
      <c r="X28" s="21">
        <f t="shared" si="5"/>
        <v>197290050</v>
      </c>
      <c r="Y28" s="21">
        <f t="shared" si="5"/>
        <v>-117612726</v>
      </c>
      <c r="Z28" s="4">
        <f>+IF(X28&lt;&gt;0,+(Y28/X28)*100,0)</f>
        <v>-59.61411941453713</v>
      </c>
      <c r="AA28" s="19">
        <f>SUM(AA29:AA31)</f>
        <v>391430824</v>
      </c>
    </row>
    <row r="29" spans="1:27" ht="12.75">
      <c r="A29" s="5" t="s">
        <v>33</v>
      </c>
      <c r="B29" s="3"/>
      <c r="C29" s="22">
        <v>150871329</v>
      </c>
      <c r="D29" s="22"/>
      <c r="E29" s="23">
        <v>51650209</v>
      </c>
      <c r="F29" s="24">
        <v>51650209</v>
      </c>
      <c r="G29" s="24">
        <v>4114674</v>
      </c>
      <c r="H29" s="24">
        <v>4886818</v>
      </c>
      <c r="I29" s="24">
        <v>4840978</v>
      </c>
      <c r="J29" s="24">
        <v>13842470</v>
      </c>
      <c r="K29" s="24">
        <v>3760357</v>
      </c>
      <c r="L29" s="24">
        <v>3607295</v>
      </c>
      <c r="M29" s="24">
        <v>8701807</v>
      </c>
      <c r="N29" s="24">
        <v>16069459</v>
      </c>
      <c r="O29" s="24"/>
      <c r="P29" s="24"/>
      <c r="Q29" s="24"/>
      <c r="R29" s="24"/>
      <c r="S29" s="24"/>
      <c r="T29" s="24"/>
      <c r="U29" s="24"/>
      <c r="V29" s="24"/>
      <c r="W29" s="24">
        <v>29911929</v>
      </c>
      <c r="X29" s="24">
        <v>25825104</v>
      </c>
      <c r="Y29" s="24">
        <v>4086825</v>
      </c>
      <c r="Z29" s="6">
        <v>15.83</v>
      </c>
      <c r="AA29" s="22">
        <v>51650209</v>
      </c>
    </row>
    <row r="30" spans="1:27" ht="12.75">
      <c r="A30" s="5" t="s">
        <v>34</v>
      </c>
      <c r="B30" s="3"/>
      <c r="C30" s="25">
        <v>51387033</v>
      </c>
      <c r="D30" s="25"/>
      <c r="E30" s="26">
        <v>339780615</v>
      </c>
      <c r="F30" s="27">
        <v>339780615</v>
      </c>
      <c r="G30" s="27">
        <v>3904128</v>
      </c>
      <c r="H30" s="27">
        <v>7896941</v>
      </c>
      <c r="I30" s="27">
        <v>4675464</v>
      </c>
      <c r="J30" s="27">
        <v>16476533</v>
      </c>
      <c r="K30" s="27">
        <v>3627014</v>
      </c>
      <c r="L30" s="27">
        <v>2881370</v>
      </c>
      <c r="M30" s="27">
        <v>9784936</v>
      </c>
      <c r="N30" s="27">
        <v>16293320</v>
      </c>
      <c r="O30" s="27"/>
      <c r="P30" s="27"/>
      <c r="Q30" s="27"/>
      <c r="R30" s="27"/>
      <c r="S30" s="27"/>
      <c r="T30" s="27"/>
      <c r="U30" s="27"/>
      <c r="V30" s="27"/>
      <c r="W30" s="27">
        <v>32769853</v>
      </c>
      <c r="X30" s="27">
        <v>171464946</v>
      </c>
      <c r="Y30" s="27">
        <v>-138695093</v>
      </c>
      <c r="Z30" s="7">
        <v>-80.89</v>
      </c>
      <c r="AA30" s="25">
        <v>339780615</v>
      </c>
    </row>
    <row r="31" spans="1:27" ht="12.75">
      <c r="A31" s="5" t="s">
        <v>35</v>
      </c>
      <c r="B31" s="3"/>
      <c r="C31" s="22">
        <v>94587133</v>
      </c>
      <c r="D31" s="22"/>
      <c r="E31" s="23"/>
      <c r="F31" s="24"/>
      <c r="G31" s="24">
        <v>3720563</v>
      </c>
      <c r="H31" s="24">
        <v>2126770</v>
      </c>
      <c r="I31" s="24">
        <v>1821576</v>
      </c>
      <c r="J31" s="24">
        <v>7668909</v>
      </c>
      <c r="K31" s="24">
        <v>1771215</v>
      </c>
      <c r="L31" s="24">
        <v>1275916</v>
      </c>
      <c r="M31" s="24">
        <v>6279502</v>
      </c>
      <c r="N31" s="24">
        <v>9326633</v>
      </c>
      <c r="O31" s="24"/>
      <c r="P31" s="24"/>
      <c r="Q31" s="24"/>
      <c r="R31" s="24"/>
      <c r="S31" s="24"/>
      <c r="T31" s="24"/>
      <c r="U31" s="24"/>
      <c r="V31" s="24"/>
      <c r="W31" s="24">
        <v>16995542</v>
      </c>
      <c r="X31" s="24"/>
      <c r="Y31" s="24">
        <v>16995542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97468874</v>
      </c>
      <c r="D32" s="19">
        <f>SUM(D33:D37)</f>
        <v>0</v>
      </c>
      <c r="E32" s="20">
        <f t="shared" si="6"/>
        <v>82367006</v>
      </c>
      <c r="F32" s="21">
        <f t="shared" si="6"/>
        <v>82367006</v>
      </c>
      <c r="G32" s="21">
        <f t="shared" si="6"/>
        <v>4812159</v>
      </c>
      <c r="H32" s="21">
        <f t="shared" si="6"/>
        <v>11860215</v>
      </c>
      <c r="I32" s="21">
        <f t="shared" si="6"/>
        <v>11513913</v>
      </c>
      <c r="J32" s="21">
        <f t="shared" si="6"/>
        <v>28186287</v>
      </c>
      <c r="K32" s="21">
        <f t="shared" si="6"/>
        <v>6750707</v>
      </c>
      <c r="L32" s="21">
        <f t="shared" si="6"/>
        <v>6657277</v>
      </c>
      <c r="M32" s="21">
        <f t="shared" si="6"/>
        <v>21432246</v>
      </c>
      <c r="N32" s="21">
        <f t="shared" si="6"/>
        <v>34840230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63026517</v>
      </c>
      <c r="X32" s="21">
        <f t="shared" si="6"/>
        <v>41183514</v>
      </c>
      <c r="Y32" s="21">
        <f t="shared" si="6"/>
        <v>21843003</v>
      </c>
      <c r="Z32" s="4">
        <f>+IF(X32&lt;&gt;0,+(Y32/X32)*100,0)</f>
        <v>53.03822058506227</v>
      </c>
      <c r="AA32" s="19">
        <f>SUM(AA33:AA37)</f>
        <v>82367006</v>
      </c>
    </row>
    <row r="33" spans="1:27" ht="12.75">
      <c r="A33" s="5" t="s">
        <v>37</v>
      </c>
      <c r="B33" s="3"/>
      <c r="C33" s="22">
        <v>38459747</v>
      </c>
      <c r="D33" s="22"/>
      <c r="E33" s="23">
        <v>36252606</v>
      </c>
      <c r="F33" s="24">
        <v>36252606</v>
      </c>
      <c r="G33" s="24">
        <v>3245488</v>
      </c>
      <c r="H33" s="24">
        <v>4131050</v>
      </c>
      <c r="I33" s="24">
        <v>4068800</v>
      </c>
      <c r="J33" s="24">
        <v>11445338</v>
      </c>
      <c r="K33" s="24">
        <v>3410783</v>
      </c>
      <c r="L33" s="24">
        <v>3355549</v>
      </c>
      <c r="M33" s="24">
        <v>5664805</v>
      </c>
      <c r="N33" s="24">
        <v>12431137</v>
      </c>
      <c r="O33" s="24"/>
      <c r="P33" s="24"/>
      <c r="Q33" s="24"/>
      <c r="R33" s="24"/>
      <c r="S33" s="24"/>
      <c r="T33" s="24"/>
      <c r="U33" s="24"/>
      <c r="V33" s="24"/>
      <c r="W33" s="24">
        <v>23876475</v>
      </c>
      <c r="X33" s="24">
        <v>18126312</v>
      </c>
      <c r="Y33" s="24">
        <v>5750163</v>
      </c>
      <c r="Z33" s="6">
        <v>31.72</v>
      </c>
      <c r="AA33" s="22">
        <v>36252606</v>
      </c>
    </row>
    <row r="34" spans="1:27" ht="12.75">
      <c r="A34" s="5" t="s">
        <v>38</v>
      </c>
      <c r="B34" s="3"/>
      <c r="C34" s="22">
        <v>362760</v>
      </c>
      <c r="D34" s="22"/>
      <c r="E34" s="23"/>
      <c r="F34" s="24"/>
      <c r="G34" s="24">
        <v>21634</v>
      </c>
      <c r="H34" s="24">
        <v>21634</v>
      </c>
      <c r="I34" s="24">
        <v>21634</v>
      </c>
      <c r="J34" s="24">
        <v>64902</v>
      </c>
      <c r="K34" s="24">
        <v>21634</v>
      </c>
      <c r="L34" s="24">
        <v>21634</v>
      </c>
      <c r="M34" s="24">
        <v>21634</v>
      </c>
      <c r="N34" s="24">
        <v>64902</v>
      </c>
      <c r="O34" s="24"/>
      <c r="P34" s="24"/>
      <c r="Q34" s="24"/>
      <c r="R34" s="24"/>
      <c r="S34" s="24"/>
      <c r="T34" s="24"/>
      <c r="U34" s="24"/>
      <c r="V34" s="24"/>
      <c r="W34" s="24">
        <v>129804</v>
      </c>
      <c r="X34" s="24"/>
      <c r="Y34" s="24">
        <v>129804</v>
      </c>
      <c r="Z34" s="6">
        <v>0</v>
      </c>
      <c r="AA34" s="22"/>
    </row>
    <row r="35" spans="1:27" ht="12.75">
      <c r="A35" s="5" t="s">
        <v>39</v>
      </c>
      <c r="B35" s="3"/>
      <c r="C35" s="22">
        <v>57718611</v>
      </c>
      <c r="D35" s="22"/>
      <c r="E35" s="23">
        <v>46114400</v>
      </c>
      <c r="F35" s="24">
        <v>46114400</v>
      </c>
      <c r="G35" s="24">
        <v>1517217</v>
      </c>
      <c r="H35" s="24">
        <v>7681850</v>
      </c>
      <c r="I35" s="24">
        <v>7305398</v>
      </c>
      <c r="J35" s="24">
        <v>16504465</v>
      </c>
      <c r="K35" s="24">
        <v>3291080</v>
      </c>
      <c r="L35" s="24">
        <v>3278881</v>
      </c>
      <c r="M35" s="24">
        <v>15400405</v>
      </c>
      <c r="N35" s="24">
        <v>21970366</v>
      </c>
      <c r="O35" s="24"/>
      <c r="P35" s="24"/>
      <c r="Q35" s="24"/>
      <c r="R35" s="24"/>
      <c r="S35" s="24"/>
      <c r="T35" s="24"/>
      <c r="U35" s="24"/>
      <c r="V35" s="24"/>
      <c r="W35" s="24">
        <v>38474831</v>
      </c>
      <c r="X35" s="24">
        <v>23057202</v>
      </c>
      <c r="Y35" s="24">
        <v>15417629</v>
      </c>
      <c r="Z35" s="6">
        <v>66.87</v>
      </c>
      <c r="AA35" s="22">
        <v>46114400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927756</v>
      </c>
      <c r="D37" s="25"/>
      <c r="E37" s="26"/>
      <c r="F37" s="27"/>
      <c r="G37" s="27">
        <v>27820</v>
      </c>
      <c r="H37" s="27">
        <v>25681</v>
      </c>
      <c r="I37" s="27">
        <v>118081</v>
      </c>
      <c r="J37" s="27">
        <v>171582</v>
      </c>
      <c r="K37" s="27">
        <v>27210</v>
      </c>
      <c r="L37" s="27">
        <v>1213</v>
      </c>
      <c r="M37" s="27">
        <v>345402</v>
      </c>
      <c r="N37" s="27">
        <v>373825</v>
      </c>
      <c r="O37" s="27"/>
      <c r="P37" s="27"/>
      <c r="Q37" s="27"/>
      <c r="R37" s="27"/>
      <c r="S37" s="27"/>
      <c r="T37" s="27"/>
      <c r="U37" s="27"/>
      <c r="V37" s="27"/>
      <c r="W37" s="27">
        <v>545407</v>
      </c>
      <c r="X37" s="27"/>
      <c r="Y37" s="27">
        <v>545407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35306022</v>
      </c>
      <c r="D38" s="19">
        <f>SUM(D39:D41)</f>
        <v>0</v>
      </c>
      <c r="E38" s="20">
        <f t="shared" si="7"/>
        <v>32751477</v>
      </c>
      <c r="F38" s="21">
        <f t="shared" si="7"/>
        <v>32751477</v>
      </c>
      <c r="G38" s="21">
        <f t="shared" si="7"/>
        <v>2068832</v>
      </c>
      <c r="H38" s="21">
        <f t="shared" si="7"/>
        <v>3436146</v>
      </c>
      <c r="I38" s="21">
        <f t="shared" si="7"/>
        <v>2276973</v>
      </c>
      <c r="J38" s="21">
        <f t="shared" si="7"/>
        <v>7781951</v>
      </c>
      <c r="K38" s="21">
        <f t="shared" si="7"/>
        <v>2101060</v>
      </c>
      <c r="L38" s="21">
        <f t="shared" si="7"/>
        <v>2068832</v>
      </c>
      <c r="M38" s="21">
        <f t="shared" si="7"/>
        <v>2146857</v>
      </c>
      <c r="N38" s="21">
        <f t="shared" si="7"/>
        <v>6316749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14098700</v>
      </c>
      <c r="X38" s="21">
        <f t="shared" si="7"/>
        <v>16375740</v>
      </c>
      <c r="Y38" s="21">
        <f t="shared" si="7"/>
        <v>-2277040</v>
      </c>
      <c r="Z38" s="4">
        <f>+IF(X38&lt;&gt;0,+(Y38/X38)*100,0)</f>
        <v>-13.904959409467907</v>
      </c>
      <c r="AA38" s="19">
        <f>SUM(AA39:AA41)</f>
        <v>32751477</v>
      </c>
    </row>
    <row r="39" spans="1:27" ht="12.75">
      <c r="A39" s="5" t="s">
        <v>43</v>
      </c>
      <c r="B39" s="3"/>
      <c r="C39" s="22">
        <v>35306022</v>
      </c>
      <c r="D39" s="22"/>
      <c r="E39" s="23">
        <v>23656405</v>
      </c>
      <c r="F39" s="24">
        <v>23656405</v>
      </c>
      <c r="G39" s="24">
        <v>1431813</v>
      </c>
      <c r="H39" s="24">
        <v>2799127</v>
      </c>
      <c r="I39" s="24">
        <v>1573278</v>
      </c>
      <c r="J39" s="24">
        <v>5804218</v>
      </c>
      <c r="K39" s="24">
        <v>1462656</v>
      </c>
      <c r="L39" s="24">
        <v>1431813</v>
      </c>
      <c r="M39" s="24">
        <v>1509838</v>
      </c>
      <c r="N39" s="24">
        <v>4404307</v>
      </c>
      <c r="O39" s="24"/>
      <c r="P39" s="24"/>
      <c r="Q39" s="24"/>
      <c r="R39" s="24"/>
      <c r="S39" s="24"/>
      <c r="T39" s="24"/>
      <c r="U39" s="24"/>
      <c r="V39" s="24"/>
      <c r="W39" s="24">
        <v>10208525</v>
      </c>
      <c r="X39" s="24">
        <v>11828202</v>
      </c>
      <c r="Y39" s="24">
        <v>-1619677</v>
      </c>
      <c r="Z39" s="6">
        <v>-13.69</v>
      </c>
      <c r="AA39" s="22">
        <v>23656405</v>
      </c>
    </row>
    <row r="40" spans="1:27" ht="12.75">
      <c r="A40" s="5" t="s">
        <v>44</v>
      </c>
      <c r="B40" s="3"/>
      <c r="C40" s="22"/>
      <c r="D40" s="22"/>
      <c r="E40" s="23">
        <v>9095072</v>
      </c>
      <c r="F40" s="24">
        <v>9095072</v>
      </c>
      <c r="G40" s="24">
        <v>637019</v>
      </c>
      <c r="H40" s="24">
        <v>637019</v>
      </c>
      <c r="I40" s="24">
        <v>703695</v>
      </c>
      <c r="J40" s="24">
        <v>1977733</v>
      </c>
      <c r="K40" s="24">
        <v>638404</v>
      </c>
      <c r="L40" s="24">
        <v>637019</v>
      </c>
      <c r="M40" s="24">
        <v>637019</v>
      </c>
      <c r="N40" s="24">
        <v>1912442</v>
      </c>
      <c r="O40" s="24"/>
      <c r="P40" s="24"/>
      <c r="Q40" s="24"/>
      <c r="R40" s="24"/>
      <c r="S40" s="24"/>
      <c r="T40" s="24"/>
      <c r="U40" s="24"/>
      <c r="V40" s="24"/>
      <c r="W40" s="24">
        <v>3890175</v>
      </c>
      <c r="X40" s="24">
        <v>4547538</v>
      </c>
      <c r="Y40" s="24">
        <v>-657363</v>
      </c>
      <c r="Z40" s="6">
        <v>-14.46</v>
      </c>
      <c r="AA40" s="22">
        <v>9095072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131201065</v>
      </c>
      <c r="D42" s="19">
        <f>SUM(D43:D46)</f>
        <v>0</v>
      </c>
      <c r="E42" s="20">
        <f t="shared" si="8"/>
        <v>157067693</v>
      </c>
      <c r="F42" s="21">
        <f t="shared" si="8"/>
        <v>157067693</v>
      </c>
      <c r="G42" s="21">
        <f t="shared" si="8"/>
        <v>4766433</v>
      </c>
      <c r="H42" s="21">
        <f t="shared" si="8"/>
        <v>7160900</v>
      </c>
      <c r="I42" s="21">
        <f t="shared" si="8"/>
        <v>8110681</v>
      </c>
      <c r="J42" s="21">
        <f t="shared" si="8"/>
        <v>20038014</v>
      </c>
      <c r="K42" s="21">
        <f t="shared" si="8"/>
        <v>5876032</v>
      </c>
      <c r="L42" s="21">
        <f t="shared" si="8"/>
        <v>5729535</v>
      </c>
      <c r="M42" s="21">
        <f t="shared" si="8"/>
        <v>13675717</v>
      </c>
      <c r="N42" s="21">
        <f t="shared" si="8"/>
        <v>25281284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45319298</v>
      </c>
      <c r="X42" s="21">
        <f t="shared" si="8"/>
        <v>78958848</v>
      </c>
      <c r="Y42" s="21">
        <f t="shared" si="8"/>
        <v>-33639550</v>
      </c>
      <c r="Z42" s="4">
        <f>+IF(X42&lt;&gt;0,+(Y42/X42)*100,0)</f>
        <v>-42.60390171852558</v>
      </c>
      <c r="AA42" s="19">
        <f>SUM(AA43:AA46)</f>
        <v>157067693</v>
      </c>
    </row>
    <row r="43" spans="1:27" ht="12.75">
      <c r="A43" s="5" t="s">
        <v>47</v>
      </c>
      <c r="B43" s="3"/>
      <c r="C43" s="22"/>
      <c r="D43" s="22"/>
      <c r="E43" s="23">
        <v>45149108</v>
      </c>
      <c r="F43" s="24">
        <v>45149108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22999554</v>
      </c>
      <c r="Y43" s="24">
        <v>-22999554</v>
      </c>
      <c r="Z43" s="6">
        <v>-100</v>
      </c>
      <c r="AA43" s="22">
        <v>45149108</v>
      </c>
    </row>
    <row r="44" spans="1:27" ht="12.75">
      <c r="A44" s="5" t="s">
        <v>48</v>
      </c>
      <c r="B44" s="3"/>
      <c r="C44" s="22">
        <v>102881530</v>
      </c>
      <c r="D44" s="22"/>
      <c r="E44" s="23">
        <v>65989400</v>
      </c>
      <c r="F44" s="24">
        <v>65989400</v>
      </c>
      <c r="G44" s="24">
        <v>3300187</v>
      </c>
      <c r="H44" s="24">
        <v>5674136</v>
      </c>
      <c r="I44" s="24">
        <v>4486376</v>
      </c>
      <c r="J44" s="24">
        <v>13460699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13460699</v>
      </c>
      <c r="X44" s="24">
        <v>32994702</v>
      </c>
      <c r="Y44" s="24">
        <v>-19534003</v>
      </c>
      <c r="Z44" s="6">
        <v>-59.2</v>
      </c>
      <c r="AA44" s="22">
        <v>65989400</v>
      </c>
    </row>
    <row r="45" spans="1:27" ht="12.75">
      <c r="A45" s="5" t="s">
        <v>49</v>
      </c>
      <c r="B45" s="3"/>
      <c r="C45" s="25">
        <v>16019579</v>
      </c>
      <c r="D45" s="25"/>
      <c r="E45" s="26">
        <v>29872430</v>
      </c>
      <c r="F45" s="27">
        <v>29872430</v>
      </c>
      <c r="G45" s="27">
        <v>926417</v>
      </c>
      <c r="H45" s="27">
        <v>946829</v>
      </c>
      <c r="I45" s="27">
        <v>2109262</v>
      </c>
      <c r="J45" s="27">
        <v>3982508</v>
      </c>
      <c r="K45" s="27">
        <v>4855309</v>
      </c>
      <c r="L45" s="27">
        <v>4709112</v>
      </c>
      <c r="M45" s="27">
        <v>13135074</v>
      </c>
      <c r="N45" s="27">
        <v>22699495</v>
      </c>
      <c r="O45" s="27"/>
      <c r="P45" s="27"/>
      <c r="Q45" s="27"/>
      <c r="R45" s="27"/>
      <c r="S45" s="27"/>
      <c r="T45" s="27"/>
      <c r="U45" s="27"/>
      <c r="V45" s="27"/>
      <c r="W45" s="27">
        <v>26682003</v>
      </c>
      <c r="X45" s="27">
        <v>14936214</v>
      </c>
      <c r="Y45" s="27">
        <v>11745789</v>
      </c>
      <c r="Z45" s="7">
        <v>78.64</v>
      </c>
      <c r="AA45" s="25">
        <v>29872430</v>
      </c>
    </row>
    <row r="46" spans="1:27" ht="12.75">
      <c r="A46" s="5" t="s">
        <v>50</v>
      </c>
      <c r="B46" s="3"/>
      <c r="C46" s="22">
        <v>12299956</v>
      </c>
      <c r="D46" s="22"/>
      <c r="E46" s="23">
        <v>16056755</v>
      </c>
      <c r="F46" s="24">
        <v>16056755</v>
      </c>
      <c r="G46" s="24">
        <v>539829</v>
      </c>
      <c r="H46" s="24">
        <v>539935</v>
      </c>
      <c r="I46" s="24">
        <v>1515043</v>
      </c>
      <c r="J46" s="24">
        <v>2594807</v>
      </c>
      <c r="K46" s="24">
        <v>1020723</v>
      </c>
      <c r="L46" s="24">
        <v>1020423</v>
      </c>
      <c r="M46" s="24">
        <v>540643</v>
      </c>
      <c r="N46" s="24">
        <v>2581789</v>
      </c>
      <c r="O46" s="24"/>
      <c r="P46" s="24"/>
      <c r="Q46" s="24"/>
      <c r="R46" s="24"/>
      <c r="S46" s="24"/>
      <c r="T46" s="24"/>
      <c r="U46" s="24"/>
      <c r="V46" s="24"/>
      <c r="W46" s="24">
        <v>5176596</v>
      </c>
      <c r="X46" s="24">
        <v>8028378</v>
      </c>
      <c r="Y46" s="24">
        <v>-2851782</v>
      </c>
      <c r="Z46" s="6">
        <v>-35.52</v>
      </c>
      <c r="AA46" s="22">
        <v>16056755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560821456</v>
      </c>
      <c r="D48" s="44">
        <f>+D28+D32+D38+D42+D47</f>
        <v>0</v>
      </c>
      <c r="E48" s="45">
        <f t="shared" si="9"/>
        <v>663617000</v>
      </c>
      <c r="F48" s="46">
        <f t="shared" si="9"/>
        <v>663617000</v>
      </c>
      <c r="G48" s="46">
        <f t="shared" si="9"/>
        <v>23386789</v>
      </c>
      <c r="H48" s="46">
        <f t="shared" si="9"/>
        <v>37367790</v>
      </c>
      <c r="I48" s="46">
        <f t="shared" si="9"/>
        <v>33239585</v>
      </c>
      <c r="J48" s="46">
        <f t="shared" si="9"/>
        <v>93994164</v>
      </c>
      <c r="K48" s="46">
        <f t="shared" si="9"/>
        <v>23886385</v>
      </c>
      <c r="L48" s="46">
        <f t="shared" si="9"/>
        <v>22220225</v>
      </c>
      <c r="M48" s="46">
        <f t="shared" si="9"/>
        <v>62021065</v>
      </c>
      <c r="N48" s="46">
        <f t="shared" si="9"/>
        <v>108127675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202121839</v>
      </c>
      <c r="X48" s="46">
        <f t="shared" si="9"/>
        <v>333808152</v>
      </c>
      <c r="Y48" s="46">
        <f t="shared" si="9"/>
        <v>-131686313</v>
      </c>
      <c r="Z48" s="47">
        <f>+IF(X48&lt;&gt;0,+(Y48/X48)*100,0)</f>
        <v>-39.44969953879377</v>
      </c>
      <c r="AA48" s="44">
        <f>+AA28+AA32+AA38+AA42+AA47</f>
        <v>663617000</v>
      </c>
    </row>
    <row r="49" spans="1:27" ht="12.75">
      <c r="A49" s="14" t="s">
        <v>58</v>
      </c>
      <c r="B49" s="15"/>
      <c r="C49" s="48">
        <f aca="true" t="shared" si="10" ref="C49:Y49">+C25-C48</f>
        <v>117017516</v>
      </c>
      <c r="D49" s="48">
        <f>+D25-D48</f>
        <v>0</v>
      </c>
      <c r="E49" s="49">
        <f t="shared" si="10"/>
        <v>-67059000</v>
      </c>
      <c r="F49" s="50">
        <f t="shared" si="10"/>
        <v>-67059000</v>
      </c>
      <c r="G49" s="50">
        <f t="shared" si="10"/>
        <v>-7290963</v>
      </c>
      <c r="H49" s="50">
        <f t="shared" si="10"/>
        <v>-18761964</v>
      </c>
      <c r="I49" s="50">
        <f t="shared" si="10"/>
        <v>-17143719</v>
      </c>
      <c r="J49" s="50">
        <f t="shared" si="10"/>
        <v>-43196646</v>
      </c>
      <c r="K49" s="50">
        <f t="shared" si="10"/>
        <v>-4702419</v>
      </c>
      <c r="L49" s="50">
        <f t="shared" si="10"/>
        <v>-2257259</v>
      </c>
      <c r="M49" s="50">
        <f t="shared" si="10"/>
        <v>135097181</v>
      </c>
      <c r="N49" s="50">
        <f t="shared" si="10"/>
        <v>128137503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84940857</v>
      </c>
      <c r="X49" s="50">
        <f>IF(F25=F48,0,X25-X48)</f>
        <v>-16077528</v>
      </c>
      <c r="Y49" s="50">
        <f t="shared" si="10"/>
        <v>101018385</v>
      </c>
      <c r="Z49" s="51">
        <f>+IF(X49&lt;&gt;0,+(Y49/X49)*100,0)</f>
        <v>-628.3203798494395</v>
      </c>
      <c r="AA49" s="48">
        <f>+AA25-AA48</f>
        <v>-67059000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385934857</v>
      </c>
      <c r="D5" s="19">
        <f>SUM(D6:D8)</f>
        <v>0</v>
      </c>
      <c r="E5" s="20">
        <f t="shared" si="0"/>
        <v>370427100</v>
      </c>
      <c r="F5" s="21">
        <f t="shared" si="0"/>
        <v>370427100</v>
      </c>
      <c r="G5" s="21">
        <f t="shared" si="0"/>
        <v>145813438</v>
      </c>
      <c r="H5" s="21">
        <f t="shared" si="0"/>
        <v>1379182</v>
      </c>
      <c r="I5" s="21">
        <f t="shared" si="0"/>
        <v>938951</v>
      </c>
      <c r="J5" s="21">
        <f t="shared" si="0"/>
        <v>148131571</v>
      </c>
      <c r="K5" s="21">
        <f t="shared" si="0"/>
        <v>1110883</v>
      </c>
      <c r="L5" s="21">
        <f t="shared" si="0"/>
        <v>3666043</v>
      </c>
      <c r="M5" s="21">
        <f t="shared" si="0"/>
        <v>115202032</v>
      </c>
      <c r="N5" s="21">
        <f t="shared" si="0"/>
        <v>119978958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268110529</v>
      </c>
      <c r="X5" s="21">
        <f t="shared" si="0"/>
        <v>272498751</v>
      </c>
      <c r="Y5" s="21">
        <f t="shared" si="0"/>
        <v>-4388222</v>
      </c>
      <c r="Z5" s="4">
        <f>+IF(X5&lt;&gt;0,+(Y5/X5)*100,0)</f>
        <v>-1.6103640783292985</v>
      </c>
      <c r="AA5" s="19">
        <f>SUM(AA6:AA8)</f>
        <v>370427100</v>
      </c>
    </row>
    <row r="6" spans="1:27" ht="12.75">
      <c r="A6" s="5" t="s">
        <v>33</v>
      </c>
      <c r="B6" s="3"/>
      <c r="C6" s="22">
        <v>1138</v>
      </c>
      <c r="D6" s="22"/>
      <c r="E6" s="23">
        <v>10600</v>
      </c>
      <c r="F6" s="24">
        <v>10600</v>
      </c>
      <c r="G6" s="24"/>
      <c r="H6" s="24">
        <v>130</v>
      </c>
      <c r="I6" s="24">
        <v>-7655</v>
      </c>
      <c r="J6" s="24">
        <v>-7525</v>
      </c>
      <c r="K6" s="24">
        <v>130</v>
      </c>
      <c r="L6" s="24">
        <v>43</v>
      </c>
      <c r="M6" s="24">
        <v>7872</v>
      </c>
      <c r="N6" s="24">
        <v>8045</v>
      </c>
      <c r="O6" s="24"/>
      <c r="P6" s="24"/>
      <c r="Q6" s="24"/>
      <c r="R6" s="24"/>
      <c r="S6" s="24"/>
      <c r="T6" s="24"/>
      <c r="U6" s="24"/>
      <c r="V6" s="24"/>
      <c r="W6" s="24">
        <v>520</v>
      </c>
      <c r="X6" s="24">
        <v>3000</v>
      </c>
      <c r="Y6" s="24">
        <v>-2480</v>
      </c>
      <c r="Z6" s="6">
        <v>-82.67</v>
      </c>
      <c r="AA6" s="22">
        <v>10600</v>
      </c>
    </row>
    <row r="7" spans="1:27" ht="12.75">
      <c r="A7" s="5" t="s">
        <v>34</v>
      </c>
      <c r="B7" s="3"/>
      <c r="C7" s="25">
        <v>385933719</v>
      </c>
      <c r="D7" s="25"/>
      <c r="E7" s="26">
        <v>370416500</v>
      </c>
      <c r="F7" s="27">
        <v>370416500</v>
      </c>
      <c r="G7" s="27">
        <v>145813438</v>
      </c>
      <c r="H7" s="27">
        <v>1379052</v>
      </c>
      <c r="I7" s="27">
        <v>946606</v>
      </c>
      <c r="J7" s="27">
        <v>148139096</v>
      </c>
      <c r="K7" s="27">
        <v>1110753</v>
      </c>
      <c r="L7" s="27">
        <v>3666000</v>
      </c>
      <c r="M7" s="27">
        <v>115194160</v>
      </c>
      <c r="N7" s="27">
        <v>119970913</v>
      </c>
      <c r="O7" s="27"/>
      <c r="P7" s="27"/>
      <c r="Q7" s="27"/>
      <c r="R7" s="27"/>
      <c r="S7" s="27"/>
      <c r="T7" s="27"/>
      <c r="U7" s="27"/>
      <c r="V7" s="27"/>
      <c r="W7" s="27">
        <v>268110009</v>
      </c>
      <c r="X7" s="27">
        <v>272495751</v>
      </c>
      <c r="Y7" s="27">
        <v>-4385742</v>
      </c>
      <c r="Z7" s="7">
        <v>-1.61</v>
      </c>
      <c r="AA7" s="25">
        <v>370416500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1036239</v>
      </c>
      <c r="D9" s="19">
        <f>SUM(D10:D14)</f>
        <v>0</v>
      </c>
      <c r="E9" s="20">
        <f t="shared" si="1"/>
        <v>1100000</v>
      </c>
      <c r="F9" s="21">
        <f t="shared" si="1"/>
        <v>1100000</v>
      </c>
      <c r="G9" s="21">
        <f t="shared" si="1"/>
        <v>111891</v>
      </c>
      <c r="H9" s="21">
        <f t="shared" si="1"/>
        <v>77365</v>
      </c>
      <c r="I9" s="21">
        <f t="shared" si="1"/>
        <v>55478</v>
      </c>
      <c r="J9" s="21">
        <f t="shared" si="1"/>
        <v>244734</v>
      </c>
      <c r="K9" s="21">
        <f t="shared" si="1"/>
        <v>77235</v>
      </c>
      <c r="L9" s="21">
        <f t="shared" si="1"/>
        <v>62856</v>
      </c>
      <c r="M9" s="21">
        <f t="shared" si="1"/>
        <v>45322</v>
      </c>
      <c r="N9" s="21">
        <f t="shared" si="1"/>
        <v>185413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430147</v>
      </c>
      <c r="X9" s="21">
        <f t="shared" si="1"/>
        <v>400000</v>
      </c>
      <c r="Y9" s="21">
        <f t="shared" si="1"/>
        <v>30147</v>
      </c>
      <c r="Z9" s="4">
        <f>+IF(X9&lt;&gt;0,+(Y9/X9)*100,0)</f>
        <v>7.5367500000000005</v>
      </c>
      <c r="AA9" s="19">
        <f>SUM(AA10:AA14)</f>
        <v>1100000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>
        <v>294150</v>
      </c>
      <c r="D12" s="22"/>
      <c r="E12" s="23">
        <v>350000</v>
      </c>
      <c r="F12" s="24">
        <v>350000</v>
      </c>
      <c r="G12" s="24">
        <v>10500</v>
      </c>
      <c r="H12" s="24"/>
      <c r="I12" s="24"/>
      <c r="J12" s="24">
        <v>10500</v>
      </c>
      <c r="K12" s="24">
        <v>6000</v>
      </c>
      <c r="L12" s="24">
        <v>4500</v>
      </c>
      <c r="M12" s="24">
        <v>9000</v>
      </c>
      <c r="N12" s="24">
        <v>19500</v>
      </c>
      <c r="O12" s="24"/>
      <c r="P12" s="24"/>
      <c r="Q12" s="24"/>
      <c r="R12" s="24"/>
      <c r="S12" s="24"/>
      <c r="T12" s="24"/>
      <c r="U12" s="24"/>
      <c r="V12" s="24"/>
      <c r="W12" s="24">
        <v>30000</v>
      </c>
      <c r="X12" s="24"/>
      <c r="Y12" s="24">
        <v>30000</v>
      </c>
      <c r="Z12" s="6">
        <v>0</v>
      </c>
      <c r="AA12" s="22">
        <v>350000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742089</v>
      </c>
      <c r="D14" s="25"/>
      <c r="E14" s="26">
        <v>750000</v>
      </c>
      <c r="F14" s="27">
        <v>750000</v>
      </c>
      <c r="G14" s="27">
        <v>101391</v>
      </c>
      <c r="H14" s="27">
        <v>77365</v>
      </c>
      <c r="I14" s="27">
        <v>55478</v>
      </c>
      <c r="J14" s="27">
        <v>234234</v>
      </c>
      <c r="K14" s="27">
        <v>71235</v>
      </c>
      <c r="L14" s="27">
        <v>58356</v>
      </c>
      <c r="M14" s="27">
        <v>36322</v>
      </c>
      <c r="N14" s="27">
        <v>165913</v>
      </c>
      <c r="O14" s="27"/>
      <c r="P14" s="27"/>
      <c r="Q14" s="27"/>
      <c r="R14" s="27"/>
      <c r="S14" s="27"/>
      <c r="T14" s="27"/>
      <c r="U14" s="27"/>
      <c r="V14" s="27"/>
      <c r="W14" s="27">
        <v>400147</v>
      </c>
      <c r="X14" s="27">
        <v>400000</v>
      </c>
      <c r="Y14" s="27">
        <v>147</v>
      </c>
      <c r="Z14" s="7">
        <v>0.04</v>
      </c>
      <c r="AA14" s="25">
        <v>750000</v>
      </c>
    </row>
    <row r="15" spans="1:27" ht="12.75">
      <c r="A15" s="2" t="s">
        <v>42</v>
      </c>
      <c r="B15" s="8"/>
      <c r="C15" s="19">
        <f aca="true" t="shared" si="2" ref="C15:Y15">SUM(C16:C18)</f>
        <v>4423304</v>
      </c>
      <c r="D15" s="19">
        <f>SUM(D16:D18)</f>
        <v>0</v>
      </c>
      <c r="E15" s="20">
        <f t="shared" si="2"/>
        <v>4046000</v>
      </c>
      <c r="F15" s="21">
        <f t="shared" si="2"/>
        <v>4046000</v>
      </c>
      <c r="G15" s="21">
        <f t="shared" si="2"/>
        <v>8696</v>
      </c>
      <c r="H15" s="21">
        <f t="shared" si="2"/>
        <v>0</v>
      </c>
      <c r="I15" s="21">
        <f t="shared" si="2"/>
        <v>1405878</v>
      </c>
      <c r="J15" s="21">
        <f t="shared" si="2"/>
        <v>1414574</v>
      </c>
      <c r="K15" s="21">
        <f t="shared" si="2"/>
        <v>13043</v>
      </c>
      <c r="L15" s="21">
        <f t="shared" si="2"/>
        <v>4348</v>
      </c>
      <c r="M15" s="21">
        <f t="shared" si="2"/>
        <v>0</v>
      </c>
      <c r="N15" s="21">
        <f t="shared" si="2"/>
        <v>17391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1431965</v>
      </c>
      <c r="X15" s="21">
        <f t="shared" si="2"/>
        <v>2737854</v>
      </c>
      <c r="Y15" s="21">
        <f t="shared" si="2"/>
        <v>-1305889</v>
      </c>
      <c r="Z15" s="4">
        <f>+IF(X15&lt;&gt;0,+(Y15/X15)*100,0)</f>
        <v>-47.6975397519371</v>
      </c>
      <c r="AA15" s="19">
        <f>SUM(AA16:AA18)</f>
        <v>4046000</v>
      </c>
    </row>
    <row r="16" spans="1:27" ht="12.75">
      <c r="A16" s="5" t="s">
        <v>43</v>
      </c>
      <c r="B16" s="3"/>
      <c r="C16" s="22">
        <v>4182000</v>
      </c>
      <c r="D16" s="22"/>
      <c r="E16" s="23">
        <v>3626000</v>
      </c>
      <c r="F16" s="24">
        <v>3626000</v>
      </c>
      <c r="G16" s="24"/>
      <c r="H16" s="24"/>
      <c r="I16" s="24">
        <v>1405878</v>
      </c>
      <c r="J16" s="24">
        <v>1405878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1405878</v>
      </c>
      <c r="X16" s="24">
        <v>2537854</v>
      </c>
      <c r="Y16" s="24">
        <v>-1131976</v>
      </c>
      <c r="Z16" s="6">
        <v>-44.6</v>
      </c>
      <c r="AA16" s="22">
        <v>3626000</v>
      </c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>
        <v>241304</v>
      </c>
      <c r="D18" s="22"/>
      <c r="E18" s="23">
        <v>420000</v>
      </c>
      <c r="F18" s="24">
        <v>420000</v>
      </c>
      <c r="G18" s="24">
        <v>8696</v>
      </c>
      <c r="H18" s="24"/>
      <c r="I18" s="24"/>
      <c r="J18" s="24">
        <v>8696</v>
      </c>
      <c r="K18" s="24">
        <v>13043</v>
      </c>
      <c r="L18" s="24">
        <v>4348</v>
      </c>
      <c r="M18" s="24"/>
      <c r="N18" s="24">
        <v>17391</v>
      </c>
      <c r="O18" s="24"/>
      <c r="P18" s="24"/>
      <c r="Q18" s="24"/>
      <c r="R18" s="24"/>
      <c r="S18" s="24"/>
      <c r="T18" s="24"/>
      <c r="U18" s="24"/>
      <c r="V18" s="24"/>
      <c r="W18" s="24">
        <v>26087</v>
      </c>
      <c r="X18" s="24">
        <v>200000</v>
      </c>
      <c r="Y18" s="24">
        <v>-173913</v>
      </c>
      <c r="Z18" s="6">
        <v>-86.96</v>
      </c>
      <c r="AA18" s="22">
        <v>420000</v>
      </c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391394400</v>
      </c>
      <c r="D25" s="44">
        <f>+D5+D9+D15+D19+D24</f>
        <v>0</v>
      </c>
      <c r="E25" s="45">
        <f t="shared" si="4"/>
        <v>375573100</v>
      </c>
      <c r="F25" s="46">
        <f t="shared" si="4"/>
        <v>375573100</v>
      </c>
      <c r="G25" s="46">
        <f t="shared" si="4"/>
        <v>145934025</v>
      </c>
      <c r="H25" s="46">
        <f t="shared" si="4"/>
        <v>1456547</v>
      </c>
      <c r="I25" s="46">
        <f t="shared" si="4"/>
        <v>2400307</v>
      </c>
      <c r="J25" s="46">
        <f t="shared" si="4"/>
        <v>149790879</v>
      </c>
      <c r="K25" s="46">
        <f t="shared" si="4"/>
        <v>1201161</v>
      </c>
      <c r="L25" s="46">
        <f t="shared" si="4"/>
        <v>3733247</v>
      </c>
      <c r="M25" s="46">
        <f t="shared" si="4"/>
        <v>115247354</v>
      </c>
      <c r="N25" s="46">
        <f t="shared" si="4"/>
        <v>120181762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269972641</v>
      </c>
      <c r="X25" s="46">
        <f t="shared" si="4"/>
        <v>275636605</v>
      </c>
      <c r="Y25" s="46">
        <f t="shared" si="4"/>
        <v>-5663964</v>
      </c>
      <c r="Z25" s="47">
        <f>+IF(X25&lt;&gt;0,+(Y25/X25)*100,0)</f>
        <v>-2.0548664064411906</v>
      </c>
      <c r="AA25" s="44">
        <f>+AA5+AA9+AA15+AA19+AA24</f>
        <v>375573100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131661807</v>
      </c>
      <c r="D28" s="19">
        <f>SUM(D29:D31)</f>
        <v>0</v>
      </c>
      <c r="E28" s="20">
        <f t="shared" si="5"/>
        <v>160626056</v>
      </c>
      <c r="F28" s="21">
        <f t="shared" si="5"/>
        <v>160896056</v>
      </c>
      <c r="G28" s="21">
        <f t="shared" si="5"/>
        <v>7613939</v>
      </c>
      <c r="H28" s="21">
        <f t="shared" si="5"/>
        <v>8721098</v>
      </c>
      <c r="I28" s="21">
        <f t="shared" si="5"/>
        <v>10998373</v>
      </c>
      <c r="J28" s="21">
        <f t="shared" si="5"/>
        <v>27333410</v>
      </c>
      <c r="K28" s="21">
        <f t="shared" si="5"/>
        <v>10354301</v>
      </c>
      <c r="L28" s="21">
        <f t="shared" si="5"/>
        <v>13544184</v>
      </c>
      <c r="M28" s="21">
        <f t="shared" si="5"/>
        <v>12029019</v>
      </c>
      <c r="N28" s="21">
        <f t="shared" si="5"/>
        <v>35927504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63260914</v>
      </c>
      <c r="X28" s="21">
        <f t="shared" si="5"/>
        <v>55710130</v>
      </c>
      <c r="Y28" s="21">
        <f t="shared" si="5"/>
        <v>7550784</v>
      </c>
      <c r="Z28" s="4">
        <f>+IF(X28&lt;&gt;0,+(Y28/X28)*100,0)</f>
        <v>13.553700197791677</v>
      </c>
      <c r="AA28" s="19">
        <f>SUM(AA29:AA31)</f>
        <v>160896056</v>
      </c>
    </row>
    <row r="29" spans="1:27" ht="12.75">
      <c r="A29" s="5" t="s">
        <v>33</v>
      </c>
      <c r="B29" s="3"/>
      <c r="C29" s="22">
        <v>57117099</v>
      </c>
      <c r="D29" s="22"/>
      <c r="E29" s="23">
        <v>36677302</v>
      </c>
      <c r="F29" s="24">
        <v>36677302</v>
      </c>
      <c r="G29" s="24">
        <v>2695510</v>
      </c>
      <c r="H29" s="24">
        <v>2894255</v>
      </c>
      <c r="I29" s="24">
        <v>3107888</v>
      </c>
      <c r="J29" s="24">
        <v>8697653</v>
      </c>
      <c r="K29" s="24">
        <v>3089638</v>
      </c>
      <c r="L29" s="24">
        <v>3823323</v>
      </c>
      <c r="M29" s="24">
        <v>2450508</v>
      </c>
      <c r="N29" s="24">
        <v>9363469</v>
      </c>
      <c r="O29" s="24"/>
      <c r="P29" s="24"/>
      <c r="Q29" s="24"/>
      <c r="R29" s="24"/>
      <c r="S29" s="24"/>
      <c r="T29" s="24"/>
      <c r="U29" s="24"/>
      <c r="V29" s="24"/>
      <c r="W29" s="24">
        <v>18061122</v>
      </c>
      <c r="X29" s="24">
        <v>11281679</v>
      </c>
      <c r="Y29" s="24">
        <v>6779443</v>
      </c>
      <c r="Z29" s="6">
        <v>60.09</v>
      </c>
      <c r="AA29" s="22">
        <v>36677302</v>
      </c>
    </row>
    <row r="30" spans="1:27" ht="12.75">
      <c r="A30" s="5" t="s">
        <v>34</v>
      </c>
      <c r="B30" s="3"/>
      <c r="C30" s="25">
        <v>27055497</v>
      </c>
      <c r="D30" s="25"/>
      <c r="E30" s="26">
        <v>111837679</v>
      </c>
      <c r="F30" s="27">
        <v>112107679</v>
      </c>
      <c r="G30" s="27">
        <v>1839601</v>
      </c>
      <c r="H30" s="27">
        <v>1576068</v>
      </c>
      <c r="I30" s="27">
        <v>3090593</v>
      </c>
      <c r="J30" s="27">
        <v>6506262</v>
      </c>
      <c r="K30" s="27">
        <v>2609141</v>
      </c>
      <c r="L30" s="27">
        <v>3178771</v>
      </c>
      <c r="M30" s="27">
        <v>3670071</v>
      </c>
      <c r="N30" s="27">
        <v>9457983</v>
      </c>
      <c r="O30" s="27"/>
      <c r="P30" s="27"/>
      <c r="Q30" s="27"/>
      <c r="R30" s="27"/>
      <c r="S30" s="27"/>
      <c r="T30" s="27"/>
      <c r="U30" s="27"/>
      <c r="V30" s="27"/>
      <c r="W30" s="27">
        <v>15964245</v>
      </c>
      <c r="X30" s="27">
        <v>40855405</v>
      </c>
      <c r="Y30" s="27">
        <v>-24891160</v>
      </c>
      <c r="Z30" s="7">
        <v>-60.93</v>
      </c>
      <c r="AA30" s="25">
        <v>112107679</v>
      </c>
    </row>
    <row r="31" spans="1:27" ht="12.75">
      <c r="A31" s="5" t="s">
        <v>35</v>
      </c>
      <c r="B31" s="3"/>
      <c r="C31" s="22">
        <v>47489211</v>
      </c>
      <c r="D31" s="22"/>
      <c r="E31" s="23">
        <v>12111075</v>
      </c>
      <c r="F31" s="24">
        <v>12111075</v>
      </c>
      <c r="G31" s="24">
        <v>3078828</v>
      </c>
      <c r="H31" s="24">
        <v>4250775</v>
      </c>
      <c r="I31" s="24">
        <v>4799892</v>
      </c>
      <c r="J31" s="24">
        <v>12129495</v>
      </c>
      <c r="K31" s="24">
        <v>4655522</v>
      </c>
      <c r="L31" s="24">
        <v>6542090</v>
      </c>
      <c r="M31" s="24">
        <v>5908440</v>
      </c>
      <c r="N31" s="24">
        <v>17106052</v>
      </c>
      <c r="O31" s="24"/>
      <c r="P31" s="24"/>
      <c r="Q31" s="24"/>
      <c r="R31" s="24"/>
      <c r="S31" s="24"/>
      <c r="T31" s="24"/>
      <c r="U31" s="24"/>
      <c r="V31" s="24"/>
      <c r="W31" s="24">
        <v>29235547</v>
      </c>
      <c r="X31" s="24">
        <v>3573046</v>
      </c>
      <c r="Y31" s="24">
        <v>25662501</v>
      </c>
      <c r="Z31" s="6">
        <v>718.22</v>
      </c>
      <c r="AA31" s="22">
        <v>12111075</v>
      </c>
    </row>
    <row r="32" spans="1:27" ht="12.75">
      <c r="A32" s="2" t="s">
        <v>36</v>
      </c>
      <c r="B32" s="3"/>
      <c r="C32" s="19">
        <f aca="true" t="shared" si="6" ref="C32:Y32">SUM(C33:C37)</f>
        <v>84733823</v>
      </c>
      <c r="D32" s="19">
        <f>SUM(D33:D37)</f>
        <v>0</v>
      </c>
      <c r="E32" s="20">
        <f t="shared" si="6"/>
        <v>96016061</v>
      </c>
      <c r="F32" s="21">
        <f t="shared" si="6"/>
        <v>96619741</v>
      </c>
      <c r="G32" s="21">
        <f t="shared" si="6"/>
        <v>5801184</v>
      </c>
      <c r="H32" s="21">
        <f t="shared" si="6"/>
        <v>5528444</v>
      </c>
      <c r="I32" s="21">
        <f t="shared" si="6"/>
        <v>7505098</v>
      </c>
      <c r="J32" s="21">
        <f t="shared" si="6"/>
        <v>18834726</v>
      </c>
      <c r="K32" s="21">
        <f t="shared" si="6"/>
        <v>6823545</v>
      </c>
      <c r="L32" s="21">
        <f t="shared" si="6"/>
        <v>11036448</v>
      </c>
      <c r="M32" s="21">
        <f t="shared" si="6"/>
        <v>7755417</v>
      </c>
      <c r="N32" s="21">
        <f t="shared" si="6"/>
        <v>25615410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44450136</v>
      </c>
      <c r="X32" s="21">
        <f t="shared" si="6"/>
        <v>45897280</v>
      </c>
      <c r="Y32" s="21">
        <f t="shared" si="6"/>
        <v>-1447144</v>
      </c>
      <c r="Z32" s="4">
        <f>+IF(X32&lt;&gt;0,+(Y32/X32)*100,0)</f>
        <v>-3.153006016914292</v>
      </c>
      <c r="AA32" s="19">
        <f>SUM(AA33:AA37)</f>
        <v>96619741</v>
      </c>
    </row>
    <row r="33" spans="1:27" ht="12.75">
      <c r="A33" s="5" t="s">
        <v>37</v>
      </c>
      <c r="B33" s="3"/>
      <c r="C33" s="22">
        <v>17028386</v>
      </c>
      <c r="D33" s="22"/>
      <c r="E33" s="23">
        <v>31498368</v>
      </c>
      <c r="F33" s="24">
        <v>31498368</v>
      </c>
      <c r="G33" s="24">
        <v>832075</v>
      </c>
      <c r="H33" s="24">
        <v>1050608</v>
      </c>
      <c r="I33" s="24">
        <v>1912094</v>
      </c>
      <c r="J33" s="24">
        <v>3794777</v>
      </c>
      <c r="K33" s="24">
        <v>1656943</v>
      </c>
      <c r="L33" s="24">
        <v>2017383</v>
      </c>
      <c r="M33" s="24">
        <v>2146178</v>
      </c>
      <c r="N33" s="24">
        <v>5820504</v>
      </c>
      <c r="O33" s="24"/>
      <c r="P33" s="24"/>
      <c r="Q33" s="24"/>
      <c r="R33" s="24"/>
      <c r="S33" s="24"/>
      <c r="T33" s="24"/>
      <c r="U33" s="24"/>
      <c r="V33" s="24"/>
      <c r="W33" s="24">
        <v>9615281</v>
      </c>
      <c r="X33" s="24">
        <v>13655781</v>
      </c>
      <c r="Y33" s="24">
        <v>-4040500</v>
      </c>
      <c r="Z33" s="6">
        <v>-29.59</v>
      </c>
      <c r="AA33" s="22">
        <v>31498368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>
        <v>42028065</v>
      </c>
      <c r="D35" s="22"/>
      <c r="E35" s="23">
        <v>35771651</v>
      </c>
      <c r="F35" s="24">
        <v>35771651</v>
      </c>
      <c r="G35" s="24">
        <v>3120622</v>
      </c>
      <c r="H35" s="24">
        <v>2767337</v>
      </c>
      <c r="I35" s="24">
        <v>3185077</v>
      </c>
      <c r="J35" s="24">
        <v>9073036</v>
      </c>
      <c r="K35" s="24">
        <v>2917588</v>
      </c>
      <c r="L35" s="24">
        <v>6886177</v>
      </c>
      <c r="M35" s="24">
        <v>3669921</v>
      </c>
      <c r="N35" s="24">
        <v>13473686</v>
      </c>
      <c r="O35" s="24"/>
      <c r="P35" s="24"/>
      <c r="Q35" s="24"/>
      <c r="R35" s="24"/>
      <c r="S35" s="24"/>
      <c r="T35" s="24"/>
      <c r="U35" s="24"/>
      <c r="V35" s="24"/>
      <c r="W35" s="24">
        <v>22546722</v>
      </c>
      <c r="X35" s="24">
        <v>18170009</v>
      </c>
      <c r="Y35" s="24">
        <v>4376713</v>
      </c>
      <c r="Z35" s="6">
        <v>24.09</v>
      </c>
      <c r="AA35" s="22">
        <v>35771651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25677372</v>
      </c>
      <c r="D37" s="25"/>
      <c r="E37" s="26">
        <v>28746042</v>
      </c>
      <c r="F37" s="27">
        <v>29349722</v>
      </c>
      <c r="G37" s="27">
        <v>1848487</v>
      </c>
      <c r="H37" s="27">
        <v>1710499</v>
      </c>
      <c r="I37" s="27">
        <v>2407927</v>
      </c>
      <c r="J37" s="27">
        <v>5966913</v>
      </c>
      <c r="K37" s="27">
        <v>2249014</v>
      </c>
      <c r="L37" s="27">
        <v>2132888</v>
      </c>
      <c r="M37" s="27">
        <v>1939318</v>
      </c>
      <c r="N37" s="27">
        <v>6321220</v>
      </c>
      <c r="O37" s="27"/>
      <c r="P37" s="27"/>
      <c r="Q37" s="27"/>
      <c r="R37" s="27"/>
      <c r="S37" s="27"/>
      <c r="T37" s="27"/>
      <c r="U37" s="27"/>
      <c r="V37" s="27"/>
      <c r="W37" s="27">
        <v>12288133</v>
      </c>
      <c r="X37" s="27">
        <v>14071490</v>
      </c>
      <c r="Y37" s="27">
        <v>-1783357</v>
      </c>
      <c r="Z37" s="7">
        <v>-12.67</v>
      </c>
      <c r="AA37" s="25">
        <v>29349722</v>
      </c>
    </row>
    <row r="38" spans="1:27" ht="12.75">
      <c r="A38" s="2" t="s">
        <v>42</v>
      </c>
      <c r="B38" s="8"/>
      <c r="C38" s="19">
        <f aca="true" t="shared" si="7" ref="C38:Y38">SUM(C39:C41)</f>
        <v>181251913</v>
      </c>
      <c r="D38" s="19">
        <f>SUM(D39:D41)</f>
        <v>0</v>
      </c>
      <c r="E38" s="20">
        <f t="shared" si="7"/>
        <v>187284026</v>
      </c>
      <c r="F38" s="21">
        <f t="shared" si="7"/>
        <v>189272133</v>
      </c>
      <c r="G38" s="21">
        <f t="shared" si="7"/>
        <v>6938198</v>
      </c>
      <c r="H38" s="21">
        <f t="shared" si="7"/>
        <v>12173277</v>
      </c>
      <c r="I38" s="21">
        <f t="shared" si="7"/>
        <v>8936000</v>
      </c>
      <c r="J38" s="21">
        <f t="shared" si="7"/>
        <v>28047475</v>
      </c>
      <c r="K38" s="21">
        <f t="shared" si="7"/>
        <v>7082146</v>
      </c>
      <c r="L38" s="21">
        <f t="shared" si="7"/>
        <v>9171106</v>
      </c>
      <c r="M38" s="21">
        <f t="shared" si="7"/>
        <v>18964011</v>
      </c>
      <c r="N38" s="21">
        <f t="shared" si="7"/>
        <v>35217263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63264738</v>
      </c>
      <c r="X38" s="21">
        <f t="shared" si="7"/>
        <v>77511422</v>
      </c>
      <c r="Y38" s="21">
        <f t="shared" si="7"/>
        <v>-14246684</v>
      </c>
      <c r="Z38" s="4">
        <f>+IF(X38&lt;&gt;0,+(Y38/X38)*100,0)</f>
        <v>-18.380109192165254</v>
      </c>
      <c r="AA38" s="19">
        <f>SUM(AA39:AA41)</f>
        <v>189272133</v>
      </c>
    </row>
    <row r="39" spans="1:27" ht="12.75">
      <c r="A39" s="5" t="s">
        <v>43</v>
      </c>
      <c r="B39" s="3"/>
      <c r="C39" s="22">
        <v>35395949</v>
      </c>
      <c r="D39" s="22"/>
      <c r="E39" s="23">
        <v>185072930</v>
      </c>
      <c r="F39" s="24">
        <v>186874037</v>
      </c>
      <c r="G39" s="24">
        <v>6738602</v>
      </c>
      <c r="H39" s="24">
        <v>12117277</v>
      </c>
      <c r="I39" s="24">
        <v>8702212</v>
      </c>
      <c r="J39" s="24">
        <v>27558091</v>
      </c>
      <c r="K39" s="24">
        <v>6852497</v>
      </c>
      <c r="L39" s="24">
        <v>8996580</v>
      </c>
      <c r="M39" s="24">
        <v>18612327</v>
      </c>
      <c r="N39" s="24">
        <v>34461404</v>
      </c>
      <c r="O39" s="24"/>
      <c r="P39" s="24"/>
      <c r="Q39" s="24"/>
      <c r="R39" s="24"/>
      <c r="S39" s="24"/>
      <c r="T39" s="24"/>
      <c r="U39" s="24"/>
      <c r="V39" s="24"/>
      <c r="W39" s="24">
        <v>62019495</v>
      </c>
      <c r="X39" s="24">
        <v>76380636</v>
      </c>
      <c r="Y39" s="24">
        <v>-14361141</v>
      </c>
      <c r="Z39" s="6">
        <v>-18.8</v>
      </c>
      <c r="AA39" s="22">
        <v>186874037</v>
      </c>
    </row>
    <row r="40" spans="1:27" ht="12.75">
      <c r="A40" s="5" t="s">
        <v>44</v>
      </c>
      <c r="B40" s="3"/>
      <c r="C40" s="22">
        <v>143659250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2.75">
      <c r="A41" s="5" t="s">
        <v>45</v>
      </c>
      <c r="B41" s="3"/>
      <c r="C41" s="22">
        <v>2196714</v>
      </c>
      <c r="D41" s="22"/>
      <c r="E41" s="23">
        <v>2211096</v>
      </c>
      <c r="F41" s="24">
        <v>2398096</v>
      </c>
      <c r="G41" s="24">
        <v>199596</v>
      </c>
      <c r="H41" s="24">
        <v>56000</v>
      </c>
      <c r="I41" s="24">
        <v>233788</v>
      </c>
      <c r="J41" s="24">
        <v>489384</v>
      </c>
      <c r="K41" s="24">
        <v>229649</v>
      </c>
      <c r="L41" s="24">
        <v>174526</v>
      </c>
      <c r="M41" s="24">
        <v>351684</v>
      </c>
      <c r="N41" s="24">
        <v>755859</v>
      </c>
      <c r="O41" s="24"/>
      <c r="P41" s="24"/>
      <c r="Q41" s="24"/>
      <c r="R41" s="24"/>
      <c r="S41" s="24"/>
      <c r="T41" s="24"/>
      <c r="U41" s="24"/>
      <c r="V41" s="24"/>
      <c r="W41" s="24">
        <v>1245243</v>
      </c>
      <c r="X41" s="24">
        <v>1130786</v>
      </c>
      <c r="Y41" s="24">
        <v>114457</v>
      </c>
      <c r="Z41" s="6">
        <v>10.12</v>
      </c>
      <c r="AA41" s="22">
        <v>2398096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>
        <v>4348475</v>
      </c>
      <c r="D47" s="19"/>
      <c r="E47" s="20">
        <v>1297072</v>
      </c>
      <c r="F47" s="21">
        <v>1297072</v>
      </c>
      <c r="G47" s="21"/>
      <c r="H47" s="21"/>
      <c r="I47" s="21">
        <v>4792</v>
      </c>
      <c r="J47" s="21">
        <v>4792</v>
      </c>
      <c r="K47" s="21">
        <v>65514</v>
      </c>
      <c r="L47" s="21">
        <v>205375</v>
      </c>
      <c r="M47" s="21">
        <v>3843</v>
      </c>
      <c r="N47" s="21">
        <v>274732</v>
      </c>
      <c r="O47" s="21"/>
      <c r="P47" s="21"/>
      <c r="Q47" s="21"/>
      <c r="R47" s="21"/>
      <c r="S47" s="21"/>
      <c r="T47" s="21"/>
      <c r="U47" s="21"/>
      <c r="V47" s="21"/>
      <c r="W47" s="21">
        <v>279524</v>
      </c>
      <c r="X47" s="21">
        <v>637222</v>
      </c>
      <c r="Y47" s="21">
        <v>-357698</v>
      </c>
      <c r="Z47" s="4">
        <v>-56.13</v>
      </c>
      <c r="AA47" s="19">
        <v>1297072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401996018</v>
      </c>
      <c r="D48" s="44">
        <f>+D28+D32+D38+D42+D47</f>
        <v>0</v>
      </c>
      <c r="E48" s="45">
        <f t="shared" si="9"/>
        <v>445223215</v>
      </c>
      <c r="F48" s="46">
        <f t="shared" si="9"/>
        <v>448085002</v>
      </c>
      <c r="G48" s="46">
        <f t="shared" si="9"/>
        <v>20353321</v>
      </c>
      <c r="H48" s="46">
        <f t="shared" si="9"/>
        <v>26422819</v>
      </c>
      <c r="I48" s="46">
        <f t="shared" si="9"/>
        <v>27444263</v>
      </c>
      <c r="J48" s="46">
        <f t="shared" si="9"/>
        <v>74220403</v>
      </c>
      <c r="K48" s="46">
        <f t="shared" si="9"/>
        <v>24325506</v>
      </c>
      <c r="L48" s="46">
        <f t="shared" si="9"/>
        <v>33957113</v>
      </c>
      <c r="M48" s="46">
        <f t="shared" si="9"/>
        <v>38752290</v>
      </c>
      <c r="N48" s="46">
        <f t="shared" si="9"/>
        <v>97034909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171255312</v>
      </c>
      <c r="X48" s="46">
        <f t="shared" si="9"/>
        <v>179756054</v>
      </c>
      <c r="Y48" s="46">
        <f t="shared" si="9"/>
        <v>-8500742</v>
      </c>
      <c r="Z48" s="47">
        <f>+IF(X48&lt;&gt;0,+(Y48/X48)*100,0)</f>
        <v>-4.729043506929675</v>
      </c>
      <c r="AA48" s="44">
        <f>+AA28+AA32+AA38+AA42+AA47</f>
        <v>448085002</v>
      </c>
    </row>
    <row r="49" spans="1:27" ht="12.75">
      <c r="A49" s="14" t="s">
        <v>58</v>
      </c>
      <c r="B49" s="15"/>
      <c r="C49" s="48">
        <f aca="true" t="shared" si="10" ref="C49:Y49">+C25-C48</f>
        <v>-10601618</v>
      </c>
      <c r="D49" s="48">
        <f>+D25-D48</f>
        <v>0</v>
      </c>
      <c r="E49" s="49">
        <f t="shared" si="10"/>
        <v>-69650115</v>
      </c>
      <c r="F49" s="50">
        <f t="shared" si="10"/>
        <v>-72511902</v>
      </c>
      <c r="G49" s="50">
        <f t="shared" si="10"/>
        <v>125580704</v>
      </c>
      <c r="H49" s="50">
        <f t="shared" si="10"/>
        <v>-24966272</v>
      </c>
      <c r="I49" s="50">
        <f t="shared" si="10"/>
        <v>-25043956</v>
      </c>
      <c r="J49" s="50">
        <f t="shared" si="10"/>
        <v>75570476</v>
      </c>
      <c r="K49" s="50">
        <f t="shared" si="10"/>
        <v>-23124345</v>
      </c>
      <c r="L49" s="50">
        <f t="shared" si="10"/>
        <v>-30223866</v>
      </c>
      <c r="M49" s="50">
        <f t="shared" si="10"/>
        <v>76495064</v>
      </c>
      <c r="N49" s="50">
        <f t="shared" si="10"/>
        <v>23146853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98717329</v>
      </c>
      <c r="X49" s="50">
        <f>IF(F25=F48,0,X25-X48)</f>
        <v>95880551</v>
      </c>
      <c r="Y49" s="50">
        <f t="shared" si="10"/>
        <v>2836778</v>
      </c>
      <c r="Z49" s="51">
        <f>+IF(X49&lt;&gt;0,+(Y49/X49)*100,0)</f>
        <v>2.9586584248978713</v>
      </c>
      <c r="AA49" s="48">
        <f>+AA25-AA48</f>
        <v>-72511902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278883516</v>
      </c>
      <c r="D5" s="19">
        <f>SUM(D6:D8)</f>
        <v>0</v>
      </c>
      <c r="E5" s="20">
        <f t="shared" si="0"/>
        <v>321025730</v>
      </c>
      <c r="F5" s="21">
        <f t="shared" si="0"/>
        <v>321025730</v>
      </c>
      <c r="G5" s="21">
        <f t="shared" si="0"/>
        <v>66912162</v>
      </c>
      <c r="H5" s="21">
        <f t="shared" si="0"/>
        <v>28711959</v>
      </c>
      <c r="I5" s="21">
        <f t="shared" si="0"/>
        <v>22632736</v>
      </c>
      <c r="J5" s="21">
        <f t="shared" si="0"/>
        <v>118256857</v>
      </c>
      <c r="K5" s="21">
        <f t="shared" si="0"/>
        <v>11147783</v>
      </c>
      <c r="L5" s="21">
        <f t="shared" si="0"/>
        <v>4689698</v>
      </c>
      <c r="M5" s="21">
        <f t="shared" si="0"/>
        <v>53567290</v>
      </c>
      <c r="N5" s="21">
        <f t="shared" si="0"/>
        <v>69404771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187661628</v>
      </c>
      <c r="X5" s="21">
        <f t="shared" si="0"/>
        <v>160513002</v>
      </c>
      <c r="Y5" s="21">
        <f t="shared" si="0"/>
        <v>27148626</v>
      </c>
      <c r="Z5" s="4">
        <f>+IF(X5&lt;&gt;0,+(Y5/X5)*100,0)</f>
        <v>16.913661611038837</v>
      </c>
      <c r="AA5" s="19">
        <f>SUM(AA6:AA8)</f>
        <v>321025730</v>
      </c>
    </row>
    <row r="6" spans="1:27" ht="12.75">
      <c r="A6" s="5" t="s">
        <v>33</v>
      </c>
      <c r="B6" s="3"/>
      <c r="C6" s="22">
        <v>139906651</v>
      </c>
      <c r="D6" s="22"/>
      <c r="E6" s="23">
        <v>134558324</v>
      </c>
      <c r="F6" s="24">
        <v>134558324</v>
      </c>
      <c r="G6" s="24">
        <v>55279120</v>
      </c>
      <c r="H6" s="24">
        <v>484390</v>
      </c>
      <c r="I6" s="24"/>
      <c r="J6" s="24">
        <v>55763510</v>
      </c>
      <c r="K6" s="24">
        <v>251172</v>
      </c>
      <c r="L6" s="24">
        <v>868000</v>
      </c>
      <c r="M6" s="24">
        <v>44209000</v>
      </c>
      <c r="N6" s="24">
        <v>45328172</v>
      </c>
      <c r="O6" s="24"/>
      <c r="P6" s="24"/>
      <c r="Q6" s="24"/>
      <c r="R6" s="24"/>
      <c r="S6" s="24"/>
      <c r="T6" s="24"/>
      <c r="U6" s="24"/>
      <c r="V6" s="24"/>
      <c r="W6" s="24">
        <v>101091682</v>
      </c>
      <c r="X6" s="24">
        <v>67279002</v>
      </c>
      <c r="Y6" s="24">
        <v>33812680</v>
      </c>
      <c r="Z6" s="6">
        <v>50.26</v>
      </c>
      <c r="AA6" s="22">
        <v>134558324</v>
      </c>
    </row>
    <row r="7" spans="1:27" ht="12.75">
      <c r="A7" s="5" t="s">
        <v>34</v>
      </c>
      <c r="B7" s="3"/>
      <c r="C7" s="25">
        <v>135986895</v>
      </c>
      <c r="D7" s="25"/>
      <c r="E7" s="26">
        <v>186467406</v>
      </c>
      <c r="F7" s="27">
        <v>186467406</v>
      </c>
      <c r="G7" s="27">
        <v>11395192</v>
      </c>
      <c r="H7" s="27">
        <v>27949562</v>
      </c>
      <c r="I7" s="27">
        <v>22574078</v>
      </c>
      <c r="J7" s="27">
        <v>61918832</v>
      </c>
      <c r="K7" s="27">
        <v>10780851</v>
      </c>
      <c r="L7" s="27">
        <v>3195448</v>
      </c>
      <c r="M7" s="27">
        <v>9304603</v>
      </c>
      <c r="N7" s="27">
        <v>23280902</v>
      </c>
      <c r="O7" s="27"/>
      <c r="P7" s="27"/>
      <c r="Q7" s="27"/>
      <c r="R7" s="27"/>
      <c r="S7" s="27"/>
      <c r="T7" s="27"/>
      <c r="U7" s="27"/>
      <c r="V7" s="27"/>
      <c r="W7" s="27">
        <v>85199734</v>
      </c>
      <c r="X7" s="27">
        <v>93234000</v>
      </c>
      <c r="Y7" s="27">
        <v>-8034266</v>
      </c>
      <c r="Z7" s="7">
        <v>-8.62</v>
      </c>
      <c r="AA7" s="25">
        <v>186467406</v>
      </c>
    </row>
    <row r="8" spans="1:27" ht="12.75">
      <c r="A8" s="5" t="s">
        <v>35</v>
      </c>
      <c r="B8" s="3"/>
      <c r="C8" s="22">
        <v>2989970</v>
      </c>
      <c r="D8" s="22"/>
      <c r="E8" s="23"/>
      <c r="F8" s="24"/>
      <c r="G8" s="24">
        <v>237850</v>
      </c>
      <c r="H8" s="24">
        <v>278007</v>
      </c>
      <c r="I8" s="24">
        <v>58658</v>
      </c>
      <c r="J8" s="24">
        <v>574515</v>
      </c>
      <c r="K8" s="24">
        <v>115760</v>
      </c>
      <c r="L8" s="24">
        <v>626250</v>
      </c>
      <c r="M8" s="24">
        <v>53687</v>
      </c>
      <c r="N8" s="24">
        <v>795697</v>
      </c>
      <c r="O8" s="24"/>
      <c r="P8" s="24"/>
      <c r="Q8" s="24"/>
      <c r="R8" s="24"/>
      <c r="S8" s="24"/>
      <c r="T8" s="24"/>
      <c r="U8" s="24"/>
      <c r="V8" s="24"/>
      <c r="W8" s="24">
        <v>1370212</v>
      </c>
      <c r="X8" s="24"/>
      <c r="Y8" s="24">
        <v>1370212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3809781</v>
      </c>
      <c r="D9" s="19">
        <f>SUM(D10:D14)</f>
        <v>0</v>
      </c>
      <c r="E9" s="20">
        <f t="shared" si="1"/>
        <v>10196000</v>
      </c>
      <c r="F9" s="21">
        <f t="shared" si="1"/>
        <v>10196000</v>
      </c>
      <c r="G9" s="21">
        <f t="shared" si="1"/>
        <v>100935</v>
      </c>
      <c r="H9" s="21">
        <f t="shared" si="1"/>
        <v>67370</v>
      </c>
      <c r="I9" s="21">
        <f t="shared" si="1"/>
        <v>115973</v>
      </c>
      <c r="J9" s="21">
        <f t="shared" si="1"/>
        <v>284278</v>
      </c>
      <c r="K9" s="21">
        <f t="shared" si="1"/>
        <v>72773</v>
      </c>
      <c r="L9" s="21">
        <f t="shared" si="1"/>
        <v>752102</v>
      </c>
      <c r="M9" s="21">
        <f t="shared" si="1"/>
        <v>105690</v>
      </c>
      <c r="N9" s="21">
        <f t="shared" si="1"/>
        <v>930565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1214843</v>
      </c>
      <c r="X9" s="21">
        <f t="shared" si="1"/>
        <v>5098002</v>
      </c>
      <c r="Y9" s="21">
        <f t="shared" si="1"/>
        <v>-3883159</v>
      </c>
      <c r="Z9" s="4">
        <f>+IF(X9&lt;&gt;0,+(Y9/X9)*100,0)</f>
        <v>-76.17021335024975</v>
      </c>
      <c r="AA9" s="19">
        <f>SUM(AA10:AA14)</f>
        <v>10196000</v>
      </c>
    </row>
    <row r="10" spans="1:27" ht="12.75">
      <c r="A10" s="5" t="s">
        <v>37</v>
      </c>
      <c r="B10" s="3"/>
      <c r="C10" s="22">
        <v>126731</v>
      </c>
      <c r="D10" s="22"/>
      <c r="E10" s="23">
        <v>696000</v>
      </c>
      <c r="F10" s="24">
        <v>696000</v>
      </c>
      <c r="G10" s="24">
        <v>16349</v>
      </c>
      <c r="H10" s="24">
        <v>24393</v>
      </c>
      <c r="I10" s="24">
        <v>14121</v>
      </c>
      <c r="J10" s="24">
        <v>54863</v>
      </c>
      <c r="K10" s="24">
        <v>16536</v>
      </c>
      <c r="L10" s="24">
        <v>559250</v>
      </c>
      <c r="M10" s="24">
        <v>1055</v>
      </c>
      <c r="N10" s="24">
        <v>576841</v>
      </c>
      <c r="O10" s="24"/>
      <c r="P10" s="24"/>
      <c r="Q10" s="24"/>
      <c r="R10" s="24"/>
      <c r="S10" s="24"/>
      <c r="T10" s="24"/>
      <c r="U10" s="24"/>
      <c r="V10" s="24"/>
      <c r="W10" s="24">
        <v>631704</v>
      </c>
      <c r="X10" s="24">
        <v>348000</v>
      </c>
      <c r="Y10" s="24">
        <v>283704</v>
      </c>
      <c r="Z10" s="6">
        <v>81.52</v>
      </c>
      <c r="AA10" s="22">
        <v>696000</v>
      </c>
    </row>
    <row r="11" spans="1:27" ht="12.75">
      <c r="A11" s="5" t="s">
        <v>38</v>
      </c>
      <c r="B11" s="3"/>
      <c r="C11" s="22"/>
      <c r="D11" s="22"/>
      <c r="E11" s="23">
        <v>9000000</v>
      </c>
      <c r="F11" s="24">
        <v>9000000</v>
      </c>
      <c r="G11" s="24">
        <v>2385</v>
      </c>
      <c r="H11" s="24">
        <v>1174</v>
      </c>
      <c r="I11" s="24">
        <v>425</v>
      </c>
      <c r="J11" s="24">
        <v>3984</v>
      </c>
      <c r="K11" s="24">
        <v>225</v>
      </c>
      <c r="L11" s="24">
        <v>425</v>
      </c>
      <c r="M11" s="24">
        <v>2227</v>
      </c>
      <c r="N11" s="24">
        <v>2877</v>
      </c>
      <c r="O11" s="24"/>
      <c r="P11" s="24"/>
      <c r="Q11" s="24"/>
      <c r="R11" s="24"/>
      <c r="S11" s="24"/>
      <c r="T11" s="24"/>
      <c r="U11" s="24"/>
      <c r="V11" s="24"/>
      <c r="W11" s="24">
        <v>6861</v>
      </c>
      <c r="X11" s="24">
        <v>4500000</v>
      </c>
      <c r="Y11" s="24">
        <v>-4493139</v>
      </c>
      <c r="Z11" s="6">
        <v>-99.85</v>
      </c>
      <c r="AA11" s="22">
        <v>9000000</v>
      </c>
    </row>
    <row r="12" spans="1:27" ht="12.75">
      <c r="A12" s="5" t="s">
        <v>39</v>
      </c>
      <c r="B12" s="3"/>
      <c r="C12" s="22">
        <v>3245650</v>
      </c>
      <c r="D12" s="22"/>
      <c r="E12" s="23">
        <v>500000</v>
      </c>
      <c r="F12" s="24">
        <v>500000</v>
      </c>
      <c r="G12" s="24">
        <v>82000</v>
      </c>
      <c r="H12" s="24">
        <v>34360</v>
      </c>
      <c r="I12" s="24">
        <v>42175</v>
      </c>
      <c r="J12" s="24">
        <v>158535</v>
      </c>
      <c r="K12" s="24">
        <v>56012</v>
      </c>
      <c r="L12" s="24">
        <v>133175</v>
      </c>
      <c r="M12" s="24">
        <v>40550</v>
      </c>
      <c r="N12" s="24">
        <v>229737</v>
      </c>
      <c r="O12" s="24"/>
      <c r="P12" s="24"/>
      <c r="Q12" s="24"/>
      <c r="R12" s="24"/>
      <c r="S12" s="24"/>
      <c r="T12" s="24"/>
      <c r="U12" s="24"/>
      <c r="V12" s="24"/>
      <c r="W12" s="24">
        <v>388272</v>
      </c>
      <c r="X12" s="24">
        <v>250002</v>
      </c>
      <c r="Y12" s="24">
        <v>138270</v>
      </c>
      <c r="Z12" s="6">
        <v>55.31</v>
      </c>
      <c r="AA12" s="22">
        <v>500000</v>
      </c>
    </row>
    <row r="13" spans="1:27" ht="12.75">
      <c r="A13" s="5" t="s">
        <v>40</v>
      </c>
      <c r="B13" s="3"/>
      <c r="C13" s="22">
        <v>437400</v>
      </c>
      <c r="D13" s="22"/>
      <c r="E13" s="23"/>
      <c r="F13" s="24"/>
      <c r="G13" s="24">
        <v>201</v>
      </c>
      <c r="H13" s="24">
        <v>7443</v>
      </c>
      <c r="I13" s="24">
        <v>59252</v>
      </c>
      <c r="J13" s="24">
        <v>66896</v>
      </c>
      <c r="K13" s="24"/>
      <c r="L13" s="24">
        <v>59252</v>
      </c>
      <c r="M13" s="24">
        <v>61858</v>
      </c>
      <c r="N13" s="24">
        <v>121110</v>
      </c>
      <c r="O13" s="24"/>
      <c r="P13" s="24"/>
      <c r="Q13" s="24"/>
      <c r="R13" s="24"/>
      <c r="S13" s="24"/>
      <c r="T13" s="24"/>
      <c r="U13" s="24"/>
      <c r="V13" s="24"/>
      <c r="W13" s="24">
        <v>188006</v>
      </c>
      <c r="X13" s="24"/>
      <c r="Y13" s="24">
        <v>188006</v>
      </c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48856578</v>
      </c>
      <c r="D15" s="19">
        <f>SUM(D16:D18)</f>
        <v>0</v>
      </c>
      <c r="E15" s="20">
        <f t="shared" si="2"/>
        <v>78530541</v>
      </c>
      <c r="F15" s="21">
        <f t="shared" si="2"/>
        <v>78530541</v>
      </c>
      <c r="G15" s="21">
        <f t="shared" si="2"/>
        <v>27338812</v>
      </c>
      <c r="H15" s="21">
        <f t="shared" si="2"/>
        <v>873635</v>
      </c>
      <c r="I15" s="21">
        <f t="shared" si="2"/>
        <v>3657</v>
      </c>
      <c r="J15" s="21">
        <f t="shared" si="2"/>
        <v>28216104</v>
      </c>
      <c r="K15" s="21">
        <f t="shared" si="2"/>
        <v>44023</v>
      </c>
      <c r="L15" s="21">
        <f t="shared" si="2"/>
        <v>100</v>
      </c>
      <c r="M15" s="21">
        <f t="shared" si="2"/>
        <v>3090</v>
      </c>
      <c r="N15" s="21">
        <f t="shared" si="2"/>
        <v>47213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28263317</v>
      </c>
      <c r="X15" s="21">
        <f t="shared" si="2"/>
        <v>39265002</v>
      </c>
      <c r="Y15" s="21">
        <f t="shared" si="2"/>
        <v>-11001685</v>
      </c>
      <c r="Z15" s="4">
        <f>+IF(X15&lt;&gt;0,+(Y15/X15)*100,0)</f>
        <v>-28.01906135137851</v>
      </c>
      <c r="AA15" s="19">
        <f>SUM(AA16:AA18)</f>
        <v>78530541</v>
      </c>
    </row>
    <row r="16" spans="1:27" ht="12.75">
      <c r="A16" s="5" t="s">
        <v>43</v>
      </c>
      <c r="B16" s="3"/>
      <c r="C16" s="22">
        <v>677577</v>
      </c>
      <c r="D16" s="22"/>
      <c r="E16" s="23">
        <v>78530541</v>
      </c>
      <c r="F16" s="24">
        <v>78530541</v>
      </c>
      <c r="G16" s="24">
        <v>27338812</v>
      </c>
      <c r="H16" s="24">
        <v>873635</v>
      </c>
      <c r="I16" s="24">
        <v>3557</v>
      </c>
      <c r="J16" s="24">
        <v>28216004</v>
      </c>
      <c r="K16" s="24">
        <v>44023</v>
      </c>
      <c r="L16" s="24"/>
      <c r="M16" s="24">
        <v>3090</v>
      </c>
      <c r="N16" s="24">
        <v>47113</v>
      </c>
      <c r="O16" s="24"/>
      <c r="P16" s="24"/>
      <c r="Q16" s="24"/>
      <c r="R16" s="24"/>
      <c r="S16" s="24"/>
      <c r="T16" s="24"/>
      <c r="U16" s="24"/>
      <c r="V16" s="24"/>
      <c r="W16" s="24">
        <v>28263117</v>
      </c>
      <c r="X16" s="24">
        <v>39265002</v>
      </c>
      <c r="Y16" s="24">
        <v>-11001885</v>
      </c>
      <c r="Z16" s="6">
        <v>-28.02</v>
      </c>
      <c r="AA16" s="22">
        <v>78530541</v>
      </c>
    </row>
    <row r="17" spans="1:27" ht="12.75">
      <c r="A17" s="5" t="s">
        <v>44</v>
      </c>
      <c r="B17" s="3"/>
      <c r="C17" s="22">
        <v>48179001</v>
      </c>
      <c r="D17" s="22"/>
      <c r="E17" s="23"/>
      <c r="F17" s="24"/>
      <c r="G17" s="24"/>
      <c r="H17" s="24"/>
      <c r="I17" s="24">
        <v>100</v>
      </c>
      <c r="J17" s="24">
        <v>100</v>
      </c>
      <c r="K17" s="24"/>
      <c r="L17" s="24">
        <v>100</v>
      </c>
      <c r="M17" s="24"/>
      <c r="N17" s="24">
        <v>100</v>
      </c>
      <c r="O17" s="24"/>
      <c r="P17" s="24"/>
      <c r="Q17" s="24"/>
      <c r="R17" s="24"/>
      <c r="S17" s="24"/>
      <c r="T17" s="24"/>
      <c r="U17" s="24"/>
      <c r="V17" s="24"/>
      <c r="W17" s="24">
        <v>200</v>
      </c>
      <c r="X17" s="24"/>
      <c r="Y17" s="24">
        <v>200</v>
      </c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231267305</v>
      </c>
      <c r="D19" s="19">
        <f>SUM(D20:D23)</f>
        <v>0</v>
      </c>
      <c r="E19" s="20">
        <f t="shared" si="3"/>
        <v>289579000</v>
      </c>
      <c r="F19" s="21">
        <f t="shared" si="3"/>
        <v>289579000</v>
      </c>
      <c r="G19" s="21">
        <f t="shared" si="3"/>
        <v>31843478</v>
      </c>
      <c r="H19" s="21">
        <f t="shared" si="3"/>
        <v>22245106</v>
      </c>
      <c r="I19" s="21">
        <f t="shared" si="3"/>
        <v>18832211</v>
      </c>
      <c r="J19" s="21">
        <f t="shared" si="3"/>
        <v>72920795</v>
      </c>
      <c r="K19" s="21">
        <f t="shared" si="3"/>
        <v>19085799</v>
      </c>
      <c r="L19" s="21">
        <f t="shared" si="3"/>
        <v>23177211</v>
      </c>
      <c r="M19" s="21">
        <f t="shared" si="3"/>
        <v>21026172</v>
      </c>
      <c r="N19" s="21">
        <f t="shared" si="3"/>
        <v>63289182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136209977</v>
      </c>
      <c r="X19" s="21">
        <f t="shared" si="3"/>
        <v>144789504</v>
      </c>
      <c r="Y19" s="21">
        <f t="shared" si="3"/>
        <v>-8579527</v>
      </c>
      <c r="Z19" s="4">
        <f>+IF(X19&lt;&gt;0,+(Y19/X19)*100,0)</f>
        <v>-5.925517225336996</v>
      </c>
      <c r="AA19" s="19">
        <f>SUM(AA20:AA23)</f>
        <v>289579000</v>
      </c>
    </row>
    <row r="20" spans="1:27" ht="12.75">
      <c r="A20" s="5" t="s">
        <v>47</v>
      </c>
      <c r="B20" s="3"/>
      <c r="C20" s="22">
        <v>132482615</v>
      </c>
      <c r="D20" s="22"/>
      <c r="E20" s="23">
        <v>195692000</v>
      </c>
      <c r="F20" s="24">
        <v>195692000</v>
      </c>
      <c r="G20" s="24">
        <v>15065678</v>
      </c>
      <c r="H20" s="24">
        <v>15740568</v>
      </c>
      <c r="I20" s="24">
        <v>12234962</v>
      </c>
      <c r="J20" s="24">
        <v>43041208</v>
      </c>
      <c r="K20" s="24">
        <v>11842288</v>
      </c>
      <c r="L20" s="24">
        <v>15427962</v>
      </c>
      <c r="M20" s="24">
        <v>13291000</v>
      </c>
      <c r="N20" s="24">
        <v>40561250</v>
      </c>
      <c r="O20" s="24"/>
      <c r="P20" s="24"/>
      <c r="Q20" s="24"/>
      <c r="R20" s="24"/>
      <c r="S20" s="24"/>
      <c r="T20" s="24"/>
      <c r="U20" s="24"/>
      <c r="V20" s="24"/>
      <c r="W20" s="24">
        <v>83602458</v>
      </c>
      <c r="X20" s="24">
        <v>97846002</v>
      </c>
      <c r="Y20" s="24">
        <v>-14243544</v>
      </c>
      <c r="Z20" s="6">
        <v>-14.56</v>
      </c>
      <c r="AA20" s="22">
        <v>195692000</v>
      </c>
    </row>
    <row r="21" spans="1:27" ht="12.75">
      <c r="A21" s="5" t="s">
        <v>48</v>
      </c>
      <c r="B21" s="3"/>
      <c r="C21" s="22">
        <v>71900355</v>
      </c>
      <c r="D21" s="22"/>
      <c r="E21" s="23">
        <v>57065000</v>
      </c>
      <c r="F21" s="24">
        <v>57065000</v>
      </c>
      <c r="G21" s="24">
        <v>5554936</v>
      </c>
      <c r="H21" s="24">
        <v>3529518</v>
      </c>
      <c r="I21" s="24">
        <v>3791278</v>
      </c>
      <c r="J21" s="24">
        <v>12875732</v>
      </c>
      <c r="K21" s="24">
        <v>4295329</v>
      </c>
      <c r="L21" s="24">
        <v>4811278</v>
      </c>
      <c r="M21" s="24">
        <v>4840121</v>
      </c>
      <c r="N21" s="24">
        <v>13946728</v>
      </c>
      <c r="O21" s="24"/>
      <c r="P21" s="24"/>
      <c r="Q21" s="24"/>
      <c r="R21" s="24"/>
      <c r="S21" s="24"/>
      <c r="T21" s="24"/>
      <c r="U21" s="24"/>
      <c r="V21" s="24"/>
      <c r="W21" s="24">
        <v>26822460</v>
      </c>
      <c r="X21" s="24">
        <v>28532502</v>
      </c>
      <c r="Y21" s="24">
        <v>-1710042</v>
      </c>
      <c r="Z21" s="6">
        <v>-5.99</v>
      </c>
      <c r="AA21" s="22">
        <v>57065000</v>
      </c>
    </row>
    <row r="22" spans="1:27" ht="12.75">
      <c r="A22" s="5" t="s">
        <v>49</v>
      </c>
      <c r="B22" s="3"/>
      <c r="C22" s="25">
        <v>13795469</v>
      </c>
      <c r="D22" s="25"/>
      <c r="E22" s="26">
        <v>18411000</v>
      </c>
      <c r="F22" s="27">
        <v>18411000</v>
      </c>
      <c r="G22" s="27">
        <v>2115036</v>
      </c>
      <c r="H22" s="27">
        <v>1370949</v>
      </c>
      <c r="I22" s="27">
        <v>1313841</v>
      </c>
      <c r="J22" s="27">
        <v>4799826</v>
      </c>
      <c r="K22" s="27">
        <v>1326676</v>
      </c>
      <c r="L22" s="27">
        <v>1350841</v>
      </c>
      <c r="M22" s="27">
        <v>1307253</v>
      </c>
      <c r="N22" s="27">
        <v>3984770</v>
      </c>
      <c r="O22" s="27"/>
      <c r="P22" s="27"/>
      <c r="Q22" s="27"/>
      <c r="R22" s="27"/>
      <c r="S22" s="27"/>
      <c r="T22" s="27"/>
      <c r="U22" s="27"/>
      <c r="V22" s="27"/>
      <c r="W22" s="27">
        <v>8784596</v>
      </c>
      <c r="X22" s="27">
        <v>9205500</v>
      </c>
      <c r="Y22" s="27">
        <v>-420904</v>
      </c>
      <c r="Z22" s="7">
        <v>-4.57</v>
      </c>
      <c r="AA22" s="25">
        <v>18411000</v>
      </c>
    </row>
    <row r="23" spans="1:27" ht="12.75">
      <c r="A23" s="5" t="s">
        <v>50</v>
      </c>
      <c r="B23" s="3"/>
      <c r="C23" s="22">
        <v>13088866</v>
      </c>
      <c r="D23" s="22"/>
      <c r="E23" s="23">
        <v>18411000</v>
      </c>
      <c r="F23" s="24">
        <v>18411000</v>
      </c>
      <c r="G23" s="24">
        <v>9107828</v>
      </c>
      <c r="H23" s="24">
        <v>1604071</v>
      </c>
      <c r="I23" s="24">
        <v>1492130</v>
      </c>
      <c r="J23" s="24">
        <v>12204029</v>
      </c>
      <c r="K23" s="24">
        <v>1621506</v>
      </c>
      <c r="L23" s="24">
        <v>1587130</v>
      </c>
      <c r="M23" s="24">
        <v>1587798</v>
      </c>
      <c r="N23" s="24">
        <v>4796434</v>
      </c>
      <c r="O23" s="24"/>
      <c r="P23" s="24"/>
      <c r="Q23" s="24"/>
      <c r="R23" s="24"/>
      <c r="S23" s="24"/>
      <c r="T23" s="24"/>
      <c r="U23" s="24"/>
      <c r="V23" s="24"/>
      <c r="W23" s="24">
        <v>17000463</v>
      </c>
      <c r="X23" s="24">
        <v>9205500</v>
      </c>
      <c r="Y23" s="24">
        <v>7794963</v>
      </c>
      <c r="Z23" s="6">
        <v>84.68</v>
      </c>
      <c r="AA23" s="22">
        <v>18411000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>
        <v>713</v>
      </c>
      <c r="H24" s="21"/>
      <c r="I24" s="21"/>
      <c r="J24" s="21">
        <v>713</v>
      </c>
      <c r="K24" s="21">
        <v>713</v>
      </c>
      <c r="L24" s="21"/>
      <c r="M24" s="21"/>
      <c r="N24" s="21">
        <v>713</v>
      </c>
      <c r="O24" s="21"/>
      <c r="P24" s="21"/>
      <c r="Q24" s="21"/>
      <c r="R24" s="21"/>
      <c r="S24" s="21"/>
      <c r="T24" s="21"/>
      <c r="U24" s="21"/>
      <c r="V24" s="21"/>
      <c r="W24" s="21">
        <v>1426</v>
      </c>
      <c r="X24" s="21"/>
      <c r="Y24" s="21">
        <v>1426</v>
      </c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562817180</v>
      </c>
      <c r="D25" s="44">
        <f>+D5+D9+D15+D19+D24</f>
        <v>0</v>
      </c>
      <c r="E25" s="45">
        <f t="shared" si="4"/>
        <v>699331271</v>
      </c>
      <c r="F25" s="46">
        <f t="shared" si="4"/>
        <v>699331271</v>
      </c>
      <c r="G25" s="46">
        <f t="shared" si="4"/>
        <v>126196100</v>
      </c>
      <c r="H25" s="46">
        <f t="shared" si="4"/>
        <v>51898070</v>
      </c>
      <c r="I25" s="46">
        <f t="shared" si="4"/>
        <v>41584577</v>
      </c>
      <c r="J25" s="46">
        <f t="shared" si="4"/>
        <v>219678747</v>
      </c>
      <c r="K25" s="46">
        <f t="shared" si="4"/>
        <v>30351091</v>
      </c>
      <c r="L25" s="46">
        <f t="shared" si="4"/>
        <v>28619111</v>
      </c>
      <c r="M25" s="46">
        <f t="shared" si="4"/>
        <v>74702242</v>
      </c>
      <c r="N25" s="46">
        <f t="shared" si="4"/>
        <v>133672444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353351191</v>
      </c>
      <c r="X25" s="46">
        <f t="shared" si="4"/>
        <v>349665510</v>
      </c>
      <c r="Y25" s="46">
        <f t="shared" si="4"/>
        <v>3685681</v>
      </c>
      <c r="Z25" s="47">
        <f>+IF(X25&lt;&gt;0,+(Y25/X25)*100,0)</f>
        <v>1.0540590634746905</v>
      </c>
      <c r="AA25" s="44">
        <f>+AA5+AA9+AA15+AA19+AA24</f>
        <v>699331271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278933285</v>
      </c>
      <c r="D28" s="19">
        <f>SUM(D29:D31)</f>
        <v>0</v>
      </c>
      <c r="E28" s="20">
        <f t="shared" si="5"/>
        <v>232697000</v>
      </c>
      <c r="F28" s="21">
        <f t="shared" si="5"/>
        <v>232697000</v>
      </c>
      <c r="G28" s="21">
        <f t="shared" si="5"/>
        <v>31958179</v>
      </c>
      <c r="H28" s="21">
        <f t="shared" si="5"/>
        <v>37891527</v>
      </c>
      <c r="I28" s="21">
        <f t="shared" si="5"/>
        <v>20886845</v>
      </c>
      <c r="J28" s="21">
        <f t="shared" si="5"/>
        <v>90736551</v>
      </c>
      <c r="K28" s="21">
        <f t="shared" si="5"/>
        <v>9860331</v>
      </c>
      <c r="L28" s="21">
        <f t="shared" si="5"/>
        <v>16450288</v>
      </c>
      <c r="M28" s="21">
        <f t="shared" si="5"/>
        <v>15222239</v>
      </c>
      <c r="N28" s="21">
        <f t="shared" si="5"/>
        <v>41532858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132269409</v>
      </c>
      <c r="X28" s="21">
        <f t="shared" si="5"/>
        <v>116348004</v>
      </c>
      <c r="Y28" s="21">
        <f t="shared" si="5"/>
        <v>15921405</v>
      </c>
      <c r="Z28" s="4">
        <f>+IF(X28&lt;&gt;0,+(Y28/X28)*100,0)</f>
        <v>13.6842957787226</v>
      </c>
      <c r="AA28" s="19">
        <f>SUM(AA29:AA31)</f>
        <v>232697000</v>
      </c>
    </row>
    <row r="29" spans="1:27" ht="12.75">
      <c r="A29" s="5" t="s">
        <v>33</v>
      </c>
      <c r="B29" s="3"/>
      <c r="C29" s="22">
        <v>79367957</v>
      </c>
      <c r="D29" s="22"/>
      <c r="E29" s="23">
        <v>65321000</v>
      </c>
      <c r="F29" s="24">
        <v>65321000</v>
      </c>
      <c r="G29" s="24">
        <v>5730041</v>
      </c>
      <c r="H29" s="24">
        <v>5694715</v>
      </c>
      <c r="I29" s="24">
        <v>4945221</v>
      </c>
      <c r="J29" s="24">
        <v>16369977</v>
      </c>
      <c r="K29" s="24">
        <v>3791437</v>
      </c>
      <c r="L29" s="24">
        <v>4534892</v>
      </c>
      <c r="M29" s="24">
        <v>3065275</v>
      </c>
      <c r="N29" s="24">
        <v>11391604</v>
      </c>
      <c r="O29" s="24"/>
      <c r="P29" s="24"/>
      <c r="Q29" s="24"/>
      <c r="R29" s="24"/>
      <c r="S29" s="24"/>
      <c r="T29" s="24"/>
      <c r="U29" s="24"/>
      <c r="V29" s="24"/>
      <c r="W29" s="24">
        <v>27761581</v>
      </c>
      <c r="X29" s="24">
        <v>32660502</v>
      </c>
      <c r="Y29" s="24">
        <v>-4898921</v>
      </c>
      <c r="Z29" s="6">
        <v>-15</v>
      </c>
      <c r="AA29" s="22">
        <v>65321000</v>
      </c>
    </row>
    <row r="30" spans="1:27" ht="12.75">
      <c r="A30" s="5" t="s">
        <v>34</v>
      </c>
      <c r="B30" s="3"/>
      <c r="C30" s="25">
        <v>141298276</v>
      </c>
      <c r="D30" s="25"/>
      <c r="E30" s="26">
        <v>157357000</v>
      </c>
      <c r="F30" s="27">
        <v>157357000</v>
      </c>
      <c r="G30" s="27">
        <v>23968818</v>
      </c>
      <c r="H30" s="27">
        <v>26686632</v>
      </c>
      <c r="I30" s="27">
        <v>12694590</v>
      </c>
      <c r="J30" s="27">
        <v>63350040</v>
      </c>
      <c r="K30" s="27">
        <v>4127544</v>
      </c>
      <c r="L30" s="27">
        <v>11915396</v>
      </c>
      <c r="M30" s="27">
        <v>8384003</v>
      </c>
      <c r="N30" s="27">
        <v>24426943</v>
      </c>
      <c r="O30" s="27"/>
      <c r="P30" s="27"/>
      <c r="Q30" s="27"/>
      <c r="R30" s="27"/>
      <c r="S30" s="27"/>
      <c r="T30" s="27"/>
      <c r="U30" s="27"/>
      <c r="V30" s="27"/>
      <c r="W30" s="27">
        <v>87776983</v>
      </c>
      <c r="X30" s="27">
        <v>78678000</v>
      </c>
      <c r="Y30" s="27">
        <v>9098983</v>
      </c>
      <c r="Z30" s="7">
        <v>11.56</v>
      </c>
      <c r="AA30" s="25">
        <v>157357000</v>
      </c>
    </row>
    <row r="31" spans="1:27" ht="12.75">
      <c r="A31" s="5" t="s">
        <v>35</v>
      </c>
      <c r="B31" s="3"/>
      <c r="C31" s="22">
        <v>58267052</v>
      </c>
      <c r="D31" s="22"/>
      <c r="E31" s="23">
        <v>10019000</v>
      </c>
      <c r="F31" s="24">
        <v>10019000</v>
      </c>
      <c r="G31" s="24">
        <v>2259320</v>
      </c>
      <c r="H31" s="24">
        <v>5510180</v>
      </c>
      <c r="I31" s="24">
        <v>3247034</v>
      </c>
      <c r="J31" s="24">
        <v>11016534</v>
      </c>
      <c r="K31" s="24">
        <v>1941350</v>
      </c>
      <c r="L31" s="24"/>
      <c r="M31" s="24">
        <v>3772961</v>
      </c>
      <c r="N31" s="24">
        <v>5714311</v>
      </c>
      <c r="O31" s="24"/>
      <c r="P31" s="24"/>
      <c r="Q31" s="24"/>
      <c r="R31" s="24"/>
      <c r="S31" s="24"/>
      <c r="T31" s="24"/>
      <c r="U31" s="24"/>
      <c r="V31" s="24"/>
      <c r="W31" s="24">
        <v>16730845</v>
      </c>
      <c r="X31" s="24">
        <v>5009502</v>
      </c>
      <c r="Y31" s="24">
        <v>11721343</v>
      </c>
      <c r="Z31" s="6">
        <v>233.98</v>
      </c>
      <c r="AA31" s="22">
        <v>10019000</v>
      </c>
    </row>
    <row r="32" spans="1:27" ht="12.75">
      <c r="A32" s="2" t="s">
        <v>36</v>
      </c>
      <c r="B32" s="3"/>
      <c r="C32" s="19">
        <f aca="true" t="shared" si="6" ref="C32:Y32">SUM(C33:C37)</f>
        <v>65291752</v>
      </c>
      <c r="D32" s="19">
        <f>SUM(D33:D37)</f>
        <v>0</v>
      </c>
      <c r="E32" s="20">
        <f t="shared" si="6"/>
        <v>59134000</v>
      </c>
      <c r="F32" s="21">
        <f t="shared" si="6"/>
        <v>59134000</v>
      </c>
      <c r="G32" s="21">
        <f t="shared" si="6"/>
        <v>3239705</v>
      </c>
      <c r="H32" s="21">
        <f t="shared" si="6"/>
        <v>4024159</v>
      </c>
      <c r="I32" s="21">
        <f t="shared" si="6"/>
        <v>3581222</v>
      </c>
      <c r="J32" s="21">
        <f t="shared" si="6"/>
        <v>10845086</v>
      </c>
      <c r="K32" s="21">
        <f t="shared" si="6"/>
        <v>3362692</v>
      </c>
      <c r="L32" s="21">
        <f t="shared" si="6"/>
        <v>2955840</v>
      </c>
      <c r="M32" s="21">
        <f t="shared" si="6"/>
        <v>5208243</v>
      </c>
      <c r="N32" s="21">
        <f t="shared" si="6"/>
        <v>11526775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22371861</v>
      </c>
      <c r="X32" s="21">
        <f t="shared" si="6"/>
        <v>29566998</v>
      </c>
      <c r="Y32" s="21">
        <f t="shared" si="6"/>
        <v>-7195137</v>
      </c>
      <c r="Z32" s="4">
        <f>+IF(X32&lt;&gt;0,+(Y32/X32)*100,0)</f>
        <v>-24.335027181318846</v>
      </c>
      <c r="AA32" s="19">
        <f>SUM(AA33:AA37)</f>
        <v>59134000</v>
      </c>
    </row>
    <row r="33" spans="1:27" ht="12.75">
      <c r="A33" s="5" t="s">
        <v>37</v>
      </c>
      <c r="B33" s="3"/>
      <c r="C33" s="22">
        <v>37120669</v>
      </c>
      <c r="D33" s="22"/>
      <c r="E33" s="23">
        <v>53690000</v>
      </c>
      <c r="F33" s="24">
        <v>53690000</v>
      </c>
      <c r="G33" s="24">
        <v>728278</v>
      </c>
      <c r="H33" s="24">
        <v>1004973</v>
      </c>
      <c r="I33" s="24">
        <v>904381</v>
      </c>
      <c r="J33" s="24">
        <v>2637632</v>
      </c>
      <c r="K33" s="24">
        <v>549333</v>
      </c>
      <c r="L33" s="24">
        <v>340413</v>
      </c>
      <c r="M33" s="24">
        <v>2294100</v>
      </c>
      <c r="N33" s="24">
        <v>3183846</v>
      </c>
      <c r="O33" s="24"/>
      <c r="P33" s="24"/>
      <c r="Q33" s="24"/>
      <c r="R33" s="24"/>
      <c r="S33" s="24"/>
      <c r="T33" s="24"/>
      <c r="U33" s="24"/>
      <c r="V33" s="24"/>
      <c r="W33" s="24">
        <v>5821478</v>
      </c>
      <c r="X33" s="24">
        <v>26845002</v>
      </c>
      <c r="Y33" s="24">
        <v>-21023524</v>
      </c>
      <c r="Z33" s="6">
        <v>-78.31</v>
      </c>
      <c r="AA33" s="22">
        <v>53690000</v>
      </c>
    </row>
    <row r="34" spans="1:27" ht="12.75">
      <c r="A34" s="5" t="s">
        <v>38</v>
      </c>
      <c r="B34" s="3"/>
      <c r="C34" s="22">
        <v>3984205</v>
      </c>
      <c r="D34" s="22"/>
      <c r="E34" s="23">
        <v>1069000</v>
      </c>
      <c r="F34" s="24">
        <v>1069000</v>
      </c>
      <c r="G34" s="24">
        <v>343923</v>
      </c>
      <c r="H34" s="24">
        <v>439466</v>
      </c>
      <c r="I34" s="24">
        <v>652260</v>
      </c>
      <c r="J34" s="24">
        <v>1435649</v>
      </c>
      <c r="K34" s="24">
        <v>941236</v>
      </c>
      <c r="L34" s="24">
        <v>652260</v>
      </c>
      <c r="M34" s="24">
        <v>435179</v>
      </c>
      <c r="N34" s="24">
        <v>2028675</v>
      </c>
      <c r="O34" s="24"/>
      <c r="P34" s="24"/>
      <c r="Q34" s="24"/>
      <c r="R34" s="24"/>
      <c r="S34" s="24"/>
      <c r="T34" s="24"/>
      <c r="U34" s="24"/>
      <c r="V34" s="24"/>
      <c r="W34" s="24">
        <v>3464324</v>
      </c>
      <c r="X34" s="24">
        <v>534498</v>
      </c>
      <c r="Y34" s="24">
        <v>2929826</v>
      </c>
      <c r="Z34" s="6">
        <v>548.15</v>
      </c>
      <c r="AA34" s="22">
        <v>1069000</v>
      </c>
    </row>
    <row r="35" spans="1:27" ht="12.75">
      <c r="A35" s="5" t="s">
        <v>39</v>
      </c>
      <c r="B35" s="3"/>
      <c r="C35" s="22">
        <v>22133711</v>
      </c>
      <c r="D35" s="22"/>
      <c r="E35" s="23">
        <v>4375000</v>
      </c>
      <c r="F35" s="24">
        <v>4375000</v>
      </c>
      <c r="G35" s="24">
        <v>1871795</v>
      </c>
      <c r="H35" s="24">
        <v>2196219</v>
      </c>
      <c r="I35" s="24">
        <v>1963167</v>
      </c>
      <c r="J35" s="24">
        <v>6031181</v>
      </c>
      <c r="K35" s="24">
        <v>1439835</v>
      </c>
      <c r="L35" s="24">
        <v>1963167</v>
      </c>
      <c r="M35" s="24">
        <v>2008766</v>
      </c>
      <c r="N35" s="24">
        <v>5411768</v>
      </c>
      <c r="O35" s="24"/>
      <c r="P35" s="24"/>
      <c r="Q35" s="24"/>
      <c r="R35" s="24"/>
      <c r="S35" s="24"/>
      <c r="T35" s="24"/>
      <c r="U35" s="24"/>
      <c r="V35" s="24"/>
      <c r="W35" s="24">
        <v>11442949</v>
      </c>
      <c r="X35" s="24">
        <v>2187498</v>
      </c>
      <c r="Y35" s="24">
        <v>9255451</v>
      </c>
      <c r="Z35" s="6">
        <v>423.11</v>
      </c>
      <c r="AA35" s="22">
        <v>4375000</v>
      </c>
    </row>
    <row r="36" spans="1:27" ht="12.75">
      <c r="A36" s="5" t="s">
        <v>40</v>
      </c>
      <c r="B36" s="3"/>
      <c r="C36" s="22">
        <v>369186</v>
      </c>
      <c r="D36" s="22"/>
      <c r="E36" s="23"/>
      <c r="F36" s="24"/>
      <c r="G36" s="24">
        <v>163227</v>
      </c>
      <c r="H36" s="24">
        <v>239714</v>
      </c>
      <c r="I36" s="24"/>
      <c r="J36" s="24">
        <v>402941</v>
      </c>
      <c r="K36" s="24">
        <v>371928</v>
      </c>
      <c r="L36" s="24"/>
      <c r="M36" s="24">
        <v>407907</v>
      </c>
      <c r="N36" s="24">
        <v>779835</v>
      </c>
      <c r="O36" s="24"/>
      <c r="P36" s="24"/>
      <c r="Q36" s="24"/>
      <c r="R36" s="24"/>
      <c r="S36" s="24"/>
      <c r="T36" s="24"/>
      <c r="U36" s="24"/>
      <c r="V36" s="24"/>
      <c r="W36" s="24">
        <v>1182776</v>
      </c>
      <c r="X36" s="24"/>
      <c r="Y36" s="24">
        <v>1182776</v>
      </c>
      <c r="Z36" s="6">
        <v>0</v>
      </c>
      <c r="AA36" s="22"/>
    </row>
    <row r="37" spans="1:27" ht="12.75">
      <c r="A37" s="5" t="s">
        <v>41</v>
      </c>
      <c r="B37" s="3"/>
      <c r="C37" s="25">
        <v>1683981</v>
      </c>
      <c r="D37" s="25"/>
      <c r="E37" s="26"/>
      <c r="F37" s="27"/>
      <c r="G37" s="27">
        <v>132482</v>
      </c>
      <c r="H37" s="27">
        <v>143787</v>
      </c>
      <c r="I37" s="27">
        <v>61414</v>
      </c>
      <c r="J37" s="27">
        <v>337683</v>
      </c>
      <c r="K37" s="27">
        <v>60360</v>
      </c>
      <c r="L37" s="27"/>
      <c r="M37" s="27">
        <v>62291</v>
      </c>
      <c r="N37" s="27">
        <v>122651</v>
      </c>
      <c r="O37" s="27"/>
      <c r="P37" s="27"/>
      <c r="Q37" s="27"/>
      <c r="R37" s="27"/>
      <c r="S37" s="27"/>
      <c r="T37" s="27"/>
      <c r="U37" s="27"/>
      <c r="V37" s="27"/>
      <c r="W37" s="27">
        <v>460334</v>
      </c>
      <c r="X37" s="27"/>
      <c r="Y37" s="27">
        <v>460334</v>
      </c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30627596</v>
      </c>
      <c r="D38" s="19">
        <f>SUM(D39:D41)</f>
        <v>0</v>
      </c>
      <c r="E38" s="20">
        <f t="shared" si="7"/>
        <v>49435000</v>
      </c>
      <c r="F38" s="21">
        <f t="shared" si="7"/>
        <v>49435000</v>
      </c>
      <c r="G38" s="21">
        <f t="shared" si="7"/>
        <v>1960801</v>
      </c>
      <c r="H38" s="21">
        <f t="shared" si="7"/>
        <v>2332849</v>
      </c>
      <c r="I38" s="21">
        <f t="shared" si="7"/>
        <v>1024351</v>
      </c>
      <c r="J38" s="21">
        <f t="shared" si="7"/>
        <v>5318001</v>
      </c>
      <c r="K38" s="21">
        <f t="shared" si="7"/>
        <v>1708077</v>
      </c>
      <c r="L38" s="21">
        <f t="shared" si="7"/>
        <v>1000759</v>
      </c>
      <c r="M38" s="21">
        <f t="shared" si="7"/>
        <v>4199299</v>
      </c>
      <c r="N38" s="21">
        <f t="shared" si="7"/>
        <v>6908135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12226136</v>
      </c>
      <c r="X38" s="21">
        <f t="shared" si="7"/>
        <v>24717498</v>
      </c>
      <c r="Y38" s="21">
        <f t="shared" si="7"/>
        <v>-12491362</v>
      </c>
      <c r="Z38" s="4">
        <f>+IF(X38&lt;&gt;0,+(Y38/X38)*100,0)</f>
        <v>-50.536514658562936</v>
      </c>
      <c r="AA38" s="19">
        <f>SUM(AA39:AA41)</f>
        <v>49435000</v>
      </c>
    </row>
    <row r="39" spans="1:27" ht="12.75">
      <c r="A39" s="5" t="s">
        <v>43</v>
      </c>
      <c r="B39" s="3"/>
      <c r="C39" s="22">
        <v>16922485</v>
      </c>
      <c r="D39" s="22"/>
      <c r="E39" s="23">
        <v>38035000</v>
      </c>
      <c r="F39" s="24">
        <v>38035000</v>
      </c>
      <c r="G39" s="24">
        <v>1496611</v>
      </c>
      <c r="H39" s="24">
        <v>1784228</v>
      </c>
      <c r="I39" s="24">
        <v>419592</v>
      </c>
      <c r="J39" s="24">
        <v>3700431</v>
      </c>
      <c r="K39" s="24">
        <v>1111287</v>
      </c>
      <c r="L39" s="24"/>
      <c r="M39" s="24">
        <v>2903435</v>
      </c>
      <c r="N39" s="24">
        <v>4014722</v>
      </c>
      <c r="O39" s="24"/>
      <c r="P39" s="24"/>
      <c r="Q39" s="24"/>
      <c r="R39" s="24"/>
      <c r="S39" s="24"/>
      <c r="T39" s="24"/>
      <c r="U39" s="24"/>
      <c r="V39" s="24"/>
      <c r="W39" s="24">
        <v>7715153</v>
      </c>
      <c r="X39" s="24">
        <v>19017498</v>
      </c>
      <c r="Y39" s="24">
        <v>-11302345</v>
      </c>
      <c r="Z39" s="6">
        <v>-59.43</v>
      </c>
      <c r="AA39" s="22">
        <v>38035000</v>
      </c>
    </row>
    <row r="40" spans="1:27" ht="12.75">
      <c r="A40" s="5" t="s">
        <v>44</v>
      </c>
      <c r="B40" s="3"/>
      <c r="C40" s="22">
        <v>13705111</v>
      </c>
      <c r="D40" s="22"/>
      <c r="E40" s="23">
        <v>10775000</v>
      </c>
      <c r="F40" s="24">
        <v>10775000</v>
      </c>
      <c r="G40" s="24">
        <v>464190</v>
      </c>
      <c r="H40" s="24">
        <v>548621</v>
      </c>
      <c r="I40" s="24">
        <v>604759</v>
      </c>
      <c r="J40" s="24">
        <v>1617570</v>
      </c>
      <c r="K40" s="24">
        <v>596790</v>
      </c>
      <c r="L40" s="24">
        <v>1000759</v>
      </c>
      <c r="M40" s="24">
        <v>1295864</v>
      </c>
      <c r="N40" s="24">
        <v>2893413</v>
      </c>
      <c r="O40" s="24"/>
      <c r="P40" s="24"/>
      <c r="Q40" s="24"/>
      <c r="R40" s="24"/>
      <c r="S40" s="24"/>
      <c r="T40" s="24"/>
      <c r="U40" s="24"/>
      <c r="V40" s="24"/>
      <c r="W40" s="24">
        <v>4510983</v>
      </c>
      <c r="X40" s="24">
        <v>5387502</v>
      </c>
      <c r="Y40" s="24">
        <v>-876519</v>
      </c>
      <c r="Z40" s="6">
        <v>-16.27</v>
      </c>
      <c r="AA40" s="22">
        <v>10775000</v>
      </c>
    </row>
    <row r="41" spans="1:27" ht="12.75">
      <c r="A41" s="5" t="s">
        <v>45</v>
      </c>
      <c r="B41" s="3"/>
      <c r="C41" s="22"/>
      <c r="D41" s="22"/>
      <c r="E41" s="23">
        <v>625000</v>
      </c>
      <c r="F41" s="24">
        <v>625000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312498</v>
      </c>
      <c r="Y41" s="24">
        <v>-312498</v>
      </c>
      <c r="Z41" s="6">
        <v>-100</v>
      </c>
      <c r="AA41" s="22">
        <v>625000</v>
      </c>
    </row>
    <row r="42" spans="1:27" ht="12.75">
      <c r="A42" s="2" t="s">
        <v>46</v>
      </c>
      <c r="B42" s="8"/>
      <c r="C42" s="19">
        <f aca="true" t="shared" si="8" ref="C42:Y42">SUM(C43:C46)</f>
        <v>191479919</v>
      </c>
      <c r="D42" s="19">
        <f>SUM(D43:D46)</f>
        <v>0</v>
      </c>
      <c r="E42" s="20">
        <f t="shared" si="8"/>
        <v>244809000</v>
      </c>
      <c r="F42" s="21">
        <f t="shared" si="8"/>
        <v>244809000</v>
      </c>
      <c r="G42" s="21">
        <f t="shared" si="8"/>
        <v>6037576</v>
      </c>
      <c r="H42" s="21">
        <f t="shared" si="8"/>
        <v>8036005</v>
      </c>
      <c r="I42" s="21">
        <f t="shared" si="8"/>
        <v>7840964</v>
      </c>
      <c r="J42" s="21">
        <f t="shared" si="8"/>
        <v>21914545</v>
      </c>
      <c r="K42" s="21">
        <f t="shared" si="8"/>
        <v>5417388</v>
      </c>
      <c r="L42" s="21">
        <f t="shared" si="8"/>
        <v>17447224</v>
      </c>
      <c r="M42" s="21">
        <f t="shared" si="8"/>
        <v>17695459</v>
      </c>
      <c r="N42" s="21">
        <f t="shared" si="8"/>
        <v>40560071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62474616</v>
      </c>
      <c r="X42" s="21">
        <f t="shared" si="8"/>
        <v>127404000</v>
      </c>
      <c r="Y42" s="21">
        <f t="shared" si="8"/>
        <v>-64929384</v>
      </c>
      <c r="Z42" s="4">
        <f>+IF(X42&lt;&gt;0,+(Y42/X42)*100,0)</f>
        <v>-50.96337948573043</v>
      </c>
      <c r="AA42" s="19">
        <f>SUM(AA43:AA46)</f>
        <v>244809000</v>
      </c>
    </row>
    <row r="43" spans="1:27" ht="12.75">
      <c r="A43" s="5" t="s">
        <v>47</v>
      </c>
      <c r="B43" s="3"/>
      <c r="C43" s="22">
        <v>146419143</v>
      </c>
      <c r="D43" s="22"/>
      <c r="E43" s="23">
        <v>174438000</v>
      </c>
      <c r="F43" s="24">
        <v>174438000</v>
      </c>
      <c r="G43" s="24">
        <v>3317679</v>
      </c>
      <c r="H43" s="24">
        <v>1214000</v>
      </c>
      <c r="I43" s="24">
        <v>3640301</v>
      </c>
      <c r="J43" s="24">
        <v>8171980</v>
      </c>
      <c r="K43" s="24">
        <v>1960951</v>
      </c>
      <c r="L43" s="24">
        <v>13246561</v>
      </c>
      <c r="M43" s="24">
        <v>10730512</v>
      </c>
      <c r="N43" s="24">
        <v>25938024</v>
      </c>
      <c r="O43" s="24"/>
      <c r="P43" s="24"/>
      <c r="Q43" s="24"/>
      <c r="R43" s="24"/>
      <c r="S43" s="24"/>
      <c r="T43" s="24"/>
      <c r="U43" s="24"/>
      <c r="V43" s="24"/>
      <c r="W43" s="24">
        <v>34110004</v>
      </c>
      <c r="X43" s="24">
        <v>92218998</v>
      </c>
      <c r="Y43" s="24">
        <v>-58108994</v>
      </c>
      <c r="Z43" s="6">
        <v>-63.01</v>
      </c>
      <c r="AA43" s="22">
        <v>174438000</v>
      </c>
    </row>
    <row r="44" spans="1:27" ht="12.75">
      <c r="A44" s="5" t="s">
        <v>48</v>
      </c>
      <c r="B44" s="3"/>
      <c r="C44" s="22">
        <v>21253210</v>
      </c>
      <c r="D44" s="22"/>
      <c r="E44" s="23">
        <v>49583000</v>
      </c>
      <c r="F44" s="24">
        <v>49583000</v>
      </c>
      <c r="G44" s="24">
        <v>1291166</v>
      </c>
      <c r="H44" s="24">
        <v>5023309</v>
      </c>
      <c r="I44" s="24">
        <v>2115155</v>
      </c>
      <c r="J44" s="24">
        <v>8429630</v>
      </c>
      <c r="K44" s="24">
        <v>2277997</v>
      </c>
      <c r="L44" s="24">
        <v>2115155</v>
      </c>
      <c r="M44" s="24">
        <v>4242586</v>
      </c>
      <c r="N44" s="24">
        <v>8635738</v>
      </c>
      <c r="O44" s="24"/>
      <c r="P44" s="24"/>
      <c r="Q44" s="24"/>
      <c r="R44" s="24"/>
      <c r="S44" s="24"/>
      <c r="T44" s="24"/>
      <c r="U44" s="24"/>
      <c r="V44" s="24"/>
      <c r="W44" s="24">
        <v>17065368</v>
      </c>
      <c r="X44" s="24">
        <v>24791502</v>
      </c>
      <c r="Y44" s="24">
        <v>-7726134</v>
      </c>
      <c r="Z44" s="6">
        <v>-31.16</v>
      </c>
      <c r="AA44" s="22">
        <v>49583000</v>
      </c>
    </row>
    <row r="45" spans="1:27" ht="12.75">
      <c r="A45" s="5" t="s">
        <v>49</v>
      </c>
      <c r="B45" s="3"/>
      <c r="C45" s="25">
        <v>877289</v>
      </c>
      <c r="D45" s="25"/>
      <c r="E45" s="26">
        <v>4604000</v>
      </c>
      <c r="F45" s="27">
        <v>4604000</v>
      </c>
      <c r="G45" s="27">
        <v>122577</v>
      </c>
      <c r="H45" s="27">
        <v>222439</v>
      </c>
      <c r="I45" s="27">
        <v>57463</v>
      </c>
      <c r="J45" s="27">
        <v>402479</v>
      </c>
      <c r="K45" s="27">
        <v>113300</v>
      </c>
      <c r="L45" s="27">
        <v>57463</v>
      </c>
      <c r="M45" s="27">
        <v>835288</v>
      </c>
      <c r="N45" s="27">
        <v>1006051</v>
      </c>
      <c r="O45" s="27"/>
      <c r="P45" s="27"/>
      <c r="Q45" s="27"/>
      <c r="R45" s="27"/>
      <c r="S45" s="27"/>
      <c r="T45" s="27"/>
      <c r="U45" s="27"/>
      <c r="V45" s="27"/>
      <c r="W45" s="27">
        <v>1408530</v>
      </c>
      <c r="X45" s="27">
        <v>2301498</v>
      </c>
      <c r="Y45" s="27">
        <v>-892968</v>
      </c>
      <c r="Z45" s="7">
        <v>-38.8</v>
      </c>
      <c r="AA45" s="25">
        <v>4604000</v>
      </c>
    </row>
    <row r="46" spans="1:27" ht="12.75">
      <c r="A46" s="5" t="s">
        <v>50</v>
      </c>
      <c r="B46" s="3"/>
      <c r="C46" s="22">
        <v>22930277</v>
      </c>
      <c r="D46" s="22"/>
      <c r="E46" s="23">
        <v>16184000</v>
      </c>
      <c r="F46" s="24">
        <v>16184000</v>
      </c>
      <c r="G46" s="24">
        <v>1306154</v>
      </c>
      <c r="H46" s="24">
        <v>1576257</v>
      </c>
      <c r="I46" s="24">
        <v>2028045</v>
      </c>
      <c r="J46" s="24">
        <v>4910456</v>
      </c>
      <c r="K46" s="24">
        <v>1065140</v>
      </c>
      <c r="L46" s="24">
        <v>2028045</v>
      </c>
      <c r="M46" s="24">
        <v>1887073</v>
      </c>
      <c r="N46" s="24">
        <v>4980258</v>
      </c>
      <c r="O46" s="24"/>
      <c r="P46" s="24"/>
      <c r="Q46" s="24"/>
      <c r="R46" s="24"/>
      <c r="S46" s="24"/>
      <c r="T46" s="24"/>
      <c r="U46" s="24"/>
      <c r="V46" s="24"/>
      <c r="W46" s="24">
        <v>9890714</v>
      </c>
      <c r="X46" s="24">
        <v>8092002</v>
      </c>
      <c r="Y46" s="24">
        <v>1798712</v>
      </c>
      <c r="Z46" s="6">
        <v>22.23</v>
      </c>
      <c r="AA46" s="22">
        <v>16184000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566332552</v>
      </c>
      <c r="D48" s="44">
        <f>+D28+D32+D38+D42+D47</f>
        <v>0</v>
      </c>
      <c r="E48" s="45">
        <f t="shared" si="9"/>
        <v>586075000</v>
      </c>
      <c r="F48" s="46">
        <f t="shared" si="9"/>
        <v>586075000</v>
      </c>
      <c r="G48" s="46">
        <f t="shared" si="9"/>
        <v>43196261</v>
      </c>
      <c r="H48" s="46">
        <f t="shared" si="9"/>
        <v>52284540</v>
      </c>
      <c r="I48" s="46">
        <f t="shared" si="9"/>
        <v>33333382</v>
      </c>
      <c r="J48" s="46">
        <f t="shared" si="9"/>
        <v>128814183</v>
      </c>
      <c r="K48" s="46">
        <f t="shared" si="9"/>
        <v>20348488</v>
      </c>
      <c r="L48" s="46">
        <f t="shared" si="9"/>
        <v>37854111</v>
      </c>
      <c r="M48" s="46">
        <f t="shared" si="9"/>
        <v>42325240</v>
      </c>
      <c r="N48" s="46">
        <f t="shared" si="9"/>
        <v>100527839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229342022</v>
      </c>
      <c r="X48" s="46">
        <f t="shared" si="9"/>
        <v>298036500</v>
      </c>
      <c r="Y48" s="46">
        <f t="shared" si="9"/>
        <v>-68694478</v>
      </c>
      <c r="Z48" s="47">
        <f>+IF(X48&lt;&gt;0,+(Y48/X48)*100,0)</f>
        <v>-23.049015137407665</v>
      </c>
      <c r="AA48" s="44">
        <f>+AA28+AA32+AA38+AA42+AA47</f>
        <v>586075000</v>
      </c>
    </row>
    <row r="49" spans="1:27" ht="12.75">
      <c r="A49" s="14" t="s">
        <v>58</v>
      </c>
      <c r="B49" s="15"/>
      <c r="C49" s="48">
        <f aca="true" t="shared" si="10" ref="C49:Y49">+C25-C48</f>
        <v>-3515372</v>
      </c>
      <c r="D49" s="48">
        <f>+D25-D48</f>
        <v>0</v>
      </c>
      <c r="E49" s="49">
        <f t="shared" si="10"/>
        <v>113256271</v>
      </c>
      <c r="F49" s="50">
        <f t="shared" si="10"/>
        <v>113256271</v>
      </c>
      <c r="G49" s="50">
        <f t="shared" si="10"/>
        <v>82999839</v>
      </c>
      <c r="H49" s="50">
        <f t="shared" si="10"/>
        <v>-386470</v>
      </c>
      <c r="I49" s="50">
        <f t="shared" si="10"/>
        <v>8251195</v>
      </c>
      <c r="J49" s="50">
        <f t="shared" si="10"/>
        <v>90864564</v>
      </c>
      <c r="K49" s="50">
        <f t="shared" si="10"/>
        <v>10002603</v>
      </c>
      <c r="L49" s="50">
        <f t="shared" si="10"/>
        <v>-9235000</v>
      </c>
      <c r="M49" s="50">
        <f t="shared" si="10"/>
        <v>32377002</v>
      </c>
      <c r="N49" s="50">
        <f t="shared" si="10"/>
        <v>33144605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124009169</v>
      </c>
      <c r="X49" s="50">
        <f>IF(F25=F48,0,X25-X48)</f>
        <v>51629010</v>
      </c>
      <c r="Y49" s="50">
        <f t="shared" si="10"/>
        <v>72380159</v>
      </c>
      <c r="Z49" s="51">
        <f>+IF(X49&lt;&gt;0,+(Y49/X49)*100,0)</f>
        <v>140.1928082680648</v>
      </c>
      <c r="AA49" s="48">
        <f>+AA25-AA48</f>
        <v>113256271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408727590</v>
      </c>
      <c r="D5" s="19">
        <f>SUM(D6:D8)</f>
        <v>0</v>
      </c>
      <c r="E5" s="20">
        <f t="shared" si="0"/>
        <v>352014954</v>
      </c>
      <c r="F5" s="21">
        <f t="shared" si="0"/>
        <v>352014954</v>
      </c>
      <c r="G5" s="21">
        <f t="shared" si="0"/>
        <v>9113502</v>
      </c>
      <c r="H5" s="21">
        <f t="shared" si="0"/>
        <v>93975839</v>
      </c>
      <c r="I5" s="21">
        <f t="shared" si="0"/>
        <v>7740464</v>
      </c>
      <c r="J5" s="21">
        <f t="shared" si="0"/>
        <v>110829805</v>
      </c>
      <c r="K5" s="21">
        <f t="shared" si="0"/>
        <v>8884948</v>
      </c>
      <c r="L5" s="21">
        <f t="shared" si="0"/>
        <v>8925633</v>
      </c>
      <c r="M5" s="21">
        <f t="shared" si="0"/>
        <v>69450609</v>
      </c>
      <c r="N5" s="21">
        <f t="shared" si="0"/>
        <v>87261190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198090995</v>
      </c>
      <c r="X5" s="21">
        <f t="shared" si="0"/>
        <v>191030724</v>
      </c>
      <c r="Y5" s="21">
        <f t="shared" si="0"/>
        <v>7060271</v>
      </c>
      <c r="Z5" s="4">
        <f>+IF(X5&lt;&gt;0,+(Y5/X5)*100,0)</f>
        <v>3.695882448731127</v>
      </c>
      <c r="AA5" s="19">
        <f>SUM(AA6:AA8)</f>
        <v>352014954</v>
      </c>
    </row>
    <row r="6" spans="1:27" ht="12.75">
      <c r="A6" s="5" t="s">
        <v>33</v>
      </c>
      <c r="B6" s="3"/>
      <c r="C6" s="22">
        <v>7174000</v>
      </c>
      <c r="D6" s="22"/>
      <c r="E6" s="23">
        <v>6708000</v>
      </c>
      <c r="F6" s="24">
        <v>6708000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3354000</v>
      </c>
      <c r="Y6" s="24">
        <v>-3354000</v>
      </c>
      <c r="Z6" s="6">
        <v>-100</v>
      </c>
      <c r="AA6" s="22">
        <v>6708000</v>
      </c>
    </row>
    <row r="7" spans="1:27" ht="12.75">
      <c r="A7" s="5" t="s">
        <v>34</v>
      </c>
      <c r="B7" s="3"/>
      <c r="C7" s="25">
        <v>393872357</v>
      </c>
      <c r="D7" s="25"/>
      <c r="E7" s="26">
        <v>345306954</v>
      </c>
      <c r="F7" s="27">
        <v>345306954</v>
      </c>
      <c r="G7" s="27">
        <v>8955752</v>
      </c>
      <c r="H7" s="27">
        <v>90789075</v>
      </c>
      <c r="I7" s="27">
        <v>7652938</v>
      </c>
      <c r="J7" s="27">
        <v>107397765</v>
      </c>
      <c r="K7" s="27">
        <v>8884948</v>
      </c>
      <c r="L7" s="27">
        <v>8762276</v>
      </c>
      <c r="M7" s="27">
        <v>69308414</v>
      </c>
      <c r="N7" s="27">
        <v>86955638</v>
      </c>
      <c r="O7" s="27"/>
      <c r="P7" s="27"/>
      <c r="Q7" s="27"/>
      <c r="R7" s="27"/>
      <c r="S7" s="27"/>
      <c r="T7" s="27"/>
      <c r="U7" s="27"/>
      <c r="V7" s="27"/>
      <c r="W7" s="27">
        <v>194353403</v>
      </c>
      <c r="X7" s="27">
        <v>187676724</v>
      </c>
      <c r="Y7" s="27">
        <v>6676679</v>
      </c>
      <c r="Z7" s="7">
        <v>3.56</v>
      </c>
      <c r="AA7" s="25">
        <v>345306954</v>
      </c>
    </row>
    <row r="8" spans="1:27" ht="12.75">
      <c r="A8" s="5" t="s">
        <v>35</v>
      </c>
      <c r="B8" s="3"/>
      <c r="C8" s="22">
        <v>7681233</v>
      </c>
      <c r="D8" s="22"/>
      <c r="E8" s="23"/>
      <c r="F8" s="24"/>
      <c r="G8" s="24">
        <v>157750</v>
      </c>
      <c r="H8" s="24">
        <v>3186764</v>
      </c>
      <c r="I8" s="24">
        <v>87526</v>
      </c>
      <c r="J8" s="24">
        <v>3432040</v>
      </c>
      <c r="K8" s="24"/>
      <c r="L8" s="24">
        <v>163357</v>
      </c>
      <c r="M8" s="24">
        <v>142195</v>
      </c>
      <c r="N8" s="24">
        <v>305552</v>
      </c>
      <c r="O8" s="24"/>
      <c r="P8" s="24"/>
      <c r="Q8" s="24"/>
      <c r="R8" s="24"/>
      <c r="S8" s="24"/>
      <c r="T8" s="24"/>
      <c r="U8" s="24"/>
      <c r="V8" s="24"/>
      <c r="W8" s="24">
        <v>3737592</v>
      </c>
      <c r="X8" s="24"/>
      <c r="Y8" s="24">
        <v>3737592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17693590</v>
      </c>
      <c r="D9" s="19">
        <f>SUM(D10:D14)</f>
        <v>0</v>
      </c>
      <c r="E9" s="20">
        <f t="shared" si="1"/>
        <v>388097</v>
      </c>
      <c r="F9" s="21">
        <f t="shared" si="1"/>
        <v>388097</v>
      </c>
      <c r="G9" s="21">
        <f t="shared" si="1"/>
        <v>17056</v>
      </c>
      <c r="H9" s="21">
        <f t="shared" si="1"/>
        <v>58114</v>
      </c>
      <c r="I9" s="21">
        <f t="shared" si="1"/>
        <v>2230476</v>
      </c>
      <c r="J9" s="21">
        <f t="shared" si="1"/>
        <v>2305646</v>
      </c>
      <c r="K9" s="21">
        <f t="shared" si="1"/>
        <v>1502392</v>
      </c>
      <c r="L9" s="21">
        <f t="shared" si="1"/>
        <v>515518</v>
      </c>
      <c r="M9" s="21">
        <f t="shared" si="1"/>
        <v>793380</v>
      </c>
      <c r="N9" s="21">
        <f t="shared" si="1"/>
        <v>2811290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5116936</v>
      </c>
      <c r="X9" s="21">
        <f t="shared" si="1"/>
        <v>220236</v>
      </c>
      <c r="Y9" s="21">
        <f t="shared" si="1"/>
        <v>4896700</v>
      </c>
      <c r="Z9" s="4">
        <f>+IF(X9&lt;&gt;0,+(Y9/X9)*100,0)</f>
        <v>2223.387638714833</v>
      </c>
      <c r="AA9" s="19">
        <f>SUM(AA10:AA14)</f>
        <v>388097</v>
      </c>
    </row>
    <row r="10" spans="1:27" ht="12.75">
      <c r="A10" s="5" t="s">
        <v>37</v>
      </c>
      <c r="B10" s="3"/>
      <c r="C10" s="22">
        <v>12662587</v>
      </c>
      <c r="D10" s="22"/>
      <c r="E10" s="23">
        <v>73214</v>
      </c>
      <c r="F10" s="24">
        <v>73214</v>
      </c>
      <c r="G10" s="24">
        <v>3194</v>
      </c>
      <c r="H10" s="24">
        <v>9300</v>
      </c>
      <c r="I10" s="24">
        <v>2200206</v>
      </c>
      <c r="J10" s="24">
        <v>2212700</v>
      </c>
      <c r="K10" s="24">
        <v>1474333</v>
      </c>
      <c r="L10" s="24">
        <v>479303</v>
      </c>
      <c r="M10" s="24">
        <v>766788</v>
      </c>
      <c r="N10" s="24">
        <v>2720424</v>
      </c>
      <c r="O10" s="24"/>
      <c r="P10" s="24"/>
      <c r="Q10" s="24"/>
      <c r="R10" s="24"/>
      <c r="S10" s="24"/>
      <c r="T10" s="24"/>
      <c r="U10" s="24"/>
      <c r="V10" s="24"/>
      <c r="W10" s="24">
        <v>4933124</v>
      </c>
      <c r="X10" s="24">
        <v>25548</v>
      </c>
      <c r="Y10" s="24">
        <v>4907576</v>
      </c>
      <c r="Z10" s="6">
        <v>19209.24</v>
      </c>
      <c r="AA10" s="22">
        <v>73214</v>
      </c>
    </row>
    <row r="11" spans="1:27" ht="12.75">
      <c r="A11" s="5" t="s">
        <v>38</v>
      </c>
      <c r="B11" s="3"/>
      <c r="C11" s="22">
        <v>22203</v>
      </c>
      <c r="D11" s="22"/>
      <c r="E11" s="23">
        <v>307685</v>
      </c>
      <c r="F11" s="24">
        <v>307685</v>
      </c>
      <c r="G11" s="24">
        <v>509</v>
      </c>
      <c r="H11" s="24">
        <v>2544</v>
      </c>
      <c r="I11" s="24"/>
      <c r="J11" s="24">
        <v>3053</v>
      </c>
      <c r="K11" s="24">
        <v>509</v>
      </c>
      <c r="L11" s="24"/>
      <c r="M11" s="24">
        <v>1017</v>
      </c>
      <c r="N11" s="24">
        <v>1526</v>
      </c>
      <c r="O11" s="24"/>
      <c r="P11" s="24"/>
      <c r="Q11" s="24"/>
      <c r="R11" s="24"/>
      <c r="S11" s="24"/>
      <c r="T11" s="24"/>
      <c r="U11" s="24"/>
      <c r="V11" s="24"/>
      <c r="W11" s="24">
        <v>4579</v>
      </c>
      <c r="X11" s="24">
        <v>190902</v>
      </c>
      <c r="Y11" s="24">
        <v>-186323</v>
      </c>
      <c r="Z11" s="6">
        <v>-97.6</v>
      </c>
      <c r="AA11" s="22">
        <v>307685</v>
      </c>
    </row>
    <row r="12" spans="1:27" ht="12.75">
      <c r="A12" s="5" t="s">
        <v>39</v>
      </c>
      <c r="B12" s="3"/>
      <c r="C12" s="22">
        <v>5008800</v>
      </c>
      <c r="D12" s="22"/>
      <c r="E12" s="23">
        <v>7198</v>
      </c>
      <c r="F12" s="24">
        <v>7198</v>
      </c>
      <c r="G12" s="24">
        <v>13353</v>
      </c>
      <c r="H12" s="24">
        <v>46270</v>
      </c>
      <c r="I12" s="24">
        <v>30270</v>
      </c>
      <c r="J12" s="24">
        <v>89893</v>
      </c>
      <c r="K12" s="24">
        <v>27550</v>
      </c>
      <c r="L12" s="24">
        <v>36215</v>
      </c>
      <c r="M12" s="24">
        <v>25575</v>
      </c>
      <c r="N12" s="24">
        <v>89340</v>
      </c>
      <c r="O12" s="24"/>
      <c r="P12" s="24"/>
      <c r="Q12" s="24"/>
      <c r="R12" s="24"/>
      <c r="S12" s="24"/>
      <c r="T12" s="24"/>
      <c r="U12" s="24"/>
      <c r="V12" s="24"/>
      <c r="W12" s="24">
        <v>179233</v>
      </c>
      <c r="X12" s="24">
        <v>3786</v>
      </c>
      <c r="Y12" s="24">
        <v>175447</v>
      </c>
      <c r="Z12" s="6">
        <v>4634.1</v>
      </c>
      <c r="AA12" s="22">
        <v>7198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6987033</v>
      </c>
      <c r="D15" s="19">
        <f>SUM(D16:D18)</f>
        <v>0</v>
      </c>
      <c r="E15" s="20">
        <f t="shared" si="2"/>
        <v>50563025</v>
      </c>
      <c r="F15" s="21">
        <f t="shared" si="2"/>
        <v>50563025</v>
      </c>
      <c r="G15" s="21">
        <f t="shared" si="2"/>
        <v>82994</v>
      </c>
      <c r="H15" s="21">
        <f t="shared" si="2"/>
        <v>62791</v>
      </c>
      <c r="I15" s="21">
        <f t="shared" si="2"/>
        <v>91945</v>
      </c>
      <c r="J15" s="21">
        <f t="shared" si="2"/>
        <v>237730</v>
      </c>
      <c r="K15" s="21">
        <f t="shared" si="2"/>
        <v>67610</v>
      </c>
      <c r="L15" s="21">
        <f t="shared" si="2"/>
        <v>43025</v>
      </c>
      <c r="M15" s="21">
        <f t="shared" si="2"/>
        <v>13107</v>
      </c>
      <c r="N15" s="21">
        <f t="shared" si="2"/>
        <v>123742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361472</v>
      </c>
      <c r="X15" s="21">
        <f t="shared" si="2"/>
        <v>26842908</v>
      </c>
      <c r="Y15" s="21">
        <f t="shared" si="2"/>
        <v>-26481436</v>
      </c>
      <c r="Z15" s="4">
        <f>+IF(X15&lt;&gt;0,+(Y15/X15)*100,0)</f>
        <v>-98.65337987970602</v>
      </c>
      <c r="AA15" s="19">
        <f>SUM(AA16:AA18)</f>
        <v>50563025</v>
      </c>
    </row>
    <row r="16" spans="1:27" ht="12.75">
      <c r="A16" s="5" t="s">
        <v>43</v>
      </c>
      <c r="B16" s="3"/>
      <c r="C16" s="22">
        <v>6987569</v>
      </c>
      <c r="D16" s="22"/>
      <c r="E16" s="23">
        <v>9713957</v>
      </c>
      <c r="F16" s="24">
        <v>9713957</v>
      </c>
      <c r="G16" s="24">
        <v>67323</v>
      </c>
      <c r="H16" s="24">
        <v>57059</v>
      </c>
      <c r="I16" s="24">
        <v>81691</v>
      </c>
      <c r="J16" s="24">
        <v>206073</v>
      </c>
      <c r="K16" s="24">
        <v>59195</v>
      </c>
      <c r="L16" s="24">
        <v>41378</v>
      </c>
      <c r="M16" s="24">
        <v>9286</v>
      </c>
      <c r="N16" s="24">
        <v>109859</v>
      </c>
      <c r="O16" s="24"/>
      <c r="P16" s="24"/>
      <c r="Q16" s="24"/>
      <c r="R16" s="24"/>
      <c r="S16" s="24"/>
      <c r="T16" s="24"/>
      <c r="U16" s="24"/>
      <c r="V16" s="24"/>
      <c r="W16" s="24">
        <v>315932</v>
      </c>
      <c r="X16" s="24">
        <v>5311338</v>
      </c>
      <c r="Y16" s="24">
        <v>-4995406</v>
      </c>
      <c r="Z16" s="6">
        <v>-94.05</v>
      </c>
      <c r="AA16" s="22">
        <v>9713957</v>
      </c>
    </row>
    <row r="17" spans="1:27" ht="12.75">
      <c r="A17" s="5" t="s">
        <v>44</v>
      </c>
      <c r="B17" s="3"/>
      <c r="C17" s="22">
        <v>2384</v>
      </c>
      <c r="D17" s="22"/>
      <c r="E17" s="23">
        <v>40029709</v>
      </c>
      <c r="F17" s="24">
        <v>40029709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19548348</v>
      </c>
      <c r="Y17" s="24">
        <v>-19548348</v>
      </c>
      <c r="Z17" s="6">
        <v>-100</v>
      </c>
      <c r="AA17" s="22">
        <v>40029709</v>
      </c>
    </row>
    <row r="18" spans="1:27" ht="12.75">
      <c r="A18" s="5" t="s">
        <v>45</v>
      </c>
      <c r="B18" s="3"/>
      <c r="C18" s="22">
        <v>-2920</v>
      </c>
      <c r="D18" s="22"/>
      <c r="E18" s="23">
        <v>819359</v>
      </c>
      <c r="F18" s="24">
        <v>819359</v>
      </c>
      <c r="G18" s="24">
        <v>15671</v>
      </c>
      <c r="H18" s="24">
        <v>5732</v>
      </c>
      <c r="I18" s="24">
        <v>10254</v>
      </c>
      <c r="J18" s="24">
        <v>31657</v>
      </c>
      <c r="K18" s="24">
        <v>8415</v>
      </c>
      <c r="L18" s="24">
        <v>1647</v>
      </c>
      <c r="M18" s="24">
        <v>3821</v>
      </c>
      <c r="N18" s="24">
        <v>13883</v>
      </c>
      <c r="O18" s="24"/>
      <c r="P18" s="24"/>
      <c r="Q18" s="24"/>
      <c r="R18" s="24"/>
      <c r="S18" s="24"/>
      <c r="T18" s="24"/>
      <c r="U18" s="24"/>
      <c r="V18" s="24"/>
      <c r="W18" s="24">
        <v>45540</v>
      </c>
      <c r="X18" s="24">
        <v>1983222</v>
      </c>
      <c r="Y18" s="24">
        <v>-1937682</v>
      </c>
      <c r="Z18" s="6">
        <v>-97.7</v>
      </c>
      <c r="AA18" s="22">
        <v>819359</v>
      </c>
    </row>
    <row r="19" spans="1:27" ht="12.75">
      <c r="A19" s="2" t="s">
        <v>46</v>
      </c>
      <c r="B19" s="8"/>
      <c r="C19" s="19">
        <f aca="true" t="shared" si="3" ref="C19:Y19">SUM(C20:C23)</f>
        <v>666113630</v>
      </c>
      <c r="D19" s="19">
        <f>SUM(D20:D23)</f>
        <v>0</v>
      </c>
      <c r="E19" s="20">
        <f t="shared" si="3"/>
        <v>712059155</v>
      </c>
      <c r="F19" s="21">
        <f t="shared" si="3"/>
        <v>712059155</v>
      </c>
      <c r="G19" s="21">
        <f t="shared" si="3"/>
        <v>9007681</v>
      </c>
      <c r="H19" s="21">
        <f t="shared" si="3"/>
        <v>145395963</v>
      </c>
      <c r="I19" s="21">
        <f t="shared" si="3"/>
        <v>11254366</v>
      </c>
      <c r="J19" s="21">
        <f t="shared" si="3"/>
        <v>165658010</v>
      </c>
      <c r="K19" s="21">
        <f t="shared" si="3"/>
        <v>11970524</v>
      </c>
      <c r="L19" s="21">
        <f t="shared" si="3"/>
        <v>12081547</v>
      </c>
      <c r="M19" s="21">
        <f t="shared" si="3"/>
        <v>110846622</v>
      </c>
      <c r="N19" s="21">
        <f t="shared" si="3"/>
        <v>134898693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300556703</v>
      </c>
      <c r="X19" s="21">
        <f t="shared" si="3"/>
        <v>337435068</v>
      </c>
      <c r="Y19" s="21">
        <f t="shared" si="3"/>
        <v>-36878365</v>
      </c>
      <c r="Z19" s="4">
        <f>+IF(X19&lt;&gt;0,+(Y19/X19)*100,0)</f>
        <v>-10.929025610343498</v>
      </c>
      <c r="AA19" s="19">
        <f>SUM(AA20:AA23)</f>
        <v>712059155</v>
      </c>
    </row>
    <row r="20" spans="1:27" ht="12.75">
      <c r="A20" s="5" t="s">
        <v>47</v>
      </c>
      <c r="B20" s="3"/>
      <c r="C20" s="22">
        <v>165564267</v>
      </c>
      <c r="D20" s="22"/>
      <c r="E20" s="23">
        <v>177162432</v>
      </c>
      <c r="F20" s="24">
        <v>177162432</v>
      </c>
      <c r="G20" s="24">
        <v>5942687</v>
      </c>
      <c r="H20" s="24">
        <v>37161468</v>
      </c>
      <c r="I20" s="24">
        <v>8574671</v>
      </c>
      <c r="J20" s="24">
        <v>51678826</v>
      </c>
      <c r="K20" s="24">
        <v>8735302</v>
      </c>
      <c r="L20" s="24">
        <v>8845516</v>
      </c>
      <c r="M20" s="24">
        <v>29711881</v>
      </c>
      <c r="N20" s="24">
        <v>47292699</v>
      </c>
      <c r="O20" s="24"/>
      <c r="P20" s="24"/>
      <c r="Q20" s="24"/>
      <c r="R20" s="24"/>
      <c r="S20" s="24"/>
      <c r="T20" s="24"/>
      <c r="U20" s="24"/>
      <c r="V20" s="24"/>
      <c r="W20" s="24">
        <v>98971525</v>
      </c>
      <c r="X20" s="24">
        <v>88903026</v>
      </c>
      <c r="Y20" s="24">
        <v>10068499</v>
      </c>
      <c r="Z20" s="6">
        <v>11.33</v>
      </c>
      <c r="AA20" s="22">
        <v>177162432</v>
      </c>
    </row>
    <row r="21" spans="1:27" ht="12.75">
      <c r="A21" s="5" t="s">
        <v>48</v>
      </c>
      <c r="B21" s="3"/>
      <c r="C21" s="22">
        <v>348501226</v>
      </c>
      <c r="D21" s="22"/>
      <c r="E21" s="23">
        <v>363519649</v>
      </c>
      <c r="F21" s="24">
        <v>363519649</v>
      </c>
      <c r="G21" s="24">
        <v>1789118</v>
      </c>
      <c r="H21" s="24">
        <v>45218853</v>
      </c>
      <c r="I21" s="24">
        <v>2097074</v>
      </c>
      <c r="J21" s="24">
        <v>49105045</v>
      </c>
      <c r="K21" s="24">
        <v>1961573</v>
      </c>
      <c r="L21" s="24">
        <v>1946505</v>
      </c>
      <c r="M21" s="24">
        <v>34361797</v>
      </c>
      <c r="N21" s="24">
        <v>38269875</v>
      </c>
      <c r="O21" s="24"/>
      <c r="P21" s="24"/>
      <c r="Q21" s="24"/>
      <c r="R21" s="24"/>
      <c r="S21" s="24"/>
      <c r="T21" s="24"/>
      <c r="U21" s="24"/>
      <c r="V21" s="24"/>
      <c r="W21" s="24">
        <v>87374920</v>
      </c>
      <c r="X21" s="24">
        <v>182005326</v>
      </c>
      <c r="Y21" s="24">
        <v>-94630406</v>
      </c>
      <c r="Z21" s="6">
        <v>-51.99</v>
      </c>
      <c r="AA21" s="22">
        <v>363519649</v>
      </c>
    </row>
    <row r="22" spans="1:27" ht="12.75">
      <c r="A22" s="5" t="s">
        <v>49</v>
      </c>
      <c r="B22" s="3"/>
      <c r="C22" s="25">
        <v>74703740</v>
      </c>
      <c r="D22" s="25"/>
      <c r="E22" s="26">
        <v>95979113</v>
      </c>
      <c r="F22" s="27">
        <v>95979113</v>
      </c>
      <c r="G22" s="27">
        <v>480774</v>
      </c>
      <c r="H22" s="27">
        <v>34068672</v>
      </c>
      <c r="I22" s="27">
        <v>-210866</v>
      </c>
      <c r="J22" s="27">
        <v>34338580</v>
      </c>
      <c r="K22" s="27">
        <v>481142</v>
      </c>
      <c r="L22" s="27">
        <v>480579</v>
      </c>
      <c r="M22" s="27">
        <v>25214298</v>
      </c>
      <c r="N22" s="27">
        <v>26176019</v>
      </c>
      <c r="O22" s="27"/>
      <c r="P22" s="27"/>
      <c r="Q22" s="27"/>
      <c r="R22" s="27"/>
      <c r="S22" s="27"/>
      <c r="T22" s="27"/>
      <c r="U22" s="27"/>
      <c r="V22" s="27"/>
      <c r="W22" s="27">
        <v>60514599</v>
      </c>
      <c r="X22" s="27">
        <v>27713670</v>
      </c>
      <c r="Y22" s="27">
        <v>32800929</v>
      </c>
      <c r="Z22" s="7">
        <v>118.36</v>
      </c>
      <c r="AA22" s="25">
        <v>95979113</v>
      </c>
    </row>
    <row r="23" spans="1:27" ht="12.75">
      <c r="A23" s="5" t="s">
        <v>50</v>
      </c>
      <c r="B23" s="3"/>
      <c r="C23" s="22">
        <v>77344397</v>
      </c>
      <c r="D23" s="22"/>
      <c r="E23" s="23">
        <v>75397961</v>
      </c>
      <c r="F23" s="24">
        <v>75397961</v>
      </c>
      <c r="G23" s="24">
        <v>795102</v>
      </c>
      <c r="H23" s="24">
        <v>28946970</v>
      </c>
      <c r="I23" s="24">
        <v>793487</v>
      </c>
      <c r="J23" s="24">
        <v>30535559</v>
      </c>
      <c r="K23" s="24">
        <v>792507</v>
      </c>
      <c r="L23" s="24">
        <v>808947</v>
      </c>
      <c r="M23" s="24">
        <v>21558646</v>
      </c>
      <c r="N23" s="24">
        <v>23160100</v>
      </c>
      <c r="O23" s="24"/>
      <c r="P23" s="24"/>
      <c r="Q23" s="24"/>
      <c r="R23" s="24"/>
      <c r="S23" s="24"/>
      <c r="T23" s="24"/>
      <c r="U23" s="24"/>
      <c r="V23" s="24"/>
      <c r="W23" s="24">
        <v>53695659</v>
      </c>
      <c r="X23" s="24">
        <v>38813046</v>
      </c>
      <c r="Y23" s="24">
        <v>14882613</v>
      </c>
      <c r="Z23" s="6">
        <v>38.34</v>
      </c>
      <c r="AA23" s="22">
        <v>75397961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1099521843</v>
      </c>
      <c r="D25" s="44">
        <f>+D5+D9+D15+D19+D24</f>
        <v>0</v>
      </c>
      <c r="E25" s="45">
        <f t="shared" si="4"/>
        <v>1115025231</v>
      </c>
      <c r="F25" s="46">
        <f t="shared" si="4"/>
        <v>1115025231</v>
      </c>
      <c r="G25" s="46">
        <f t="shared" si="4"/>
        <v>18221233</v>
      </c>
      <c r="H25" s="46">
        <f t="shared" si="4"/>
        <v>239492707</v>
      </c>
      <c r="I25" s="46">
        <f t="shared" si="4"/>
        <v>21317251</v>
      </c>
      <c r="J25" s="46">
        <f t="shared" si="4"/>
        <v>279031191</v>
      </c>
      <c r="K25" s="46">
        <f t="shared" si="4"/>
        <v>22425474</v>
      </c>
      <c r="L25" s="46">
        <f t="shared" si="4"/>
        <v>21565723</v>
      </c>
      <c r="M25" s="46">
        <f t="shared" si="4"/>
        <v>181103718</v>
      </c>
      <c r="N25" s="46">
        <f t="shared" si="4"/>
        <v>225094915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504126106</v>
      </c>
      <c r="X25" s="46">
        <f t="shared" si="4"/>
        <v>555528936</v>
      </c>
      <c r="Y25" s="46">
        <f t="shared" si="4"/>
        <v>-51402830</v>
      </c>
      <c r="Z25" s="47">
        <f>+IF(X25&lt;&gt;0,+(Y25/X25)*100,0)</f>
        <v>-9.252952757081946</v>
      </c>
      <c r="AA25" s="44">
        <f>+AA5+AA9+AA15+AA19+AA24</f>
        <v>1115025231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300184901</v>
      </c>
      <c r="D28" s="19">
        <f>SUM(D29:D31)</f>
        <v>0</v>
      </c>
      <c r="E28" s="20">
        <f t="shared" si="5"/>
        <v>329317606</v>
      </c>
      <c r="F28" s="21">
        <f t="shared" si="5"/>
        <v>329317606</v>
      </c>
      <c r="G28" s="21">
        <f t="shared" si="5"/>
        <v>20831186</v>
      </c>
      <c r="H28" s="21">
        <f t="shared" si="5"/>
        <v>16117570</v>
      </c>
      <c r="I28" s="21">
        <f t="shared" si="5"/>
        <v>20168473</v>
      </c>
      <c r="J28" s="21">
        <f t="shared" si="5"/>
        <v>57117229</v>
      </c>
      <c r="K28" s="21">
        <f t="shared" si="5"/>
        <v>19547394</v>
      </c>
      <c r="L28" s="21">
        <f t="shared" si="5"/>
        <v>30129524</v>
      </c>
      <c r="M28" s="21">
        <f t="shared" si="5"/>
        <v>17869331</v>
      </c>
      <c r="N28" s="21">
        <f t="shared" si="5"/>
        <v>67546249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124663478</v>
      </c>
      <c r="X28" s="21">
        <f t="shared" si="5"/>
        <v>169569912</v>
      </c>
      <c r="Y28" s="21">
        <f t="shared" si="5"/>
        <v>-44906434</v>
      </c>
      <c r="Z28" s="4">
        <f>+IF(X28&lt;&gt;0,+(Y28/X28)*100,0)</f>
        <v>-26.48254838983463</v>
      </c>
      <c r="AA28" s="19">
        <f>SUM(AA29:AA31)</f>
        <v>329317606</v>
      </c>
    </row>
    <row r="29" spans="1:27" ht="12.75">
      <c r="A29" s="5" t="s">
        <v>33</v>
      </c>
      <c r="B29" s="3"/>
      <c r="C29" s="22">
        <v>60260087</v>
      </c>
      <c r="D29" s="22"/>
      <c r="E29" s="23">
        <v>69685397</v>
      </c>
      <c r="F29" s="24">
        <v>69685397</v>
      </c>
      <c r="G29" s="24">
        <v>4548966</v>
      </c>
      <c r="H29" s="24">
        <v>4905877</v>
      </c>
      <c r="I29" s="24">
        <v>4683609</v>
      </c>
      <c r="J29" s="24">
        <v>14138452</v>
      </c>
      <c r="K29" s="24">
        <v>5704123</v>
      </c>
      <c r="L29" s="24">
        <v>6554307</v>
      </c>
      <c r="M29" s="24">
        <v>5831190</v>
      </c>
      <c r="N29" s="24">
        <v>18089620</v>
      </c>
      <c r="O29" s="24"/>
      <c r="P29" s="24"/>
      <c r="Q29" s="24"/>
      <c r="R29" s="24"/>
      <c r="S29" s="24"/>
      <c r="T29" s="24"/>
      <c r="U29" s="24"/>
      <c r="V29" s="24"/>
      <c r="W29" s="24">
        <v>32228072</v>
      </c>
      <c r="X29" s="24">
        <v>33066270</v>
      </c>
      <c r="Y29" s="24">
        <v>-838198</v>
      </c>
      <c r="Z29" s="6">
        <v>-2.53</v>
      </c>
      <c r="AA29" s="22">
        <v>69685397</v>
      </c>
    </row>
    <row r="30" spans="1:27" ht="12.75">
      <c r="A30" s="5" t="s">
        <v>34</v>
      </c>
      <c r="B30" s="3"/>
      <c r="C30" s="25">
        <v>103913975</v>
      </c>
      <c r="D30" s="25"/>
      <c r="E30" s="26">
        <v>258985628</v>
      </c>
      <c r="F30" s="27">
        <v>258985628</v>
      </c>
      <c r="G30" s="27">
        <v>3954571</v>
      </c>
      <c r="H30" s="27">
        <v>4692286</v>
      </c>
      <c r="I30" s="27">
        <v>6913069</v>
      </c>
      <c r="J30" s="27">
        <v>15559926</v>
      </c>
      <c r="K30" s="27">
        <v>13843271</v>
      </c>
      <c r="L30" s="27">
        <v>11769115</v>
      </c>
      <c r="M30" s="27">
        <v>5150809</v>
      </c>
      <c r="N30" s="27">
        <v>30763195</v>
      </c>
      <c r="O30" s="27"/>
      <c r="P30" s="27"/>
      <c r="Q30" s="27"/>
      <c r="R30" s="27"/>
      <c r="S30" s="27"/>
      <c r="T30" s="27"/>
      <c r="U30" s="27"/>
      <c r="V30" s="27"/>
      <c r="W30" s="27">
        <v>46323121</v>
      </c>
      <c r="X30" s="27">
        <v>136180350</v>
      </c>
      <c r="Y30" s="27">
        <v>-89857229</v>
      </c>
      <c r="Z30" s="7">
        <v>-65.98</v>
      </c>
      <c r="AA30" s="25">
        <v>258985628</v>
      </c>
    </row>
    <row r="31" spans="1:27" ht="12.75">
      <c r="A31" s="5" t="s">
        <v>35</v>
      </c>
      <c r="B31" s="3"/>
      <c r="C31" s="22">
        <v>136010839</v>
      </c>
      <c r="D31" s="22"/>
      <c r="E31" s="23">
        <v>646581</v>
      </c>
      <c r="F31" s="24">
        <v>646581</v>
      </c>
      <c r="G31" s="24">
        <v>12327649</v>
      </c>
      <c r="H31" s="24">
        <v>6519407</v>
      </c>
      <c r="I31" s="24">
        <v>8571795</v>
      </c>
      <c r="J31" s="24">
        <v>27418851</v>
      </c>
      <c r="K31" s="24"/>
      <c r="L31" s="24">
        <v>11806102</v>
      </c>
      <c r="M31" s="24">
        <v>6887332</v>
      </c>
      <c r="N31" s="24">
        <v>18693434</v>
      </c>
      <c r="O31" s="24"/>
      <c r="P31" s="24"/>
      <c r="Q31" s="24"/>
      <c r="R31" s="24"/>
      <c r="S31" s="24"/>
      <c r="T31" s="24"/>
      <c r="U31" s="24"/>
      <c r="V31" s="24"/>
      <c r="W31" s="24">
        <v>46112285</v>
      </c>
      <c r="X31" s="24">
        <v>323292</v>
      </c>
      <c r="Y31" s="24">
        <v>45788993</v>
      </c>
      <c r="Z31" s="6">
        <v>14163.35</v>
      </c>
      <c r="AA31" s="22">
        <v>646581</v>
      </c>
    </row>
    <row r="32" spans="1:27" ht="12.75">
      <c r="A32" s="2" t="s">
        <v>36</v>
      </c>
      <c r="B32" s="3"/>
      <c r="C32" s="19">
        <f aca="true" t="shared" si="6" ref="C32:Y32">SUM(C33:C37)</f>
        <v>65027161</v>
      </c>
      <c r="D32" s="19">
        <f>SUM(D33:D37)</f>
        <v>0</v>
      </c>
      <c r="E32" s="20">
        <f t="shared" si="6"/>
        <v>66820983</v>
      </c>
      <c r="F32" s="21">
        <f t="shared" si="6"/>
        <v>66820983</v>
      </c>
      <c r="G32" s="21">
        <f t="shared" si="6"/>
        <v>4878088</v>
      </c>
      <c r="H32" s="21">
        <f t="shared" si="6"/>
        <v>5567910</v>
      </c>
      <c r="I32" s="21">
        <f t="shared" si="6"/>
        <v>5441455</v>
      </c>
      <c r="J32" s="21">
        <f t="shared" si="6"/>
        <v>15887453</v>
      </c>
      <c r="K32" s="21">
        <f t="shared" si="6"/>
        <v>5521646</v>
      </c>
      <c r="L32" s="21">
        <f t="shared" si="6"/>
        <v>7915381</v>
      </c>
      <c r="M32" s="21">
        <f t="shared" si="6"/>
        <v>5934786</v>
      </c>
      <c r="N32" s="21">
        <f t="shared" si="6"/>
        <v>19371813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35259266</v>
      </c>
      <c r="X32" s="21">
        <f t="shared" si="6"/>
        <v>33495492</v>
      </c>
      <c r="Y32" s="21">
        <f t="shared" si="6"/>
        <v>1763774</v>
      </c>
      <c r="Z32" s="4">
        <f>+IF(X32&lt;&gt;0,+(Y32/X32)*100,0)</f>
        <v>5.265705605996174</v>
      </c>
      <c r="AA32" s="19">
        <f>SUM(AA33:AA37)</f>
        <v>66820983</v>
      </c>
    </row>
    <row r="33" spans="1:27" ht="12.75">
      <c r="A33" s="5" t="s">
        <v>37</v>
      </c>
      <c r="B33" s="3"/>
      <c r="C33" s="22">
        <v>27741188</v>
      </c>
      <c r="D33" s="22"/>
      <c r="E33" s="23">
        <v>49326480</v>
      </c>
      <c r="F33" s="24">
        <v>49326480</v>
      </c>
      <c r="G33" s="24">
        <v>2050401</v>
      </c>
      <c r="H33" s="24">
        <v>2214515</v>
      </c>
      <c r="I33" s="24">
        <v>2364485</v>
      </c>
      <c r="J33" s="24">
        <v>6629401</v>
      </c>
      <c r="K33" s="24">
        <v>2280715</v>
      </c>
      <c r="L33" s="24">
        <v>3364757</v>
      </c>
      <c r="M33" s="24">
        <v>2270955</v>
      </c>
      <c r="N33" s="24">
        <v>7916427</v>
      </c>
      <c r="O33" s="24"/>
      <c r="P33" s="24"/>
      <c r="Q33" s="24"/>
      <c r="R33" s="24"/>
      <c r="S33" s="24"/>
      <c r="T33" s="24"/>
      <c r="U33" s="24"/>
      <c r="V33" s="24"/>
      <c r="W33" s="24">
        <v>14545828</v>
      </c>
      <c r="X33" s="24">
        <v>24723240</v>
      </c>
      <c r="Y33" s="24">
        <v>-10177412</v>
      </c>
      <c r="Z33" s="6">
        <v>-41.17</v>
      </c>
      <c r="AA33" s="22">
        <v>49326480</v>
      </c>
    </row>
    <row r="34" spans="1:27" ht="12.75">
      <c r="A34" s="5" t="s">
        <v>38</v>
      </c>
      <c r="B34" s="3"/>
      <c r="C34" s="22">
        <v>3268905</v>
      </c>
      <c r="D34" s="22"/>
      <c r="E34" s="23">
        <v>4986593</v>
      </c>
      <c r="F34" s="24">
        <v>4986593</v>
      </c>
      <c r="G34" s="24">
        <v>508193</v>
      </c>
      <c r="H34" s="24">
        <v>597250</v>
      </c>
      <c r="I34" s="24">
        <v>534501</v>
      </c>
      <c r="J34" s="24">
        <v>1639944</v>
      </c>
      <c r="K34" s="24">
        <v>678935</v>
      </c>
      <c r="L34" s="24">
        <v>841164</v>
      </c>
      <c r="M34" s="24">
        <v>818036</v>
      </c>
      <c r="N34" s="24">
        <v>2338135</v>
      </c>
      <c r="O34" s="24"/>
      <c r="P34" s="24"/>
      <c r="Q34" s="24"/>
      <c r="R34" s="24"/>
      <c r="S34" s="24"/>
      <c r="T34" s="24"/>
      <c r="U34" s="24"/>
      <c r="V34" s="24"/>
      <c r="W34" s="24">
        <v>3978079</v>
      </c>
      <c r="X34" s="24">
        <v>2493294</v>
      </c>
      <c r="Y34" s="24">
        <v>1484785</v>
      </c>
      <c r="Z34" s="6">
        <v>59.55</v>
      </c>
      <c r="AA34" s="22">
        <v>4986593</v>
      </c>
    </row>
    <row r="35" spans="1:27" ht="12.75">
      <c r="A35" s="5" t="s">
        <v>39</v>
      </c>
      <c r="B35" s="3"/>
      <c r="C35" s="22">
        <v>19967656</v>
      </c>
      <c r="D35" s="22"/>
      <c r="E35" s="23">
        <v>1954474</v>
      </c>
      <c r="F35" s="24">
        <v>1954474</v>
      </c>
      <c r="G35" s="24">
        <v>1558363</v>
      </c>
      <c r="H35" s="24">
        <v>1832739</v>
      </c>
      <c r="I35" s="24">
        <v>1728820</v>
      </c>
      <c r="J35" s="24">
        <v>5119922</v>
      </c>
      <c r="K35" s="24">
        <v>1738319</v>
      </c>
      <c r="L35" s="24">
        <v>2422812</v>
      </c>
      <c r="M35" s="24">
        <v>1722390</v>
      </c>
      <c r="N35" s="24">
        <v>5883521</v>
      </c>
      <c r="O35" s="24"/>
      <c r="P35" s="24"/>
      <c r="Q35" s="24"/>
      <c r="R35" s="24"/>
      <c r="S35" s="24"/>
      <c r="T35" s="24"/>
      <c r="U35" s="24"/>
      <c r="V35" s="24"/>
      <c r="W35" s="24">
        <v>11003443</v>
      </c>
      <c r="X35" s="24">
        <v>977238</v>
      </c>
      <c r="Y35" s="24">
        <v>10026205</v>
      </c>
      <c r="Z35" s="6">
        <v>1025.97</v>
      </c>
      <c r="AA35" s="22">
        <v>1954474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14049412</v>
      </c>
      <c r="D37" s="25"/>
      <c r="E37" s="26">
        <v>10553436</v>
      </c>
      <c r="F37" s="27">
        <v>10553436</v>
      </c>
      <c r="G37" s="27">
        <v>761131</v>
      </c>
      <c r="H37" s="27">
        <v>923406</v>
      </c>
      <c r="I37" s="27">
        <v>813649</v>
      </c>
      <c r="J37" s="27">
        <v>2498186</v>
      </c>
      <c r="K37" s="27">
        <v>823677</v>
      </c>
      <c r="L37" s="27">
        <v>1286648</v>
      </c>
      <c r="M37" s="27">
        <v>1123405</v>
      </c>
      <c r="N37" s="27">
        <v>3233730</v>
      </c>
      <c r="O37" s="27"/>
      <c r="P37" s="27"/>
      <c r="Q37" s="27"/>
      <c r="R37" s="27"/>
      <c r="S37" s="27"/>
      <c r="T37" s="27"/>
      <c r="U37" s="27"/>
      <c r="V37" s="27"/>
      <c r="W37" s="27">
        <v>5731916</v>
      </c>
      <c r="X37" s="27">
        <v>5301720</v>
      </c>
      <c r="Y37" s="27">
        <v>430196</v>
      </c>
      <c r="Z37" s="7">
        <v>8.11</v>
      </c>
      <c r="AA37" s="25">
        <v>10553436</v>
      </c>
    </row>
    <row r="38" spans="1:27" ht="12.75">
      <c r="A38" s="2" t="s">
        <v>42</v>
      </c>
      <c r="B38" s="8"/>
      <c r="C38" s="19">
        <f aca="true" t="shared" si="7" ref="C38:Y38">SUM(C39:C41)</f>
        <v>103495951</v>
      </c>
      <c r="D38" s="19">
        <f>SUM(D39:D41)</f>
        <v>0</v>
      </c>
      <c r="E38" s="20">
        <f t="shared" si="7"/>
        <v>122365126</v>
      </c>
      <c r="F38" s="21">
        <f t="shared" si="7"/>
        <v>122365126</v>
      </c>
      <c r="G38" s="21">
        <f t="shared" si="7"/>
        <v>4478075</v>
      </c>
      <c r="H38" s="21">
        <f t="shared" si="7"/>
        <v>5137741</v>
      </c>
      <c r="I38" s="21">
        <f t="shared" si="7"/>
        <v>4505228</v>
      </c>
      <c r="J38" s="21">
        <f t="shared" si="7"/>
        <v>14121044</v>
      </c>
      <c r="K38" s="21">
        <f t="shared" si="7"/>
        <v>5004358</v>
      </c>
      <c r="L38" s="21">
        <f t="shared" si="7"/>
        <v>7976355</v>
      </c>
      <c r="M38" s="21">
        <f t="shared" si="7"/>
        <v>5271083</v>
      </c>
      <c r="N38" s="21">
        <f t="shared" si="7"/>
        <v>18251796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32372840</v>
      </c>
      <c r="X38" s="21">
        <f t="shared" si="7"/>
        <v>62494212</v>
      </c>
      <c r="Y38" s="21">
        <f t="shared" si="7"/>
        <v>-30121372</v>
      </c>
      <c r="Z38" s="4">
        <f>+IF(X38&lt;&gt;0,+(Y38/X38)*100,0)</f>
        <v>-48.19865878139243</v>
      </c>
      <c r="AA38" s="19">
        <f>SUM(AA39:AA41)</f>
        <v>122365126</v>
      </c>
    </row>
    <row r="39" spans="1:27" ht="12.75">
      <c r="A39" s="5" t="s">
        <v>43</v>
      </c>
      <c r="B39" s="3"/>
      <c r="C39" s="22">
        <v>25123841</v>
      </c>
      <c r="D39" s="22"/>
      <c r="E39" s="23">
        <v>40316588</v>
      </c>
      <c r="F39" s="24">
        <v>40316588</v>
      </c>
      <c r="G39" s="24">
        <v>1741217</v>
      </c>
      <c r="H39" s="24">
        <v>1903268</v>
      </c>
      <c r="I39" s="24">
        <v>1944649</v>
      </c>
      <c r="J39" s="24">
        <v>5589134</v>
      </c>
      <c r="K39" s="24">
        <v>2006474</v>
      </c>
      <c r="L39" s="24">
        <v>3086832</v>
      </c>
      <c r="M39" s="24">
        <v>1972364</v>
      </c>
      <c r="N39" s="24">
        <v>7065670</v>
      </c>
      <c r="O39" s="24"/>
      <c r="P39" s="24"/>
      <c r="Q39" s="24"/>
      <c r="R39" s="24"/>
      <c r="S39" s="24"/>
      <c r="T39" s="24"/>
      <c r="U39" s="24"/>
      <c r="V39" s="24"/>
      <c r="W39" s="24">
        <v>12654804</v>
      </c>
      <c r="X39" s="24">
        <v>20658414</v>
      </c>
      <c r="Y39" s="24">
        <v>-8003610</v>
      </c>
      <c r="Z39" s="6">
        <v>-38.74</v>
      </c>
      <c r="AA39" s="22">
        <v>40316588</v>
      </c>
    </row>
    <row r="40" spans="1:27" ht="12.75">
      <c r="A40" s="5" t="s">
        <v>44</v>
      </c>
      <c r="B40" s="3"/>
      <c r="C40" s="22">
        <v>78314169</v>
      </c>
      <c r="D40" s="22"/>
      <c r="E40" s="23">
        <v>70939208</v>
      </c>
      <c r="F40" s="24">
        <v>70939208</v>
      </c>
      <c r="G40" s="24">
        <v>2736858</v>
      </c>
      <c r="H40" s="24">
        <v>3234473</v>
      </c>
      <c r="I40" s="24">
        <v>2560579</v>
      </c>
      <c r="J40" s="24">
        <v>8531910</v>
      </c>
      <c r="K40" s="24">
        <v>2991689</v>
      </c>
      <c r="L40" s="24">
        <v>4889523</v>
      </c>
      <c r="M40" s="24">
        <v>3298719</v>
      </c>
      <c r="N40" s="24">
        <v>11179931</v>
      </c>
      <c r="O40" s="24"/>
      <c r="P40" s="24"/>
      <c r="Q40" s="24"/>
      <c r="R40" s="24"/>
      <c r="S40" s="24"/>
      <c r="T40" s="24"/>
      <c r="U40" s="24"/>
      <c r="V40" s="24"/>
      <c r="W40" s="24">
        <v>19711841</v>
      </c>
      <c r="X40" s="24">
        <v>36281136</v>
      </c>
      <c r="Y40" s="24">
        <v>-16569295</v>
      </c>
      <c r="Z40" s="6">
        <v>-45.67</v>
      </c>
      <c r="AA40" s="22">
        <v>70939208</v>
      </c>
    </row>
    <row r="41" spans="1:27" ht="12.75">
      <c r="A41" s="5" t="s">
        <v>45</v>
      </c>
      <c r="B41" s="3"/>
      <c r="C41" s="22">
        <v>57941</v>
      </c>
      <c r="D41" s="22"/>
      <c r="E41" s="23">
        <v>11109330</v>
      </c>
      <c r="F41" s="24">
        <v>11109330</v>
      </c>
      <c r="G41" s="24"/>
      <c r="H41" s="24"/>
      <c r="I41" s="24"/>
      <c r="J41" s="24"/>
      <c r="K41" s="24">
        <v>6195</v>
      </c>
      <c r="L41" s="24"/>
      <c r="M41" s="24"/>
      <c r="N41" s="24">
        <v>6195</v>
      </c>
      <c r="O41" s="24"/>
      <c r="P41" s="24"/>
      <c r="Q41" s="24"/>
      <c r="R41" s="24"/>
      <c r="S41" s="24"/>
      <c r="T41" s="24"/>
      <c r="U41" s="24"/>
      <c r="V41" s="24"/>
      <c r="W41" s="24">
        <v>6195</v>
      </c>
      <c r="X41" s="24">
        <v>5554662</v>
      </c>
      <c r="Y41" s="24">
        <v>-5548467</v>
      </c>
      <c r="Z41" s="6">
        <v>-99.89</v>
      </c>
      <c r="AA41" s="22">
        <v>11109330</v>
      </c>
    </row>
    <row r="42" spans="1:27" ht="12.75">
      <c r="A42" s="2" t="s">
        <v>46</v>
      </c>
      <c r="B42" s="8"/>
      <c r="C42" s="19">
        <f aca="true" t="shared" si="8" ref="C42:Y42">SUM(C43:C46)</f>
        <v>352886897</v>
      </c>
      <c r="D42" s="19">
        <f>SUM(D43:D46)</f>
        <v>0</v>
      </c>
      <c r="E42" s="20">
        <f t="shared" si="8"/>
        <v>323260717</v>
      </c>
      <c r="F42" s="21">
        <f t="shared" si="8"/>
        <v>323260717</v>
      </c>
      <c r="G42" s="21">
        <f t="shared" si="8"/>
        <v>18340731</v>
      </c>
      <c r="H42" s="21">
        <f t="shared" si="8"/>
        <v>29078042</v>
      </c>
      <c r="I42" s="21">
        <f t="shared" si="8"/>
        <v>28550311</v>
      </c>
      <c r="J42" s="21">
        <f t="shared" si="8"/>
        <v>75969084</v>
      </c>
      <c r="K42" s="21">
        <f t="shared" si="8"/>
        <v>26351576</v>
      </c>
      <c r="L42" s="21">
        <f t="shared" si="8"/>
        <v>39267618</v>
      </c>
      <c r="M42" s="21">
        <f t="shared" si="8"/>
        <v>27761878</v>
      </c>
      <c r="N42" s="21">
        <f t="shared" si="8"/>
        <v>93381072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169350156</v>
      </c>
      <c r="X42" s="21">
        <f t="shared" si="8"/>
        <v>162550968</v>
      </c>
      <c r="Y42" s="21">
        <f t="shared" si="8"/>
        <v>6799188</v>
      </c>
      <c r="Z42" s="4">
        <f>+IF(X42&lt;&gt;0,+(Y42/X42)*100,0)</f>
        <v>4.182803759126184</v>
      </c>
      <c r="AA42" s="19">
        <f>SUM(AA43:AA46)</f>
        <v>323260717</v>
      </c>
    </row>
    <row r="43" spans="1:27" ht="12.75">
      <c r="A43" s="5" t="s">
        <v>47</v>
      </c>
      <c r="B43" s="3"/>
      <c r="C43" s="22">
        <v>145144596</v>
      </c>
      <c r="D43" s="22"/>
      <c r="E43" s="23">
        <v>139668897</v>
      </c>
      <c r="F43" s="24">
        <v>139668897</v>
      </c>
      <c r="G43" s="24">
        <v>5786637</v>
      </c>
      <c r="H43" s="24">
        <v>15292830</v>
      </c>
      <c r="I43" s="24">
        <v>11507567</v>
      </c>
      <c r="J43" s="24">
        <v>32587034</v>
      </c>
      <c r="K43" s="24">
        <v>11653530</v>
      </c>
      <c r="L43" s="24">
        <v>12489635</v>
      </c>
      <c r="M43" s="24">
        <v>11902190</v>
      </c>
      <c r="N43" s="24">
        <v>36045355</v>
      </c>
      <c r="O43" s="24"/>
      <c r="P43" s="24"/>
      <c r="Q43" s="24"/>
      <c r="R43" s="24"/>
      <c r="S43" s="24"/>
      <c r="T43" s="24"/>
      <c r="U43" s="24"/>
      <c r="V43" s="24"/>
      <c r="W43" s="24">
        <v>68632389</v>
      </c>
      <c r="X43" s="24">
        <v>69654336</v>
      </c>
      <c r="Y43" s="24">
        <v>-1021947</v>
      </c>
      <c r="Z43" s="6">
        <v>-1.47</v>
      </c>
      <c r="AA43" s="22">
        <v>139668897</v>
      </c>
    </row>
    <row r="44" spans="1:27" ht="12.75">
      <c r="A44" s="5" t="s">
        <v>48</v>
      </c>
      <c r="B44" s="3"/>
      <c r="C44" s="22">
        <v>128138543</v>
      </c>
      <c r="D44" s="22"/>
      <c r="E44" s="23">
        <v>119838812</v>
      </c>
      <c r="F44" s="24">
        <v>119838812</v>
      </c>
      <c r="G44" s="24">
        <v>8191906</v>
      </c>
      <c r="H44" s="24">
        <v>9303132</v>
      </c>
      <c r="I44" s="24">
        <v>12428443</v>
      </c>
      <c r="J44" s="24">
        <v>29923481</v>
      </c>
      <c r="K44" s="24">
        <v>10733684</v>
      </c>
      <c r="L44" s="24">
        <v>18625108</v>
      </c>
      <c r="M44" s="24">
        <v>9566335</v>
      </c>
      <c r="N44" s="24">
        <v>38925127</v>
      </c>
      <c r="O44" s="24"/>
      <c r="P44" s="24"/>
      <c r="Q44" s="24"/>
      <c r="R44" s="24"/>
      <c r="S44" s="24"/>
      <c r="T44" s="24"/>
      <c r="U44" s="24"/>
      <c r="V44" s="24"/>
      <c r="W44" s="24">
        <v>68848608</v>
      </c>
      <c r="X44" s="24">
        <v>60890124</v>
      </c>
      <c r="Y44" s="24">
        <v>7958484</v>
      </c>
      <c r="Z44" s="6">
        <v>13.07</v>
      </c>
      <c r="AA44" s="22">
        <v>119838812</v>
      </c>
    </row>
    <row r="45" spans="1:27" ht="12.75">
      <c r="A45" s="5" t="s">
        <v>49</v>
      </c>
      <c r="B45" s="3"/>
      <c r="C45" s="25">
        <v>28602214</v>
      </c>
      <c r="D45" s="25"/>
      <c r="E45" s="26">
        <v>16688183</v>
      </c>
      <c r="F45" s="27">
        <v>16688183</v>
      </c>
      <c r="G45" s="27">
        <v>301770</v>
      </c>
      <c r="H45" s="27">
        <v>340116</v>
      </c>
      <c r="I45" s="27">
        <v>323077</v>
      </c>
      <c r="J45" s="27">
        <v>964963</v>
      </c>
      <c r="K45" s="27">
        <v>331890</v>
      </c>
      <c r="L45" s="27">
        <v>763115</v>
      </c>
      <c r="M45" s="27">
        <v>2733645</v>
      </c>
      <c r="N45" s="27">
        <v>3828650</v>
      </c>
      <c r="O45" s="27"/>
      <c r="P45" s="27"/>
      <c r="Q45" s="27"/>
      <c r="R45" s="27"/>
      <c r="S45" s="27"/>
      <c r="T45" s="27"/>
      <c r="U45" s="27"/>
      <c r="V45" s="27"/>
      <c r="W45" s="27">
        <v>4793613</v>
      </c>
      <c r="X45" s="27">
        <v>8324094</v>
      </c>
      <c r="Y45" s="27">
        <v>-3530481</v>
      </c>
      <c r="Z45" s="7">
        <v>-42.41</v>
      </c>
      <c r="AA45" s="25">
        <v>16688183</v>
      </c>
    </row>
    <row r="46" spans="1:27" ht="12.75">
      <c r="A46" s="5" t="s">
        <v>50</v>
      </c>
      <c r="B46" s="3"/>
      <c r="C46" s="22">
        <v>51001544</v>
      </c>
      <c r="D46" s="22"/>
      <c r="E46" s="23">
        <v>47064825</v>
      </c>
      <c r="F46" s="24">
        <v>47064825</v>
      </c>
      <c r="G46" s="24">
        <v>4060418</v>
      </c>
      <c r="H46" s="24">
        <v>4141964</v>
      </c>
      <c r="I46" s="24">
        <v>4291224</v>
      </c>
      <c r="J46" s="24">
        <v>12493606</v>
      </c>
      <c r="K46" s="24">
        <v>3632472</v>
      </c>
      <c r="L46" s="24">
        <v>7389760</v>
      </c>
      <c r="M46" s="24">
        <v>3559708</v>
      </c>
      <c r="N46" s="24">
        <v>14581940</v>
      </c>
      <c r="O46" s="24"/>
      <c r="P46" s="24"/>
      <c r="Q46" s="24"/>
      <c r="R46" s="24"/>
      <c r="S46" s="24"/>
      <c r="T46" s="24"/>
      <c r="U46" s="24"/>
      <c r="V46" s="24"/>
      <c r="W46" s="24">
        <v>27075546</v>
      </c>
      <c r="X46" s="24">
        <v>23682414</v>
      </c>
      <c r="Y46" s="24">
        <v>3393132</v>
      </c>
      <c r="Z46" s="6">
        <v>14.33</v>
      </c>
      <c r="AA46" s="22">
        <v>47064825</v>
      </c>
    </row>
    <row r="47" spans="1:27" ht="12.75">
      <c r="A47" s="2" t="s">
        <v>51</v>
      </c>
      <c r="B47" s="8" t="s">
        <v>52</v>
      </c>
      <c r="C47" s="19">
        <v>3296532</v>
      </c>
      <c r="D47" s="19"/>
      <c r="E47" s="20">
        <v>5293231</v>
      </c>
      <c r="F47" s="21">
        <v>5293231</v>
      </c>
      <c r="G47" s="21">
        <v>218602</v>
      </c>
      <c r="H47" s="21">
        <v>262269</v>
      </c>
      <c r="I47" s="21">
        <v>341573</v>
      </c>
      <c r="J47" s="21">
        <v>822444</v>
      </c>
      <c r="K47" s="21">
        <v>303781</v>
      </c>
      <c r="L47" s="21">
        <v>378259</v>
      </c>
      <c r="M47" s="21">
        <v>236460</v>
      </c>
      <c r="N47" s="21">
        <v>918500</v>
      </c>
      <c r="O47" s="21"/>
      <c r="P47" s="21"/>
      <c r="Q47" s="21"/>
      <c r="R47" s="21"/>
      <c r="S47" s="21"/>
      <c r="T47" s="21"/>
      <c r="U47" s="21"/>
      <c r="V47" s="21"/>
      <c r="W47" s="21">
        <v>1740944</v>
      </c>
      <c r="X47" s="21">
        <v>2142318</v>
      </c>
      <c r="Y47" s="21">
        <v>-401374</v>
      </c>
      <c r="Z47" s="4">
        <v>-18.74</v>
      </c>
      <c r="AA47" s="19">
        <v>5293231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824891442</v>
      </c>
      <c r="D48" s="44">
        <f>+D28+D32+D38+D42+D47</f>
        <v>0</v>
      </c>
      <c r="E48" s="45">
        <f t="shared" si="9"/>
        <v>847057663</v>
      </c>
      <c r="F48" s="46">
        <f t="shared" si="9"/>
        <v>847057663</v>
      </c>
      <c r="G48" s="46">
        <f t="shared" si="9"/>
        <v>48746682</v>
      </c>
      <c r="H48" s="46">
        <f t="shared" si="9"/>
        <v>56163532</v>
      </c>
      <c r="I48" s="46">
        <f t="shared" si="9"/>
        <v>59007040</v>
      </c>
      <c r="J48" s="46">
        <f t="shared" si="9"/>
        <v>163917254</v>
      </c>
      <c r="K48" s="46">
        <f t="shared" si="9"/>
        <v>56728755</v>
      </c>
      <c r="L48" s="46">
        <f t="shared" si="9"/>
        <v>85667137</v>
      </c>
      <c r="M48" s="46">
        <f t="shared" si="9"/>
        <v>57073538</v>
      </c>
      <c r="N48" s="46">
        <f t="shared" si="9"/>
        <v>199469430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363386684</v>
      </c>
      <c r="X48" s="46">
        <f t="shared" si="9"/>
        <v>430252902</v>
      </c>
      <c r="Y48" s="46">
        <f t="shared" si="9"/>
        <v>-66866218</v>
      </c>
      <c r="Z48" s="47">
        <f>+IF(X48&lt;&gt;0,+(Y48/X48)*100,0)</f>
        <v>-15.541142823018077</v>
      </c>
      <c r="AA48" s="44">
        <f>+AA28+AA32+AA38+AA42+AA47</f>
        <v>847057663</v>
      </c>
    </row>
    <row r="49" spans="1:27" ht="12.75">
      <c r="A49" s="14" t="s">
        <v>58</v>
      </c>
      <c r="B49" s="15"/>
      <c r="C49" s="48">
        <f aca="true" t="shared" si="10" ref="C49:Y49">+C25-C48</f>
        <v>274630401</v>
      </c>
      <c r="D49" s="48">
        <f>+D25-D48</f>
        <v>0</v>
      </c>
      <c r="E49" s="49">
        <f t="shared" si="10"/>
        <v>267967568</v>
      </c>
      <c r="F49" s="50">
        <f t="shared" si="10"/>
        <v>267967568</v>
      </c>
      <c r="G49" s="50">
        <f t="shared" si="10"/>
        <v>-30525449</v>
      </c>
      <c r="H49" s="50">
        <f t="shared" si="10"/>
        <v>183329175</v>
      </c>
      <c r="I49" s="50">
        <f t="shared" si="10"/>
        <v>-37689789</v>
      </c>
      <c r="J49" s="50">
        <f t="shared" si="10"/>
        <v>115113937</v>
      </c>
      <c r="K49" s="50">
        <f t="shared" si="10"/>
        <v>-34303281</v>
      </c>
      <c r="L49" s="50">
        <f t="shared" si="10"/>
        <v>-64101414</v>
      </c>
      <c r="M49" s="50">
        <f t="shared" si="10"/>
        <v>124030180</v>
      </c>
      <c r="N49" s="50">
        <f t="shared" si="10"/>
        <v>25625485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140739422</v>
      </c>
      <c r="X49" s="50">
        <f>IF(F25=F48,0,X25-X48)</f>
        <v>125276034</v>
      </c>
      <c r="Y49" s="50">
        <f t="shared" si="10"/>
        <v>15463388</v>
      </c>
      <c r="Z49" s="51">
        <f>+IF(X49&lt;&gt;0,+(Y49/X49)*100,0)</f>
        <v>12.343452699021427</v>
      </c>
      <c r="AA49" s="48">
        <f>+AA25-AA48</f>
        <v>267967568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1013302695</v>
      </c>
      <c r="D5" s="19">
        <f>SUM(D6:D8)</f>
        <v>0</v>
      </c>
      <c r="E5" s="20">
        <f t="shared" si="0"/>
        <v>1075881870</v>
      </c>
      <c r="F5" s="21">
        <f t="shared" si="0"/>
        <v>1075881870</v>
      </c>
      <c r="G5" s="21">
        <f t="shared" si="0"/>
        <v>318110077</v>
      </c>
      <c r="H5" s="21">
        <f t="shared" si="0"/>
        <v>20316361</v>
      </c>
      <c r="I5" s="21">
        <f t="shared" si="0"/>
        <v>19422928</v>
      </c>
      <c r="J5" s="21">
        <f t="shared" si="0"/>
        <v>357849366</v>
      </c>
      <c r="K5" s="21">
        <f t="shared" si="0"/>
        <v>16736171</v>
      </c>
      <c r="L5" s="21">
        <f t="shared" si="0"/>
        <v>17774797</v>
      </c>
      <c r="M5" s="21">
        <f t="shared" si="0"/>
        <v>264720407</v>
      </c>
      <c r="N5" s="21">
        <f t="shared" si="0"/>
        <v>299231375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657080741</v>
      </c>
      <c r="X5" s="21">
        <f t="shared" si="0"/>
        <v>39442902</v>
      </c>
      <c r="Y5" s="21">
        <f t="shared" si="0"/>
        <v>617637839</v>
      </c>
      <c r="Z5" s="4">
        <f>+IF(X5&lt;&gt;0,+(Y5/X5)*100,0)</f>
        <v>1565.903642181298</v>
      </c>
      <c r="AA5" s="19">
        <f>SUM(AA6:AA8)</f>
        <v>1075881870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1011761010</v>
      </c>
      <c r="D7" s="25"/>
      <c r="E7" s="26">
        <v>1075881870</v>
      </c>
      <c r="F7" s="27">
        <v>1075881870</v>
      </c>
      <c r="G7" s="27">
        <v>317970311</v>
      </c>
      <c r="H7" s="27">
        <v>20170361</v>
      </c>
      <c r="I7" s="27">
        <v>18865025</v>
      </c>
      <c r="J7" s="27">
        <v>357005697</v>
      </c>
      <c r="K7" s="27">
        <v>16726000</v>
      </c>
      <c r="L7" s="27">
        <v>17637447</v>
      </c>
      <c r="M7" s="27">
        <v>264678288</v>
      </c>
      <c r="N7" s="27">
        <v>299041735</v>
      </c>
      <c r="O7" s="27"/>
      <c r="P7" s="27"/>
      <c r="Q7" s="27"/>
      <c r="R7" s="27"/>
      <c r="S7" s="27"/>
      <c r="T7" s="27"/>
      <c r="U7" s="27"/>
      <c r="V7" s="27"/>
      <c r="W7" s="27">
        <v>656047432</v>
      </c>
      <c r="X7" s="27">
        <v>39442902</v>
      </c>
      <c r="Y7" s="27">
        <v>616604530</v>
      </c>
      <c r="Z7" s="7">
        <v>1563.28</v>
      </c>
      <c r="AA7" s="25">
        <v>1075881870</v>
      </c>
    </row>
    <row r="8" spans="1:27" ht="12.75">
      <c r="A8" s="5" t="s">
        <v>35</v>
      </c>
      <c r="B8" s="3"/>
      <c r="C8" s="22">
        <v>1541685</v>
      </c>
      <c r="D8" s="22"/>
      <c r="E8" s="23"/>
      <c r="F8" s="24"/>
      <c r="G8" s="24">
        <v>139766</v>
      </c>
      <c r="H8" s="24">
        <v>146000</v>
      </c>
      <c r="I8" s="24">
        <v>557903</v>
      </c>
      <c r="J8" s="24">
        <v>843669</v>
      </c>
      <c r="K8" s="24">
        <v>10171</v>
      </c>
      <c r="L8" s="24">
        <v>137350</v>
      </c>
      <c r="M8" s="24">
        <v>42119</v>
      </c>
      <c r="N8" s="24">
        <v>189640</v>
      </c>
      <c r="O8" s="24"/>
      <c r="P8" s="24"/>
      <c r="Q8" s="24"/>
      <c r="R8" s="24"/>
      <c r="S8" s="24"/>
      <c r="T8" s="24"/>
      <c r="U8" s="24"/>
      <c r="V8" s="24"/>
      <c r="W8" s="24">
        <v>1033309</v>
      </c>
      <c r="X8" s="24"/>
      <c r="Y8" s="24">
        <v>1033309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59824557</v>
      </c>
      <c r="D9" s="19">
        <f>SUM(D10:D14)</f>
        <v>0</v>
      </c>
      <c r="E9" s="20">
        <f t="shared" si="1"/>
        <v>535272</v>
      </c>
      <c r="F9" s="21">
        <f t="shared" si="1"/>
        <v>535272</v>
      </c>
      <c r="G9" s="21">
        <f t="shared" si="1"/>
        <v>560392</v>
      </c>
      <c r="H9" s="21">
        <f t="shared" si="1"/>
        <v>965896</v>
      </c>
      <c r="I9" s="21">
        <f t="shared" si="1"/>
        <v>502583</v>
      </c>
      <c r="J9" s="21">
        <f t="shared" si="1"/>
        <v>2028871</v>
      </c>
      <c r="K9" s="21">
        <f t="shared" si="1"/>
        <v>677762</v>
      </c>
      <c r="L9" s="21">
        <f t="shared" si="1"/>
        <v>420633</v>
      </c>
      <c r="M9" s="21">
        <f t="shared" si="1"/>
        <v>23020</v>
      </c>
      <c r="N9" s="21">
        <f t="shared" si="1"/>
        <v>1121415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3150286</v>
      </c>
      <c r="X9" s="21">
        <f t="shared" si="1"/>
        <v>22168445</v>
      </c>
      <c r="Y9" s="21">
        <f t="shared" si="1"/>
        <v>-19018159</v>
      </c>
      <c r="Z9" s="4">
        <f>+IF(X9&lt;&gt;0,+(Y9/X9)*100,0)</f>
        <v>-85.78932351818091</v>
      </c>
      <c r="AA9" s="19">
        <f>SUM(AA10:AA14)</f>
        <v>535272</v>
      </c>
    </row>
    <row r="10" spans="1:27" ht="12.75">
      <c r="A10" s="5" t="s">
        <v>37</v>
      </c>
      <c r="B10" s="3"/>
      <c r="C10" s="22">
        <v>59234672</v>
      </c>
      <c r="D10" s="22"/>
      <c r="E10" s="23"/>
      <c r="F10" s="24"/>
      <c r="G10" s="24">
        <v>239392</v>
      </c>
      <c r="H10" s="24">
        <v>327546</v>
      </c>
      <c r="I10" s="24">
        <v>6235</v>
      </c>
      <c r="J10" s="24">
        <v>573173</v>
      </c>
      <c r="K10" s="24">
        <v>4313</v>
      </c>
      <c r="L10" s="24">
        <v>5648</v>
      </c>
      <c r="M10" s="24">
        <v>2783</v>
      </c>
      <c r="N10" s="24">
        <v>12744</v>
      </c>
      <c r="O10" s="24"/>
      <c r="P10" s="24"/>
      <c r="Q10" s="24"/>
      <c r="R10" s="24"/>
      <c r="S10" s="24"/>
      <c r="T10" s="24"/>
      <c r="U10" s="24"/>
      <c r="V10" s="24"/>
      <c r="W10" s="24">
        <v>585917</v>
      </c>
      <c r="X10" s="24">
        <v>3158045</v>
      </c>
      <c r="Y10" s="24">
        <v>-2572128</v>
      </c>
      <c r="Z10" s="6">
        <v>-81.45</v>
      </c>
      <c r="AA10" s="22"/>
    </row>
    <row r="11" spans="1:27" ht="12.75">
      <c r="A11" s="5" t="s">
        <v>38</v>
      </c>
      <c r="B11" s="3"/>
      <c r="C11" s="22"/>
      <c r="D11" s="22"/>
      <c r="E11" s="23">
        <v>535272</v>
      </c>
      <c r="F11" s="24">
        <v>535272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5120400</v>
      </c>
      <c r="Y11" s="24">
        <v>-5120400</v>
      </c>
      <c r="Z11" s="6">
        <v>-100</v>
      </c>
      <c r="AA11" s="22">
        <v>535272</v>
      </c>
    </row>
    <row r="12" spans="1:27" ht="12.75">
      <c r="A12" s="5" t="s">
        <v>39</v>
      </c>
      <c r="B12" s="3"/>
      <c r="C12" s="22">
        <v>589885</v>
      </c>
      <c r="D12" s="22"/>
      <c r="E12" s="23"/>
      <c r="F12" s="24"/>
      <c r="G12" s="24">
        <v>321000</v>
      </c>
      <c r="H12" s="24">
        <v>638350</v>
      </c>
      <c r="I12" s="24">
        <v>496348</v>
      </c>
      <c r="J12" s="24">
        <v>1455698</v>
      </c>
      <c r="K12" s="24">
        <v>673449</v>
      </c>
      <c r="L12" s="24">
        <v>414985</v>
      </c>
      <c r="M12" s="24">
        <v>20237</v>
      </c>
      <c r="N12" s="24">
        <v>1108671</v>
      </c>
      <c r="O12" s="24"/>
      <c r="P12" s="24"/>
      <c r="Q12" s="24"/>
      <c r="R12" s="24"/>
      <c r="S12" s="24"/>
      <c r="T12" s="24"/>
      <c r="U12" s="24"/>
      <c r="V12" s="24"/>
      <c r="W12" s="24">
        <v>2564369</v>
      </c>
      <c r="X12" s="24">
        <v>13890000</v>
      </c>
      <c r="Y12" s="24">
        <v>-11325631</v>
      </c>
      <c r="Z12" s="6">
        <v>-81.54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395127459</v>
      </c>
      <c r="D15" s="19">
        <f>SUM(D16:D18)</f>
        <v>0</v>
      </c>
      <c r="E15" s="20">
        <f t="shared" si="2"/>
        <v>409258304</v>
      </c>
      <c r="F15" s="21">
        <f t="shared" si="2"/>
        <v>409258304</v>
      </c>
      <c r="G15" s="21">
        <f t="shared" si="2"/>
        <v>119347219</v>
      </c>
      <c r="H15" s="21">
        <f t="shared" si="2"/>
        <v>39000</v>
      </c>
      <c r="I15" s="21">
        <f t="shared" si="2"/>
        <v>262329</v>
      </c>
      <c r="J15" s="21">
        <f t="shared" si="2"/>
        <v>119648548</v>
      </c>
      <c r="K15" s="21">
        <f t="shared" si="2"/>
        <v>8828</v>
      </c>
      <c r="L15" s="21">
        <f t="shared" si="2"/>
        <v>4056000</v>
      </c>
      <c r="M15" s="21">
        <f t="shared" si="2"/>
        <v>108074042</v>
      </c>
      <c r="N15" s="21">
        <f t="shared" si="2"/>
        <v>112138870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231787418</v>
      </c>
      <c r="X15" s="21">
        <f t="shared" si="2"/>
        <v>2497200</v>
      </c>
      <c r="Y15" s="21">
        <f t="shared" si="2"/>
        <v>229290218</v>
      </c>
      <c r="Z15" s="4">
        <f>+IF(X15&lt;&gt;0,+(Y15/X15)*100,0)</f>
        <v>9181.892439532277</v>
      </c>
      <c r="AA15" s="19">
        <f>SUM(AA16:AA18)</f>
        <v>409258304</v>
      </c>
    </row>
    <row r="16" spans="1:27" ht="12.75">
      <c r="A16" s="5" t="s">
        <v>43</v>
      </c>
      <c r="B16" s="3"/>
      <c r="C16" s="22">
        <v>943539</v>
      </c>
      <c r="D16" s="22"/>
      <c r="E16" s="23">
        <v>383708991</v>
      </c>
      <c r="F16" s="24">
        <v>383708991</v>
      </c>
      <c r="G16" s="24">
        <v>18219</v>
      </c>
      <c r="H16" s="24">
        <v>39000</v>
      </c>
      <c r="I16" s="24">
        <v>248455</v>
      </c>
      <c r="J16" s="24">
        <v>305674</v>
      </c>
      <c r="K16" s="24">
        <v>2350</v>
      </c>
      <c r="L16" s="24">
        <v>22000</v>
      </c>
      <c r="M16" s="24">
        <v>20042</v>
      </c>
      <c r="N16" s="24">
        <v>44392</v>
      </c>
      <c r="O16" s="24"/>
      <c r="P16" s="24"/>
      <c r="Q16" s="24"/>
      <c r="R16" s="24"/>
      <c r="S16" s="24"/>
      <c r="T16" s="24"/>
      <c r="U16" s="24"/>
      <c r="V16" s="24"/>
      <c r="W16" s="24">
        <v>350066</v>
      </c>
      <c r="X16" s="24">
        <v>2456400</v>
      </c>
      <c r="Y16" s="24">
        <v>-2106334</v>
      </c>
      <c r="Z16" s="6">
        <v>-85.75</v>
      </c>
      <c r="AA16" s="22">
        <v>383708991</v>
      </c>
    </row>
    <row r="17" spans="1:27" ht="12.75">
      <c r="A17" s="5" t="s">
        <v>44</v>
      </c>
      <c r="B17" s="3"/>
      <c r="C17" s="22">
        <v>394183920</v>
      </c>
      <c r="D17" s="22"/>
      <c r="E17" s="23">
        <v>25549313</v>
      </c>
      <c r="F17" s="24">
        <v>25549313</v>
      </c>
      <c r="G17" s="24">
        <v>119329000</v>
      </c>
      <c r="H17" s="24"/>
      <c r="I17" s="24">
        <v>13874</v>
      </c>
      <c r="J17" s="24">
        <v>119342874</v>
      </c>
      <c r="K17" s="24">
        <v>6478</v>
      </c>
      <c r="L17" s="24">
        <v>4034000</v>
      </c>
      <c r="M17" s="24">
        <v>108054000</v>
      </c>
      <c r="N17" s="24">
        <v>112094478</v>
      </c>
      <c r="O17" s="24"/>
      <c r="P17" s="24"/>
      <c r="Q17" s="24"/>
      <c r="R17" s="24"/>
      <c r="S17" s="24"/>
      <c r="T17" s="24"/>
      <c r="U17" s="24"/>
      <c r="V17" s="24"/>
      <c r="W17" s="24">
        <v>231437352</v>
      </c>
      <c r="X17" s="24">
        <v>40800</v>
      </c>
      <c r="Y17" s="24">
        <v>231396552</v>
      </c>
      <c r="Z17" s="6">
        <v>567148.41</v>
      </c>
      <c r="AA17" s="22">
        <v>25549313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165901716</v>
      </c>
      <c r="D19" s="19">
        <f>SUM(D20:D23)</f>
        <v>0</v>
      </c>
      <c r="E19" s="20">
        <f t="shared" si="3"/>
        <v>210447727</v>
      </c>
      <c r="F19" s="21">
        <f t="shared" si="3"/>
        <v>210447727</v>
      </c>
      <c r="G19" s="21">
        <f t="shared" si="3"/>
        <v>22464066</v>
      </c>
      <c r="H19" s="21">
        <f t="shared" si="3"/>
        <v>8518446</v>
      </c>
      <c r="I19" s="21">
        <f t="shared" si="3"/>
        <v>3564964</v>
      </c>
      <c r="J19" s="21">
        <f t="shared" si="3"/>
        <v>34547476</v>
      </c>
      <c r="K19" s="21">
        <f t="shared" si="3"/>
        <v>20364602</v>
      </c>
      <c r="L19" s="21">
        <f t="shared" si="3"/>
        <v>9420854</v>
      </c>
      <c r="M19" s="21">
        <f t="shared" si="3"/>
        <v>35525000</v>
      </c>
      <c r="N19" s="21">
        <f t="shared" si="3"/>
        <v>65310456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99857932</v>
      </c>
      <c r="X19" s="21">
        <f t="shared" si="3"/>
        <v>16480900</v>
      </c>
      <c r="Y19" s="21">
        <f t="shared" si="3"/>
        <v>83377032</v>
      </c>
      <c r="Z19" s="4">
        <f>+IF(X19&lt;&gt;0,+(Y19/X19)*100,0)</f>
        <v>505.9009641463755</v>
      </c>
      <c r="AA19" s="19">
        <f>SUM(AA20:AA23)</f>
        <v>210447727</v>
      </c>
    </row>
    <row r="20" spans="1:27" ht="12.75">
      <c r="A20" s="5" t="s">
        <v>47</v>
      </c>
      <c r="B20" s="3"/>
      <c r="C20" s="22">
        <v>15905848</v>
      </c>
      <c r="D20" s="22"/>
      <c r="E20" s="23"/>
      <c r="F20" s="24"/>
      <c r="G20" s="24">
        <v>2010945</v>
      </c>
      <c r="H20" s="24"/>
      <c r="I20" s="24"/>
      <c r="J20" s="24">
        <v>2010945</v>
      </c>
      <c r="K20" s="24">
        <v>3000000</v>
      </c>
      <c r="L20" s="24"/>
      <c r="M20" s="24">
        <v>3000000</v>
      </c>
      <c r="N20" s="24">
        <v>6000000</v>
      </c>
      <c r="O20" s="24"/>
      <c r="P20" s="24"/>
      <c r="Q20" s="24"/>
      <c r="R20" s="24"/>
      <c r="S20" s="24"/>
      <c r="T20" s="24"/>
      <c r="U20" s="24"/>
      <c r="V20" s="24"/>
      <c r="W20" s="24">
        <v>8010945</v>
      </c>
      <c r="X20" s="24"/>
      <c r="Y20" s="24">
        <v>8010945</v>
      </c>
      <c r="Z20" s="6">
        <v>0</v>
      </c>
      <c r="AA20" s="22"/>
    </row>
    <row r="21" spans="1:27" ht="12.75">
      <c r="A21" s="5" t="s">
        <v>48</v>
      </c>
      <c r="B21" s="3"/>
      <c r="C21" s="22">
        <v>139182806</v>
      </c>
      <c r="D21" s="22"/>
      <c r="E21" s="23">
        <v>194273342</v>
      </c>
      <c r="F21" s="24">
        <v>194273342</v>
      </c>
      <c r="G21" s="24">
        <v>18963836</v>
      </c>
      <c r="H21" s="24">
        <v>7589000</v>
      </c>
      <c r="I21" s="24">
        <v>2627592</v>
      </c>
      <c r="J21" s="24">
        <v>29180428</v>
      </c>
      <c r="K21" s="24">
        <v>17048000</v>
      </c>
      <c r="L21" s="24">
        <v>9130000</v>
      </c>
      <c r="M21" s="24">
        <v>32207000</v>
      </c>
      <c r="N21" s="24">
        <v>58385000</v>
      </c>
      <c r="O21" s="24"/>
      <c r="P21" s="24"/>
      <c r="Q21" s="24"/>
      <c r="R21" s="24"/>
      <c r="S21" s="24"/>
      <c r="T21" s="24"/>
      <c r="U21" s="24"/>
      <c r="V21" s="24"/>
      <c r="W21" s="24">
        <v>87565428</v>
      </c>
      <c r="X21" s="24">
        <v>10596600</v>
      </c>
      <c r="Y21" s="24">
        <v>76968828</v>
      </c>
      <c r="Z21" s="6">
        <v>726.35</v>
      </c>
      <c r="AA21" s="22">
        <v>194273342</v>
      </c>
    </row>
    <row r="22" spans="1:27" ht="12.75">
      <c r="A22" s="5" t="s">
        <v>49</v>
      </c>
      <c r="B22" s="3"/>
      <c r="C22" s="25">
        <v>3906993</v>
      </c>
      <c r="D22" s="25"/>
      <c r="E22" s="26">
        <v>7241385</v>
      </c>
      <c r="F22" s="27">
        <v>7241385</v>
      </c>
      <c r="G22" s="27">
        <v>885647</v>
      </c>
      <c r="H22" s="27">
        <v>314878</v>
      </c>
      <c r="I22" s="27">
        <v>141372</v>
      </c>
      <c r="J22" s="27">
        <v>1341897</v>
      </c>
      <c r="K22" s="27">
        <v>316602</v>
      </c>
      <c r="L22" s="27">
        <v>290854</v>
      </c>
      <c r="M22" s="27">
        <v>318000</v>
      </c>
      <c r="N22" s="27">
        <v>925456</v>
      </c>
      <c r="O22" s="27"/>
      <c r="P22" s="27"/>
      <c r="Q22" s="27"/>
      <c r="R22" s="27"/>
      <c r="S22" s="27"/>
      <c r="T22" s="27"/>
      <c r="U22" s="27"/>
      <c r="V22" s="27"/>
      <c r="W22" s="27">
        <v>2267353</v>
      </c>
      <c r="X22" s="27">
        <v>2758000</v>
      </c>
      <c r="Y22" s="27">
        <v>-490647</v>
      </c>
      <c r="Z22" s="7">
        <v>-17.79</v>
      </c>
      <c r="AA22" s="25">
        <v>7241385</v>
      </c>
    </row>
    <row r="23" spans="1:27" ht="12.75">
      <c r="A23" s="5" t="s">
        <v>50</v>
      </c>
      <c r="B23" s="3"/>
      <c r="C23" s="22">
        <v>6906069</v>
      </c>
      <c r="D23" s="22"/>
      <c r="E23" s="23">
        <v>8933000</v>
      </c>
      <c r="F23" s="24">
        <v>8933000</v>
      </c>
      <c r="G23" s="24">
        <v>603638</v>
      </c>
      <c r="H23" s="24">
        <v>614568</v>
      </c>
      <c r="I23" s="24">
        <v>796000</v>
      </c>
      <c r="J23" s="24">
        <v>2014206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2014206</v>
      </c>
      <c r="X23" s="24">
        <v>3126300</v>
      </c>
      <c r="Y23" s="24">
        <v>-1112094</v>
      </c>
      <c r="Z23" s="6">
        <v>-35.57</v>
      </c>
      <c r="AA23" s="22">
        <v>8933000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199704000</v>
      </c>
      <c r="Y24" s="21">
        <v>-199704000</v>
      </c>
      <c r="Z24" s="4">
        <v>-100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1634156427</v>
      </c>
      <c r="D25" s="44">
        <f>+D5+D9+D15+D19+D24</f>
        <v>0</v>
      </c>
      <c r="E25" s="45">
        <f t="shared" si="4"/>
        <v>1696123173</v>
      </c>
      <c r="F25" s="46">
        <f t="shared" si="4"/>
        <v>1696123173</v>
      </c>
      <c r="G25" s="46">
        <f t="shared" si="4"/>
        <v>460481754</v>
      </c>
      <c r="H25" s="46">
        <f t="shared" si="4"/>
        <v>29839703</v>
      </c>
      <c r="I25" s="46">
        <f t="shared" si="4"/>
        <v>23752804</v>
      </c>
      <c r="J25" s="46">
        <f t="shared" si="4"/>
        <v>514074261</v>
      </c>
      <c r="K25" s="46">
        <f t="shared" si="4"/>
        <v>37787363</v>
      </c>
      <c r="L25" s="46">
        <f t="shared" si="4"/>
        <v>31672284</v>
      </c>
      <c r="M25" s="46">
        <f t="shared" si="4"/>
        <v>408342469</v>
      </c>
      <c r="N25" s="46">
        <f t="shared" si="4"/>
        <v>477802116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991876377</v>
      </c>
      <c r="X25" s="46">
        <f t="shared" si="4"/>
        <v>280293447</v>
      </c>
      <c r="Y25" s="46">
        <f t="shared" si="4"/>
        <v>711582930</v>
      </c>
      <c r="Z25" s="47">
        <f>+IF(X25&lt;&gt;0,+(Y25/X25)*100,0)</f>
        <v>253.87069787614408</v>
      </c>
      <c r="AA25" s="44">
        <f>+AA5+AA9+AA15+AA19+AA24</f>
        <v>1696123173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794896619</v>
      </c>
      <c r="D28" s="19">
        <f>SUM(D29:D31)</f>
        <v>0</v>
      </c>
      <c r="E28" s="20">
        <f t="shared" si="5"/>
        <v>535467378</v>
      </c>
      <c r="F28" s="21">
        <f t="shared" si="5"/>
        <v>535467378</v>
      </c>
      <c r="G28" s="21">
        <f t="shared" si="5"/>
        <v>36622701</v>
      </c>
      <c r="H28" s="21">
        <f t="shared" si="5"/>
        <v>43521084</v>
      </c>
      <c r="I28" s="21">
        <f t="shared" si="5"/>
        <v>43081381</v>
      </c>
      <c r="J28" s="21">
        <f t="shared" si="5"/>
        <v>123225166</v>
      </c>
      <c r="K28" s="21">
        <f t="shared" si="5"/>
        <v>37903625</v>
      </c>
      <c r="L28" s="21">
        <f t="shared" si="5"/>
        <v>45626093</v>
      </c>
      <c r="M28" s="21">
        <f t="shared" si="5"/>
        <v>67339000</v>
      </c>
      <c r="N28" s="21">
        <f t="shared" si="5"/>
        <v>150868718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274093884</v>
      </c>
      <c r="X28" s="21">
        <f t="shared" si="5"/>
        <v>193377400</v>
      </c>
      <c r="Y28" s="21">
        <f t="shared" si="5"/>
        <v>80716484</v>
      </c>
      <c r="Z28" s="4">
        <f>+IF(X28&lt;&gt;0,+(Y28/X28)*100,0)</f>
        <v>41.74039158660733</v>
      </c>
      <c r="AA28" s="19">
        <f>SUM(AA29:AA31)</f>
        <v>535467378</v>
      </c>
    </row>
    <row r="29" spans="1:27" ht="12.75">
      <c r="A29" s="5" t="s">
        <v>33</v>
      </c>
      <c r="B29" s="3"/>
      <c r="C29" s="22">
        <v>37761244</v>
      </c>
      <c r="D29" s="22"/>
      <c r="E29" s="23">
        <v>40098698</v>
      </c>
      <c r="F29" s="24">
        <v>40098698</v>
      </c>
      <c r="G29" s="24">
        <v>3817191</v>
      </c>
      <c r="H29" s="24">
        <v>3078229</v>
      </c>
      <c r="I29" s="24">
        <v>2827758</v>
      </c>
      <c r="J29" s="24">
        <v>9723178</v>
      </c>
      <c r="K29" s="24">
        <v>2952334</v>
      </c>
      <c r="L29" s="24">
        <v>2639000</v>
      </c>
      <c r="M29" s="24">
        <v>2719000</v>
      </c>
      <c r="N29" s="24">
        <v>8310334</v>
      </c>
      <c r="O29" s="24"/>
      <c r="P29" s="24"/>
      <c r="Q29" s="24"/>
      <c r="R29" s="24"/>
      <c r="S29" s="24"/>
      <c r="T29" s="24"/>
      <c r="U29" s="24"/>
      <c r="V29" s="24"/>
      <c r="W29" s="24">
        <v>18033512</v>
      </c>
      <c r="X29" s="24">
        <v>39377400</v>
      </c>
      <c r="Y29" s="24">
        <v>-21343888</v>
      </c>
      <c r="Z29" s="6">
        <v>-54.2</v>
      </c>
      <c r="AA29" s="22">
        <v>40098698</v>
      </c>
    </row>
    <row r="30" spans="1:27" ht="12.75">
      <c r="A30" s="5" t="s">
        <v>34</v>
      </c>
      <c r="B30" s="3"/>
      <c r="C30" s="25">
        <v>311210881</v>
      </c>
      <c r="D30" s="25"/>
      <c r="E30" s="26">
        <v>495368680</v>
      </c>
      <c r="F30" s="27">
        <v>495368680</v>
      </c>
      <c r="G30" s="27">
        <v>14726</v>
      </c>
      <c r="H30" s="27">
        <v>4692410</v>
      </c>
      <c r="I30" s="27">
        <v>217452</v>
      </c>
      <c r="J30" s="27">
        <v>4924588</v>
      </c>
      <c r="K30" s="27">
        <v>1333000</v>
      </c>
      <c r="L30" s="27">
        <v>2025951</v>
      </c>
      <c r="M30" s="27">
        <v>5633000</v>
      </c>
      <c r="N30" s="27">
        <v>8991951</v>
      </c>
      <c r="O30" s="27"/>
      <c r="P30" s="27"/>
      <c r="Q30" s="27"/>
      <c r="R30" s="27"/>
      <c r="S30" s="27"/>
      <c r="T30" s="27"/>
      <c r="U30" s="27"/>
      <c r="V30" s="27"/>
      <c r="W30" s="27">
        <v>13916539</v>
      </c>
      <c r="X30" s="27">
        <v>154000000</v>
      </c>
      <c r="Y30" s="27">
        <v>-140083461</v>
      </c>
      <c r="Z30" s="7">
        <v>-90.96</v>
      </c>
      <c r="AA30" s="25">
        <v>495368680</v>
      </c>
    </row>
    <row r="31" spans="1:27" ht="12.75">
      <c r="A31" s="5" t="s">
        <v>35</v>
      </c>
      <c r="B31" s="3"/>
      <c r="C31" s="22">
        <v>445924494</v>
      </c>
      <c r="D31" s="22"/>
      <c r="E31" s="23"/>
      <c r="F31" s="24"/>
      <c r="G31" s="24">
        <v>32790784</v>
      </c>
      <c r="H31" s="24">
        <v>35750445</v>
      </c>
      <c r="I31" s="24">
        <v>40036171</v>
      </c>
      <c r="J31" s="24">
        <v>108577400</v>
      </c>
      <c r="K31" s="24">
        <v>33618291</v>
      </c>
      <c r="L31" s="24">
        <v>40961142</v>
      </c>
      <c r="M31" s="24">
        <v>58987000</v>
      </c>
      <c r="N31" s="24">
        <v>133566433</v>
      </c>
      <c r="O31" s="24"/>
      <c r="P31" s="24"/>
      <c r="Q31" s="24"/>
      <c r="R31" s="24"/>
      <c r="S31" s="24"/>
      <c r="T31" s="24"/>
      <c r="U31" s="24"/>
      <c r="V31" s="24"/>
      <c r="W31" s="24">
        <v>242143833</v>
      </c>
      <c r="X31" s="24"/>
      <c r="Y31" s="24">
        <v>242143833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46945209</v>
      </c>
      <c r="D32" s="19">
        <f>SUM(D33:D37)</f>
        <v>0</v>
      </c>
      <c r="E32" s="20">
        <f t="shared" si="6"/>
        <v>176220637</v>
      </c>
      <c r="F32" s="21">
        <f t="shared" si="6"/>
        <v>176220637</v>
      </c>
      <c r="G32" s="21">
        <f t="shared" si="6"/>
        <v>601557</v>
      </c>
      <c r="H32" s="21">
        <f t="shared" si="6"/>
        <v>3920096</v>
      </c>
      <c r="I32" s="21">
        <f t="shared" si="6"/>
        <v>720719</v>
      </c>
      <c r="J32" s="21">
        <f t="shared" si="6"/>
        <v>5242372</v>
      </c>
      <c r="K32" s="21">
        <f t="shared" si="6"/>
        <v>4662335</v>
      </c>
      <c r="L32" s="21">
        <f t="shared" si="6"/>
        <v>7271344</v>
      </c>
      <c r="M32" s="21">
        <f t="shared" si="6"/>
        <v>3264000</v>
      </c>
      <c r="N32" s="21">
        <f t="shared" si="6"/>
        <v>15197679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20440051</v>
      </c>
      <c r="X32" s="21">
        <f t="shared" si="6"/>
        <v>93629400</v>
      </c>
      <c r="Y32" s="21">
        <f t="shared" si="6"/>
        <v>-73189349</v>
      </c>
      <c r="Z32" s="4">
        <f>+IF(X32&lt;&gt;0,+(Y32/X32)*100,0)</f>
        <v>-78.16919578679347</v>
      </c>
      <c r="AA32" s="19">
        <f>SUM(AA33:AA37)</f>
        <v>176220637</v>
      </c>
    </row>
    <row r="33" spans="1:27" ht="12.75">
      <c r="A33" s="5" t="s">
        <v>37</v>
      </c>
      <c r="B33" s="3"/>
      <c r="C33" s="22">
        <v>42168438</v>
      </c>
      <c r="D33" s="22"/>
      <c r="E33" s="23">
        <v>122261934</v>
      </c>
      <c r="F33" s="24">
        <v>122261934</v>
      </c>
      <c r="G33" s="24">
        <v>599579</v>
      </c>
      <c r="H33" s="24">
        <v>3771265</v>
      </c>
      <c r="I33" s="24">
        <v>717069</v>
      </c>
      <c r="J33" s="24">
        <v>5087913</v>
      </c>
      <c r="K33" s="24">
        <v>4614992</v>
      </c>
      <c r="L33" s="24">
        <v>4540380</v>
      </c>
      <c r="M33" s="24">
        <v>3264000</v>
      </c>
      <c r="N33" s="24">
        <v>12419372</v>
      </c>
      <c r="O33" s="24"/>
      <c r="P33" s="24"/>
      <c r="Q33" s="24"/>
      <c r="R33" s="24"/>
      <c r="S33" s="24"/>
      <c r="T33" s="24"/>
      <c r="U33" s="24"/>
      <c r="V33" s="24"/>
      <c r="W33" s="24">
        <v>17507285</v>
      </c>
      <c r="X33" s="24">
        <v>56681400</v>
      </c>
      <c r="Y33" s="24">
        <v>-39174115</v>
      </c>
      <c r="Z33" s="6">
        <v>-69.11</v>
      </c>
      <c r="AA33" s="22">
        <v>122261934</v>
      </c>
    </row>
    <row r="34" spans="1:27" ht="12.75">
      <c r="A34" s="5" t="s">
        <v>38</v>
      </c>
      <c r="B34" s="3"/>
      <c r="C34" s="22"/>
      <c r="D34" s="22"/>
      <c r="E34" s="23">
        <v>33477480</v>
      </c>
      <c r="F34" s="24">
        <v>33477480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>
        <v>33477480</v>
      </c>
    </row>
    <row r="35" spans="1:27" ht="12.75">
      <c r="A35" s="5" t="s">
        <v>39</v>
      </c>
      <c r="B35" s="3"/>
      <c r="C35" s="22">
        <v>4776771</v>
      </c>
      <c r="D35" s="22"/>
      <c r="E35" s="23">
        <v>20481223</v>
      </c>
      <c r="F35" s="24">
        <v>20481223</v>
      </c>
      <c r="G35" s="24">
        <v>1978</v>
      </c>
      <c r="H35" s="24">
        <v>148831</v>
      </c>
      <c r="I35" s="24">
        <v>3650</v>
      </c>
      <c r="J35" s="24">
        <v>154459</v>
      </c>
      <c r="K35" s="24">
        <v>47343</v>
      </c>
      <c r="L35" s="24">
        <v>2730964</v>
      </c>
      <c r="M35" s="24"/>
      <c r="N35" s="24">
        <v>2778307</v>
      </c>
      <c r="O35" s="24"/>
      <c r="P35" s="24"/>
      <c r="Q35" s="24"/>
      <c r="R35" s="24"/>
      <c r="S35" s="24"/>
      <c r="T35" s="24"/>
      <c r="U35" s="24"/>
      <c r="V35" s="24"/>
      <c r="W35" s="24">
        <v>2932766</v>
      </c>
      <c r="X35" s="24">
        <v>36948000</v>
      </c>
      <c r="Y35" s="24">
        <v>-34015234</v>
      </c>
      <c r="Z35" s="6">
        <v>-92.06</v>
      </c>
      <c r="AA35" s="22">
        <v>20481223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21354973</v>
      </c>
      <c r="D38" s="19">
        <f>SUM(D39:D41)</f>
        <v>0</v>
      </c>
      <c r="E38" s="20">
        <f t="shared" si="7"/>
        <v>68300240</v>
      </c>
      <c r="F38" s="21">
        <f t="shared" si="7"/>
        <v>68300240</v>
      </c>
      <c r="G38" s="21">
        <f t="shared" si="7"/>
        <v>354760</v>
      </c>
      <c r="H38" s="21">
        <f t="shared" si="7"/>
        <v>466715</v>
      </c>
      <c r="I38" s="21">
        <f t="shared" si="7"/>
        <v>1281261</v>
      </c>
      <c r="J38" s="21">
        <f t="shared" si="7"/>
        <v>2102736</v>
      </c>
      <c r="K38" s="21">
        <f t="shared" si="7"/>
        <v>3379482</v>
      </c>
      <c r="L38" s="21">
        <f t="shared" si="7"/>
        <v>265298</v>
      </c>
      <c r="M38" s="21">
        <f t="shared" si="7"/>
        <v>249367</v>
      </c>
      <c r="N38" s="21">
        <f t="shared" si="7"/>
        <v>3894147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5996883</v>
      </c>
      <c r="X38" s="21">
        <f t="shared" si="7"/>
        <v>49701300</v>
      </c>
      <c r="Y38" s="21">
        <f t="shared" si="7"/>
        <v>-43704417</v>
      </c>
      <c r="Z38" s="4">
        <f>+IF(X38&lt;&gt;0,+(Y38/X38)*100,0)</f>
        <v>-87.93415262779847</v>
      </c>
      <c r="AA38" s="19">
        <f>SUM(AA39:AA41)</f>
        <v>68300240</v>
      </c>
    </row>
    <row r="39" spans="1:27" ht="12.75">
      <c r="A39" s="5" t="s">
        <v>43</v>
      </c>
      <c r="B39" s="3"/>
      <c r="C39" s="22">
        <v>21030282</v>
      </c>
      <c r="D39" s="22"/>
      <c r="E39" s="23">
        <v>5624120</v>
      </c>
      <c r="F39" s="24">
        <v>5624120</v>
      </c>
      <c r="G39" s="24">
        <v>62600</v>
      </c>
      <c r="H39" s="24">
        <v>154685</v>
      </c>
      <c r="I39" s="24">
        <v>805603</v>
      </c>
      <c r="J39" s="24">
        <v>1022888</v>
      </c>
      <c r="K39" s="24">
        <v>215790</v>
      </c>
      <c r="L39" s="24">
        <v>265298</v>
      </c>
      <c r="M39" s="24">
        <v>65267</v>
      </c>
      <c r="N39" s="24">
        <v>546355</v>
      </c>
      <c r="O39" s="24"/>
      <c r="P39" s="24"/>
      <c r="Q39" s="24"/>
      <c r="R39" s="24"/>
      <c r="S39" s="24"/>
      <c r="T39" s="24"/>
      <c r="U39" s="24"/>
      <c r="V39" s="24"/>
      <c r="W39" s="24">
        <v>1569243</v>
      </c>
      <c r="X39" s="24">
        <v>15519300</v>
      </c>
      <c r="Y39" s="24">
        <v>-13950057</v>
      </c>
      <c r="Z39" s="6">
        <v>-89.89</v>
      </c>
      <c r="AA39" s="22">
        <v>5624120</v>
      </c>
    </row>
    <row r="40" spans="1:27" ht="12.75">
      <c r="A40" s="5" t="s">
        <v>44</v>
      </c>
      <c r="B40" s="3"/>
      <c r="C40" s="22">
        <v>324691</v>
      </c>
      <c r="D40" s="22"/>
      <c r="E40" s="23">
        <v>62676120</v>
      </c>
      <c r="F40" s="24">
        <v>62676120</v>
      </c>
      <c r="G40" s="24">
        <v>292160</v>
      </c>
      <c r="H40" s="24">
        <v>312030</v>
      </c>
      <c r="I40" s="24">
        <v>475658</v>
      </c>
      <c r="J40" s="24">
        <v>1079848</v>
      </c>
      <c r="K40" s="24">
        <v>3163692</v>
      </c>
      <c r="L40" s="24"/>
      <c r="M40" s="24">
        <v>184100</v>
      </c>
      <c r="N40" s="24">
        <v>3347792</v>
      </c>
      <c r="O40" s="24"/>
      <c r="P40" s="24"/>
      <c r="Q40" s="24"/>
      <c r="R40" s="24"/>
      <c r="S40" s="24"/>
      <c r="T40" s="24"/>
      <c r="U40" s="24"/>
      <c r="V40" s="24"/>
      <c r="W40" s="24">
        <v>4427640</v>
      </c>
      <c r="X40" s="24">
        <v>34182000</v>
      </c>
      <c r="Y40" s="24">
        <v>-29754360</v>
      </c>
      <c r="Z40" s="6">
        <v>-87.05</v>
      </c>
      <c r="AA40" s="22">
        <v>62676120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248394904</v>
      </c>
      <c r="D42" s="19">
        <f>SUM(D43:D46)</f>
        <v>0</v>
      </c>
      <c r="E42" s="20">
        <f t="shared" si="8"/>
        <v>444133036</v>
      </c>
      <c r="F42" s="21">
        <f t="shared" si="8"/>
        <v>444133036</v>
      </c>
      <c r="G42" s="21">
        <f t="shared" si="8"/>
        <v>18702982</v>
      </c>
      <c r="H42" s="21">
        <f t="shared" si="8"/>
        <v>19143432</v>
      </c>
      <c r="I42" s="21">
        <f t="shared" si="8"/>
        <v>18378896</v>
      </c>
      <c r="J42" s="21">
        <f t="shared" si="8"/>
        <v>56225310</v>
      </c>
      <c r="K42" s="21">
        <f t="shared" si="8"/>
        <v>22297863</v>
      </c>
      <c r="L42" s="21">
        <f t="shared" si="8"/>
        <v>26869265</v>
      </c>
      <c r="M42" s="21">
        <f t="shared" si="8"/>
        <v>21286633</v>
      </c>
      <c r="N42" s="21">
        <f t="shared" si="8"/>
        <v>70453761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126679071</v>
      </c>
      <c r="X42" s="21">
        <f t="shared" si="8"/>
        <v>215769600</v>
      </c>
      <c r="Y42" s="21">
        <f t="shared" si="8"/>
        <v>-89090529</v>
      </c>
      <c r="Z42" s="4">
        <f>+IF(X42&lt;&gt;0,+(Y42/X42)*100,0)</f>
        <v>-41.28965757919559</v>
      </c>
      <c r="AA42" s="19">
        <f>SUM(AA43:AA46)</f>
        <v>444133036</v>
      </c>
    </row>
    <row r="43" spans="1:27" ht="12.75">
      <c r="A43" s="5" t="s">
        <v>47</v>
      </c>
      <c r="B43" s="3"/>
      <c r="C43" s="22">
        <v>28748136</v>
      </c>
      <c r="D43" s="22"/>
      <c r="E43" s="23">
        <v>47266686</v>
      </c>
      <c r="F43" s="24">
        <v>47266686</v>
      </c>
      <c r="G43" s="24">
        <v>48914</v>
      </c>
      <c r="H43" s="24">
        <v>640106</v>
      </c>
      <c r="I43" s="24"/>
      <c r="J43" s="24">
        <v>689020</v>
      </c>
      <c r="K43" s="24"/>
      <c r="L43" s="24"/>
      <c r="M43" s="24">
        <v>109171</v>
      </c>
      <c r="N43" s="24">
        <v>109171</v>
      </c>
      <c r="O43" s="24"/>
      <c r="P43" s="24"/>
      <c r="Q43" s="24"/>
      <c r="R43" s="24"/>
      <c r="S43" s="24"/>
      <c r="T43" s="24"/>
      <c r="U43" s="24"/>
      <c r="V43" s="24"/>
      <c r="W43" s="24">
        <v>798191</v>
      </c>
      <c r="X43" s="24"/>
      <c r="Y43" s="24">
        <v>798191</v>
      </c>
      <c r="Z43" s="6">
        <v>0</v>
      </c>
      <c r="AA43" s="22">
        <v>47266686</v>
      </c>
    </row>
    <row r="44" spans="1:27" ht="12.75">
      <c r="A44" s="5" t="s">
        <v>48</v>
      </c>
      <c r="B44" s="3"/>
      <c r="C44" s="22">
        <v>208203021</v>
      </c>
      <c r="D44" s="22"/>
      <c r="E44" s="23">
        <v>381469474</v>
      </c>
      <c r="F44" s="24">
        <v>381469474</v>
      </c>
      <c r="G44" s="24">
        <v>18653394</v>
      </c>
      <c r="H44" s="24">
        <v>18503326</v>
      </c>
      <c r="I44" s="24">
        <v>18378896</v>
      </c>
      <c r="J44" s="24">
        <v>55535616</v>
      </c>
      <c r="K44" s="24">
        <v>22297863</v>
      </c>
      <c r="L44" s="24">
        <v>26268150</v>
      </c>
      <c r="M44" s="24">
        <v>20576501</v>
      </c>
      <c r="N44" s="24">
        <v>69142514</v>
      </c>
      <c r="O44" s="24"/>
      <c r="P44" s="24"/>
      <c r="Q44" s="24"/>
      <c r="R44" s="24"/>
      <c r="S44" s="24"/>
      <c r="T44" s="24"/>
      <c r="U44" s="24"/>
      <c r="V44" s="24"/>
      <c r="W44" s="24">
        <v>124678130</v>
      </c>
      <c r="X44" s="24">
        <v>208074000</v>
      </c>
      <c r="Y44" s="24">
        <v>-83395870</v>
      </c>
      <c r="Z44" s="6">
        <v>-40.08</v>
      </c>
      <c r="AA44" s="22">
        <v>381469474</v>
      </c>
    </row>
    <row r="45" spans="1:27" ht="12.75">
      <c r="A45" s="5" t="s">
        <v>49</v>
      </c>
      <c r="B45" s="3"/>
      <c r="C45" s="25">
        <v>11443747</v>
      </c>
      <c r="D45" s="25"/>
      <c r="E45" s="26">
        <v>8541308</v>
      </c>
      <c r="F45" s="27">
        <v>8541308</v>
      </c>
      <c r="G45" s="27">
        <v>674</v>
      </c>
      <c r="H45" s="27"/>
      <c r="I45" s="27"/>
      <c r="J45" s="27">
        <v>674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674</v>
      </c>
      <c r="X45" s="27">
        <v>3957600</v>
      </c>
      <c r="Y45" s="27">
        <v>-3956926</v>
      </c>
      <c r="Z45" s="7">
        <v>-99.98</v>
      </c>
      <c r="AA45" s="25">
        <v>8541308</v>
      </c>
    </row>
    <row r="46" spans="1:27" ht="12.75">
      <c r="A46" s="5" t="s">
        <v>50</v>
      </c>
      <c r="B46" s="3"/>
      <c r="C46" s="22"/>
      <c r="D46" s="22"/>
      <c r="E46" s="23">
        <v>6855568</v>
      </c>
      <c r="F46" s="24">
        <v>6855568</v>
      </c>
      <c r="G46" s="24"/>
      <c r="H46" s="24"/>
      <c r="I46" s="24"/>
      <c r="J46" s="24"/>
      <c r="K46" s="24"/>
      <c r="L46" s="24">
        <v>601115</v>
      </c>
      <c r="M46" s="24">
        <v>600961</v>
      </c>
      <c r="N46" s="24">
        <v>1202076</v>
      </c>
      <c r="O46" s="24"/>
      <c r="P46" s="24"/>
      <c r="Q46" s="24"/>
      <c r="R46" s="24"/>
      <c r="S46" s="24"/>
      <c r="T46" s="24"/>
      <c r="U46" s="24"/>
      <c r="V46" s="24"/>
      <c r="W46" s="24">
        <v>1202076</v>
      </c>
      <c r="X46" s="24">
        <v>3738000</v>
      </c>
      <c r="Y46" s="24">
        <v>-2535924</v>
      </c>
      <c r="Z46" s="6">
        <v>-67.84</v>
      </c>
      <c r="AA46" s="22">
        <v>6855568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47205100</v>
      </c>
      <c r="Y47" s="21">
        <v>-47205100</v>
      </c>
      <c r="Z47" s="4">
        <v>-100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1111591705</v>
      </c>
      <c r="D48" s="44">
        <f>+D28+D32+D38+D42+D47</f>
        <v>0</v>
      </c>
      <c r="E48" s="45">
        <f t="shared" si="9"/>
        <v>1224121291</v>
      </c>
      <c r="F48" s="46">
        <f t="shared" si="9"/>
        <v>1224121291</v>
      </c>
      <c r="G48" s="46">
        <f t="shared" si="9"/>
        <v>56282000</v>
      </c>
      <c r="H48" s="46">
        <f t="shared" si="9"/>
        <v>67051327</v>
      </c>
      <c r="I48" s="46">
        <f t="shared" si="9"/>
        <v>63462257</v>
      </c>
      <c r="J48" s="46">
        <f t="shared" si="9"/>
        <v>186795584</v>
      </c>
      <c r="K48" s="46">
        <f t="shared" si="9"/>
        <v>68243305</v>
      </c>
      <c r="L48" s="46">
        <f t="shared" si="9"/>
        <v>80032000</v>
      </c>
      <c r="M48" s="46">
        <f t="shared" si="9"/>
        <v>92139000</v>
      </c>
      <c r="N48" s="46">
        <f t="shared" si="9"/>
        <v>240414305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427209889</v>
      </c>
      <c r="X48" s="46">
        <f t="shared" si="9"/>
        <v>599682800</v>
      </c>
      <c r="Y48" s="46">
        <f t="shared" si="9"/>
        <v>-172472911</v>
      </c>
      <c r="Z48" s="47">
        <f>+IF(X48&lt;&gt;0,+(Y48/X48)*100,0)</f>
        <v>-28.760689984771947</v>
      </c>
      <c r="AA48" s="44">
        <f>+AA28+AA32+AA38+AA42+AA47</f>
        <v>1224121291</v>
      </c>
    </row>
    <row r="49" spans="1:27" ht="12.75">
      <c r="A49" s="14" t="s">
        <v>58</v>
      </c>
      <c r="B49" s="15"/>
      <c r="C49" s="48">
        <f aca="true" t="shared" si="10" ref="C49:Y49">+C25-C48</f>
        <v>522564722</v>
      </c>
      <c r="D49" s="48">
        <f>+D25-D48</f>
        <v>0</v>
      </c>
      <c r="E49" s="49">
        <f t="shared" si="10"/>
        <v>472001882</v>
      </c>
      <c r="F49" s="50">
        <f t="shared" si="10"/>
        <v>472001882</v>
      </c>
      <c r="G49" s="50">
        <f t="shared" si="10"/>
        <v>404199754</v>
      </c>
      <c r="H49" s="50">
        <f t="shared" si="10"/>
        <v>-37211624</v>
      </c>
      <c r="I49" s="50">
        <f t="shared" si="10"/>
        <v>-39709453</v>
      </c>
      <c r="J49" s="50">
        <f t="shared" si="10"/>
        <v>327278677</v>
      </c>
      <c r="K49" s="50">
        <f t="shared" si="10"/>
        <v>-30455942</v>
      </c>
      <c r="L49" s="50">
        <f t="shared" si="10"/>
        <v>-48359716</v>
      </c>
      <c r="M49" s="50">
        <f t="shared" si="10"/>
        <v>316203469</v>
      </c>
      <c r="N49" s="50">
        <f t="shared" si="10"/>
        <v>237387811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564666488</v>
      </c>
      <c r="X49" s="50">
        <f>IF(F25=F48,0,X25-X48)</f>
        <v>-319389353</v>
      </c>
      <c r="Y49" s="50">
        <f t="shared" si="10"/>
        <v>884055841</v>
      </c>
      <c r="Z49" s="51">
        <f>+IF(X49&lt;&gt;0,+(Y49/X49)*100,0)</f>
        <v>-276.7956516697036</v>
      </c>
      <c r="AA49" s="48">
        <f>+AA25-AA48</f>
        <v>472001882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1358153147</v>
      </c>
      <c r="D5" s="19">
        <f>SUM(D6:D8)</f>
        <v>0</v>
      </c>
      <c r="E5" s="20">
        <f t="shared" si="0"/>
        <v>1326574616</v>
      </c>
      <c r="F5" s="21">
        <f t="shared" si="0"/>
        <v>1326574616</v>
      </c>
      <c r="G5" s="21">
        <f t="shared" si="0"/>
        <v>294455010</v>
      </c>
      <c r="H5" s="21">
        <f t="shared" si="0"/>
        <v>60906130</v>
      </c>
      <c r="I5" s="21">
        <f t="shared" si="0"/>
        <v>57908767</v>
      </c>
      <c r="J5" s="21">
        <f t="shared" si="0"/>
        <v>413269907</v>
      </c>
      <c r="K5" s="21">
        <f t="shared" si="0"/>
        <v>60732165</v>
      </c>
      <c r="L5" s="21">
        <f t="shared" si="0"/>
        <v>58997031</v>
      </c>
      <c r="M5" s="21">
        <f t="shared" si="0"/>
        <v>272894686</v>
      </c>
      <c r="N5" s="21">
        <f t="shared" si="0"/>
        <v>392623882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805893789</v>
      </c>
      <c r="X5" s="21">
        <f t="shared" si="0"/>
        <v>661483410</v>
      </c>
      <c r="Y5" s="21">
        <f t="shared" si="0"/>
        <v>144410379</v>
      </c>
      <c r="Z5" s="4">
        <f>+IF(X5&lt;&gt;0,+(Y5/X5)*100,0)</f>
        <v>21.831292639674817</v>
      </c>
      <c r="AA5" s="19">
        <f>SUM(AA6:AA8)</f>
        <v>1326574616</v>
      </c>
    </row>
    <row r="6" spans="1:27" ht="12.75">
      <c r="A6" s="5" t="s">
        <v>33</v>
      </c>
      <c r="B6" s="3"/>
      <c r="C6" s="22">
        <v>402813</v>
      </c>
      <c r="D6" s="22"/>
      <c r="E6" s="23">
        <v>864853</v>
      </c>
      <c r="F6" s="24">
        <v>864853</v>
      </c>
      <c r="G6" s="24">
        <v>3775</v>
      </c>
      <c r="H6" s="24">
        <v>5612</v>
      </c>
      <c r="I6" s="24">
        <v>5347</v>
      </c>
      <c r="J6" s="24">
        <v>14734</v>
      </c>
      <c r="K6" s="24">
        <v>5704</v>
      </c>
      <c r="L6" s="24">
        <v>6201</v>
      </c>
      <c r="M6" s="24">
        <v>6201</v>
      </c>
      <c r="N6" s="24">
        <v>18106</v>
      </c>
      <c r="O6" s="24"/>
      <c r="P6" s="24"/>
      <c r="Q6" s="24"/>
      <c r="R6" s="24"/>
      <c r="S6" s="24"/>
      <c r="T6" s="24"/>
      <c r="U6" s="24"/>
      <c r="V6" s="24"/>
      <c r="W6" s="24">
        <v>32840</v>
      </c>
      <c r="X6" s="24">
        <v>432366</v>
      </c>
      <c r="Y6" s="24">
        <v>-399526</v>
      </c>
      <c r="Z6" s="6">
        <v>-92.4</v>
      </c>
      <c r="AA6" s="22">
        <v>864853</v>
      </c>
    </row>
    <row r="7" spans="1:27" ht="12.75">
      <c r="A7" s="5" t="s">
        <v>34</v>
      </c>
      <c r="B7" s="3"/>
      <c r="C7" s="25">
        <v>1352992092</v>
      </c>
      <c r="D7" s="25"/>
      <c r="E7" s="26">
        <v>1325709646</v>
      </c>
      <c r="F7" s="27">
        <v>1325709646</v>
      </c>
      <c r="G7" s="27">
        <v>294183982</v>
      </c>
      <c r="H7" s="27">
        <v>60657866</v>
      </c>
      <c r="I7" s="27">
        <v>59035810</v>
      </c>
      <c r="J7" s="27">
        <v>413877658</v>
      </c>
      <c r="K7" s="27">
        <v>60379540</v>
      </c>
      <c r="L7" s="27">
        <v>58925015</v>
      </c>
      <c r="M7" s="27">
        <v>272422799</v>
      </c>
      <c r="N7" s="27">
        <v>391727354</v>
      </c>
      <c r="O7" s="27"/>
      <c r="P7" s="27"/>
      <c r="Q7" s="27"/>
      <c r="R7" s="27"/>
      <c r="S7" s="27"/>
      <c r="T7" s="27"/>
      <c r="U7" s="27"/>
      <c r="V7" s="27"/>
      <c r="W7" s="27">
        <v>805605012</v>
      </c>
      <c r="X7" s="27">
        <v>661050984</v>
      </c>
      <c r="Y7" s="27">
        <v>144554028</v>
      </c>
      <c r="Z7" s="7">
        <v>21.87</v>
      </c>
      <c r="AA7" s="25">
        <v>1325709646</v>
      </c>
    </row>
    <row r="8" spans="1:27" ht="12.75">
      <c r="A8" s="5" t="s">
        <v>35</v>
      </c>
      <c r="B8" s="3"/>
      <c r="C8" s="22">
        <v>4758242</v>
      </c>
      <c r="D8" s="22"/>
      <c r="E8" s="23">
        <v>117</v>
      </c>
      <c r="F8" s="24">
        <v>117</v>
      </c>
      <c r="G8" s="24">
        <v>267253</v>
      </c>
      <c r="H8" s="24">
        <v>242652</v>
      </c>
      <c r="I8" s="24">
        <v>-1132390</v>
      </c>
      <c r="J8" s="24">
        <v>-622485</v>
      </c>
      <c r="K8" s="24">
        <v>346921</v>
      </c>
      <c r="L8" s="24">
        <v>65815</v>
      </c>
      <c r="M8" s="24">
        <v>465686</v>
      </c>
      <c r="N8" s="24">
        <v>878422</v>
      </c>
      <c r="O8" s="24"/>
      <c r="P8" s="24"/>
      <c r="Q8" s="24"/>
      <c r="R8" s="24"/>
      <c r="S8" s="24"/>
      <c r="T8" s="24"/>
      <c r="U8" s="24"/>
      <c r="V8" s="24"/>
      <c r="W8" s="24">
        <v>255937</v>
      </c>
      <c r="X8" s="24">
        <v>60</v>
      </c>
      <c r="Y8" s="24">
        <v>255877</v>
      </c>
      <c r="Z8" s="6">
        <v>426461.67</v>
      </c>
      <c r="AA8" s="22">
        <v>117</v>
      </c>
    </row>
    <row r="9" spans="1:27" ht="12.75">
      <c r="A9" s="2" t="s">
        <v>36</v>
      </c>
      <c r="B9" s="3"/>
      <c r="C9" s="19">
        <f aca="true" t="shared" si="1" ref="C9:Y9">SUM(C10:C14)</f>
        <v>5838239</v>
      </c>
      <c r="D9" s="19">
        <f>SUM(D10:D14)</f>
        <v>0</v>
      </c>
      <c r="E9" s="20">
        <f t="shared" si="1"/>
        <v>5315766</v>
      </c>
      <c r="F9" s="21">
        <f t="shared" si="1"/>
        <v>5315766</v>
      </c>
      <c r="G9" s="21">
        <f t="shared" si="1"/>
        <v>157537</v>
      </c>
      <c r="H9" s="21">
        <f t="shared" si="1"/>
        <v>197677</v>
      </c>
      <c r="I9" s="21">
        <f t="shared" si="1"/>
        <v>186461</v>
      </c>
      <c r="J9" s="21">
        <f t="shared" si="1"/>
        <v>541675</v>
      </c>
      <c r="K9" s="21">
        <f t="shared" si="1"/>
        <v>264410</v>
      </c>
      <c r="L9" s="21">
        <f t="shared" si="1"/>
        <v>149188</v>
      </c>
      <c r="M9" s="21">
        <f t="shared" si="1"/>
        <v>195054</v>
      </c>
      <c r="N9" s="21">
        <f t="shared" si="1"/>
        <v>608652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1150327</v>
      </c>
      <c r="X9" s="21">
        <f t="shared" si="1"/>
        <v>2657880</v>
      </c>
      <c r="Y9" s="21">
        <f t="shared" si="1"/>
        <v>-1507553</v>
      </c>
      <c r="Z9" s="4">
        <f>+IF(X9&lt;&gt;0,+(Y9/X9)*100,0)</f>
        <v>-56.72013032943549</v>
      </c>
      <c r="AA9" s="19">
        <f>SUM(AA10:AA14)</f>
        <v>5315766</v>
      </c>
    </row>
    <row r="10" spans="1:27" ht="12.75">
      <c r="A10" s="5" t="s">
        <v>37</v>
      </c>
      <c r="B10" s="3"/>
      <c r="C10" s="22">
        <v>1588654</v>
      </c>
      <c r="D10" s="22"/>
      <c r="E10" s="23">
        <v>824750</v>
      </c>
      <c r="F10" s="24">
        <v>824750</v>
      </c>
      <c r="G10" s="24">
        <v>140418</v>
      </c>
      <c r="H10" s="24">
        <v>155255</v>
      </c>
      <c r="I10" s="24">
        <v>136889</v>
      </c>
      <c r="J10" s="24">
        <v>432562</v>
      </c>
      <c r="K10" s="24">
        <v>191713</v>
      </c>
      <c r="L10" s="24">
        <v>104455</v>
      </c>
      <c r="M10" s="24">
        <v>76140</v>
      </c>
      <c r="N10" s="24">
        <v>372308</v>
      </c>
      <c r="O10" s="24"/>
      <c r="P10" s="24"/>
      <c r="Q10" s="24"/>
      <c r="R10" s="24"/>
      <c r="S10" s="24"/>
      <c r="T10" s="24"/>
      <c r="U10" s="24"/>
      <c r="V10" s="24"/>
      <c r="W10" s="24">
        <v>804870</v>
      </c>
      <c r="X10" s="24">
        <v>412374</v>
      </c>
      <c r="Y10" s="24">
        <v>392496</v>
      </c>
      <c r="Z10" s="6">
        <v>95.18</v>
      </c>
      <c r="AA10" s="22">
        <v>824750</v>
      </c>
    </row>
    <row r="11" spans="1:27" ht="12.75">
      <c r="A11" s="5" t="s">
        <v>38</v>
      </c>
      <c r="B11" s="3"/>
      <c r="C11" s="22">
        <v>4035993</v>
      </c>
      <c r="D11" s="22"/>
      <c r="E11" s="23">
        <v>4398228</v>
      </c>
      <c r="F11" s="24">
        <v>4398228</v>
      </c>
      <c r="G11" s="24">
        <v>14336</v>
      </c>
      <c r="H11" s="24">
        <v>29471</v>
      </c>
      <c r="I11" s="24">
        <v>49421</v>
      </c>
      <c r="J11" s="24">
        <v>93228</v>
      </c>
      <c r="K11" s="24">
        <v>57173</v>
      </c>
      <c r="L11" s="24">
        <v>38768</v>
      </c>
      <c r="M11" s="24">
        <v>37741</v>
      </c>
      <c r="N11" s="24">
        <v>133682</v>
      </c>
      <c r="O11" s="24"/>
      <c r="P11" s="24"/>
      <c r="Q11" s="24"/>
      <c r="R11" s="24"/>
      <c r="S11" s="24"/>
      <c r="T11" s="24"/>
      <c r="U11" s="24"/>
      <c r="V11" s="24"/>
      <c r="W11" s="24">
        <v>226910</v>
      </c>
      <c r="X11" s="24">
        <v>2199114</v>
      </c>
      <c r="Y11" s="24">
        <v>-1972204</v>
      </c>
      <c r="Z11" s="6">
        <v>-89.68</v>
      </c>
      <c r="AA11" s="22">
        <v>4398228</v>
      </c>
    </row>
    <row r="12" spans="1:27" ht="12.75">
      <c r="A12" s="5" t="s">
        <v>39</v>
      </c>
      <c r="B12" s="3"/>
      <c r="C12" s="22">
        <v>213592</v>
      </c>
      <c r="D12" s="22"/>
      <c r="E12" s="23">
        <v>92788</v>
      </c>
      <c r="F12" s="24">
        <v>92788</v>
      </c>
      <c r="G12" s="24">
        <v>2783</v>
      </c>
      <c r="H12" s="24">
        <v>12951</v>
      </c>
      <c r="I12" s="24">
        <v>151</v>
      </c>
      <c r="J12" s="24">
        <v>15885</v>
      </c>
      <c r="K12" s="24">
        <v>15524</v>
      </c>
      <c r="L12" s="24">
        <v>5965</v>
      </c>
      <c r="M12" s="24">
        <v>81173</v>
      </c>
      <c r="N12" s="24">
        <v>102662</v>
      </c>
      <c r="O12" s="24"/>
      <c r="P12" s="24"/>
      <c r="Q12" s="24"/>
      <c r="R12" s="24"/>
      <c r="S12" s="24"/>
      <c r="T12" s="24"/>
      <c r="U12" s="24"/>
      <c r="V12" s="24"/>
      <c r="W12" s="24">
        <v>118547</v>
      </c>
      <c r="X12" s="24">
        <v>46392</v>
      </c>
      <c r="Y12" s="24">
        <v>72155</v>
      </c>
      <c r="Z12" s="6">
        <v>155.53</v>
      </c>
      <c r="AA12" s="22">
        <v>92788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590813541</v>
      </c>
      <c r="D15" s="19">
        <f>SUM(D16:D18)</f>
        <v>0</v>
      </c>
      <c r="E15" s="20">
        <f t="shared" si="2"/>
        <v>783788910</v>
      </c>
      <c r="F15" s="21">
        <f t="shared" si="2"/>
        <v>783788910</v>
      </c>
      <c r="G15" s="21">
        <f t="shared" si="2"/>
        <v>14749444</v>
      </c>
      <c r="H15" s="21">
        <f t="shared" si="2"/>
        <v>74479883</v>
      </c>
      <c r="I15" s="21">
        <f t="shared" si="2"/>
        <v>57690287</v>
      </c>
      <c r="J15" s="21">
        <f t="shared" si="2"/>
        <v>146919614</v>
      </c>
      <c r="K15" s="21">
        <f t="shared" si="2"/>
        <v>50748255</v>
      </c>
      <c r="L15" s="21">
        <f t="shared" si="2"/>
        <v>47957056</v>
      </c>
      <c r="M15" s="21">
        <f t="shared" si="2"/>
        <v>72075732</v>
      </c>
      <c r="N15" s="21">
        <f t="shared" si="2"/>
        <v>170781043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317700657</v>
      </c>
      <c r="X15" s="21">
        <f t="shared" si="2"/>
        <v>215182356</v>
      </c>
      <c r="Y15" s="21">
        <f t="shared" si="2"/>
        <v>102518301</v>
      </c>
      <c r="Z15" s="4">
        <f>+IF(X15&lt;&gt;0,+(Y15/X15)*100,0)</f>
        <v>47.64252186178312</v>
      </c>
      <c r="AA15" s="19">
        <f>SUM(AA16:AA18)</f>
        <v>783788910</v>
      </c>
    </row>
    <row r="16" spans="1:27" ht="12.75">
      <c r="A16" s="5" t="s">
        <v>43</v>
      </c>
      <c r="B16" s="3"/>
      <c r="C16" s="22">
        <v>543063560</v>
      </c>
      <c r="D16" s="22"/>
      <c r="E16" s="23">
        <v>576963024</v>
      </c>
      <c r="F16" s="24">
        <v>576963024</v>
      </c>
      <c r="G16" s="24">
        <v>432836</v>
      </c>
      <c r="H16" s="24">
        <v>57292707</v>
      </c>
      <c r="I16" s="24">
        <v>41643783</v>
      </c>
      <c r="J16" s="24">
        <v>99369326</v>
      </c>
      <c r="K16" s="24">
        <v>31549768</v>
      </c>
      <c r="L16" s="24">
        <v>33275370</v>
      </c>
      <c r="M16" s="24">
        <v>57386938</v>
      </c>
      <c r="N16" s="24">
        <v>122212076</v>
      </c>
      <c r="O16" s="24"/>
      <c r="P16" s="24"/>
      <c r="Q16" s="24"/>
      <c r="R16" s="24"/>
      <c r="S16" s="24"/>
      <c r="T16" s="24"/>
      <c r="U16" s="24"/>
      <c r="V16" s="24"/>
      <c r="W16" s="24">
        <v>221581402</v>
      </c>
      <c r="X16" s="24">
        <v>210840864</v>
      </c>
      <c r="Y16" s="24">
        <v>10740538</v>
      </c>
      <c r="Z16" s="6">
        <v>5.09</v>
      </c>
      <c r="AA16" s="22">
        <v>576963024</v>
      </c>
    </row>
    <row r="17" spans="1:27" ht="12.75">
      <c r="A17" s="5" t="s">
        <v>44</v>
      </c>
      <c r="B17" s="3"/>
      <c r="C17" s="22">
        <v>47749981</v>
      </c>
      <c r="D17" s="22"/>
      <c r="E17" s="23">
        <v>206825687</v>
      </c>
      <c r="F17" s="24">
        <v>206825687</v>
      </c>
      <c r="G17" s="24">
        <v>14316608</v>
      </c>
      <c r="H17" s="24">
        <v>17187176</v>
      </c>
      <c r="I17" s="24">
        <v>16046504</v>
      </c>
      <c r="J17" s="24">
        <v>47550288</v>
      </c>
      <c r="K17" s="24">
        <v>19198487</v>
      </c>
      <c r="L17" s="24">
        <v>14681686</v>
      </c>
      <c r="M17" s="24">
        <v>14688794</v>
      </c>
      <c r="N17" s="24">
        <v>48568967</v>
      </c>
      <c r="O17" s="24"/>
      <c r="P17" s="24"/>
      <c r="Q17" s="24"/>
      <c r="R17" s="24"/>
      <c r="S17" s="24"/>
      <c r="T17" s="24"/>
      <c r="U17" s="24"/>
      <c r="V17" s="24"/>
      <c r="W17" s="24">
        <v>96119255</v>
      </c>
      <c r="X17" s="24">
        <v>4341390</v>
      </c>
      <c r="Y17" s="24">
        <v>91777865</v>
      </c>
      <c r="Z17" s="6">
        <v>2114.02</v>
      </c>
      <c r="AA17" s="22">
        <v>206825687</v>
      </c>
    </row>
    <row r="18" spans="1:27" ht="12.75">
      <c r="A18" s="5" t="s">
        <v>45</v>
      </c>
      <c r="B18" s="3"/>
      <c r="C18" s="22"/>
      <c r="D18" s="22"/>
      <c r="E18" s="23">
        <v>199</v>
      </c>
      <c r="F18" s="24">
        <v>199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102</v>
      </c>
      <c r="Y18" s="24">
        <v>-102</v>
      </c>
      <c r="Z18" s="6">
        <v>-100</v>
      </c>
      <c r="AA18" s="22">
        <v>199</v>
      </c>
    </row>
    <row r="19" spans="1:27" ht="12.75">
      <c r="A19" s="2" t="s">
        <v>46</v>
      </c>
      <c r="B19" s="8"/>
      <c r="C19" s="19">
        <f aca="true" t="shared" si="3" ref="C19:Y19">SUM(C20:C23)</f>
        <v>1164934985</v>
      </c>
      <c r="D19" s="19">
        <f>SUM(D20:D23)</f>
        <v>0</v>
      </c>
      <c r="E19" s="20">
        <f t="shared" si="3"/>
        <v>1221804186</v>
      </c>
      <c r="F19" s="21">
        <f t="shared" si="3"/>
        <v>1221804186</v>
      </c>
      <c r="G19" s="21">
        <f t="shared" si="3"/>
        <v>101221674</v>
      </c>
      <c r="H19" s="21">
        <f t="shared" si="3"/>
        <v>110300779</v>
      </c>
      <c r="I19" s="21">
        <f t="shared" si="3"/>
        <v>122727867</v>
      </c>
      <c r="J19" s="21">
        <f t="shared" si="3"/>
        <v>334250320</v>
      </c>
      <c r="K19" s="21">
        <f t="shared" si="3"/>
        <v>105638987</v>
      </c>
      <c r="L19" s="21">
        <f t="shared" si="3"/>
        <v>103817833</v>
      </c>
      <c r="M19" s="21">
        <f t="shared" si="3"/>
        <v>147749110</v>
      </c>
      <c r="N19" s="21">
        <f t="shared" si="3"/>
        <v>357205930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691456250</v>
      </c>
      <c r="X19" s="21">
        <f t="shared" si="3"/>
        <v>610902090</v>
      </c>
      <c r="Y19" s="21">
        <f t="shared" si="3"/>
        <v>80554160</v>
      </c>
      <c r="Z19" s="4">
        <f>+IF(X19&lt;&gt;0,+(Y19/X19)*100,0)</f>
        <v>13.18609991987423</v>
      </c>
      <c r="AA19" s="19">
        <f>SUM(AA20:AA23)</f>
        <v>1221804186</v>
      </c>
    </row>
    <row r="20" spans="1:27" ht="12.75">
      <c r="A20" s="5" t="s">
        <v>47</v>
      </c>
      <c r="B20" s="3"/>
      <c r="C20" s="22">
        <v>912852481</v>
      </c>
      <c r="D20" s="22"/>
      <c r="E20" s="23">
        <v>975888746</v>
      </c>
      <c r="F20" s="24">
        <v>975888746</v>
      </c>
      <c r="G20" s="24">
        <v>81658164</v>
      </c>
      <c r="H20" s="24">
        <v>88535689</v>
      </c>
      <c r="I20" s="24">
        <v>102490269</v>
      </c>
      <c r="J20" s="24">
        <v>272684122</v>
      </c>
      <c r="K20" s="24">
        <v>82786054</v>
      </c>
      <c r="L20" s="24">
        <v>82430133</v>
      </c>
      <c r="M20" s="24">
        <v>118070639</v>
      </c>
      <c r="N20" s="24">
        <v>283286826</v>
      </c>
      <c r="O20" s="24"/>
      <c r="P20" s="24"/>
      <c r="Q20" s="24"/>
      <c r="R20" s="24"/>
      <c r="S20" s="24"/>
      <c r="T20" s="24"/>
      <c r="U20" s="24"/>
      <c r="V20" s="24"/>
      <c r="W20" s="24">
        <v>555970948</v>
      </c>
      <c r="X20" s="24">
        <v>487944372</v>
      </c>
      <c r="Y20" s="24">
        <v>68026576</v>
      </c>
      <c r="Z20" s="6">
        <v>13.94</v>
      </c>
      <c r="AA20" s="22">
        <v>975888746</v>
      </c>
    </row>
    <row r="21" spans="1:27" ht="12.75">
      <c r="A21" s="5" t="s">
        <v>48</v>
      </c>
      <c r="B21" s="3"/>
      <c r="C21" s="22">
        <v>124021985</v>
      </c>
      <c r="D21" s="22"/>
      <c r="E21" s="23">
        <v>101759461</v>
      </c>
      <c r="F21" s="24">
        <v>101759461</v>
      </c>
      <c r="G21" s="24">
        <v>8682608</v>
      </c>
      <c r="H21" s="24">
        <v>9619458</v>
      </c>
      <c r="I21" s="24">
        <v>8833363</v>
      </c>
      <c r="J21" s="24">
        <v>27135429</v>
      </c>
      <c r="K21" s="24">
        <v>8611423</v>
      </c>
      <c r="L21" s="24">
        <v>9159480</v>
      </c>
      <c r="M21" s="24">
        <v>12402813</v>
      </c>
      <c r="N21" s="24">
        <v>30173716</v>
      </c>
      <c r="O21" s="24"/>
      <c r="P21" s="24"/>
      <c r="Q21" s="24"/>
      <c r="R21" s="24"/>
      <c r="S21" s="24"/>
      <c r="T21" s="24"/>
      <c r="U21" s="24"/>
      <c r="V21" s="24"/>
      <c r="W21" s="24">
        <v>57309145</v>
      </c>
      <c r="X21" s="24">
        <v>50879730</v>
      </c>
      <c r="Y21" s="24">
        <v>6429415</v>
      </c>
      <c r="Z21" s="6">
        <v>12.64</v>
      </c>
      <c r="AA21" s="22">
        <v>101759461</v>
      </c>
    </row>
    <row r="22" spans="1:27" ht="12.75">
      <c r="A22" s="5" t="s">
        <v>49</v>
      </c>
      <c r="B22" s="3"/>
      <c r="C22" s="25">
        <v>27229465</v>
      </c>
      <c r="D22" s="25"/>
      <c r="E22" s="26">
        <v>28674591</v>
      </c>
      <c r="F22" s="27">
        <v>28674591</v>
      </c>
      <c r="G22" s="27">
        <v>1593865</v>
      </c>
      <c r="H22" s="27">
        <v>2244532</v>
      </c>
      <c r="I22" s="27">
        <v>1716684</v>
      </c>
      <c r="J22" s="27">
        <v>5555081</v>
      </c>
      <c r="K22" s="27">
        <v>1648873</v>
      </c>
      <c r="L22" s="27">
        <v>2092925</v>
      </c>
      <c r="M22" s="27">
        <v>2881284</v>
      </c>
      <c r="N22" s="27">
        <v>6623082</v>
      </c>
      <c r="O22" s="27"/>
      <c r="P22" s="27"/>
      <c r="Q22" s="27"/>
      <c r="R22" s="27"/>
      <c r="S22" s="27"/>
      <c r="T22" s="27"/>
      <c r="U22" s="27"/>
      <c r="V22" s="27"/>
      <c r="W22" s="27">
        <v>12178163</v>
      </c>
      <c r="X22" s="27">
        <v>14337294</v>
      </c>
      <c r="Y22" s="27">
        <v>-2159131</v>
      </c>
      <c r="Z22" s="7">
        <v>-15.06</v>
      </c>
      <c r="AA22" s="25">
        <v>28674591</v>
      </c>
    </row>
    <row r="23" spans="1:27" ht="12.75">
      <c r="A23" s="5" t="s">
        <v>50</v>
      </c>
      <c r="B23" s="3"/>
      <c r="C23" s="22">
        <v>100831054</v>
      </c>
      <c r="D23" s="22"/>
      <c r="E23" s="23">
        <v>115481388</v>
      </c>
      <c r="F23" s="24">
        <v>115481388</v>
      </c>
      <c r="G23" s="24">
        <v>9287037</v>
      </c>
      <c r="H23" s="24">
        <v>9901100</v>
      </c>
      <c r="I23" s="24">
        <v>9687551</v>
      </c>
      <c r="J23" s="24">
        <v>28875688</v>
      </c>
      <c r="K23" s="24">
        <v>12592637</v>
      </c>
      <c r="L23" s="24">
        <v>10135295</v>
      </c>
      <c r="M23" s="24">
        <v>14394374</v>
      </c>
      <c r="N23" s="24">
        <v>37122306</v>
      </c>
      <c r="O23" s="24"/>
      <c r="P23" s="24"/>
      <c r="Q23" s="24"/>
      <c r="R23" s="24"/>
      <c r="S23" s="24"/>
      <c r="T23" s="24"/>
      <c r="U23" s="24"/>
      <c r="V23" s="24"/>
      <c r="W23" s="24">
        <v>65997994</v>
      </c>
      <c r="X23" s="24">
        <v>57740694</v>
      </c>
      <c r="Y23" s="24">
        <v>8257300</v>
      </c>
      <c r="Z23" s="6">
        <v>14.3</v>
      </c>
      <c r="AA23" s="22">
        <v>115481388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3119739912</v>
      </c>
      <c r="D25" s="44">
        <f>+D5+D9+D15+D19+D24</f>
        <v>0</v>
      </c>
      <c r="E25" s="45">
        <f t="shared" si="4"/>
        <v>3337483478</v>
      </c>
      <c r="F25" s="46">
        <f t="shared" si="4"/>
        <v>3337483478</v>
      </c>
      <c r="G25" s="46">
        <f t="shared" si="4"/>
        <v>410583665</v>
      </c>
      <c r="H25" s="46">
        <f t="shared" si="4"/>
        <v>245884469</v>
      </c>
      <c r="I25" s="46">
        <f t="shared" si="4"/>
        <v>238513382</v>
      </c>
      <c r="J25" s="46">
        <f t="shared" si="4"/>
        <v>894981516</v>
      </c>
      <c r="K25" s="46">
        <f t="shared" si="4"/>
        <v>217383817</v>
      </c>
      <c r="L25" s="46">
        <f t="shared" si="4"/>
        <v>210921108</v>
      </c>
      <c r="M25" s="46">
        <f t="shared" si="4"/>
        <v>492914582</v>
      </c>
      <c r="N25" s="46">
        <f t="shared" si="4"/>
        <v>921219507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1816201023</v>
      </c>
      <c r="X25" s="46">
        <f t="shared" si="4"/>
        <v>1490225736</v>
      </c>
      <c r="Y25" s="46">
        <f t="shared" si="4"/>
        <v>325975287</v>
      </c>
      <c r="Z25" s="47">
        <f>+IF(X25&lt;&gt;0,+(Y25/X25)*100,0)</f>
        <v>21.874222080942506</v>
      </c>
      <c r="AA25" s="44">
        <f>+AA5+AA9+AA15+AA19+AA24</f>
        <v>3337483478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988336728</v>
      </c>
      <c r="D28" s="19">
        <f>SUM(D29:D31)</f>
        <v>0</v>
      </c>
      <c r="E28" s="20">
        <f t="shared" si="5"/>
        <v>679656066</v>
      </c>
      <c r="F28" s="21">
        <f t="shared" si="5"/>
        <v>679656066</v>
      </c>
      <c r="G28" s="21">
        <f t="shared" si="5"/>
        <v>29429069</v>
      </c>
      <c r="H28" s="21">
        <f t="shared" si="5"/>
        <v>45024227</v>
      </c>
      <c r="I28" s="21">
        <f t="shared" si="5"/>
        <v>51792269</v>
      </c>
      <c r="J28" s="21">
        <f t="shared" si="5"/>
        <v>126245565</v>
      </c>
      <c r="K28" s="21">
        <f t="shared" si="5"/>
        <v>45660695</v>
      </c>
      <c r="L28" s="21">
        <f t="shared" si="5"/>
        <v>44476602</v>
      </c>
      <c r="M28" s="21">
        <f t="shared" si="5"/>
        <v>103028540</v>
      </c>
      <c r="N28" s="21">
        <f t="shared" si="5"/>
        <v>193165837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319411402</v>
      </c>
      <c r="X28" s="21">
        <f t="shared" si="5"/>
        <v>323475810</v>
      </c>
      <c r="Y28" s="21">
        <f t="shared" si="5"/>
        <v>-4064408</v>
      </c>
      <c r="Z28" s="4">
        <f>+IF(X28&lt;&gt;0,+(Y28/X28)*100,0)</f>
        <v>-1.2564797349143355</v>
      </c>
      <c r="AA28" s="19">
        <f>SUM(AA29:AA31)</f>
        <v>679656066</v>
      </c>
    </row>
    <row r="29" spans="1:27" ht="12.75">
      <c r="A29" s="5" t="s">
        <v>33</v>
      </c>
      <c r="B29" s="3"/>
      <c r="C29" s="22">
        <v>192740739</v>
      </c>
      <c r="D29" s="22"/>
      <c r="E29" s="23">
        <v>157129594</v>
      </c>
      <c r="F29" s="24">
        <v>157129594</v>
      </c>
      <c r="G29" s="24">
        <v>8242854</v>
      </c>
      <c r="H29" s="24">
        <v>9742577</v>
      </c>
      <c r="I29" s="24">
        <v>10855598</v>
      </c>
      <c r="J29" s="24">
        <v>28841029</v>
      </c>
      <c r="K29" s="24">
        <v>11151651</v>
      </c>
      <c r="L29" s="24">
        <v>10653994</v>
      </c>
      <c r="M29" s="24">
        <v>11949077</v>
      </c>
      <c r="N29" s="24">
        <v>33754722</v>
      </c>
      <c r="O29" s="24"/>
      <c r="P29" s="24"/>
      <c r="Q29" s="24"/>
      <c r="R29" s="24"/>
      <c r="S29" s="24"/>
      <c r="T29" s="24"/>
      <c r="U29" s="24"/>
      <c r="V29" s="24"/>
      <c r="W29" s="24">
        <v>62595751</v>
      </c>
      <c r="X29" s="24">
        <v>75432744</v>
      </c>
      <c r="Y29" s="24">
        <v>-12836993</v>
      </c>
      <c r="Z29" s="6">
        <v>-17.02</v>
      </c>
      <c r="AA29" s="22">
        <v>157129594</v>
      </c>
    </row>
    <row r="30" spans="1:27" ht="12.75">
      <c r="A30" s="5" t="s">
        <v>34</v>
      </c>
      <c r="B30" s="3"/>
      <c r="C30" s="25">
        <v>527651097</v>
      </c>
      <c r="D30" s="25"/>
      <c r="E30" s="26">
        <v>517012872</v>
      </c>
      <c r="F30" s="27">
        <v>517012872</v>
      </c>
      <c r="G30" s="27">
        <v>9908209</v>
      </c>
      <c r="H30" s="27">
        <v>11792206</v>
      </c>
      <c r="I30" s="27">
        <v>16791126</v>
      </c>
      <c r="J30" s="27">
        <v>38491541</v>
      </c>
      <c r="K30" s="27">
        <v>14893900</v>
      </c>
      <c r="L30" s="27">
        <v>12874446</v>
      </c>
      <c r="M30" s="27">
        <v>17447915</v>
      </c>
      <c r="N30" s="27">
        <v>45216261</v>
      </c>
      <c r="O30" s="27"/>
      <c r="P30" s="27"/>
      <c r="Q30" s="27"/>
      <c r="R30" s="27"/>
      <c r="S30" s="27"/>
      <c r="T30" s="27"/>
      <c r="U30" s="27"/>
      <c r="V30" s="27"/>
      <c r="W30" s="27">
        <v>83707802</v>
      </c>
      <c r="X30" s="27">
        <v>245574912</v>
      </c>
      <c r="Y30" s="27">
        <v>-161867110</v>
      </c>
      <c r="Z30" s="7">
        <v>-65.91</v>
      </c>
      <c r="AA30" s="25">
        <v>517012872</v>
      </c>
    </row>
    <row r="31" spans="1:27" ht="12.75">
      <c r="A31" s="5" t="s">
        <v>35</v>
      </c>
      <c r="B31" s="3"/>
      <c r="C31" s="22">
        <v>267944892</v>
      </c>
      <c r="D31" s="22"/>
      <c r="E31" s="23">
        <v>5513600</v>
      </c>
      <c r="F31" s="24">
        <v>5513600</v>
      </c>
      <c r="G31" s="24">
        <v>11278006</v>
      </c>
      <c r="H31" s="24">
        <v>23489444</v>
      </c>
      <c r="I31" s="24">
        <v>24145545</v>
      </c>
      <c r="J31" s="24">
        <v>58912995</v>
      </c>
      <c r="K31" s="24">
        <v>19615144</v>
      </c>
      <c r="L31" s="24">
        <v>20948162</v>
      </c>
      <c r="M31" s="24">
        <v>73631548</v>
      </c>
      <c r="N31" s="24">
        <v>114194854</v>
      </c>
      <c r="O31" s="24"/>
      <c r="P31" s="24"/>
      <c r="Q31" s="24"/>
      <c r="R31" s="24"/>
      <c r="S31" s="24"/>
      <c r="T31" s="24"/>
      <c r="U31" s="24"/>
      <c r="V31" s="24"/>
      <c r="W31" s="24">
        <v>173107849</v>
      </c>
      <c r="X31" s="24">
        <v>2468154</v>
      </c>
      <c r="Y31" s="24">
        <v>170639695</v>
      </c>
      <c r="Z31" s="6">
        <v>6913.66</v>
      </c>
      <c r="AA31" s="22">
        <v>5513600</v>
      </c>
    </row>
    <row r="32" spans="1:27" ht="12.75">
      <c r="A32" s="2" t="s">
        <v>36</v>
      </c>
      <c r="B32" s="3"/>
      <c r="C32" s="19">
        <f aca="true" t="shared" si="6" ref="C32:Y32">SUM(C33:C37)</f>
        <v>270957424</v>
      </c>
      <c r="D32" s="19">
        <f>SUM(D33:D37)</f>
        <v>0</v>
      </c>
      <c r="E32" s="20">
        <f t="shared" si="6"/>
        <v>310832278</v>
      </c>
      <c r="F32" s="21">
        <f t="shared" si="6"/>
        <v>310832278</v>
      </c>
      <c r="G32" s="21">
        <f t="shared" si="6"/>
        <v>10967623</v>
      </c>
      <c r="H32" s="21">
        <f t="shared" si="6"/>
        <v>23094972</v>
      </c>
      <c r="I32" s="21">
        <f t="shared" si="6"/>
        <v>17523464</v>
      </c>
      <c r="J32" s="21">
        <f t="shared" si="6"/>
        <v>51586059</v>
      </c>
      <c r="K32" s="21">
        <f t="shared" si="6"/>
        <v>22288857</v>
      </c>
      <c r="L32" s="21">
        <f t="shared" si="6"/>
        <v>18911425</v>
      </c>
      <c r="M32" s="21">
        <f t="shared" si="6"/>
        <v>21025500</v>
      </c>
      <c r="N32" s="21">
        <f t="shared" si="6"/>
        <v>62225782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113811841</v>
      </c>
      <c r="X32" s="21">
        <f t="shared" si="6"/>
        <v>109634784</v>
      </c>
      <c r="Y32" s="21">
        <f t="shared" si="6"/>
        <v>4177057</v>
      </c>
      <c r="Z32" s="4">
        <f>+IF(X32&lt;&gt;0,+(Y32/X32)*100,0)</f>
        <v>3.80997421402317</v>
      </c>
      <c r="AA32" s="19">
        <f>SUM(AA33:AA37)</f>
        <v>310832278</v>
      </c>
    </row>
    <row r="33" spans="1:27" ht="12.75">
      <c r="A33" s="5" t="s">
        <v>37</v>
      </c>
      <c r="B33" s="3"/>
      <c r="C33" s="22">
        <v>44425743</v>
      </c>
      <c r="D33" s="22"/>
      <c r="E33" s="23">
        <v>64104142</v>
      </c>
      <c r="F33" s="24">
        <v>64104142</v>
      </c>
      <c r="G33" s="24">
        <v>2652244</v>
      </c>
      <c r="H33" s="24">
        <v>3900613</v>
      </c>
      <c r="I33" s="24">
        <v>4055348</v>
      </c>
      <c r="J33" s="24">
        <v>10608205</v>
      </c>
      <c r="K33" s="24">
        <v>5042148</v>
      </c>
      <c r="L33" s="24">
        <v>3650609</v>
      </c>
      <c r="M33" s="24">
        <v>3814333</v>
      </c>
      <c r="N33" s="24">
        <v>12507090</v>
      </c>
      <c r="O33" s="24"/>
      <c r="P33" s="24"/>
      <c r="Q33" s="24"/>
      <c r="R33" s="24"/>
      <c r="S33" s="24"/>
      <c r="T33" s="24"/>
      <c r="U33" s="24"/>
      <c r="V33" s="24"/>
      <c r="W33" s="24">
        <v>23115295</v>
      </c>
      <c r="X33" s="24">
        <v>29237298</v>
      </c>
      <c r="Y33" s="24">
        <v>-6122003</v>
      </c>
      <c r="Z33" s="6">
        <v>-20.94</v>
      </c>
      <c r="AA33" s="22">
        <v>64104142</v>
      </c>
    </row>
    <row r="34" spans="1:27" ht="12.75">
      <c r="A34" s="5" t="s">
        <v>38</v>
      </c>
      <c r="B34" s="3"/>
      <c r="C34" s="22">
        <v>161463902</v>
      </c>
      <c r="D34" s="22"/>
      <c r="E34" s="23">
        <v>191163218</v>
      </c>
      <c r="F34" s="24">
        <v>191163218</v>
      </c>
      <c r="G34" s="24">
        <v>5100834</v>
      </c>
      <c r="H34" s="24">
        <v>14454380</v>
      </c>
      <c r="I34" s="24">
        <v>8776848</v>
      </c>
      <c r="J34" s="24">
        <v>28332062</v>
      </c>
      <c r="K34" s="24">
        <v>12957374</v>
      </c>
      <c r="L34" s="24">
        <v>11701072</v>
      </c>
      <c r="M34" s="24">
        <v>13851470</v>
      </c>
      <c r="N34" s="24">
        <v>38509916</v>
      </c>
      <c r="O34" s="24"/>
      <c r="P34" s="24"/>
      <c r="Q34" s="24"/>
      <c r="R34" s="24"/>
      <c r="S34" s="24"/>
      <c r="T34" s="24"/>
      <c r="U34" s="24"/>
      <c r="V34" s="24"/>
      <c r="W34" s="24">
        <v>66841978</v>
      </c>
      <c r="X34" s="24">
        <v>55132698</v>
      </c>
      <c r="Y34" s="24">
        <v>11709280</v>
      </c>
      <c r="Z34" s="6">
        <v>21.24</v>
      </c>
      <c r="AA34" s="22">
        <v>191163218</v>
      </c>
    </row>
    <row r="35" spans="1:27" ht="12.75">
      <c r="A35" s="5" t="s">
        <v>39</v>
      </c>
      <c r="B35" s="3"/>
      <c r="C35" s="22">
        <v>41723438</v>
      </c>
      <c r="D35" s="22"/>
      <c r="E35" s="23">
        <v>43610863</v>
      </c>
      <c r="F35" s="24">
        <v>43610863</v>
      </c>
      <c r="G35" s="24">
        <v>2548646</v>
      </c>
      <c r="H35" s="24">
        <v>3821646</v>
      </c>
      <c r="I35" s="24">
        <v>4004964</v>
      </c>
      <c r="J35" s="24">
        <v>10375256</v>
      </c>
      <c r="K35" s="24">
        <v>3652042</v>
      </c>
      <c r="L35" s="24">
        <v>2964698</v>
      </c>
      <c r="M35" s="24">
        <v>2738266</v>
      </c>
      <c r="N35" s="24">
        <v>9355006</v>
      </c>
      <c r="O35" s="24"/>
      <c r="P35" s="24"/>
      <c r="Q35" s="24"/>
      <c r="R35" s="24"/>
      <c r="S35" s="24"/>
      <c r="T35" s="24"/>
      <c r="U35" s="24"/>
      <c r="V35" s="24"/>
      <c r="W35" s="24">
        <v>19730262</v>
      </c>
      <c r="X35" s="24">
        <v>19772406</v>
      </c>
      <c r="Y35" s="24">
        <v>-42144</v>
      </c>
      <c r="Z35" s="6">
        <v>-0.21</v>
      </c>
      <c r="AA35" s="22">
        <v>43610863</v>
      </c>
    </row>
    <row r="36" spans="1:27" ht="12.75">
      <c r="A36" s="5" t="s">
        <v>40</v>
      </c>
      <c r="B36" s="3"/>
      <c r="C36" s="22">
        <v>23344341</v>
      </c>
      <c r="D36" s="22"/>
      <c r="E36" s="23">
        <v>11954055</v>
      </c>
      <c r="F36" s="24">
        <v>11954055</v>
      </c>
      <c r="G36" s="24">
        <v>665899</v>
      </c>
      <c r="H36" s="24">
        <v>918333</v>
      </c>
      <c r="I36" s="24">
        <v>686304</v>
      </c>
      <c r="J36" s="24">
        <v>2270536</v>
      </c>
      <c r="K36" s="24">
        <v>637293</v>
      </c>
      <c r="L36" s="24">
        <v>595046</v>
      </c>
      <c r="M36" s="24">
        <v>621431</v>
      </c>
      <c r="N36" s="24">
        <v>1853770</v>
      </c>
      <c r="O36" s="24"/>
      <c r="P36" s="24"/>
      <c r="Q36" s="24"/>
      <c r="R36" s="24"/>
      <c r="S36" s="24"/>
      <c r="T36" s="24"/>
      <c r="U36" s="24"/>
      <c r="V36" s="24"/>
      <c r="W36" s="24">
        <v>4124306</v>
      </c>
      <c r="X36" s="24">
        <v>5492382</v>
      </c>
      <c r="Y36" s="24">
        <v>-1368076</v>
      </c>
      <c r="Z36" s="6">
        <v>-24.91</v>
      </c>
      <c r="AA36" s="22">
        <v>11954055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564829692</v>
      </c>
      <c r="D38" s="19">
        <f>SUM(D39:D41)</f>
        <v>0</v>
      </c>
      <c r="E38" s="20">
        <f t="shared" si="7"/>
        <v>628276372</v>
      </c>
      <c r="F38" s="21">
        <f t="shared" si="7"/>
        <v>628276372</v>
      </c>
      <c r="G38" s="21">
        <f t="shared" si="7"/>
        <v>17284644</v>
      </c>
      <c r="H38" s="21">
        <f t="shared" si="7"/>
        <v>37484037</v>
      </c>
      <c r="I38" s="21">
        <f t="shared" si="7"/>
        <v>54920068</v>
      </c>
      <c r="J38" s="21">
        <f t="shared" si="7"/>
        <v>109688749</v>
      </c>
      <c r="K38" s="21">
        <f t="shared" si="7"/>
        <v>41585581</v>
      </c>
      <c r="L38" s="21">
        <f t="shared" si="7"/>
        <v>46674687</v>
      </c>
      <c r="M38" s="21">
        <f t="shared" si="7"/>
        <v>44098021</v>
      </c>
      <c r="N38" s="21">
        <f t="shared" si="7"/>
        <v>132358289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242047038</v>
      </c>
      <c r="X38" s="21">
        <f t="shared" si="7"/>
        <v>222430644</v>
      </c>
      <c r="Y38" s="21">
        <f t="shared" si="7"/>
        <v>19616394</v>
      </c>
      <c r="Z38" s="4">
        <f>+IF(X38&lt;&gt;0,+(Y38/X38)*100,0)</f>
        <v>8.819105878235014</v>
      </c>
      <c r="AA38" s="19">
        <f>SUM(AA39:AA41)</f>
        <v>628276372</v>
      </c>
    </row>
    <row r="39" spans="1:27" ht="12.75">
      <c r="A39" s="5" t="s">
        <v>43</v>
      </c>
      <c r="B39" s="3"/>
      <c r="C39" s="22">
        <v>326595896</v>
      </c>
      <c r="D39" s="22"/>
      <c r="E39" s="23">
        <v>164740014</v>
      </c>
      <c r="F39" s="24">
        <v>164740014</v>
      </c>
      <c r="G39" s="24">
        <v>6011207</v>
      </c>
      <c r="H39" s="24">
        <v>7886122</v>
      </c>
      <c r="I39" s="24">
        <v>20216901</v>
      </c>
      <c r="J39" s="24">
        <v>34114230</v>
      </c>
      <c r="K39" s="24">
        <v>7197472</v>
      </c>
      <c r="L39" s="24">
        <v>8700483</v>
      </c>
      <c r="M39" s="24">
        <v>7444693</v>
      </c>
      <c r="N39" s="24">
        <v>23342648</v>
      </c>
      <c r="O39" s="24"/>
      <c r="P39" s="24"/>
      <c r="Q39" s="24"/>
      <c r="R39" s="24"/>
      <c r="S39" s="24"/>
      <c r="T39" s="24"/>
      <c r="U39" s="24"/>
      <c r="V39" s="24"/>
      <c r="W39" s="24">
        <v>57456878</v>
      </c>
      <c r="X39" s="24">
        <v>59412588</v>
      </c>
      <c r="Y39" s="24">
        <v>-1955710</v>
      </c>
      <c r="Z39" s="6">
        <v>-3.29</v>
      </c>
      <c r="AA39" s="22">
        <v>164740014</v>
      </c>
    </row>
    <row r="40" spans="1:27" ht="12.75">
      <c r="A40" s="5" t="s">
        <v>44</v>
      </c>
      <c r="B40" s="3"/>
      <c r="C40" s="22">
        <v>224961669</v>
      </c>
      <c r="D40" s="22"/>
      <c r="E40" s="23">
        <v>455766461</v>
      </c>
      <c r="F40" s="24">
        <v>455766461</v>
      </c>
      <c r="G40" s="24">
        <v>11074160</v>
      </c>
      <c r="H40" s="24">
        <v>29048227</v>
      </c>
      <c r="I40" s="24">
        <v>33209989</v>
      </c>
      <c r="J40" s="24">
        <v>73332376</v>
      </c>
      <c r="K40" s="24">
        <v>30693011</v>
      </c>
      <c r="L40" s="24">
        <v>36251464</v>
      </c>
      <c r="M40" s="24">
        <v>35812718</v>
      </c>
      <c r="N40" s="24">
        <v>102757193</v>
      </c>
      <c r="O40" s="24"/>
      <c r="P40" s="24"/>
      <c r="Q40" s="24"/>
      <c r="R40" s="24"/>
      <c r="S40" s="24"/>
      <c r="T40" s="24"/>
      <c r="U40" s="24"/>
      <c r="V40" s="24"/>
      <c r="W40" s="24">
        <v>176089569</v>
      </c>
      <c r="X40" s="24">
        <v>159133110</v>
      </c>
      <c r="Y40" s="24">
        <v>16956459</v>
      </c>
      <c r="Z40" s="6">
        <v>10.66</v>
      </c>
      <c r="AA40" s="22">
        <v>455766461</v>
      </c>
    </row>
    <row r="41" spans="1:27" ht="12.75">
      <c r="A41" s="5" t="s">
        <v>45</v>
      </c>
      <c r="B41" s="3"/>
      <c r="C41" s="22">
        <v>13272127</v>
      </c>
      <c r="D41" s="22"/>
      <c r="E41" s="23">
        <v>7769897</v>
      </c>
      <c r="F41" s="24">
        <v>7769897</v>
      </c>
      <c r="G41" s="24">
        <v>199277</v>
      </c>
      <c r="H41" s="24">
        <v>549688</v>
      </c>
      <c r="I41" s="24">
        <v>1493178</v>
      </c>
      <c r="J41" s="24">
        <v>2242143</v>
      </c>
      <c r="K41" s="24">
        <v>3695098</v>
      </c>
      <c r="L41" s="24">
        <v>1722740</v>
      </c>
      <c r="M41" s="24">
        <v>840610</v>
      </c>
      <c r="N41" s="24">
        <v>6258448</v>
      </c>
      <c r="O41" s="24"/>
      <c r="P41" s="24"/>
      <c r="Q41" s="24"/>
      <c r="R41" s="24"/>
      <c r="S41" s="24"/>
      <c r="T41" s="24"/>
      <c r="U41" s="24"/>
      <c r="V41" s="24"/>
      <c r="W41" s="24">
        <v>8500591</v>
      </c>
      <c r="X41" s="24">
        <v>3884946</v>
      </c>
      <c r="Y41" s="24">
        <v>4615645</v>
      </c>
      <c r="Z41" s="6">
        <v>118.81</v>
      </c>
      <c r="AA41" s="22">
        <v>7769897</v>
      </c>
    </row>
    <row r="42" spans="1:27" ht="12.75">
      <c r="A42" s="2" t="s">
        <v>46</v>
      </c>
      <c r="B42" s="8"/>
      <c r="C42" s="19">
        <f aca="true" t="shared" si="8" ref="C42:Y42">SUM(C43:C46)</f>
        <v>1477855024</v>
      </c>
      <c r="D42" s="19">
        <f>SUM(D43:D46)</f>
        <v>0</v>
      </c>
      <c r="E42" s="20">
        <f t="shared" si="8"/>
        <v>1559723536</v>
      </c>
      <c r="F42" s="21">
        <f t="shared" si="8"/>
        <v>1559723536</v>
      </c>
      <c r="G42" s="21">
        <f t="shared" si="8"/>
        <v>24504981</v>
      </c>
      <c r="H42" s="21">
        <f t="shared" si="8"/>
        <v>38874515</v>
      </c>
      <c r="I42" s="21">
        <f t="shared" si="8"/>
        <v>211555471</v>
      </c>
      <c r="J42" s="21">
        <f t="shared" si="8"/>
        <v>274934967</v>
      </c>
      <c r="K42" s="21">
        <f t="shared" si="8"/>
        <v>199570327</v>
      </c>
      <c r="L42" s="21">
        <f t="shared" si="8"/>
        <v>126747753</v>
      </c>
      <c r="M42" s="21">
        <f t="shared" si="8"/>
        <v>44975906</v>
      </c>
      <c r="N42" s="21">
        <f t="shared" si="8"/>
        <v>371293986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646228953</v>
      </c>
      <c r="X42" s="21">
        <f t="shared" si="8"/>
        <v>680921280</v>
      </c>
      <c r="Y42" s="21">
        <f t="shared" si="8"/>
        <v>-34692327</v>
      </c>
      <c r="Z42" s="4">
        <f>+IF(X42&lt;&gt;0,+(Y42/X42)*100,0)</f>
        <v>-5.094910090047414</v>
      </c>
      <c r="AA42" s="19">
        <f>SUM(AA43:AA46)</f>
        <v>1559723536</v>
      </c>
    </row>
    <row r="43" spans="1:27" ht="12.75">
      <c r="A43" s="5" t="s">
        <v>47</v>
      </c>
      <c r="B43" s="3"/>
      <c r="C43" s="22">
        <v>787561691</v>
      </c>
      <c r="D43" s="22"/>
      <c r="E43" s="23">
        <v>877481166</v>
      </c>
      <c r="F43" s="24">
        <v>877481166</v>
      </c>
      <c r="G43" s="24">
        <v>4731448</v>
      </c>
      <c r="H43" s="24">
        <v>6722111</v>
      </c>
      <c r="I43" s="24">
        <v>172453123</v>
      </c>
      <c r="J43" s="24">
        <v>183906682</v>
      </c>
      <c r="K43" s="24">
        <v>160176174</v>
      </c>
      <c r="L43" s="24">
        <v>72089697</v>
      </c>
      <c r="M43" s="24">
        <v>-1358523</v>
      </c>
      <c r="N43" s="24">
        <v>230907348</v>
      </c>
      <c r="O43" s="24"/>
      <c r="P43" s="24"/>
      <c r="Q43" s="24"/>
      <c r="R43" s="24"/>
      <c r="S43" s="24"/>
      <c r="T43" s="24"/>
      <c r="U43" s="24"/>
      <c r="V43" s="24"/>
      <c r="W43" s="24">
        <v>414814030</v>
      </c>
      <c r="X43" s="24">
        <v>426555096</v>
      </c>
      <c r="Y43" s="24">
        <v>-11741066</v>
      </c>
      <c r="Z43" s="6">
        <v>-2.75</v>
      </c>
      <c r="AA43" s="22">
        <v>877481166</v>
      </c>
    </row>
    <row r="44" spans="1:27" ht="12.75">
      <c r="A44" s="5" t="s">
        <v>48</v>
      </c>
      <c r="B44" s="3"/>
      <c r="C44" s="22">
        <v>239534877</v>
      </c>
      <c r="D44" s="22"/>
      <c r="E44" s="23">
        <v>315547667</v>
      </c>
      <c r="F44" s="24">
        <v>315547667</v>
      </c>
      <c r="G44" s="24">
        <v>7261371</v>
      </c>
      <c r="H44" s="24">
        <v>15770831</v>
      </c>
      <c r="I44" s="24">
        <v>20112038</v>
      </c>
      <c r="J44" s="24">
        <v>43144240</v>
      </c>
      <c r="K44" s="24">
        <v>16675043</v>
      </c>
      <c r="L44" s="24">
        <v>32299489</v>
      </c>
      <c r="M44" s="24">
        <v>26459563</v>
      </c>
      <c r="N44" s="24">
        <v>75434095</v>
      </c>
      <c r="O44" s="24"/>
      <c r="P44" s="24"/>
      <c r="Q44" s="24"/>
      <c r="R44" s="24"/>
      <c r="S44" s="24"/>
      <c r="T44" s="24"/>
      <c r="U44" s="24"/>
      <c r="V44" s="24"/>
      <c r="W44" s="24">
        <v>118578335</v>
      </c>
      <c r="X44" s="24">
        <v>129565470</v>
      </c>
      <c r="Y44" s="24">
        <v>-10987135</v>
      </c>
      <c r="Z44" s="6">
        <v>-8.48</v>
      </c>
      <c r="AA44" s="22">
        <v>315547667</v>
      </c>
    </row>
    <row r="45" spans="1:27" ht="12.75">
      <c r="A45" s="5" t="s">
        <v>49</v>
      </c>
      <c r="B45" s="3"/>
      <c r="C45" s="25">
        <v>141171388</v>
      </c>
      <c r="D45" s="25"/>
      <c r="E45" s="26">
        <v>135490158</v>
      </c>
      <c r="F45" s="27">
        <v>135490158</v>
      </c>
      <c r="G45" s="27">
        <v>836718</v>
      </c>
      <c r="H45" s="27">
        <v>1936143</v>
      </c>
      <c r="I45" s="27">
        <v>1153276</v>
      </c>
      <c r="J45" s="27">
        <v>3926137</v>
      </c>
      <c r="K45" s="27">
        <v>2943340</v>
      </c>
      <c r="L45" s="27">
        <v>1115384</v>
      </c>
      <c r="M45" s="27">
        <v>961309</v>
      </c>
      <c r="N45" s="27">
        <v>5020033</v>
      </c>
      <c r="O45" s="27"/>
      <c r="P45" s="27"/>
      <c r="Q45" s="27"/>
      <c r="R45" s="27"/>
      <c r="S45" s="27"/>
      <c r="T45" s="27"/>
      <c r="U45" s="27"/>
      <c r="V45" s="27"/>
      <c r="W45" s="27">
        <v>8946170</v>
      </c>
      <c r="X45" s="27">
        <v>16187520</v>
      </c>
      <c r="Y45" s="27">
        <v>-7241350</v>
      </c>
      <c r="Z45" s="7">
        <v>-44.73</v>
      </c>
      <c r="AA45" s="25">
        <v>135490158</v>
      </c>
    </row>
    <row r="46" spans="1:27" ht="12.75">
      <c r="A46" s="5" t="s">
        <v>50</v>
      </c>
      <c r="B46" s="3"/>
      <c r="C46" s="22">
        <v>309587068</v>
      </c>
      <c r="D46" s="22"/>
      <c r="E46" s="23">
        <v>231204545</v>
      </c>
      <c r="F46" s="24">
        <v>231204545</v>
      </c>
      <c r="G46" s="24">
        <v>11675444</v>
      </c>
      <c r="H46" s="24">
        <v>14445430</v>
      </c>
      <c r="I46" s="24">
        <v>17837034</v>
      </c>
      <c r="J46" s="24">
        <v>43957908</v>
      </c>
      <c r="K46" s="24">
        <v>19775770</v>
      </c>
      <c r="L46" s="24">
        <v>21243183</v>
      </c>
      <c r="M46" s="24">
        <v>18913557</v>
      </c>
      <c r="N46" s="24">
        <v>59932510</v>
      </c>
      <c r="O46" s="24"/>
      <c r="P46" s="24"/>
      <c r="Q46" s="24"/>
      <c r="R46" s="24"/>
      <c r="S46" s="24"/>
      <c r="T46" s="24"/>
      <c r="U46" s="24"/>
      <c r="V46" s="24"/>
      <c r="W46" s="24">
        <v>103890418</v>
      </c>
      <c r="X46" s="24">
        <v>108613194</v>
      </c>
      <c r="Y46" s="24">
        <v>-4722776</v>
      </c>
      <c r="Z46" s="6">
        <v>-4.35</v>
      </c>
      <c r="AA46" s="22">
        <v>231204545</v>
      </c>
    </row>
    <row r="47" spans="1:27" ht="12.75">
      <c r="A47" s="2" t="s">
        <v>51</v>
      </c>
      <c r="B47" s="8" t="s">
        <v>52</v>
      </c>
      <c r="C47" s="19">
        <v>2250971</v>
      </c>
      <c r="D47" s="19"/>
      <c r="E47" s="20">
        <v>31791233</v>
      </c>
      <c r="F47" s="21">
        <v>31791233</v>
      </c>
      <c r="G47" s="21">
        <v>93944</v>
      </c>
      <c r="H47" s="21">
        <v>131805</v>
      </c>
      <c r="I47" s="21">
        <v>173590</v>
      </c>
      <c r="J47" s="21">
        <v>399339</v>
      </c>
      <c r="K47" s="21">
        <v>183225</v>
      </c>
      <c r="L47" s="21">
        <v>138342</v>
      </c>
      <c r="M47" s="21">
        <v>131708</v>
      </c>
      <c r="N47" s="21">
        <v>453275</v>
      </c>
      <c r="O47" s="21"/>
      <c r="P47" s="21"/>
      <c r="Q47" s="21"/>
      <c r="R47" s="21"/>
      <c r="S47" s="21"/>
      <c r="T47" s="21"/>
      <c r="U47" s="21"/>
      <c r="V47" s="21"/>
      <c r="W47" s="21">
        <v>852614</v>
      </c>
      <c r="X47" s="21">
        <v>7467966</v>
      </c>
      <c r="Y47" s="21">
        <v>-6615352</v>
      </c>
      <c r="Z47" s="4">
        <v>-88.58</v>
      </c>
      <c r="AA47" s="19">
        <v>31791233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3304229839</v>
      </c>
      <c r="D48" s="44">
        <f>+D28+D32+D38+D42+D47</f>
        <v>0</v>
      </c>
      <c r="E48" s="45">
        <f t="shared" si="9"/>
        <v>3210279485</v>
      </c>
      <c r="F48" s="46">
        <f t="shared" si="9"/>
        <v>3210279485</v>
      </c>
      <c r="G48" s="46">
        <f t="shared" si="9"/>
        <v>82280261</v>
      </c>
      <c r="H48" s="46">
        <f t="shared" si="9"/>
        <v>144609556</v>
      </c>
      <c r="I48" s="46">
        <f t="shared" si="9"/>
        <v>335964862</v>
      </c>
      <c r="J48" s="46">
        <f t="shared" si="9"/>
        <v>562854679</v>
      </c>
      <c r="K48" s="46">
        <f t="shared" si="9"/>
        <v>309288685</v>
      </c>
      <c r="L48" s="46">
        <f t="shared" si="9"/>
        <v>236948809</v>
      </c>
      <c r="M48" s="46">
        <f t="shared" si="9"/>
        <v>213259675</v>
      </c>
      <c r="N48" s="46">
        <f t="shared" si="9"/>
        <v>759497169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1322351848</v>
      </c>
      <c r="X48" s="46">
        <f t="shared" si="9"/>
        <v>1343930484</v>
      </c>
      <c r="Y48" s="46">
        <f t="shared" si="9"/>
        <v>-21578636</v>
      </c>
      <c r="Z48" s="47">
        <f>+IF(X48&lt;&gt;0,+(Y48/X48)*100,0)</f>
        <v>-1.6056363224810966</v>
      </c>
      <c r="AA48" s="44">
        <f>+AA28+AA32+AA38+AA42+AA47</f>
        <v>3210279485</v>
      </c>
    </row>
    <row r="49" spans="1:27" ht="12.75">
      <c r="A49" s="14" t="s">
        <v>58</v>
      </c>
      <c r="B49" s="15"/>
      <c r="C49" s="48">
        <f aca="true" t="shared" si="10" ref="C49:Y49">+C25-C48</f>
        <v>-184489927</v>
      </c>
      <c r="D49" s="48">
        <f>+D25-D48</f>
        <v>0</v>
      </c>
      <c r="E49" s="49">
        <f t="shared" si="10"/>
        <v>127203993</v>
      </c>
      <c r="F49" s="50">
        <f t="shared" si="10"/>
        <v>127203993</v>
      </c>
      <c r="G49" s="50">
        <f t="shared" si="10"/>
        <v>328303404</v>
      </c>
      <c r="H49" s="50">
        <f t="shared" si="10"/>
        <v>101274913</v>
      </c>
      <c r="I49" s="50">
        <f t="shared" si="10"/>
        <v>-97451480</v>
      </c>
      <c r="J49" s="50">
        <f t="shared" si="10"/>
        <v>332126837</v>
      </c>
      <c r="K49" s="50">
        <f t="shared" si="10"/>
        <v>-91904868</v>
      </c>
      <c r="L49" s="50">
        <f t="shared" si="10"/>
        <v>-26027701</v>
      </c>
      <c r="M49" s="50">
        <f t="shared" si="10"/>
        <v>279654907</v>
      </c>
      <c r="N49" s="50">
        <f t="shared" si="10"/>
        <v>161722338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493849175</v>
      </c>
      <c r="X49" s="50">
        <f>IF(F25=F48,0,X25-X48)</f>
        <v>146295252</v>
      </c>
      <c r="Y49" s="50">
        <f t="shared" si="10"/>
        <v>347553923</v>
      </c>
      <c r="Z49" s="51">
        <f>+IF(X49&lt;&gt;0,+(Y49/X49)*100,0)</f>
        <v>237.5702001593326</v>
      </c>
      <c r="AA49" s="48">
        <f>+AA25-AA48</f>
        <v>127203993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249221933</v>
      </c>
      <c r="D5" s="19">
        <f>SUM(D6:D8)</f>
        <v>0</v>
      </c>
      <c r="E5" s="20">
        <f t="shared" si="0"/>
        <v>355629008</v>
      </c>
      <c r="F5" s="21">
        <f t="shared" si="0"/>
        <v>355629008</v>
      </c>
      <c r="G5" s="21">
        <f t="shared" si="0"/>
        <v>74147993</v>
      </c>
      <c r="H5" s="21">
        <f t="shared" si="0"/>
        <v>9733355</v>
      </c>
      <c r="I5" s="21">
        <f t="shared" si="0"/>
        <v>10270610</v>
      </c>
      <c r="J5" s="21">
        <f t="shared" si="0"/>
        <v>94151958</v>
      </c>
      <c r="K5" s="21">
        <f t="shared" si="0"/>
        <v>10039186</v>
      </c>
      <c r="L5" s="21">
        <f t="shared" si="0"/>
        <v>10113568</v>
      </c>
      <c r="M5" s="21">
        <f t="shared" si="0"/>
        <v>60387436</v>
      </c>
      <c r="N5" s="21">
        <f t="shared" si="0"/>
        <v>80540190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174692148</v>
      </c>
      <c r="X5" s="21">
        <f t="shared" si="0"/>
        <v>177750672</v>
      </c>
      <c r="Y5" s="21">
        <f t="shared" si="0"/>
        <v>-3058524</v>
      </c>
      <c r="Z5" s="4">
        <f>+IF(X5&lt;&gt;0,+(Y5/X5)*100,0)</f>
        <v>-1.720682102400153</v>
      </c>
      <c r="AA5" s="19">
        <f>SUM(AA6:AA8)</f>
        <v>355629008</v>
      </c>
    </row>
    <row r="6" spans="1:27" ht="12.75">
      <c r="A6" s="5" t="s">
        <v>33</v>
      </c>
      <c r="B6" s="3"/>
      <c r="C6" s="22">
        <v>133919511</v>
      </c>
      <c r="D6" s="22"/>
      <c r="E6" s="23">
        <v>235553869</v>
      </c>
      <c r="F6" s="24">
        <v>235553869</v>
      </c>
      <c r="G6" s="24">
        <v>64308000</v>
      </c>
      <c r="H6" s="24"/>
      <c r="I6" s="24">
        <v>-59575</v>
      </c>
      <c r="J6" s="24">
        <v>64248425</v>
      </c>
      <c r="K6" s="24">
        <v>-51428</v>
      </c>
      <c r="L6" s="24">
        <v>-840</v>
      </c>
      <c r="M6" s="24">
        <v>50494170</v>
      </c>
      <c r="N6" s="24">
        <v>50441902</v>
      </c>
      <c r="O6" s="24"/>
      <c r="P6" s="24"/>
      <c r="Q6" s="24"/>
      <c r="R6" s="24"/>
      <c r="S6" s="24"/>
      <c r="T6" s="24"/>
      <c r="U6" s="24"/>
      <c r="V6" s="24"/>
      <c r="W6" s="24">
        <v>114690327</v>
      </c>
      <c r="X6" s="24">
        <v>117776934</v>
      </c>
      <c r="Y6" s="24">
        <v>-3086607</v>
      </c>
      <c r="Z6" s="6">
        <v>-2.62</v>
      </c>
      <c r="AA6" s="22">
        <v>235553869</v>
      </c>
    </row>
    <row r="7" spans="1:27" ht="12.75">
      <c r="A7" s="5" t="s">
        <v>34</v>
      </c>
      <c r="B7" s="3"/>
      <c r="C7" s="25">
        <v>115302422</v>
      </c>
      <c r="D7" s="25"/>
      <c r="E7" s="26">
        <v>120075139</v>
      </c>
      <c r="F7" s="27">
        <v>120075139</v>
      </c>
      <c r="G7" s="27">
        <v>9839993</v>
      </c>
      <c r="H7" s="27">
        <v>9733355</v>
      </c>
      <c r="I7" s="27">
        <v>10330185</v>
      </c>
      <c r="J7" s="27">
        <v>29903533</v>
      </c>
      <c r="K7" s="27">
        <v>10090614</v>
      </c>
      <c r="L7" s="27">
        <v>10114408</v>
      </c>
      <c r="M7" s="27">
        <v>9893266</v>
      </c>
      <c r="N7" s="27">
        <v>30098288</v>
      </c>
      <c r="O7" s="27"/>
      <c r="P7" s="27"/>
      <c r="Q7" s="27"/>
      <c r="R7" s="27"/>
      <c r="S7" s="27"/>
      <c r="T7" s="27"/>
      <c r="U7" s="27"/>
      <c r="V7" s="27"/>
      <c r="W7" s="27">
        <v>60001821</v>
      </c>
      <c r="X7" s="27">
        <v>59973738</v>
      </c>
      <c r="Y7" s="27">
        <v>28083</v>
      </c>
      <c r="Z7" s="7">
        <v>0.05</v>
      </c>
      <c r="AA7" s="25">
        <v>120075139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8125449</v>
      </c>
      <c r="D9" s="19">
        <f>SUM(D10:D14)</f>
        <v>0</v>
      </c>
      <c r="E9" s="20">
        <f t="shared" si="1"/>
        <v>21844577</v>
      </c>
      <c r="F9" s="21">
        <f t="shared" si="1"/>
        <v>21844577</v>
      </c>
      <c r="G9" s="21">
        <f t="shared" si="1"/>
        <v>433745</v>
      </c>
      <c r="H9" s="21">
        <f t="shared" si="1"/>
        <v>976068</v>
      </c>
      <c r="I9" s="21">
        <f t="shared" si="1"/>
        <v>975838</v>
      </c>
      <c r="J9" s="21">
        <f t="shared" si="1"/>
        <v>2385651</v>
      </c>
      <c r="K9" s="21">
        <f t="shared" si="1"/>
        <v>1317690</v>
      </c>
      <c r="L9" s="21">
        <f t="shared" si="1"/>
        <v>571753</v>
      </c>
      <c r="M9" s="21">
        <f t="shared" si="1"/>
        <v>216831</v>
      </c>
      <c r="N9" s="21">
        <f t="shared" si="1"/>
        <v>2106274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4491925</v>
      </c>
      <c r="X9" s="21">
        <f t="shared" si="1"/>
        <v>10922292</v>
      </c>
      <c r="Y9" s="21">
        <f t="shared" si="1"/>
        <v>-6430367</v>
      </c>
      <c r="Z9" s="4">
        <f>+IF(X9&lt;&gt;0,+(Y9/X9)*100,0)</f>
        <v>-58.873787662882485</v>
      </c>
      <c r="AA9" s="19">
        <f>SUM(AA10:AA14)</f>
        <v>21844577</v>
      </c>
    </row>
    <row r="10" spans="1:27" ht="12.75">
      <c r="A10" s="5" t="s">
        <v>37</v>
      </c>
      <c r="B10" s="3"/>
      <c r="C10" s="22">
        <v>651398</v>
      </c>
      <c r="D10" s="22"/>
      <c r="E10" s="23">
        <v>699845</v>
      </c>
      <c r="F10" s="24">
        <v>699845</v>
      </c>
      <c r="G10" s="24">
        <v>57596</v>
      </c>
      <c r="H10" s="24">
        <v>63068</v>
      </c>
      <c r="I10" s="24">
        <v>137971</v>
      </c>
      <c r="J10" s="24">
        <v>258635</v>
      </c>
      <c r="K10" s="24">
        <v>62085</v>
      </c>
      <c r="L10" s="24">
        <v>54136</v>
      </c>
      <c r="M10" s="24">
        <v>53426</v>
      </c>
      <c r="N10" s="24">
        <v>169647</v>
      </c>
      <c r="O10" s="24"/>
      <c r="P10" s="24"/>
      <c r="Q10" s="24"/>
      <c r="R10" s="24"/>
      <c r="S10" s="24"/>
      <c r="T10" s="24"/>
      <c r="U10" s="24"/>
      <c r="V10" s="24"/>
      <c r="W10" s="24">
        <v>428282</v>
      </c>
      <c r="X10" s="24">
        <v>349920</v>
      </c>
      <c r="Y10" s="24">
        <v>78362</v>
      </c>
      <c r="Z10" s="6">
        <v>22.39</v>
      </c>
      <c r="AA10" s="22">
        <v>699845</v>
      </c>
    </row>
    <row r="11" spans="1:27" ht="12.75">
      <c r="A11" s="5" t="s">
        <v>38</v>
      </c>
      <c r="B11" s="3"/>
      <c r="C11" s="22">
        <v>54671</v>
      </c>
      <c r="D11" s="22"/>
      <c r="E11" s="23">
        <v>93862</v>
      </c>
      <c r="F11" s="24">
        <v>93862</v>
      </c>
      <c r="G11" s="24">
        <v>9407</v>
      </c>
      <c r="H11" s="24">
        <v>12646</v>
      </c>
      <c r="I11" s="24">
        <v>281</v>
      </c>
      <c r="J11" s="24">
        <v>22334</v>
      </c>
      <c r="K11" s="24">
        <v>9206</v>
      </c>
      <c r="L11" s="24">
        <v>7066</v>
      </c>
      <c r="M11" s="24">
        <v>3609</v>
      </c>
      <c r="N11" s="24">
        <v>19881</v>
      </c>
      <c r="O11" s="24"/>
      <c r="P11" s="24"/>
      <c r="Q11" s="24"/>
      <c r="R11" s="24"/>
      <c r="S11" s="24"/>
      <c r="T11" s="24"/>
      <c r="U11" s="24"/>
      <c r="V11" s="24"/>
      <c r="W11" s="24">
        <v>42215</v>
      </c>
      <c r="X11" s="24">
        <v>46932</v>
      </c>
      <c r="Y11" s="24">
        <v>-4717</v>
      </c>
      <c r="Z11" s="6">
        <v>-10.05</v>
      </c>
      <c r="AA11" s="22">
        <v>93862</v>
      </c>
    </row>
    <row r="12" spans="1:27" ht="12.75">
      <c r="A12" s="5" t="s">
        <v>39</v>
      </c>
      <c r="B12" s="3"/>
      <c r="C12" s="22">
        <v>2876084</v>
      </c>
      <c r="D12" s="22"/>
      <c r="E12" s="23">
        <v>3927607</v>
      </c>
      <c r="F12" s="24">
        <v>3927607</v>
      </c>
      <c r="G12" s="24">
        <v>108212</v>
      </c>
      <c r="H12" s="24">
        <v>749266</v>
      </c>
      <c r="I12" s="24">
        <v>658490</v>
      </c>
      <c r="J12" s="24">
        <v>1515968</v>
      </c>
      <c r="K12" s="24">
        <v>214294</v>
      </c>
      <c r="L12" s="24">
        <v>278845</v>
      </c>
      <c r="M12" s="24">
        <v>22522</v>
      </c>
      <c r="N12" s="24">
        <v>515661</v>
      </c>
      <c r="O12" s="24"/>
      <c r="P12" s="24"/>
      <c r="Q12" s="24"/>
      <c r="R12" s="24"/>
      <c r="S12" s="24"/>
      <c r="T12" s="24"/>
      <c r="U12" s="24"/>
      <c r="V12" s="24"/>
      <c r="W12" s="24">
        <v>2031629</v>
      </c>
      <c r="X12" s="24">
        <v>1963806</v>
      </c>
      <c r="Y12" s="24">
        <v>67823</v>
      </c>
      <c r="Z12" s="6">
        <v>3.45</v>
      </c>
      <c r="AA12" s="22">
        <v>3927607</v>
      </c>
    </row>
    <row r="13" spans="1:27" ht="12.75">
      <c r="A13" s="5" t="s">
        <v>40</v>
      </c>
      <c r="B13" s="3"/>
      <c r="C13" s="22">
        <v>4543296</v>
      </c>
      <c r="D13" s="22"/>
      <c r="E13" s="23">
        <v>17123263</v>
      </c>
      <c r="F13" s="24">
        <v>17123263</v>
      </c>
      <c r="G13" s="24">
        <v>258530</v>
      </c>
      <c r="H13" s="24">
        <v>151088</v>
      </c>
      <c r="I13" s="24">
        <v>179096</v>
      </c>
      <c r="J13" s="24">
        <v>588714</v>
      </c>
      <c r="K13" s="24">
        <v>1032105</v>
      </c>
      <c r="L13" s="24">
        <v>231706</v>
      </c>
      <c r="M13" s="24">
        <v>137274</v>
      </c>
      <c r="N13" s="24">
        <v>1401085</v>
      </c>
      <c r="O13" s="24"/>
      <c r="P13" s="24"/>
      <c r="Q13" s="24"/>
      <c r="R13" s="24"/>
      <c r="S13" s="24"/>
      <c r="T13" s="24"/>
      <c r="U13" s="24"/>
      <c r="V13" s="24"/>
      <c r="W13" s="24">
        <v>1989799</v>
      </c>
      <c r="X13" s="24">
        <v>8561634</v>
      </c>
      <c r="Y13" s="24">
        <v>-6571835</v>
      </c>
      <c r="Z13" s="6">
        <v>-76.76</v>
      </c>
      <c r="AA13" s="22">
        <v>17123263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16642236</v>
      </c>
      <c r="D15" s="19">
        <f>SUM(D16:D18)</f>
        <v>0</v>
      </c>
      <c r="E15" s="20">
        <f t="shared" si="2"/>
        <v>22492053</v>
      </c>
      <c r="F15" s="21">
        <f t="shared" si="2"/>
        <v>22492053</v>
      </c>
      <c r="G15" s="21">
        <f t="shared" si="2"/>
        <v>1271534</v>
      </c>
      <c r="H15" s="21">
        <f t="shared" si="2"/>
        <v>127115</v>
      </c>
      <c r="I15" s="21">
        <f t="shared" si="2"/>
        <v>2439635</v>
      </c>
      <c r="J15" s="21">
        <f t="shared" si="2"/>
        <v>3838284</v>
      </c>
      <c r="K15" s="21">
        <f t="shared" si="2"/>
        <v>1309858</v>
      </c>
      <c r="L15" s="21">
        <f t="shared" si="2"/>
        <v>1277239</v>
      </c>
      <c r="M15" s="21">
        <f t="shared" si="2"/>
        <v>212988</v>
      </c>
      <c r="N15" s="21">
        <f t="shared" si="2"/>
        <v>2800085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6638369</v>
      </c>
      <c r="X15" s="21">
        <f t="shared" si="2"/>
        <v>11309856</v>
      </c>
      <c r="Y15" s="21">
        <f t="shared" si="2"/>
        <v>-4671487</v>
      </c>
      <c r="Z15" s="4">
        <f>+IF(X15&lt;&gt;0,+(Y15/X15)*100,0)</f>
        <v>-41.304566565657424</v>
      </c>
      <c r="AA15" s="19">
        <f>SUM(AA16:AA18)</f>
        <v>22492053</v>
      </c>
    </row>
    <row r="16" spans="1:27" ht="12.75">
      <c r="A16" s="5" t="s">
        <v>43</v>
      </c>
      <c r="B16" s="3"/>
      <c r="C16" s="22">
        <v>1216771</v>
      </c>
      <c r="D16" s="22"/>
      <c r="E16" s="23">
        <v>3442913</v>
      </c>
      <c r="F16" s="24">
        <v>3442913</v>
      </c>
      <c r="G16" s="24">
        <v>99579</v>
      </c>
      <c r="H16" s="24">
        <v>126472</v>
      </c>
      <c r="I16" s="24">
        <v>126360</v>
      </c>
      <c r="J16" s="24">
        <v>352411</v>
      </c>
      <c r="K16" s="24">
        <v>178304</v>
      </c>
      <c r="L16" s="24">
        <v>150089</v>
      </c>
      <c r="M16" s="24">
        <v>207463</v>
      </c>
      <c r="N16" s="24">
        <v>535856</v>
      </c>
      <c r="O16" s="24"/>
      <c r="P16" s="24"/>
      <c r="Q16" s="24"/>
      <c r="R16" s="24"/>
      <c r="S16" s="24"/>
      <c r="T16" s="24"/>
      <c r="U16" s="24"/>
      <c r="V16" s="24"/>
      <c r="W16" s="24">
        <v>888267</v>
      </c>
      <c r="X16" s="24">
        <v>1785288</v>
      </c>
      <c r="Y16" s="24">
        <v>-897021</v>
      </c>
      <c r="Z16" s="6">
        <v>-50.25</v>
      </c>
      <c r="AA16" s="22">
        <v>3442913</v>
      </c>
    </row>
    <row r="17" spans="1:27" ht="12.75">
      <c r="A17" s="5" t="s">
        <v>44</v>
      </c>
      <c r="B17" s="3"/>
      <c r="C17" s="22">
        <v>15425465</v>
      </c>
      <c r="D17" s="22"/>
      <c r="E17" s="23">
        <v>19049140</v>
      </c>
      <c r="F17" s="24">
        <v>19049140</v>
      </c>
      <c r="G17" s="24">
        <v>1171955</v>
      </c>
      <c r="H17" s="24">
        <v>643</v>
      </c>
      <c r="I17" s="24">
        <v>2313275</v>
      </c>
      <c r="J17" s="24">
        <v>3485873</v>
      </c>
      <c r="K17" s="24">
        <v>1131554</v>
      </c>
      <c r="L17" s="24">
        <v>1127150</v>
      </c>
      <c r="M17" s="24">
        <v>5525</v>
      </c>
      <c r="N17" s="24">
        <v>2264229</v>
      </c>
      <c r="O17" s="24"/>
      <c r="P17" s="24"/>
      <c r="Q17" s="24"/>
      <c r="R17" s="24"/>
      <c r="S17" s="24"/>
      <c r="T17" s="24"/>
      <c r="U17" s="24"/>
      <c r="V17" s="24"/>
      <c r="W17" s="24">
        <v>5750102</v>
      </c>
      <c r="X17" s="24">
        <v>9524568</v>
      </c>
      <c r="Y17" s="24">
        <v>-3774466</v>
      </c>
      <c r="Z17" s="6">
        <v>-39.63</v>
      </c>
      <c r="AA17" s="22">
        <v>19049140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340667284</v>
      </c>
      <c r="D19" s="19">
        <f>SUM(D20:D23)</f>
        <v>0</v>
      </c>
      <c r="E19" s="20">
        <f t="shared" si="3"/>
        <v>366599170</v>
      </c>
      <c r="F19" s="21">
        <f t="shared" si="3"/>
        <v>366599170</v>
      </c>
      <c r="G19" s="21">
        <f t="shared" si="3"/>
        <v>32617430</v>
      </c>
      <c r="H19" s="21">
        <f t="shared" si="3"/>
        <v>32826860</v>
      </c>
      <c r="I19" s="21">
        <f t="shared" si="3"/>
        <v>26868183</v>
      </c>
      <c r="J19" s="21">
        <f t="shared" si="3"/>
        <v>92312473</v>
      </c>
      <c r="K19" s="21">
        <f t="shared" si="3"/>
        <v>26705564</v>
      </c>
      <c r="L19" s="21">
        <f t="shared" si="3"/>
        <v>29055955</v>
      </c>
      <c r="M19" s="21">
        <f t="shared" si="3"/>
        <v>28040561</v>
      </c>
      <c r="N19" s="21">
        <f t="shared" si="3"/>
        <v>83802080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176114553</v>
      </c>
      <c r="X19" s="21">
        <f t="shared" si="3"/>
        <v>183299580</v>
      </c>
      <c r="Y19" s="21">
        <f t="shared" si="3"/>
        <v>-7185027</v>
      </c>
      <c r="Z19" s="4">
        <f>+IF(X19&lt;&gt;0,+(Y19/X19)*100,0)</f>
        <v>-3.919827312206607</v>
      </c>
      <c r="AA19" s="19">
        <f>SUM(AA20:AA23)</f>
        <v>366599170</v>
      </c>
    </row>
    <row r="20" spans="1:27" ht="12.75">
      <c r="A20" s="5" t="s">
        <v>47</v>
      </c>
      <c r="B20" s="3"/>
      <c r="C20" s="22">
        <v>218636250</v>
      </c>
      <c r="D20" s="22"/>
      <c r="E20" s="23">
        <v>235029966</v>
      </c>
      <c r="F20" s="24">
        <v>235029966</v>
      </c>
      <c r="G20" s="24">
        <v>16455648</v>
      </c>
      <c r="H20" s="24">
        <v>20805056</v>
      </c>
      <c r="I20" s="24">
        <v>19816020</v>
      </c>
      <c r="J20" s="24">
        <v>57076724</v>
      </c>
      <c r="K20" s="24">
        <v>16632800</v>
      </c>
      <c r="L20" s="24">
        <v>17840203</v>
      </c>
      <c r="M20" s="24">
        <v>17316771</v>
      </c>
      <c r="N20" s="24">
        <v>51789774</v>
      </c>
      <c r="O20" s="24"/>
      <c r="P20" s="24"/>
      <c r="Q20" s="24"/>
      <c r="R20" s="24"/>
      <c r="S20" s="24"/>
      <c r="T20" s="24"/>
      <c r="U20" s="24"/>
      <c r="V20" s="24"/>
      <c r="W20" s="24">
        <v>108866498</v>
      </c>
      <c r="X20" s="24">
        <v>117514980</v>
      </c>
      <c r="Y20" s="24">
        <v>-8648482</v>
      </c>
      <c r="Z20" s="6">
        <v>-7.36</v>
      </c>
      <c r="AA20" s="22">
        <v>235029966</v>
      </c>
    </row>
    <row r="21" spans="1:27" ht="12.75">
      <c r="A21" s="5" t="s">
        <v>48</v>
      </c>
      <c r="B21" s="3"/>
      <c r="C21" s="22">
        <v>64107866</v>
      </c>
      <c r="D21" s="22"/>
      <c r="E21" s="23">
        <v>66121780</v>
      </c>
      <c r="F21" s="24">
        <v>66121780</v>
      </c>
      <c r="G21" s="24">
        <v>10619960</v>
      </c>
      <c r="H21" s="24">
        <v>6494590</v>
      </c>
      <c r="I21" s="24">
        <v>1525829</v>
      </c>
      <c r="J21" s="24">
        <v>18640379</v>
      </c>
      <c r="K21" s="24">
        <v>4405381</v>
      </c>
      <c r="L21" s="24">
        <v>5505328</v>
      </c>
      <c r="M21" s="24">
        <v>4975847</v>
      </c>
      <c r="N21" s="24">
        <v>14886556</v>
      </c>
      <c r="O21" s="24"/>
      <c r="P21" s="24"/>
      <c r="Q21" s="24"/>
      <c r="R21" s="24"/>
      <c r="S21" s="24"/>
      <c r="T21" s="24"/>
      <c r="U21" s="24"/>
      <c r="V21" s="24"/>
      <c r="W21" s="24">
        <v>33526935</v>
      </c>
      <c r="X21" s="24">
        <v>33060888</v>
      </c>
      <c r="Y21" s="24">
        <v>466047</v>
      </c>
      <c r="Z21" s="6">
        <v>1.41</v>
      </c>
      <c r="AA21" s="22">
        <v>66121780</v>
      </c>
    </row>
    <row r="22" spans="1:27" ht="12.75">
      <c r="A22" s="5" t="s">
        <v>49</v>
      </c>
      <c r="B22" s="3"/>
      <c r="C22" s="25">
        <v>30988507</v>
      </c>
      <c r="D22" s="25"/>
      <c r="E22" s="26">
        <v>35275441</v>
      </c>
      <c r="F22" s="27">
        <v>35275441</v>
      </c>
      <c r="G22" s="27">
        <v>2970060</v>
      </c>
      <c r="H22" s="27">
        <v>2936824</v>
      </c>
      <c r="I22" s="27">
        <v>2936557</v>
      </c>
      <c r="J22" s="27">
        <v>8843441</v>
      </c>
      <c r="K22" s="27">
        <v>3093202</v>
      </c>
      <c r="L22" s="27">
        <v>3098655</v>
      </c>
      <c r="M22" s="27">
        <v>3118075</v>
      </c>
      <c r="N22" s="27">
        <v>9309932</v>
      </c>
      <c r="O22" s="27"/>
      <c r="P22" s="27"/>
      <c r="Q22" s="27"/>
      <c r="R22" s="27"/>
      <c r="S22" s="27"/>
      <c r="T22" s="27"/>
      <c r="U22" s="27"/>
      <c r="V22" s="27"/>
      <c r="W22" s="27">
        <v>18153373</v>
      </c>
      <c r="X22" s="27">
        <v>17637720</v>
      </c>
      <c r="Y22" s="27">
        <v>515653</v>
      </c>
      <c r="Z22" s="7">
        <v>2.92</v>
      </c>
      <c r="AA22" s="25">
        <v>35275441</v>
      </c>
    </row>
    <row r="23" spans="1:27" ht="12.75">
      <c r="A23" s="5" t="s">
        <v>50</v>
      </c>
      <c r="B23" s="3"/>
      <c r="C23" s="22">
        <v>26934661</v>
      </c>
      <c r="D23" s="22"/>
      <c r="E23" s="23">
        <v>30171983</v>
      </c>
      <c r="F23" s="24">
        <v>30171983</v>
      </c>
      <c r="G23" s="24">
        <v>2571762</v>
      </c>
      <c r="H23" s="24">
        <v>2590390</v>
      </c>
      <c r="I23" s="24">
        <v>2589777</v>
      </c>
      <c r="J23" s="24">
        <v>7751929</v>
      </c>
      <c r="K23" s="24">
        <v>2574181</v>
      </c>
      <c r="L23" s="24">
        <v>2611769</v>
      </c>
      <c r="M23" s="24">
        <v>2629868</v>
      </c>
      <c r="N23" s="24">
        <v>7815818</v>
      </c>
      <c r="O23" s="24"/>
      <c r="P23" s="24"/>
      <c r="Q23" s="24"/>
      <c r="R23" s="24"/>
      <c r="S23" s="24"/>
      <c r="T23" s="24"/>
      <c r="U23" s="24"/>
      <c r="V23" s="24"/>
      <c r="W23" s="24">
        <v>15567747</v>
      </c>
      <c r="X23" s="24">
        <v>15085992</v>
      </c>
      <c r="Y23" s="24">
        <v>481755</v>
      </c>
      <c r="Z23" s="6">
        <v>3.19</v>
      </c>
      <c r="AA23" s="22">
        <v>30171983</v>
      </c>
    </row>
    <row r="24" spans="1:27" ht="12.75">
      <c r="A24" s="2" t="s">
        <v>51</v>
      </c>
      <c r="B24" s="8" t="s">
        <v>52</v>
      </c>
      <c r="C24" s="19">
        <v>90700</v>
      </c>
      <c r="D24" s="19"/>
      <c r="E24" s="20">
        <v>97082</v>
      </c>
      <c r="F24" s="21">
        <v>97082</v>
      </c>
      <c r="G24" s="21">
        <v>9789</v>
      </c>
      <c r="H24" s="21">
        <v>9789</v>
      </c>
      <c r="I24" s="21">
        <v>9789</v>
      </c>
      <c r="J24" s="21">
        <v>29367</v>
      </c>
      <c r="K24" s="21">
        <v>9789</v>
      </c>
      <c r="L24" s="21">
        <v>9789</v>
      </c>
      <c r="M24" s="21">
        <v>9789</v>
      </c>
      <c r="N24" s="21">
        <v>29367</v>
      </c>
      <c r="O24" s="21"/>
      <c r="P24" s="21"/>
      <c r="Q24" s="21"/>
      <c r="R24" s="21"/>
      <c r="S24" s="21"/>
      <c r="T24" s="21"/>
      <c r="U24" s="21"/>
      <c r="V24" s="21"/>
      <c r="W24" s="21">
        <v>58734</v>
      </c>
      <c r="X24" s="21">
        <v>48540</v>
      </c>
      <c r="Y24" s="21">
        <v>10194</v>
      </c>
      <c r="Z24" s="4">
        <v>21</v>
      </c>
      <c r="AA24" s="19">
        <v>97082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614747602</v>
      </c>
      <c r="D25" s="44">
        <f>+D5+D9+D15+D19+D24</f>
        <v>0</v>
      </c>
      <c r="E25" s="45">
        <f t="shared" si="4"/>
        <v>766661890</v>
      </c>
      <c r="F25" s="46">
        <f t="shared" si="4"/>
        <v>766661890</v>
      </c>
      <c r="G25" s="46">
        <f t="shared" si="4"/>
        <v>108480491</v>
      </c>
      <c r="H25" s="46">
        <f t="shared" si="4"/>
        <v>43673187</v>
      </c>
      <c r="I25" s="46">
        <f t="shared" si="4"/>
        <v>40564055</v>
      </c>
      <c r="J25" s="46">
        <f t="shared" si="4"/>
        <v>192717733</v>
      </c>
      <c r="K25" s="46">
        <f t="shared" si="4"/>
        <v>39382087</v>
      </c>
      <c r="L25" s="46">
        <f t="shared" si="4"/>
        <v>41028304</v>
      </c>
      <c r="M25" s="46">
        <f t="shared" si="4"/>
        <v>88867605</v>
      </c>
      <c r="N25" s="46">
        <f t="shared" si="4"/>
        <v>169277996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361995729</v>
      </c>
      <c r="X25" s="46">
        <f t="shared" si="4"/>
        <v>383330940</v>
      </c>
      <c r="Y25" s="46">
        <f t="shared" si="4"/>
        <v>-21335211</v>
      </c>
      <c r="Z25" s="47">
        <f>+IF(X25&lt;&gt;0,+(Y25/X25)*100,0)</f>
        <v>-5.565741966980281</v>
      </c>
      <c r="AA25" s="44">
        <f>+AA5+AA9+AA15+AA19+AA24</f>
        <v>766661890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166935366</v>
      </c>
      <c r="D28" s="19">
        <f>SUM(D29:D31)</f>
        <v>0</v>
      </c>
      <c r="E28" s="20">
        <f t="shared" si="5"/>
        <v>202650665</v>
      </c>
      <c r="F28" s="21">
        <f t="shared" si="5"/>
        <v>202650665</v>
      </c>
      <c r="G28" s="21">
        <f t="shared" si="5"/>
        <v>10738857</v>
      </c>
      <c r="H28" s="21">
        <f t="shared" si="5"/>
        <v>7585210</v>
      </c>
      <c r="I28" s="21">
        <f t="shared" si="5"/>
        <v>12726419</v>
      </c>
      <c r="J28" s="21">
        <f t="shared" si="5"/>
        <v>31050486</v>
      </c>
      <c r="K28" s="21">
        <f t="shared" si="5"/>
        <v>12559782</v>
      </c>
      <c r="L28" s="21">
        <f t="shared" si="5"/>
        <v>12362170</v>
      </c>
      <c r="M28" s="21">
        <f t="shared" si="5"/>
        <v>26517763</v>
      </c>
      <c r="N28" s="21">
        <f t="shared" si="5"/>
        <v>51439715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82490201</v>
      </c>
      <c r="X28" s="21">
        <f t="shared" si="5"/>
        <v>101325336</v>
      </c>
      <c r="Y28" s="21">
        <f t="shared" si="5"/>
        <v>-18835135</v>
      </c>
      <c r="Z28" s="4">
        <f>+IF(X28&lt;&gt;0,+(Y28/X28)*100,0)</f>
        <v>-18.588771321715626</v>
      </c>
      <c r="AA28" s="19">
        <f>SUM(AA29:AA31)</f>
        <v>202650665</v>
      </c>
    </row>
    <row r="29" spans="1:27" ht="12.75">
      <c r="A29" s="5" t="s">
        <v>33</v>
      </c>
      <c r="B29" s="3"/>
      <c r="C29" s="22">
        <v>80614838</v>
      </c>
      <c r="D29" s="22"/>
      <c r="E29" s="23">
        <v>86662855</v>
      </c>
      <c r="F29" s="24">
        <v>86662855</v>
      </c>
      <c r="G29" s="24">
        <v>4914137</v>
      </c>
      <c r="H29" s="24">
        <v>2973136</v>
      </c>
      <c r="I29" s="24">
        <v>7051092</v>
      </c>
      <c r="J29" s="24">
        <v>14938365</v>
      </c>
      <c r="K29" s="24">
        <v>7783211</v>
      </c>
      <c r="L29" s="24">
        <v>3240197</v>
      </c>
      <c r="M29" s="24">
        <v>7678601</v>
      </c>
      <c r="N29" s="24">
        <v>18702009</v>
      </c>
      <c r="O29" s="24"/>
      <c r="P29" s="24"/>
      <c r="Q29" s="24"/>
      <c r="R29" s="24"/>
      <c r="S29" s="24"/>
      <c r="T29" s="24"/>
      <c r="U29" s="24"/>
      <c r="V29" s="24"/>
      <c r="W29" s="24">
        <v>33640374</v>
      </c>
      <c r="X29" s="24">
        <v>43331430</v>
      </c>
      <c r="Y29" s="24">
        <v>-9691056</v>
      </c>
      <c r="Z29" s="6">
        <v>-22.36</v>
      </c>
      <c r="AA29" s="22">
        <v>86662855</v>
      </c>
    </row>
    <row r="30" spans="1:27" ht="12.75">
      <c r="A30" s="5" t="s">
        <v>34</v>
      </c>
      <c r="B30" s="3"/>
      <c r="C30" s="25">
        <v>86320528</v>
      </c>
      <c r="D30" s="25"/>
      <c r="E30" s="26">
        <v>115987810</v>
      </c>
      <c r="F30" s="27">
        <v>115987810</v>
      </c>
      <c r="G30" s="27">
        <v>5824720</v>
      </c>
      <c r="H30" s="27">
        <v>4612074</v>
      </c>
      <c r="I30" s="27">
        <v>5675327</v>
      </c>
      <c r="J30" s="27">
        <v>16112121</v>
      </c>
      <c r="K30" s="27">
        <v>4776571</v>
      </c>
      <c r="L30" s="27">
        <v>9121973</v>
      </c>
      <c r="M30" s="27">
        <v>18839162</v>
      </c>
      <c r="N30" s="27">
        <v>32737706</v>
      </c>
      <c r="O30" s="27"/>
      <c r="P30" s="27"/>
      <c r="Q30" s="27"/>
      <c r="R30" s="27"/>
      <c r="S30" s="27"/>
      <c r="T30" s="27"/>
      <c r="U30" s="27"/>
      <c r="V30" s="27"/>
      <c r="W30" s="27">
        <v>48849827</v>
      </c>
      <c r="X30" s="27">
        <v>57993906</v>
      </c>
      <c r="Y30" s="27">
        <v>-9144079</v>
      </c>
      <c r="Z30" s="7">
        <v>-15.77</v>
      </c>
      <c r="AA30" s="25">
        <v>115987810</v>
      </c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51005427</v>
      </c>
      <c r="D32" s="19">
        <f>SUM(D33:D37)</f>
        <v>0</v>
      </c>
      <c r="E32" s="20">
        <f t="shared" si="6"/>
        <v>55790061</v>
      </c>
      <c r="F32" s="21">
        <f t="shared" si="6"/>
        <v>55790061</v>
      </c>
      <c r="G32" s="21">
        <f t="shared" si="6"/>
        <v>3647560</v>
      </c>
      <c r="H32" s="21">
        <f t="shared" si="6"/>
        <v>4412726</v>
      </c>
      <c r="I32" s="21">
        <f t="shared" si="6"/>
        <v>5964194</v>
      </c>
      <c r="J32" s="21">
        <f t="shared" si="6"/>
        <v>14024480</v>
      </c>
      <c r="K32" s="21">
        <f t="shared" si="6"/>
        <v>5083187</v>
      </c>
      <c r="L32" s="21">
        <f t="shared" si="6"/>
        <v>4438987</v>
      </c>
      <c r="M32" s="21">
        <f t="shared" si="6"/>
        <v>7972598</v>
      </c>
      <c r="N32" s="21">
        <f t="shared" si="6"/>
        <v>17494772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31519252</v>
      </c>
      <c r="X32" s="21">
        <f t="shared" si="6"/>
        <v>27895032</v>
      </c>
      <c r="Y32" s="21">
        <f t="shared" si="6"/>
        <v>3624220</v>
      </c>
      <c r="Z32" s="4">
        <f>+IF(X32&lt;&gt;0,+(Y32/X32)*100,0)</f>
        <v>12.992349318688717</v>
      </c>
      <c r="AA32" s="19">
        <f>SUM(AA33:AA37)</f>
        <v>55790061</v>
      </c>
    </row>
    <row r="33" spans="1:27" ht="12.75">
      <c r="A33" s="5" t="s">
        <v>37</v>
      </c>
      <c r="B33" s="3"/>
      <c r="C33" s="22">
        <v>19212562</v>
      </c>
      <c r="D33" s="22"/>
      <c r="E33" s="23">
        <v>21160717</v>
      </c>
      <c r="F33" s="24">
        <v>21160717</v>
      </c>
      <c r="G33" s="24">
        <v>1610274</v>
      </c>
      <c r="H33" s="24">
        <v>1793424</v>
      </c>
      <c r="I33" s="24">
        <v>1837962</v>
      </c>
      <c r="J33" s="24">
        <v>5241660</v>
      </c>
      <c r="K33" s="24">
        <v>2036548</v>
      </c>
      <c r="L33" s="24">
        <v>1770505</v>
      </c>
      <c r="M33" s="24">
        <v>1709237</v>
      </c>
      <c r="N33" s="24">
        <v>5516290</v>
      </c>
      <c r="O33" s="24"/>
      <c r="P33" s="24"/>
      <c r="Q33" s="24"/>
      <c r="R33" s="24"/>
      <c r="S33" s="24"/>
      <c r="T33" s="24"/>
      <c r="U33" s="24"/>
      <c r="V33" s="24"/>
      <c r="W33" s="24">
        <v>10757950</v>
      </c>
      <c r="X33" s="24">
        <v>10580358</v>
      </c>
      <c r="Y33" s="24">
        <v>177592</v>
      </c>
      <c r="Z33" s="6">
        <v>1.68</v>
      </c>
      <c r="AA33" s="22">
        <v>21160717</v>
      </c>
    </row>
    <row r="34" spans="1:27" ht="12.75">
      <c r="A34" s="5" t="s">
        <v>38</v>
      </c>
      <c r="B34" s="3"/>
      <c r="C34" s="22">
        <v>16984967</v>
      </c>
      <c r="D34" s="22"/>
      <c r="E34" s="23">
        <v>15587888</v>
      </c>
      <c r="F34" s="24">
        <v>15587888</v>
      </c>
      <c r="G34" s="24">
        <v>901842</v>
      </c>
      <c r="H34" s="24">
        <v>1122407</v>
      </c>
      <c r="I34" s="24">
        <v>1202177</v>
      </c>
      <c r="J34" s="24">
        <v>3226426</v>
      </c>
      <c r="K34" s="24">
        <v>1339350</v>
      </c>
      <c r="L34" s="24">
        <v>1133711</v>
      </c>
      <c r="M34" s="24">
        <v>4680214</v>
      </c>
      <c r="N34" s="24">
        <v>7153275</v>
      </c>
      <c r="O34" s="24"/>
      <c r="P34" s="24"/>
      <c r="Q34" s="24"/>
      <c r="R34" s="24"/>
      <c r="S34" s="24"/>
      <c r="T34" s="24"/>
      <c r="U34" s="24"/>
      <c r="V34" s="24"/>
      <c r="W34" s="24">
        <v>10379701</v>
      </c>
      <c r="X34" s="24">
        <v>7793946</v>
      </c>
      <c r="Y34" s="24">
        <v>2585755</v>
      </c>
      <c r="Z34" s="6">
        <v>33.18</v>
      </c>
      <c r="AA34" s="22">
        <v>15587888</v>
      </c>
    </row>
    <row r="35" spans="1:27" ht="12.75">
      <c r="A35" s="5" t="s">
        <v>39</v>
      </c>
      <c r="B35" s="3"/>
      <c r="C35" s="22">
        <v>11904062</v>
      </c>
      <c r="D35" s="22"/>
      <c r="E35" s="23">
        <v>15466460</v>
      </c>
      <c r="F35" s="24">
        <v>15466460</v>
      </c>
      <c r="G35" s="24">
        <v>846927</v>
      </c>
      <c r="H35" s="24">
        <v>1187961</v>
      </c>
      <c r="I35" s="24">
        <v>2644399</v>
      </c>
      <c r="J35" s="24">
        <v>4679287</v>
      </c>
      <c r="K35" s="24">
        <v>1420585</v>
      </c>
      <c r="L35" s="24">
        <v>1266044</v>
      </c>
      <c r="M35" s="24">
        <v>1296731</v>
      </c>
      <c r="N35" s="24">
        <v>3983360</v>
      </c>
      <c r="O35" s="24"/>
      <c r="P35" s="24"/>
      <c r="Q35" s="24"/>
      <c r="R35" s="24"/>
      <c r="S35" s="24"/>
      <c r="T35" s="24"/>
      <c r="U35" s="24"/>
      <c r="V35" s="24"/>
      <c r="W35" s="24">
        <v>8662647</v>
      </c>
      <c r="X35" s="24">
        <v>7733232</v>
      </c>
      <c r="Y35" s="24">
        <v>929415</v>
      </c>
      <c r="Z35" s="6">
        <v>12.02</v>
      </c>
      <c r="AA35" s="22">
        <v>15466460</v>
      </c>
    </row>
    <row r="36" spans="1:27" ht="12.75">
      <c r="A36" s="5" t="s">
        <v>40</v>
      </c>
      <c r="B36" s="3"/>
      <c r="C36" s="22">
        <v>2903836</v>
      </c>
      <c r="D36" s="22"/>
      <c r="E36" s="23">
        <v>3574996</v>
      </c>
      <c r="F36" s="24">
        <v>3574996</v>
      </c>
      <c r="G36" s="24">
        <v>288517</v>
      </c>
      <c r="H36" s="24">
        <v>308934</v>
      </c>
      <c r="I36" s="24">
        <v>279656</v>
      </c>
      <c r="J36" s="24">
        <v>877107</v>
      </c>
      <c r="K36" s="24">
        <v>286704</v>
      </c>
      <c r="L36" s="24">
        <v>268727</v>
      </c>
      <c r="M36" s="24">
        <v>286416</v>
      </c>
      <c r="N36" s="24">
        <v>841847</v>
      </c>
      <c r="O36" s="24"/>
      <c r="P36" s="24"/>
      <c r="Q36" s="24"/>
      <c r="R36" s="24"/>
      <c r="S36" s="24"/>
      <c r="T36" s="24"/>
      <c r="U36" s="24"/>
      <c r="V36" s="24"/>
      <c r="W36" s="24">
        <v>1718954</v>
      </c>
      <c r="X36" s="24">
        <v>1787496</v>
      </c>
      <c r="Y36" s="24">
        <v>-68542</v>
      </c>
      <c r="Z36" s="6">
        <v>-3.83</v>
      </c>
      <c r="AA36" s="22">
        <v>3574996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49454611</v>
      </c>
      <c r="D38" s="19">
        <f>SUM(D39:D41)</f>
        <v>0</v>
      </c>
      <c r="E38" s="20">
        <f t="shared" si="7"/>
        <v>102859460</v>
      </c>
      <c r="F38" s="21">
        <f t="shared" si="7"/>
        <v>102859460</v>
      </c>
      <c r="G38" s="21">
        <f t="shared" si="7"/>
        <v>2736052</v>
      </c>
      <c r="H38" s="21">
        <f t="shared" si="7"/>
        <v>3157117</v>
      </c>
      <c r="I38" s="21">
        <f t="shared" si="7"/>
        <v>3630022</v>
      </c>
      <c r="J38" s="21">
        <f t="shared" si="7"/>
        <v>9523191</v>
      </c>
      <c r="K38" s="21">
        <f t="shared" si="7"/>
        <v>3961153</v>
      </c>
      <c r="L38" s="21">
        <f t="shared" si="7"/>
        <v>3066156</v>
      </c>
      <c r="M38" s="21">
        <f t="shared" si="7"/>
        <v>24578130</v>
      </c>
      <c r="N38" s="21">
        <f t="shared" si="7"/>
        <v>31605439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41128630</v>
      </c>
      <c r="X38" s="21">
        <f t="shared" si="7"/>
        <v>51429726</v>
      </c>
      <c r="Y38" s="21">
        <f t="shared" si="7"/>
        <v>-10301096</v>
      </c>
      <c r="Z38" s="4">
        <f>+IF(X38&lt;&gt;0,+(Y38/X38)*100,0)</f>
        <v>-20.02945922752923</v>
      </c>
      <c r="AA38" s="19">
        <f>SUM(AA39:AA41)</f>
        <v>102859460</v>
      </c>
    </row>
    <row r="39" spans="1:27" ht="12.75">
      <c r="A39" s="5" t="s">
        <v>43</v>
      </c>
      <c r="B39" s="3"/>
      <c r="C39" s="22">
        <v>22394452</v>
      </c>
      <c r="D39" s="22"/>
      <c r="E39" s="23">
        <v>79309838</v>
      </c>
      <c r="F39" s="24">
        <v>79309838</v>
      </c>
      <c r="G39" s="24">
        <v>1668761</v>
      </c>
      <c r="H39" s="24">
        <v>2004631</v>
      </c>
      <c r="I39" s="24">
        <v>1872194</v>
      </c>
      <c r="J39" s="24">
        <v>5545586</v>
      </c>
      <c r="K39" s="24">
        <v>2707184</v>
      </c>
      <c r="L39" s="24">
        <v>1829874</v>
      </c>
      <c r="M39" s="24">
        <v>23448186</v>
      </c>
      <c r="N39" s="24">
        <v>27985244</v>
      </c>
      <c r="O39" s="24"/>
      <c r="P39" s="24"/>
      <c r="Q39" s="24"/>
      <c r="R39" s="24"/>
      <c r="S39" s="24"/>
      <c r="T39" s="24"/>
      <c r="U39" s="24"/>
      <c r="V39" s="24"/>
      <c r="W39" s="24">
        <v>33530830</v>
      </c>
      <c r="X39" s="24">
        <v>39654918</v>
      </c>
      <c r="Y39" s="24">
        <v>-6124088</v>
      </c>
      <c r="Z39" s="6">
        <v>-15.44</v>
      </c>
      <c r="AA39" s="22">
        <v>79309838</v>
      </c>
    </row>
    <row r="40" spans="1:27" ht="12.75">
      <c r="A40" s="5" t="s">
        <v>44</v>
      </c>
      <c r="B40" s="3"/>
      <c r="C40" s="22">
        <v>27060159</v>
      </c>
      <c r="D40" s="22"/>
      <c r="E40" s="23">
        <v>23549622</v>
      </c>
      <c r="F40" s="24">
        <v>23549622</v>
      </c>
      <c r="G40" s="24">
        <v>1067291</v>
      </c>
      <c r="H40" s="24">
        <v>1152486</v>
      </c>
      <c r="I40" s="24">
        <v>1757828</v>
      </c>
      <c r="J40" s="24">
        <v>3977605</v>
      </c>
      <c r="K40" s="24">
        <v>1253969</v>
      </c>
      <c r="L40" s="24">
        <v>1236282</v>
      </c>
      <c r="M40" s="24">
        <v>1129944</v>
      </c>
      <c r="N40" s="24">
        <v>3620195</v>
      </c>
      <c r="O40" s="24"/>
      <c r="P40" s="24"/>
      <c r="Q40" s="24"/>
      <c r="R40" s="24"/>
      <c r="S40" s="24"/>
      <c r="T40" s="24"/>
      <c r="U40" s="24"/>
      <c r="V40" s="24"/>
      <c r="W40" s="24">
        <v>7597800</v>
      </c>
      <c r="X40" s="24">
        <v>11774808</v>
      </c>
      <c r="Y40" s="24">
        <v>-4177008</v>
      </c>
      <c r="Z40" s="6">
        <v>-35.47</v>
      </c>
      <c r="AA40" s="22">
        <v>23549622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466513305</v>
      </c>
      <c r="D42" s="19">
        <f>SUM(D43:D46)</f>
        <v>0</v>
      </c>
      <c r="E42" s="20">
        <f t="shared" si="8"/>
        <v>486963094</v>
      </c>
      <c r="F42" s="21">
        <f t="shared" si="8"/>
        <v>486963094</v>
      </c>
      <c r="G42" s="21">
        <f t="shared" si="8"/>
        <v>5312693</v>
      </c>
      <c r="H42" s="21">
        <f t="shared" si="8"/>
        <v>28268883</v>
      </c>
      <c r="I42" s="21">
        <f t="shared" si="8"/>
        <v>47951535</v>
      </c>
      <c r="J42" s="21">
        <f t="shared" si="8"/>
        <v>81533111</v>
      </c>
      <c r="K42" s="21">
        <f t="shared" si="8"/>
        <v>56843357</v>
      </c>
      <c r="L42" s="21">
        <f t="shared" si="8"/>
        <v>108339143</v>
      </c>
      <c r="M42" s="21">
        <f t="shared" si="8"/>
        <v>53747686</v>
      </c>
      <c r="N42" s="21">
        <f t="shared" si="8"/>
        <v>218930186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300463297</v>
      </c>
      <c r="X42" s="21">
        <f t="shared" si="8"/>
        <v>243481548</v>
      </c>
      <c r="Y42" s="21">
        <f t="shared" si="8"/>
        <v>56981749</v>
      </c>
      <c r="Z42" s="4">
        <f>+IF(X42&lt;&gt;0,+(Y42/X42)*100,0)</f>
        <v>23.40290238338718</v>
      </c>
      <c r="AA42" s="19">
        <f>SUM(AA43:AA46)</f>
        <v>486963094</v>
      </c>
    </row>
    <row r="43" spans="1:27" ht="12.75">
      <c r="A43" s="5" t="s">
        <v>47</v>
      </c>
      <c r="B43" s="3"/>
      <c r="C43" s="22">
        <v>250766024</v>
      </c>
      <c r="D43" s="22"/>
      <c r="E43" s="23">
        <v>300144262</v>
      </c>
      <c r="F43" s="24">
        <v>300144262</v>
      </c>
      <c r="G43" s="24">
        <v>1264742</v>
      </c>
      <c r="H43" s="24">
        <v>22788051</v>
      </c>
      <c r="I43" s="24">
        <v>36035751</v>
      </c>
      <c r="J43" s="24">
        <v>60088544</v>
      </c>
      <c r="K43" s="24">
        <v>45741400</v>
      </c>
      <c r="L43" s="24">
        <v>103342624</v>
      </c>
      <c r="M43" s="24">
        <v>16695121</v>
      </c>
      <c r="N43" s="24">
        <v>165779145</v>
      </c>
      <c r="O43" s="24"/>
      <c r="P43" s="24"/>
      <c r="Q43" s="24"/>
      <c r="R43" s="24"/>
      <c r="S43" s="24"/>
      <c r="T43" s="24"/>
      <c r="U43" s="24"/>
      <c r="V43" s="24"/>
      <c r="W43" s="24">
        <v>225867689</v>
      </c>
      <c r="X43" s="24">
        <v>150072132</v>
      </c>
      <c r="Y43" s="24">
        <v>75795557</v>
      </c>
      <c r="Z43" s="6">
        <v>50.51</v>
      </c>
      <c r="AA43" s="22">
        <v>300144262</v>
      </c>
    </row>
    <row r="44" spans="1:27" ht="12.75">
      <c r="A44" s="5" t="s">
        <v>48</v>
      </c>
      <c r="B44" s="3"/>
      <c r="C44" s="22">
        <v>126132924</v>
      </c>
      <c r="D44" s="22"/>
      <c r="E44" s="23">
        <v>100142917</v>
      </c>
      <c r="F44" s="24">
        <v>100142917</v>
      </c>
      <c r="G44" s="24">
        <v>1179749</v>
      </c>
      <c r="H44" s="24">
        <v>2099873</v>
      </c>
      <c r="I44" s="24">
        <v>5717581</v>
      </c>
      <c r="J44" s="24">
        <v>8997203</v>
      </c>
      <c r="K44" s="24">
        <v>4826866</v>
      </c>
      <c r="L44" s="24">
        <v>1561584</v>
      </c>
      <c r="M44" s="24">
        <v>16026195</v>
      </c>
      <c r="N44" s="24">
        <v>22414645</v>
      </c>
      <c r="O44" s="24"/>
      <c r="P44" s="24"/>
      <c r="Q44" s="24"/>
      <c r="R44" s="24"/>
      <c r="S44" s="24"/>
      <c r="T44" s="24"/>
      <c r="U44" s="24"/>
      <c r="V44" s="24"/>
      <c r="W44" s="24">
        <v>31411848</v>
      </c>
      <c r="X44" s="24">
        <v>50071458</v>
      </c>
      <c r="Y44" s="24">
        <v>-18659610</v>
      </c>
      <c r="Z44" s="6">
        <v>-37.27</v>
      </c>
      <c r="AA44" s="22">
        <v>100142917</v>
      </c>
    </row>
    <row r="45" spans="1:27" ht="12.75">
      <c r="A45" s="5" t="s">
        <v>49</v>
      </c>
      <c r="B45" s="3"/>
      <c r="C45" s="25">
        <v>25587734</v>
      </c>
      <c r="D45" s="25"/>
      <c r="E45" s="26">
        <v>39426536</v>
      </c>
      <c r="F45" s="27">
        <v>39426536</v>
      </c>
      <c r="G45" s="27">
        <v>960306</v>
      </c>
      <c r="H45" s="27">
        <v>1638381</v>
      </c>
      <c r="I45" s="27">
        <v>1591564</v>
      </c>
      <c r="J45" s="27">
        <v>4190251</v>
      </c>
      <c r="K45" s="27">
        <v>1570386</v>
      </c>
      <c r="L45" s="27">
        <v>1199662</v>
      </c>
      <c r="M45" s="27">
        <v>12017009</v>
      </c>
      <c r="N45" s="27">
        <v>14787057</v>
      </c>
      <c r="O45" s="27"/>
      <c r="P45" s="27"/>
      <c r="Q45" s="27"/>
      <c r="R45" s="27"/>
      <c r="S45" s="27"/>
      <c r="T45" s="27"/>
      <c r="U45" s="27"/>
      <c r="V45" s="27"/>
      <c r="W45" s="27">
        <v>18977308</v>
      </c>
      <c r="X45" s="27">
        <v>19713270</v>
      </c>
      <c r="Y45" s="27">
        <v>-735962</v>
      </c>
      <c r="Z45" s="7">
        <v>-3.73</v>
      </c>
      <c r="AA45" s="25">
        <v>39426536</v>
      </c>
    </row>
    <row r="46" spans="1:27" ht="12.75">
      <c r="A46" s="5" t="s">
        <v>50</v>
      </c>
      <c r="B46" s="3"/>
      <c r="C46" s="22">
        <v>64026623</v>
      </c>
      <c r="D46" s="22"/>
      <c r="E46" s="23">
        <v>47249379</v>
      </c>
      <c r="F46" s="24">
        <v>47249379</v>
      </c>
      <c r="G46" s="24">
        <v>1907896</v>
      </c>
      <c r="H46" s="24">
        <v>1742578</v>
      </c>
      <c r="I46" s="24">
        <v>4606639</v>
      </c>
      <c r="J46" s="24">
        <v>8257113</v>
      </c>
      <c r="K46" s="24">
        <v>4704705</v>
      </c>
      <c r="L46" s="24">
        <v>2235273</v>
      </c>
      <c r="M46" s="24">
        <v>9009361</v>
      </c>
      <c r="N46" s="24">
        <v>15949339</v>
      </c>
      <c r="O46" s="24"/>
      <c r="P46" s="24"/>
      <c r="Q46" s="24"/>
      <c r="R46" s="24"/>
      <c r="S46" s="24"/>
      <c r="T46" s="24"/>
      <c r="U46" s="24"/>
      <c r="V46" s="24"/>
      <c r="W46" s="24">
        <v>24206452</v>
      </c>
      <c r="X46" s="24">
        <v>23624688</v>
      </c>
      <c r="Y46" s="24">
        <v>581764</v>
      </c>
      <c r="Z46" s="6">
        <v>2.46</v>
      </c>
      <c r="AA46" s="22">
        <v>47249379</v>
      </c>
    </row>
    <row r="47" spans="1:27" ht="12.75">
      <c r="A47" s="2" t="s">
        <v>51</v>
      </c>
      <c r="B47" s="8" t="s">
        <v>52</v>
      </c>
      <c r="C47" s="19"/>
      <c r="D47" s="19"/>
      <c r="E47" s="20">
        <v>883740</v>
      </c>
      <c r="F47" s="21">
        <v>883740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441870</v>
      </c>
      <c r="Y47" s="21">
        <v>-441870</v>
      </c>
      <c r="Z47" s="4">
        <v>-100</v>
      </c>
      <c r="AA47" s="19">
        <v>883740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733908709</v>
      </c>
      <c r="D48" s="44">
        <f>+D28+D32+D38+D42+D47</f>
        <v>0</v>
      </c>
      <c r="E48" s="45">
        <f t="shared" si="9"/>
        <v>849147020</v>
      </c>
      <c r="F48" s="46">
        <f t="shared" si="9"/>
        <v>849147020</v>
      </c>
      <c r="G48" s="46">
        <f t="shared" si="9"/>
        <v>22435162</v>
      </c>
      <c r="H48" s="46">
        <f t="shared" si="9"/>
        <v>43423936</v>
      </c>
      <c r="I48" s="46">
        <f t="shared" si="9"/>
        <v>70272170</v>
      </c>
      <c r="J48" s="46">
        <f t="shared" si="9"/>
        <v>136131268</v>
      </c>
      <c r="K48" s="46">
        <f t="shared" si="9"/>
        <v>78447479</v>
      </c>
      <c r="L48" s="46">
        <f t="shared" si="9"/>
        <v>128206456</v>
      </c>
      <c r="M48" s="46">
        <f t="shared" si="9"/>
        <v>112816177</v>
      </c>
      <c r="N48" s="46">
        <f t="shared" si="9"/>
        <v>319470112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455601380</v>
      </c>
      <c r="X48" s="46">
        <f t="shared" si="9"/>
        <v>424573512</v>
      </c>
      <c r="Y48" s="46">
        <f t="shared" si="9"/>
        <v>31027868</v>
      </c>
      <c r="Z48" s="47">
        <f>+IF(X48&lt;&gt;0,+(Y48/X48)*100,0)</f>
        <v>7.308008418575109</v>
      </c>
      <c r="AA48" s="44">
        <f>+AA28+AA32+AA38+AA42+AA47</f>
        <v>849147020</v>
      </c>
    </row>
    <row r="49" spans="1:27" ht="12.75">
      <c r="A49" s="14" t="s">
        <v>58</v>
      </c>
      <c r="B49" s="15"/>
      <c r="C49" s="48">
        <f aca="true" t="shared" si="10" ref="C49:Y49">+C25-C48</f>
        <v>-119161107</v>
      </c>
      <c r="D49" s="48">
        <f>+D25-D48</f>
        <v>0</v>
      </c>
      <c r="E49" s="49">
        <f t="shared" si="10"/>
        <v>-82485130</v>
      </c>
      <c r="F49" s="50">
        <f t="shared" si="10"/>
        <v>-82485130</v>
      </c>
      <c r="G49" s="50">
        <f t="shared" si="10"/>
        <v>86045329</v>
      </c>
      <c r="H49" s="50">
        <f t="shared" si="10"/>
        <v>249251</v>
      </c>
      <c r="I49" s="50">
        <f t="shared" si="10"/>
        <v>-29708115</v>
      </c>
      <c r="J49" s="50">
        <f t="shared" si="10"/>
        <v>56586465</v>
      </c>
      <c r="K49" s="50">
        <f t="shared" si="10"/>
        <v>-39065392</v>
      </c>
      <c r="L49" s="50">
        <f t="shared" si="10"/>
        <v>-87178152</v>
      </c>
      <c r="M49" s="50">
        <f t="shared" si="10"/>
        <v>-23948572</v>
      </c>
      <c r="N49" s="50">
        <f t="shared" si="10"/>
        <v>-150192116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-93605651</v>
      </c>
      <c r="X49" s="50">
        <f>IF(F25=F48,0,X25-X48)</f>
        <v>-41242572</v>
      </c>
      <c r="Y49" s="50">
        <f t="shared" si="10"/>
        <v>-52363079</v>
      </c>
      <c r="Z49" s="51">
        <f>+IF(X49&lt;&gt;0,+(Y49/X49)*100,0)</f>
        <v>126.96366026832662</v>
      </c>
      <c r="AA49" s="48">
        <f>+AA25-AA48</f>
        <v>-82485130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248473402</v>
      </c>
      <c r="D5" s="19">
        <f>SUM(D6:D8)</f>
        <v>0</v>
      </c>
      <c r="E5" s="20">
        <f t="shared" si="0"/>
        <v>255391000</v>
      </c>
      <c r="F5" s="21">
        <f t="shared" si="0"/>
        <v>255391000</v>
      </c>
      <c r="G5" s="21">
        <f t="shared" si="0"/>
        <v>100054429</v>
      </c>
      <c r="H5" s="21">
        <f t="shared" si="0"/>
        <v>4320075</v>
      </c>
      <c r="I5" s="21">
        <f t="shared" si="0"/>
        <v>503016</v>
      </c>
      <c r="J5" s="21">
        <f t="shared" si="0"/>
        <v>104877520</v>
      </c>
      <c r="K5" s="21">
        <f t="shared" si="0"/>
        <v>519484</v>
      </c>
      <c r="L5" s="21">
        <f t="shared" si="0"/>
        <v>1704855</v>
      </c>
      <c r="M5" s="21">
        <f t="shared" si="0"/>
        <v>80010868</v>
      </c>
      <c r="N5" s="21">
        <f t="shared" si="0"/>
        <v>82235207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187112727</v>
      </c>
      <c r="X5" s="21">
        <f t="shared" si="0"/>
        <v>126162000</v>
      </c>
      <c r="Y5" s="21">
        <f t="shared" si="0"/>
        <v>60950727</v>
      </c>
      <c r="Z5" s="4">
        <f>+IF(X5&lt;&gt;0,+(Y5/X5)*100,0)</f>
        <v>48.311478099586246</v>
      </c>
      <c r="AA5" s="19">
        <f>SUM(AA6:AA8)</f>
        <v>255391000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248473402</v>
      </c>
      <c r="D7" s="25"/>
      <c r="E7" s="26">
        <v>255391000</v>
      </c>
      <c r="F7" s="27">
        <v>255391000</v>
      </c>
      <c r="G7" s="27">
        <v>100054429</v>
      </c>
      <c r="H7" s="27">
        <v>4320075</v>
      </c>
      <c r="I7" s="27">
        <v>503016</v>
      </c>
      <c r="J7" s="27">
        <v>104877520</v>
      </c>
      <c r="K7" s="27">
        <v>519484</v>
      </c>
      <c r="L7" s="27">
        <v>1704855</v>
      </c>
      <c r="M7" s="27">
        <v>80010868</v>
      </c>
      <c r="N7" s="27">
        <v>82235207</v>
      </c>
      <c r="O7" s="27"/>
      <c r="P7" s="27"/>
      <c r="Q7" s="27"/>
      <c r="R7" s="27"/>
      <c r="S7" s="27"/>
      <c r="T7" s="27"/>
      <c r="U7" s="27"/>
      <c r="V7" s="27"/>
      <c r="W7" s="27">
        <v>187112727</v>
      </c>
      <c r="X7" s="27">
        <v>126162000</v>
      </c>
      <c r="Y7" s="27">
        <v>60950727</v>
      </c>
      <c r="Z7" s="7">
        <v>48.31</v>
      </c>
      <c r="AA7" s="25">
        <v>255391000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248473402</v>
      </c>
      <c r="D25" s="44">
        <f>+D5+D9+D15+D19+D24</f>
        <v>0</v>
      </c>
      <c r="E25" s="45">
        <f t="shared" si="4"/>
        <v>255391000</v>
      </c>
      <c r="F25" s="46">
        <f t="shared" si="4"/>
        <v>255391000</v>
      </c>
      <c r="G25" s="46">
        <f t="shared" si="4"/>
        <v>100054429</v>
      </c>
      <c r="H25" s="46">
        <f t="shared" si="4"/>
        <v>4320075</v>
      </c>
      <c r="I25" s="46">
        <f t="shared" si="4"/>
        <v>503016</v>
      </c>
      <c r="J25" s="46">
        <f t="shared" si="4"/>
        <v>104877520</v>
      </c>
      <c r="K25" s="46">
        <f t="shared" si="4"/>
        <v>519484</v>
      </c>
      <c r="L25" s="46">
        <f t="shared" si="4"/>
        <v>1704855</v>
      </c>
      <c r="M25" s="46">
        <f t="shared" si="4"/>
        <v>80010868</v>
      </c>
      <c r="N25" s="46">
        <f t="shared" si="4"/>
        <v>82235207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187112727</v>
      </c>
      <c r="X25" s="46">
        <f t="shared" si="4"/>
        <v>126162000</v>
      </c>
      <c r="Y25" s="46">
        <f t="shared" si="4"/>
        <v>60950727</v>
      </c>
      <c r="Z25" s="47">
        <f>+IF(X25&lt;&gt;0,+(Y25/X25)*100,0)</f>
        <v>48.311478099586246</v>
      </c>
      <c r="AA25" s="44">
        <f>+AA5+AA9+AA15+AA19+AA24</f>
        <v>255391000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192949750</v>
      </c>
      <c r="D28" s="19">
        <f>SUM(D29:D31)</f>
        <v>0</v>
      </c>
      <c r="E28" s="20">
        <f t="shared" si="5"/>
        <v>159034000</v>
      </c>
      <c r="F28" s="21">
        <f t="shared" si="5"/>
        <v>159034000</v>
      </c>
      <c r="G28" s="21">
        <f t="shared" si="5"/>
        <v>9323903</v>
      </c>
      <c r="H28" s="21">
        <f t="shared" si="5"/>
        <v>9931801</v>
      </c>
      <c r="I28" s="21">
        <f t="shared" si="5"/>
        <v>9678531</v>
      </c>
      <c r="J28" s="21">
        <f t="shared" si="5"/>
        <v>28934235</v>
      </c>
      <c r="K28" s="21">
        <f t="shared" si="5"/>
        <v>12103348</v>
      </c>
      <c r="L28" s="21">
        <f t="shared" si="5"/>
        <v>8496838</v>
      </c>
      <c r="M28" s="21">
        <f t="shared" si="5"/>
        <v>22758975</v>
      </c>
      <c r="N28" s="21">
        <f t="shared" si="5"/>
        <v>43359161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72293396</v>
      </c>
      <c r="X28" s="21">
        <f t="shared" si="5"/>
        <v>76827222</v>
      </c>
      <c r="Y28" s="21">
        <f t="shared" si="5"/>
        <v>-4533826</v>
      </c>
      <c r="Z28" s="4">
        <f>+IF(X28&lt;&gt;0,+(Y28/X28)*100,0)</f>
        <v>-5.901327526849793</v>
      </c>
      <c r="AA28" s="19">
        <f>SUM(AA29:AA31)</f>
        <v>159034000</v>
      </c>
    </row>
    <row r="29" spans="1:27" ht="12.75">
      <c r="A29" s="5" t="s">
        <v>33</v>
      </c>
      <c r="B29" s="3"/>
      <c r="C29" s="22">
        <v>20415696</v>
      </c>
      <c r="D29" s="22"/>
      <c r="E29" s="23">
        <v>43968000</v>
      </c>
      <c r="F29" s="24">
        <v>43968000</v>
      </c>
      <c r="G29" s="24">
        <v>4058191</v>
      </c>
      <c r="H29" s="24">
        <v>4805012</v>
      </c>
      <c r="I29" s="24">
        <v>4530236</v>
      </c>
      <c r="J29" s="24">
        <v>13393439</v>
      </c>
      <c r="K29" s="24">
        <v>5209212</v>
      </c>
      <c r="L29" s="24">
        <v>4224707</v>
      </c>
      <c r="M29" s="24">
        <v>5404709</v>
      </c>
      <c r="N29" s="24">
        <v>14838628</v>
      </c>
      <c r="O29" s="24"/>
      <c r="P29" s="24"/>
      <c r="Q29" s="24"/>
      <c r="R29" s="24"/>
      <c r="S29" s="24"/>
      <c r="T29" s="24"/>
      <c r="U29" s="24"/>
      <c r="V29" s="24"/>
      <c r="W29" s="24">
        <v>28232067</v>
      </c>
      <c r="X29" s="24">
        <v>20244240</v>
      </c>
      <c r="Y29" s="24">
        <v>7987827</v>
      </c>
      <c r="Z29" s="6">
        <v>39.46</v>
      </c>
      <c r="AA29" s="22">
        <v>43968000</v>
      </c>
    </row>
    <row r="30" spans="1:27" ht="12.75">
      <c r="A30" s="5" t="s">
        <v>34</v>
      </c>
      <c r="B30" s="3"/>
      <c r="C30" s="25">
        <v>144467264</v>
      </c>
      <c r="D30" s="25"/>
      <c r="E30" s="26">
        <v>111934000</v>
      </c>
      <c r="F30" s="27">
        <v>111934000</v>
      </c>
      <c r="G30" s="27">
        <v>5265712</v>
      </c>
      <c r="H30" s="27">
        <v>1966953</v>
      </c>
      <c r="I30" s="27">
        <v>2378444</v>
      </c>
      <c r="J30" s="27">
        <v>9611109</v>
      </c>
      <c r="K30" s="27">
        <v>2324224</v>
      </c>
      <c r="L30" s="27">
        <v>1478978</v>
      </c>
      <c r="M30" s="27">
        <v>14136176</v>
      </c>
      <c r="N30" s="27">
        <v>17939378</v>
      </c>
      <c r="O30" s="27"/>
      <c r="P30" s="27"/>
      <c r="Q30" s="27"/>
      <c r="R30" s="27"/>
      <c r="S30" s="27"/>
      <c r="T30" s="27"/>
      <c r="U30" s="27"/>
      <c r="V30" s="27"/>
      <c r="W30" s="27">
        <v>27550487</v>
      </c>
      <c r="X30" s="27">
        <v>55016904</v>
      </c>
      <c r="Y30" s="27">
        <v>-27466417</v>
      </c>
      <c r="Z30" s="7">
        <v>-49.92</v>
      </c>
      <c r="AA30" s="25">
        <v>111934000</v>
      </c>
    </row>
    <row r="31" spans="1:27" ht="12.75">
      <c r="A31" s="5" t="s">
        <v>35</v>
      </c>
      <c r="B31" s="3"/>
      <c r="C31" s="22">
        <v>28066790</v>
      </c>
      <c r="D31" s="22"/>
      <c r="E31" s="23">
        <v>3132000</v>
      </c>
      <c r="F31" s="24">
        <v>3132000</v>
      </c>
      <c r="G31" s="24"/>
      <c r="H31" s="24">
        <v>3159836</v>
      </c>
      <c r="I31" s="24">
        <v>2769851</v>
      </c>
      <c r="J31" s="24">
        <v>5929687</v>
      </c>
      <c r="K31" s="24">
        <v>4569912</v>
      </c>
      <c r="L31" s="24">
        <v>2793153</v>
      </c>
      <c r="M31" s="24">
        <v>3218090</v>
      </c>
      <c r="N31" s="24">
        <v>10581155</v>
      </c>
      <c r="O31" s="24"/>
      <c r="P31" s="24"/>
      <c r="Q31" s="24"/>
      <c r="R31" s="24"/>
      <c r="S31" s="24"/>
      <c r="T31" s="24"/>
      <c r="U31" s="24"/>
      <c r="V31" s="24"/>
      <c r="W31" s="24">
        <v>16510842</v>
      </c>
      <c r="X31" s="24">
        <v>1566078</v>
      </c>
      <c r="Y31" s="24">
        <v>14944764</v>
      </c>
      <c r="Z31" s="6">
        <v>954.28</v>
      </c>
      <c r="AA31" s="22">
        <v>3132000</v>
      </c>
    </row>
    <row r="32" spans="1:27" ht="12.75">
      <c r="A32" s="2" t="s">
        <v>36</v>
      </c>
      <c r="B32" s="3"/>
      <c r="C32" s="19">
        <f aca="true" t="shared" si="6" ref="C32:Y32">SUM(C33:C37)</f>
        <v>16947531</v>
      </c>
      <c r="D32" s="19">
        <f>SUM(D33:D37)</f>
        <v>0</v>
      </c>
      <c r="E32" s="20">
        <f t="shared" si="6"/>
        <v>41221000</v>
      </c>
      <c r="F32" s="21">
        <f t="shared" si="6"/>
        <v>41221000</v>
      </c>
      <c r="G32" s="21">
        <f t="shared" si="6"/>
        <v>2617370</v>
      </c>
      <c r="H32" s="21">
        <f t="shared" si="6"/>
        <v>4730827</v>
      </c>
      <c r="I32" s="21">
        <f t="shared" si="6"/>
        <v>2977997</v>
      </c>
      <c r="J32" s="21">
        <f t="shared" si="6"/>
        <v>10326194</v>
      </c>
      <c r="K32" s="21">
        <f t="shared" si="6"/>
        <v>3807003</v>
      </c>
      <c r="L32" s="21">
        <f t="shared" si="6"/>
        <v>3626496</v>
      </c>
      <c r="M32" s="21">
        <f t="shared" si="6"/>
        <v>4405303</v>
      </c>
      <c r="N32" s="21">
        <f t="shared" si="6"/>
        <v>11838802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22164996</v>
      </c>
      <c r="X32" s="21">
        <f t="shared" si="6"/>
        <v>19981398</v>
      </c>
      <c r="Y32" s="21">
        <f t="shared" si="6"/>
        <v>2183598</v>
      </c>
      <c r="Z32" s="4">
        <f>+IF(X32&lt;&gt;0,+(Y32/X32)*100,0)</f>
        <v>10.928154276292378</v>
      </c>
      <c r="AA32" s="19">
        <f>SUM(AA33:AA37)</f>
        <v>41221000</v>
      </c>
    </row>
    <row r="33" spans="1:27" ht="12.75">
      <c r="A33" s="5" t="s">
        <v>37</v>
      </c>
      <c r="B33" s="3"/>
      <c r="C33" s="22">
        <v>5288440</v>
      </c>
      <c r="D33" s="22"/>
      <c r="E33" s="23">
        <v>15623000</v>
      </c>
      <c r="F33" s="24">
        <v>15623000</v>
      </c>
      <c r="G33" s="24">
        <v>1070025</v>
      </c>
      <c r="H33" s="24">
        <v>3109882</v>
      </c>
      <c r="I33" s="24">
        <v>1462943</v>
      </c>
      <c r="J33" s="24">
        <v>5642850</v>
      </c>
      <c r="K33" s="24">
        <v>2240902</v>
      </c>
      <c r="L33" s="24">
        <v>1660299</v>
      </c>
      <c r="M33" s="24">
        <v>2464661</v>
      </c>
      <c r="N33" s="24">
        <v>6365862</v>
      </c>
      <c r="O33" s="24"/>
      <c r="P33" s="24"/>
      <c r="Q33" s="24"/>
      <c r="R33" s="24"/>
      <c r="S33" s="24"/>
      <c r="T33" s="24"/>
      <c r="U33" s="24"/>
      <c r="V33" s="24"/>
      <c r="W33" s="24">
        <v>12008712</v>
      </c>
      <c r="X33" s="24">
        <v>7811694</v>
      </c>
      <c r="Y33" s="24">
        <v>4197018</v>
      </c>
      <c r="Z33" s="6">
        <v>53.73</v>
      </c>
      <c r="AA33" s="22">
        <v>15623000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>
        <v>11659091</v>
      </c>
      <c r="D37" s="25"/>
      <c r="E37" s="26">
        <v>25598000</v>
      </c>
      <c r="F37" s="27">
        <v>25598000</v>
      </c>
      <c r="G37" s="27">
        <v>1547345</v>
      </c>
      <c r="H37" s="27">
        <v>1620945</v>
      </c>
      <c r="I37" s="27">
        <v>1515054</v>
      </c>
      <c r="J37" s="27">
        <v>4683344</v>
      </c>
      <c r="K37" s="27">
        <v>1566101</v>
      </c>
      <c r="L37" s="27">
        <v>1966197</v>
      </c>
      <c r="M37" s="27">
        <v>1940642</v>
      </c>
      <c r="N37" s="27">
        <v>5472940</v>
      </c>
      <c r="O37" s="27"/>
      <c r="P37" s="27"/>
      <c r="Q37" s="27"/>
      <c r="R37" s="27"/>
      <c r="S37" s="27"/>
      <c r="T37" s="27"/>
      <c r="U37" s="27"/>
      <c r="V37" s="27"/>
      <c r="W37" s="27">
        <v>10156284</v>
      </c>
      <c r="X37" s="27">
        <v>12169704</v>
      </c>
      <c r="Y37" s="27">
        <v>-2013420</v>
      </c>
      <c r="Z37" s="7">
        <v>-16.54</v>
      </c>
      <c r="AA37" s="25">
        <v>25598000</v>
      </c>
    </row>
    <row r="38" spans="1:27" ht="12.75">
      <c r="A38" s="2" t="s">
        <v>42</v>
      </c>
      <c r="B38" s="8"/>
      <c r="C38" s="19">
        <f aca="true" t="shared" si="7" ref="C38:Y38">SUM(C39:C41)</f>
        <v>25629102</v>
      </c>
      <c r="D38" s="19">
        <f>SUM(D39:D41)</f>
        <v>0</v>
      </c>
      <c r="E38" s="20">
        <f t="shared" si="7"/>
        <v>48158225</v>
      </c>
      <c r="F38" s="21">
        <f t="shared" si="7"/>
        <v>48158225</v>
      </c>
      <c r="G38" s="21">
        <f t="shared" si="7"/>
        <v>1850205</v>
      </c>
      <c r="H38" s="21">
        <f t="shared" si="7"/>
        <v>2256830</v>
      </c>
      <c r="I38" s="21">
        <f t="shared" si="7"/>
        <v>2219077</v>
      </c>
      <c r="J38" s="21">
        <f t="shared" si="7"/>
        <v>6326112</v>
      </c>
      <c r="K38" s="21">
        <f t="shared" si="7"/>
        <v>2932732</v>
      </c>
      <c r="L38" s="21">
        <f t="shared" si="7"/>
        <v>2327659</v>
      </c>
      <c r="M38" s="21">
        <f t="shared" si="7"/>
        <v>2810722</v>
      </c>
      <c r="N38" s="21">
        <f t="shared" si="7"/>
        <v>8071113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14397225</v>
      </c>
      <c r="X38" s="21">
        <f t="shared" si="7"/>
        <v>23388138</v>
      </c>
      <c r="Y38" s="21">
        <f t="shared" si="7"/>
        <v>-8990913</v>
      </c>
      <c r="Z38" s="4">
        <f>+IF(X38&lt;&gt;0,+(Y38/X38)*100,0)</f>
        <v>-38.44219236264127</v>
      </c>
      <c r="AA38" s="19">
        <f>SUM(AA39:AA41)</f>
        <v>48158225</v>
      </c>
    </row>
    <row r="39" spans="1:27" ht="12.75">
      <c r="A39" s="5" t="s">
        <v>43</v>
      </c>
      <c r="B39" s="3"/>
      <c r="C39" s="22">
        <v>25629102</v>
      </c>
      <c r="D39" s="22"/>
      <c r="E39" s="23">
        <v>44358000</v>
      </c>
      <c r="F39" s="24">
        <v>44358000</v>
      </c>
      <c r="G39" s="24">
        <v>1850205</v>
      </c>
      <c r="H39" s="24">
        <v>2256830</v>
      </c>
      <c r="I39" s="24">
        <v>2219077</v>
      </c>
      <c r="J39" s="24">
        <v>6326112</v>
      </c>
      <c r="K39" s="24">
        <v>2932732</v>
      </c>
      <c r="L39" s="24">
        <v>2327659</v>
      </c>
      <c r="M39" s="24">
        <v>2810722</v>
      </c>
      <c r="N39" s="24">
        <v>8071113</v>
      </c>
      <c r="O39" s="24"/>
      <c r="P39" s="24"/>
      <c r="Q39" s="24"/>
      <c r="R39" s="24"/>
      <c r="S39" s="24"/>
      <c r="T39" s="24"/>
      <c r="U39" s="24"/>
      <c r="V39" s="24"/>
      <c r="W39" s="24">
        <v>14397225</v>
      </c>
      <c r="X39" s="24">
        <v>21529074</v>
      </c>
      <c r="Y39" s="24">
        <v>-7131849</v>
      </c>
      <c r="Z39" s="6">
        <v>-33.13</v>
      </c>
      <c r="AA39" s="22">
        <v>44358000</v>
      </c>
    </row>
    <row r="40" spans="1:27" ht="12.75">
      <c r="A40" s="5" t="s">
        <v>44</v>
      </c>
      <c r="B40" s="3"/>
      <c r="C40" s="22"/>
      <c r="D40" s="22"/>
      <c r="E40" s="23">
        <v>1954225</v>
      </c>
      <c r="F40" s="24">
        <v>1954225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975840</v>
      </c>
      <c r="Y40" s="24">
        <v>-975840</v>
      </c>
      <c r="Z40" s="6">
        <v>-100</v>
      </c>
      <c r="AA40" s="22">
        <v>1954225</v>
      </c>
    </row>
    <row r="41" spans="1:27" ht="12.75">
      <c r="A41" s="5" t="s">
        <v>45</v>
      </c>
      <c r="B41" s="3"/>
      <c r="C41" s="22"/>
      <c r="D41" s="22"/>
      <c r="E41" s="23">
        <v>1846000</v>
      </c>
      <c r="F41" s="24">
        <v>1846000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883224</v>
      </c>
      <c r="Y41" s="24">
        <v>-883224</v>
      </c>
      <c r="Z41" s="6">
        <v>-100</v>
      </c>
      <c r="AA41" s="22">
        <v>1846000</v>
      </c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2067000</v>
      </c>
      <c r="F42" s="21">
        <f t="shared" si="8"/>
        <v>2067000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1033698</v>
      </c>
      <c r="Y42" s="21">
        <f t="shared" si="8"/>
        <v>-1033698</v>
      </c>
      <c r="Z42" s="4">
        <f>+IF(X42&lt;&gt;0,+(Y42/X42)*100,0)</f>
        <v>-100</v>
      </c>
      <c r="AA42" s="19">
        <f>SUM(AA43:AA46)</f>
        <v>2067000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>
        <v>2067000</v>
      </c>
      <c r="F44" s="24">
        <v>2067000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1033698</v>
      </c>
      <c r="Y44" s="24">
        <v>-1033698</v>
      </c>
      <c r="Z44" s="6">
        <v>-100</v>
      </c>
      <c r="AA44" s="22">
        <v>2067000</v>
      </c>
    </row>
    <row r="45" spans="1:27" ht="12.7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235526383</v>
      </c>
      <c r="D48" s="44">
        <f>+D28+D32+D38+D42+D47</f>
        <v>0</v>
      </c>
      <c r="E48" s="45">
        <f t="shared" si="9"/>
        <v>250480225</v>
      </c>
      <c r="F48" s="46">
        <f t="shared" si="9"/>
        <v>250480225</v>
      </c>
      <c r="G48" s="46">
        <f t="shared" si="9"/>
        <v>13791478</v>
      </c>
      <c r="H48" s="46">
        <f t="shared" si="9"/>
        <v>16919458</v>
      </c>
      <c r="I48" s="46">
        <f t="shared" si="9"/>
        <v>14875605</v>
      </c>
      <c r="J48" s="46">
        <f t="shared" si="9"/>
        <v>45586541</v>
      </c>
      <c r="K48" s="46">
        <f t="shared" si="9"/>
        <v>18843083</v>
      </c>
      <c r="L48" s="46">
        <f t="shared" si="9"/>
        <v>14450993</v>
      </c>
      <c r="M48" s="46">
        <f t="shared" si="9"/>
        <v>29975000</v>
      </c>
      <c r="N48" s="46">
        <f t="shared" si="9"/>
        <v>63269076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108855617</v>
      </c>
      <c r="X48" s="46">
        <f t="shared" si="9"/>
        <v>121230456</v>
      </c>
      <c r="Y48" s="46">
        <f t="shared" si="9"/>
        <v>-12374839</v>
      </c>
      <c r="Z48" s="47">
        <f>+IF(X48&lt;&gt;0,+(Y48/X48)*100,0)</f>
        <v>-10.207698138164226</v>
      </c>
      <c r="AA48" s="44">
        <f>+AA28+AA32+AA38+AA42+AA47</f>
        <v>250480225</v>
      </c>
    </row>
    <row r="49" spans="1:27" ht="12.75">
      <c r="A49" s="14" t="s">
        <v>58</v>
      </c>
      <c r="B49" s="15"/>
      <c r="C49" s="48">
        <f aca="true" t="shared" si="10" ref="C49:Y49">+C25-C48</f>
        <v>12947019</v>
      </c>
      <c r="D49" s="48">
        <f>+D25-D48</f>
        <v>0</v>
      </c>
      <c r="E49" s="49">
        <f t="shared" si="10"/>
        <v>4910775</v>
      </c>
      <c r="F49" s="50">
        <f t="shared" si="10"/>
        <v>4910775</v>
      </c>
      <c r="G49" s="50">
        <f t="shared" si="10"/>
        <v>86262951</v>
      </c>
      <c r="H49" s="50">
        <f t="shared" si="10"/>
        <v>-12599383</v>
      </c>
      <c r="I49" s="50">
        <f t="shared" si="10"/>
        <v>-14372589</v>
      </c>
      <c r="J49" s="50">
        <f t="shared" si="10"/>
        <v>59290979</v>
      </c>
      <c r="K49" s="50">
        <f t="shared" si="10"/>
        <v>-18323599</v>
      </c>
      <c r="L49" s="50">
        <f t="shared" si="10"/>
        <v>-12746138</v>
      </c>
      <c r="M49" s="50">
        <f t="shared" si="10"/>
        <v>50035868</v>
      </c>
      <c r="N49" s="50">
        <f t="shared" si="10"/>
        <v>18966131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78257110</v>
      </c>
      <c r="X49" s="50">
        <f>IF(F25=F48,0,X25-X48)</f>
        <v>4931544</v>
      </c>
      <c r="Y49" s="50">
        <f t="shared" si="10"/>
        <v>73325566</v>
      </c>
      <c r="Z49" s="51">
        <f>+IF(X49&lt;&gt;0,+(Y49/X49)*100,0)</f>
        <v>1486.8683317030122</v>
      </c>
      <c r="AA49" s="48">
        <f>+AA25-AA48</f>
        <v>4910775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9182945335</v>
      </c>
      <c r="D5" s="19">
        <f>SUM(D6:D8)</f>
        <v>0</v>
      </c>
      <c r="E5" s="20">
        <f t="shared" si="0"/>
        <v>9088867759</v>
      </c>
      <c r="F5" s="21">
        <f t="shared" si="0"/>
        <v>9088867759</v>
      </c>
      <c r="G5" s="21">
        <f t="shared" si="0"/>
        <v>2020279132</v>
      </c>
      <c r="H5" s="21">
        <f t="shared" si="0"/>
        <v>612873837</v>
      </c>
      <c r="I5" s="21">
        <f t="shared" si="0"/>
        <v>355939437</v>
      </c>
      <c r="J5" s="21">
        <f t="shared" si="0"/>
        <v>2989092406</v>
      </c>
      <c r="K5" s="21">
        <f t="shared" si="0"/>
        <v>340525318</v>
      </c>
      <c r="L5" s="21">
        <f t="shared" si="0"/>
        <v>458594022</v>
      </c>
      <c r="M5" s="21">
        <f t="shared" si="0"/>
        <v>1834732300</v>
      </c>
      <c r="N5" s="21">
        <f t="shared" si="0"/>
        <v>2633851640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5622944046</v>
      </c>
      <c r="X5" s="21">
        <f t="shared" si="0"/>
        <v>4180651930</v>
      </c>
      <c r="Y5" s="21">
        <f t="shared" si="0"/>
        <v>1442292116</v>
      </c>
      <c r="Z5" s="4">
        <f>+IF(X5&lt;&gt;0,+(Y5/X5)*100,0)</f>
        <v>34.49921543695698</v>
      </c>
      <c r="AA5" s="19">
        <f>SUM(AA6:AA8)</f>
        <v>9088867759</v>
      </c>
    </row>
    <row r="6" spans="1:27" ht="12.75">
      <c r="A6" s="5" t="s">
        <v>33</v>
      </c>
      <c r="B6" s="3"/>
      <c r="C6" s="22">
        <v>1952547787</v>
      </c>
      <c r="D6" s="22"/>
      <c r="E6" s="23">
        <v>893411049</v>
      </c>
      <c r="F6" s="24">
        <v>893411049</v>
      </c>
      <c r="G6" s="24">
        <v>342169869</v>
      </c>
      <c r="H6" s="24">
        <v>32077001</v>
      </c>
      <c r="I6" s="24">
        <v>-66609</v>
      </c>
      <c r="J6" s="24">
        <v>374180261</v>
      </c>
      <c r="K6" s="24">
        <v>1540854</v>
      </c>
      <c r="L6" s="24">
        <v>25441857</v>
      </c>
      <c r="M6" s="24">
        <v>271193811</v>
      </c>
      <c r="N6" s="24">
        <v>298176522</v>
      </c>
      <c r="O6" s="24"/>
      <c r="P6" s="24"/>
      <c r="Q6" s="24"/>
      <c r="R6" s="24"/>
      <c r="S6" s="24"/>
      <c r="T6" s="24"/>
      <c r="U6" s="24"/>
      <c r="V6" s="24"/>
      <c r="W6" s="24">
        <v>672356783</v>
      </c>
      <c r="X6" s="24">
        <v>522589986</v>
      </c>
      <c r="Y6" s="24">
        <v>149766797</v>
      </c>
      <c r="Z6" s="6">
        <v>28.66</v>
      </c>
      <c r="AA6" s="22">
        <v>893411049</v>
      </c>
    </row>
    <row r="7" spans="1:27" ht="12.75">
      <c r="A7" s="5" t="s">
        <v>34</v>
      </c>
      <c r="B7" s="3"/>
      <c r="C7" s="25">
        <v>7160573443</v>
      </c>
      <c r="D7" s="25"/>
      <c r="E7" s="26">
        <v>8194676586</v>
      </c>
      <c r="F7" s="27">
        <v>8194676586</v>
      </c>
      <c r="G7" s="27">
        <v>1675618568</v>
      </c>
      <c r="H7" s="27">
        <v>575286533</v>
      </c>
      <c r="I7" s="27">
        <v>356020495</v>
      </c>
      <c r="J7" s="27">
        <v>2606925596</v>
      </c>
      <c r="K7" s="27">
        <v>338058934</v>
      </c>
      <c r="L7" s="27">
        <v>427622672</v>
      </c>
      <c r="M7" s="27">
        <v>1562255697</v>
      </c>
      <c r="N7" s="27">
        <v>2327937303</v>
      </c>
      <c r="O7" s="27"/>
      <c r="P7" s="27"/>
      <c r="Q7" s="27"/>
      <c r="R7" s="27"/>
      <c r="S7" s="27"/>
      <c r="T7" s="27"/>
      <c r="U7" s="27"/>
      <c r="V7" s="27"/>
      <c r="W7" s="27">
        <v>4934862899</v>
      </c>
      <c r="X7" s="27">
        <v>3637460728</v>
      </c>
      <c r="Y7" s="27">
        <v>1297402171</v>
      </c>
      <c r="Z7" s="7">
        <v>35.67</v>
      </c>
      <c r="AA7" s="25">
        <v>8194676586</v>
      </c>
    </row>
    <row r="8" spans="1:27" ht="12.75">
      <c r="A8" s="5" t="s">
        <v>35</v>
      </c>
      <c r="B8" s="3"/>
      <c r="C8" s="22">
        <v>69824105</v>
      </c>
      <c r="D8" s="22"/>
      <c r="E8" s="23">
        <v>780124</v>
      </c>
      <c r="F8" s="24">
        <v>780124</v>
      </c>
      <c r="G8" s="24">
        <v>2490695</v>
      </c>
      <c r="H8" s="24">
        <v>5510303</v>
      </c>
      <c r="I8" s="24">
        <v>-14449</v>
      </c>
      <c r="J8" s="24">
        <v>7986549</v>
      </c>
      <c r="K8" s="24">
        <v>925530</v>
      </c>
      <c r="L8" s="24">
        <v>5529493</v>
      </c>
      <c r="M8" s="24">
        <v>1282792</v>
      </c>
      <c r="N8" s="24">
        <v>7737815</v>
      </c>
      <c r="O8" s="24"/>
      <c r="P8" s="24"/>
      <c r="Q8" s="24"/>
      <c r="R8" s="24"/>
      <c r="S8" s="24"/>
      <c r="T8" s="24"/>
      <c r="U8" s="24"/>
      <c r="V8" s="24"/>
      <c r="W8" s="24">
        <v>15724364</v>
      </c>
      <c r="X8" s="24">
        <v>20601216</v>
      </c>
      <c r="Y8" s="24">
        <v>-4876852</v>
      </c>
      <c r="Z8" s="6">
        <v>-23.67</v>
      </c>
      <c r="AA8" s="22">
        <v>780124</v>
      </c>
    </row>
    <row r="9" spans="1:27" ht="12.75">
      <c r="A9" s="2" t="s">
        <v>36</v>
      </c>
      <c r="B9" s="3"/>
      <c r="C9" s="19">
        <f aca="true" t="shared" si="1" ref="C9:Y9">SUM(C10:C14)</f>
        <v>182329318</v>
      </c>
      <c r="D9" s="19">
        <f>SUM(D10:D14)</f>
        <v>0</v>
      </c>
      <c r="E9" s="20">
        <f t="shared" si="1"/>
        <v>120618642</v>
      </c>
      <c r="F9" s="21">
        <f t="shared" si="1"/>
        <v>120618642</v>
      </c>
      <c r="G9" s="21">
        <f t="shared" si="1"/>
        <v>8162938</v>
      </c>
      <c r="H9" s="21">
        <f t="shared" si="1"/>
        <v>10172209</v>
      </c>
      <c r="I9" s="21">
        <f t="shared" si="1"/>
        <v>5717189</v>
      </c>
      <c r="J9" s="21">
        <f t="shared" si="1"/>
        <v>24052336</v>
      </c>
      <c r="K9" s="21">
        <f t="shared" si="1"/>
        <v>9702503</v>
      </c>
      <c r="L9" s="21">
        <f t="shared" si="1"/>
        <v>3317346</v>
      </c>
      <c r="M9" s="21">
        <f t="shared" si="1"/>
        <v>5386297</v>
      </c>
      <c r="N9" s="21">
        <f t="shared" si="1"/>
        <v>18406146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42458482</v>
      </c>
      <c r="X9" s="21">
        <f t="shared" si="1"/>
        <v>87100391</v>
      </c>
      <c r="Y9" s="21">
        <f t="shared" si="1"/>
        <v>-44641909</v>
      </c>
      <c r="Z9" s="4">
        <f>+IF(X9&lt;&gt;0,+(Y9/X9)*100,0)</f>
        <v>-51.25339678440709</v>
      </c>
      <c r="AA9" s="19">
        <f>SUM(AA10:AA14)</f>
        <v>120618642</v>
      </c>
    </row>
    <row r="10" spans="1:27" ht="12.75">
      <c r="A10" s="5" t="s">
        <v>37</v>
      </c>
      <c r="B10" s="3"/>
      <c r="C10" s="22">
        <v>110332611</v>
      </c>
      <c r="D10" s="22"/>
      <c r="E10" s="23">
        <v>22577368</v>
      </c>
      <c r="F10" s="24">
        <v>22577368</v>
      </c>
      <c r="G10" s="24">
        <v>887616</v>
      </c>
      <c r="H10" s="24">
        <v>3900990</v>
      </c>
      <c r="I10" s="24">
        <v>3803122</v>
      </c>
      <c r="J10" s="24">
        <v>8591728</v>
      </c>
      <c r="K10" s="24">
        <v>5241699</v>
      </c>
      <c r="L10" s="24">
        <v>2349737</v>
      </c>
      <c r="M10" s="24">
        <v>2404524</v>
      </c>
      <c r="N10" s="24">
        <v>9995960</v>
      </c>
      <c r="O10" s="24"/>
      <c r="P10" s="24"/>
      <c r="Q10" s="24"/>
      <c r="R10" s="24"/>
      <c r="S10" s="24"/>
      <c r="T10" s="24"/>
      <c r="U10" s="24"/>
      <c r="V10" s="24"/>
      <c r="W10" s="24">
        <v>18587688</v>
      </c>
      <c r="X10" s="24">
        <v>22404290</v>
      </c>
      <c r="Y10" s="24">
        <v>-3816602</v>
      </c>
      <c r="Z10" s="6">
        <v>-17.04</v>
      </c>
      <c r="AA10" s="22">
        <v>22577368</v>
      </c>
    </row>
    <row r="11" spans="1:27" ht="12.75">
      <c r="A11" s="5" t="s">
        <v>38</v>
      </c>
      <c r="B11" s="3"/>
      <c r="C11" s="22">
        <v>14312600</v>
      </c>
      <c r="D11" s="22"/>
      <c r="E11" s="23">
        <v>43791969</v>
      </c>
      <c r="F11" s="24">
        <v>43791969</v>
      </c>
      <c r="G11" s="24">
        <v>79803</v>
      </c>
      <c r="H11" s="24">
        <v>70177</v>
      </c>
      <c r="I11" s="24">
        <v>103058</v>
      </c>
      <c r="J11" s="24">
        <v>253038</v>
      </c>
      <c r="K11" s="24">
        <v>1689781</v>
      </c>
      <c r="L11" s="24">
        <v>1307872</v>
      </c>
      <c r="M11" s="24">
        <v>1825457</v>
      </c>
      <c r="N11" s="24">
        <v>4823110</v>
      </c>
      <c r="O11" s="24"/>
      <c r="P11" s="24"/>
      <c r="Q11" s="24"/>
      <c r="R11" s="24"/>
      <c r="S11" s="24"/>
      <c r="T11" s="24"/>
      <c r="U11" s="24"/>
      <c r="V11" s="24"/>
      <c r="W11" s="24">
        <v>5076148</v>
      </c>
      <c r="X11" s="24">
        <v>27009878</v>
      </c>
      <c r="Y11" s="24">
        <v>-21933730</v>
      </c>
      <c r="Z11" s="6">
        <v>-81.21</v>
      </c>
      <c r="AA11" s="22">
        <v>43791969</v>
      </c>
    </row>
    <row r="12" spans="1:27" ht="12.75">
      <c r="A12" s="5" t="s">
        <v>39</v>
      </c>
      <c r="B12" s="3"/>
      <c r="C12" s="22">
        <v>53418595</v>
      </c>
      <c r="D12" s="22"/>
      <c r="E12" s="23">
        <v>18826713</v>
      </c>
      <c r="F12" s="24">
        <v>18826713</v>
      </c>
      <c r="G12" s="24">
        <v>3955142</v>
      </c>
      <c r="H12" s="24">
        <v>3157810</v>
      </c>
      <c r="I12" s="24">
        <v>1604272</v>
      </c>
      <c r="J12" s="24">
        <v>8717224</v>
      </c>
      <c r="K12" s="24">
        <v>1548415</v>
      </c>
      <c r="L12" s="24">
        <v>-807229</v>
      </c>
      <c r="M12" s="24">
        <v>827889</v>
      </c>
      <c r="N12" s="24">
        <v>1569075</v>
      </c>
      <c r="O12" s="24"/>
      <c r="P12" s="24"/>
      <c r="Q12" s="24"/>
      <c r="R12" s="24"/>
      <c r="S12" s="24"/>
      <c r="T12" s="24"/>
      <c r="U12" s="24"/>
      <c r="V12" s="24"/>
      <c r="W12" s="24">
        <v>10286299</v>
      </c>
      <c r="X12" s="24">
        <v>20529439</v>
      </c>
      <c r="Y12" s="24">
        <v>-10243140</v>
      </c>
      <c r="Z12" s="6">
        <v>-49.89</v>
      </c>
      <c r="AA12" s="22">
        <v>18826713</v>
      </c>
    </row>
    <row r="13" spans="1:27" ht="12.75">
      <c r="A13" s="5" t="s">
        <v>40</v>
      </c>
      <c r="B13" s="3"/>
      <c r="C13" s="22">
        <v>547566</v>
      </c>
      <c r="D13" s="22"/>
      <c r="E13" s="23">
        <v>31636572</v>
      </c>
      <c r="F13" s="24">
        <v>31636572</v>
      </c>
      <c r="G13" s="24">
        <v>3134368</v>
      </c>
      <c r="H13" s="24">
        <v>2965867</v>
      </c>
      <c r="I13" s="24">
        <v>134463</v>
      </c>
      <c r="J13" s="24">
        <v>6234698</v>
      </c>
      <c r="K13" s="24">
        <v>1151373</v>
      </c>
      <c r="L13" s="24">
        <v>379647</v>
      </c>
      <c r="M13" s="24">
        <v>287460</v>
      </c>
      <c r="N13" s="24">
        <v>1818480</v>
      </c>
      <c r="O13" s="24"/>
      <c r="P13" s="24"/>
      <c r="Q13" s="24"/>
      <c r="R13" s="24"/>
      <c r="S13" s="24"/>
      <c r="T13" s="24"/>
      <c r="U13" s="24"/>
      <c r="V13" s="24"/>
      <c r="W13" s="24">
        <v>8053178</v>
      </c>
      <c r="X13" s="24">
        <v>15240550</v>
      </c>
      <c r="Y13" s="24">
        <v>-7187372</v>
      </c>
      <c r="Z13" s="6">
        <v>-47.16</v>
      </c>
      <c r="AA13" s="22">
        <v>31636572</v>
      </c>
    </row>
    <row r="14" spans="1:27" ht="12.75">
      <c r="A14" s="5" t="s">
        <v>41</v>
      </c>
      <c r="B14" s="3"/>
      <c r="C14" s="25">
        <v>3717946</v>
      </c>
      <c r="D14" s="25"/>
      <c r="E14" s="26">
        <v>3786020</v>
      </c>
      <c r="F14" s="27">
        <v>3786020</v>
      </c>
      <c r="G14" s="27">
        <v>106009</v>
      </c>
      <c r="H14" s="27">
        <v>77365</v>
      </c>
      <c r="I14" s="27">
        <v>72274</v>
      </c>
      <c r="J14" s="27">
        <v>255648</v>
      </c>
      <c r="K14" s="27">
        <v>71235</v>
      </c>
      <c r="L14" s="27">
        <v>87319</v>
      </c>
      <c r="M14" s="27">
        <v>40967</v>
      </c>
      <c r="N14" s="27">
        <v>199521</v>
      </c>
      <c r="O14" s="27"/>
      <c r="P14" s="27"/>
      <c r="Q14" s="27"/>
      <c r="R14" s="27"/>
      <c r="S14" s="27"/>
      <c r="T14" s="27"/>
      <c r="U14" s="27"/>
      <c r="V14" s="27"/>
      <c r="W14" s="27">
        <v>455169</v>
      </c>
      <c r="X14" s="27">
        <v>1916234</v>
      </c>
      <c r="Y14" s="27">
        <v>-1461065</v>
      </c>
      <c r="Z14" s="7">
        <v>-76.25</v>
      </c>
      <c r="AA14" s="25">
        <v>3786020</v>
      </c>
    </row>
    <row r="15" spans="1:27" ht="12.75">
      <c r="A15" s="2" t="s">
        <v>42</v>
      </c>
      <c r="B15" s="8"/>
      <c r="C15" s="19">
        <f aca="true" t="shared" si="2" ref="C15:Y15">SUM(C16:C18)</f>
        <v>1526360265</v>
      </c>
      <c r="D15" s="19">
        <f>SUM(D16:D18)</f>
        <v>0</v>
      </c>
      <c r="E15" s="20">
        <f t="shared" si="2"/>
        <v>2154615354</v>
      </c>
      <c r="F15" s="21">
        <f t="shared" si="2"/>
        <v>2154615354</v>
      </c>
      <c r="G15" s="21">
        <f t="shared" si="2"/>
        <v>255608356</v>
      </c>
      <c r="H15" s="21">
        <f t="shared" si="2"/>
        <v>96955415</v>
      </c>
      <c r="I15" s="21">
        <f t="shared" si="2"/>
        <v>66191690</v>
      </c>
      <c r="J15" s="21">
        <f t="shared" si="2"/>
        <v>418755461</v>
      </c>
      <c r="K15" s="21">
        <f t="shared" si="2"/>
        <v>62613434</v>
      </c>
      <c r="L15" s="21">
        <f t="shared" si="2"/>
        <v>62531315</v>
      </c>
      <c r="M15" s="21">
        <f t="shared" si="2"/>
        <v>214672211</v>
      </c>
      <c r="N15" s="21">
        <f t="shared" si="2"/>
        <v>339816960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758572421</v>
      </c>
      <c r="X15" s="21">
        <f t="shared" si="2"/>
        <v>691643888</v>
      </c>
      <c r="Y15" s="21">
        <f t="shared" si="2"/>
        <v>66928533</v>
      </c>
      <c r="Z15" s="4">
        <f>+IF(X15&lt;&gt;0,+(Y15/X15)*100,0)</f>
        <v>9.676733093606114</v>
      </c>
      <c r="AA15" s="19">
        <f>SUM(AA16:AA18)</f>
        <v>2154615354</v>
      </c>
    </row>
    <row r="16" spans="1:27" ht="12.75">
      <c r="A16" s="5" t="s">
        <v>43</v>
      </c>
      <c r="B16" s="3"/>
      <c r="C16" s="22">
        <v>807206657</v>
      </c>
      <c r="D16" s="22"/>
      <c r="E16" s="23">
        <v>1591734075</v>
      </c>
      <c r="F16" s="24">
        <v>1591734075</v>
      </c>
      <c r="G16" s="24">
        <v>104145258</v>
      </c>
      <c r="H16" s="24">
        <v>59026508</v>
      </c>
      <c r="I16" s="24">
        <v>44382042</v>
      </c>
      <c r="J16" s="24">
        <v>207553808</v>
      </c>
      <c r="K16" s="24">
        <v>33176077</v>
      </c>
      <c r="L16" s="24">
        <v>34372134</v>
      </c>
      <c r="M16" s="24">
        <v>73637618</v>
      </c>
      <c r="N16" s="24">
        <v>141185829</v>
      </c>
      <c r="O16" s="24"/>
      <c r="P16" s="24"/>
      <c r="Q16" s="24"/>
      <c r="R16" s="24"/>
      <c r="S16" s="24"/>
      <c r="T16" s="24"/>
      <c r="U16" s="24"/>
      <c r="V16" s="24"/>
      <c r="W16" s="24">
        <v>348739637</v>
      </c>
      <c r="X16" s="24">
        <v>505660837</v>
      </c>
      <c r="Y16" s="24">
        <v>-156921200</v>
      </c>
      <c r="Z16" s="6">
        <v>-31.03</v>
      </c>
      <c r="AA16" s="22">
        <v>1591734075</v>
      </c>
    </row>
    <row r="17" spans="1:27" ht="12.75">
      <c r="A17" s="5" t="s">
        <v>44</v>
      </c>
      <c r="B17" s="3"/>
      <c r="C17" s="22">
        <v>614110078</v>
      </c>
      <c r="D17" s="22"/>
      <c r="E17" s="23">
        <v>558661989</v>
      </c>
      <c r="F17" s="24">
        <v>558661989</v>
      </c>
      <c r="G17" s="24">
        <v>151402819</v>
      </c>
      <c r="H17" s="24">
        <v>37408232</v>
      </c>
      <c r="I17" s="24">
        <v>21697198</v>
      </c>
      <c r="J17" s="24">
        <v>210508249</v>
      </c>
      <c r="K17" s="24">
        <v>29331062</v>
      </c>
      <c r="L17" s="24">
        <v>26286137</v>
      </c>
      <c r="M17" s="24">
        <v>140095737</v>
      </c>
      <c r="N17" s="24">
        <v>195712936</v>
      </c>
      <c r="O17" s="24"/>
      <c r="P17" s="24"/>
      <c r="Q17" s="24"/>
      <c r="R17" s="24"/>
      <c r="S17" s="24"/>
      <c r="T17" s="24"/>
      <c r="U17" s="24"/>
      <c r="V17" s="24"/>
      <c r="W17" s="24">
        <v>406221185</v>
      </c>
      <c r="X17" s="24">
        <v>182309861</v>
      </c>
      <c r="Y17" s="24">
        <v>223911324</v>
      </c>
      <c r="Z17" s="6">
        <v>122.82</v>
      </c>
      <c r="AA17" s="22">
        <v>558661989</v>
      </c>
    </row>
    <row r="18" spans="1:27" ht="12.75">
      <c r="A18" s="5" t="s">
        <v>45</v>
      </c>
      <c r="B18" s="3"/>
      <c r="C18" s="22">
        <v>105043530</v>
      </c>
      <c r="D18" s="22"/>
      <c r="E18" s="23">
        <v>4219290</v>
      </c>
      <c r="F18" s="24">
        <v>4219290</v>
      </c>
      <c r="G18" s="24">
        <v>60279</v>
      </c>
      <c r="H18" s="24">
        <v>520675</v>
      </c>
      <c r="I18" s="24">
        <v>112450</v>
      </c>
      <c r="J18" s="24">
        <v>693404</v>
      </c>
      <c r="K18" s="24">
        <v>106295</v>
      </c>
      <c r="L18" s="24">
        <v>1873044</v>
      </c>
      <c r="M18" s="24">
        <v>938856</v>
      </c>
      <c r="N18" s="24">
        <v>2918195</v>
      </c>
      <c r="O18" s="24"/>
      <c r="P18" s="24"/>
      <c r="Q18" s="24"/>
      <c r="R18" s="24"/>
      <c r="S18" s="24"/>
      <c r="T18" s="24"/>
      <c r="U18" s="24"/>
      <c r="V18" s="24"/>
      <c r="W18" s="24">
        <v>3611599</v>
      </c>
      <c r="X18" s="24">
        <v>3673190</v>
      </c>
      <c r="Y18" s="24">
        <v>-61591</v>
      </c>
      <c r="Z18" s="6">
        <v>-1.68</v>
      </c>
      <c r="AA18" s="22">
        <v>4219290</v>
      </c>
    </row>
    <row r="19" spans="1:27" ht="12.75">
      <c r="A19" s="2" t="s">
        <v>46</v>
      </c>
      <c r="B19" s="8"/>
      <c r="C19" s="19">
        <f aca="true" t="shared" si="3" ref="C19:Y19">SUM(C20:C23)</f>
        <v>7271183520</v>
      </c>
      <c r="D19" s="19">
        <f>SUM(D20:D23)</f>
        <v>0</v>
      </c>
      <c r="E19" s="20">
        <f t="shared" si="3"/>
        <v>8835449835</v>
      </c>
      <c r="F19" s="21">
        <f t="shared" si="3"/>
        <v>8835449835</v>
      </c>
      <c r="G19" s="21">
        <f t="shared" si="3"/>
        <v>689479625</v>
      </c>
      <c r="H19" s="21">
        <f t="shared" si="3"/>
        <v>823804374</v>
      </c>
      <c r="I19" s="21">
        <f t="shared" si="3"/>
        <v>607010028</v>
      </c>
      <c r="J19" s="21">
        <f t="shared" si="3"/>
        <v>2120294027</v>
      </c>
      <c r="K19" s="21">
        <f t="shared" si="3"/>
        <v>580444583</v>
      </c>
      <c r="L19" s="21">
        <f t="shared" si="3"/>
        <v>554557456</v>
      </c>
      <c r="M19" s="21">
        <f t="shared" si="3"/>
        <v>785148812</v>
      </c>
      <c r="N19" s="21">
        <f t="shared" si="3"/>
        <v>1920150851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4040444878</v>
      </c>
      <c r="X19" s="21">
        <f t="shared" si="3"/>
        <v>4253252202</v>
      </c>
      <c r="Y19" s="21">
        <f t="shared" si="3"/>
        <v>-212807324</v>
      </c>
      <c r="Z19" s="4">
        <f>+IF(X19&lt;&gt;0,+(Y19/X19)*100,0)</f>
        <v>-5.003402429320602</v>
      </c>
      <c r="AA19" s="19">
        <f>SUM(AA20:AA23)</f>
        <v>8835449835</v>
      </c>
    </row>
    <row r="20" spans="1:27" ht="12.75">
      <c r="A20" s="5" t="s">
        <v>47</v>
      </c>
      <c r="B20" s="3"/>
      <c r="C20" s="22">
        <v>3983024182</v>
      </c>
      <c r="D20" s="22"/>
      <c r="E20" s="23">
        <v>4947664125</v>
      </c>
      <c r="F20" s="24">
        <v>4947664125</v>
      </c>
      <c r="G20" s="24">
        <v>394005284</v>
      </c>
      <c r="H20" s="24">
        <v>442575264</v>
      </c>
      <c r="I20" s="24">
        <v>383406591</v>
      </c>
      <c r="J20" s="24">
        <v>1219987139</v>
      </c>
      <c r="K20" s="24">
        <v>328910086</v>
      </c>
      <c r="L20" s="24">
        <v>315844673</v>
      </c>
      <c r="M20" s="24">
        <v>411498768</v>
      </c>
      <c r="N20" s="24">
        <v>1056253527</v>
      </c>
      <c r="O20" s="24"/>
      <c r="P20" s="24"/>
      <c r="Q20" s="24"/>
      <c r="R20" s="24"/>
      <c r="S20" s="24"/>
      <c r="T20" s="24"/>
      <c r="U20" s="24"/>
      <c r="V20" s="24"/>
      <c r="W20" s="24">
        <v>2276240666</v>
      </c>
      <c r="X20" s="24">
        <v>2405013122</v>
      </c>
      <c r="Y20" s="24">
        <v>-128772456</v>
      </c>
      <c r="Z20" s="6">
        <v>-5.35</v>
      </c>
      <c r="AA20" s="22">
        <v>4947664125</v>
      </c>
    </row>
    <row r="21" spans="1:27" ht="12.75">
      <c r="A21" s="5" t="s">
        <v>48</v>
      </c>
      <c r="B21" s="3"/>
      <c r="C21" s="22">
        <v>2158968810</v>
      </c>
      <c r="D21" s="22"/>
      <c r="E21" s="23">
        <v>2337388010</v>
      </c>
      <c r="F21" s="24">
        <v>2337388010</v>
      </c>
      <c r="G21" s="24">
        <v>170803281</v>
      </c>
      <c r="H21" s="24">
        <v>198591206</v>
      </c>
      <c r="I21" s="24">
        <v>133008738</v>
      </c>
      <c r="J21" s="24">
        <v>502403225</v>
      </c>
      <c r="K21" s="24">
        <v>157805997</v>
      </c>
      <c r="L21" s="24">
        <v>156537535</v>
      </c>
      <c r="M21" s="24">
        <v>213262111</v>
      </c>
      <c r="N21" s="24">
        <v>527605643</v>
      </c>
      <c r="O21" s="24"/>
      <c r="P21" s="24"/>
      <c r="Q21" s="24"/>
      <c r="R21" s="24"/>
      <c r="S21" s="24"/>
      <c r="T21" s="24"/>
      <c r="U21" s="24"/>
      <c r="V21" s="24"/>
      <c r="W21" s="24">
        <v>1030008868</v>
      </c>
      <c r="X21" s="24">
        <v>1070114784</v>
      </c>
      <c r="Y21" s="24">
        <v>-40105916</v>
      </c>
      <c r="Z21" s="6">
        <v>-3.75</v>
      </c>
      <c r="AA21" s="22">
        <v>2337388010</v>
      </c>
    </row>
    <row r="22" spans="1:27" ht="12.75">
      <c r="A22" s="5" t="s">
        <v>49</v>
      </c>
      <c r="B22" s="3"/>
      <c r="C22" s="25">
        <v>603002172</v>
      </c>
      <c r="D22" s="25"/>
      <c r="E22" s="26">
        <v>817077670</v>
      </c>
      <c r="F22" s="27">
        <v>817077670</v>
      </c>
      <c r="G22" s="27">
        <v>54766032</v>
      </c>
      <c r="H22" s="27">
        <v>94326769</v>
      </c>
      <c r="I22" s="27">
        <v>40027202</v>
      </c>
      <c r="J22" s="27">
        <v>189120003</v>
      </c>
      <c r="K22" s="27">
        <v>41001215</v>
      </c>
      <c r="L22" s="27">
        <v>30966807</v>
      </c>
      <c r="M22" s="27">
        <v>75818854</v>
      </c>
      <c r="N22" s="27">
        <v>147786876</v>
      </c>
      <c r="O22" s="27"/>
      <c r="P22" s="27"/>
      <c r="Q22" s="27"/>
      <c r="R22" s="27"/>
      <c r="S22" s="27"/>
      <c r="T22" s="27"/>
      <c r="U22" s="27"/>
      <c r="V22" s="27"/>
      <c r="W22" s="27">
        <v>336906879</v>
      </c>
      <c r="X22" s="27">
        <v>393812522</v>
      </c>
      <c r="Y22" s="27">
        <v>-56905643</v>
      </c>
      <c r="Z22" s="7">
        <v>-14.45</v>
      </c>
      <c r="AA22" s="25">
        <v>817077670</v>
      </c>
    </row>
    <row r="23" spans="1:27" ht="12.75">
      <c r="A23" s="5" t="s">
        <v>50</v>
      </c>
      <c r="B23" s="3"/>
      <c r="C23" s="22">
        <v>526188356</v>
      </c>
      <c r="D23" s="22"/>
      <c r="E23" s="23">
        <v>733320030</v>
      </c>
      <c r="F23" s="24">
        <v>733320030</v>
      </c>
      <c r="G23" s="24">
        <v>69905028</v>
      </c>
      <c r="H23" s="24">
        <v>88311135</v>
      </c>
      <c r="I23" s="24">
        <v>50567497</v>
      </c>
      <c r="J23" s="24">
        <v>208783660</v>
      </c>
      <c r="K23" s="24">
        <v>52727285</v>
      </c>
      <c r="L23" s="24">
        <v>51208441</v>
      </c>
      <c r="M23" s="24">
        <v>84569079</v>
      </c>
      <c r="N23" s="24">
        <v>188504805</v>
      </c>
      <c r="O23" s="24"/>
      <c r="P23" s="24"/>
      <c r="Q23" s="24"/>
      <c r="R23" s="24"/>
      <c r="S23" s="24"/>
      <c r="T23" s="24"/>
      <c r="U23" s="24"/>
      <c r="V23" s="24"/>
      <c r="W23" s="24">
        <v>397288465</v>
      </c>
      <c r="X23" s="24">
        <v>384311774</v>
      </c>
      <c r="Y23" s="24">
        <v>12976691</v>
      </c>
      <c r="Z23" s="6">
        <v>3.38</v>
      </c>
      <c r="AA23" s="22">
        <v>733320030</v>
      </c>
    </row>
    <row r="24" spans="1:27" ht="12.75">
      <c r="A24" s="2" t="s">
        <v>51</v>
      </c>
      <c r="B24" s="8" t="s">
        <v>52</v>
      </c>
      <c r="C24" s="19">
        <v>24572054</v>
      </c>
      <c r="D24" s="19"/>
      <c r="E24" s="20">
        <v>54528989</v>
      </c>
      <c r="F24" s="21">
        <v>54528989</v>
      </c>
      <c r="G24" s="21">
        <v>1605572</v>
      </c>
      <c r="H24" s="21">
        <v>9789</v>
      </c>
      <c r="I24" s="21">
        <v>518088</v>
      </c>
      <c r="J24" s="21">
        <v>2133449</v>
      </c>
      <c r="K24" s="21">
        <v>715767</v>
      </c>
      <c r="L24" s="21">
        <v>642983</v>
      </c>
      <c r="M24" s="21">
        <v>479303</v>
      </c>
      <c r="N24" s="21">
        <v>1838053</v>
      </c>
      <c r="O24" s="21"/>
      <c r="P24" s="21"/>
      <c r="Q24" s="21"/>
      <c r="R24" s="21"/>
      <c r="S24" s="21"/>
      <c r="T24" s="21"/>
      <c r="U24" s="21"/>
      <c r="V24" s="21"/>
      <c r="W24" s="21">
        <v>3971502</v>
      </c>
      <c r="X24" s="21">
        <v>245524011</v>
      </c>
      <c r="Y24" s="21">
        <v>-241552509</v>
      </c>
      <c r="Z24" s="4">
        <v>-98.38</v>
      </c>
      <c r="AA24" s="19">
        <v>54528989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18187390492</v>
      </c>
      <c r="D25" s="44">
        <f>+D5+D9+D15+D19+D24</f>
        <v>0</v>
      </c>
      <c r="E25" s="45">
        <f t="shared" si="4"/>
        <v>20254080579</v>
      </c>
      <c r="F25" s="46">
        <f t="shared" si="4"/>
        <v>20254080579</v>
      </c>
      <c r="G25" s="46">
        <f t="shared" si="4"/>
        <v>2975135623</v>
      </c>
      <c r="H25" s="46">
        <f t="shared" si="4"/>
        <v>1543815624</v>
      </c>
      <c r="I25" s="46">
        <f t="shared" si="4"/>
        <v>1035376432</v>
      </c>
      <c r="J25" s="46">
        <f t="shared" si="4"/>
        <v>5554327679</v>
      </c>
      <c r="K25" s="46">
        <f t="shared" si="4"/>
        <v>994001605</v>
      </c>
      <c r="L25" s="46">
        <f t="shared" si="4"/>
        <v>1079643122</v>
      </c>
      <c r="M25" s="46">
        <f t="shared" si="4"/>
        <v>2840418923</v>
      </c>
      <c r="N25" s="46">
        <f t="shared" si="4"/>
        <v>4914063650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10468391329</v>
      </c>
      <c r="X25" s="46">
        <f t="shared" si="4"/>
        <v>9458172422</v>
      </c>
      <c r="Y25" s="46">
        <f t="shared" si="4"/>
        <v>1010218907</v>
      </c>
      <c r="Z25" s="47">
        <f>+IF(X25&lt;&gt;0,+(Y25/X25)*100,0)</f>
        <v>10.680910242767405</v>
      </c>
      <c r="AA25" s="44">
        <f>+AA5+AA9+AA15+AA19+AA24</f>
        <v>20254080579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9175188147</v>
      </c>
      <c r="D28" s="19">
        <f>SUM(D29:D31)</f>
        <v>0</v>
      </c>
      <c r="E28" s="20">
        <f t="shared" si="5"/>
        <v>5720766899</v>
      </c>
      <c r="F28" s="21">
        <f t="shared" si="5"/>
        <v>5721036899</v>
      </c>
      <c r="G28" s="21">
        <f t="shared" si="5"/>
        <v>409165283</v>
      </c>
      <c r="H28" s="21">
        <f t="shared" si="5"/>
        <v>558198526</v>
      </c>
      <c r="I28" s="21">
        <f t="shared" si="5"/>
        <v>556247499</v>
      </c>
      <c r="J28" s="21">
        <f t="shared" si="5"/>
        <v>1523611308</v>
      </c>
      <c r="K28" s="21">
        <f t="shared" si="5"/>
        <v>498719624</v>
      </c>
      <c r="L28" s="21">
        <f t="shared" si="5"/>
        <v>544856774</v>
      </c>
      <c r="M28" s="21">
        <f t="shared" si="5"/>
        <v>540609048</v>
      </c>
      <c r="N28" s="21">
        <f t="shared" si="5"/>
        <v>1584185446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3107796754</v>
      </c>
      <c r="X28" s="21">
        <f t="shared" si="5"/>
        <v>2738018049</v>
      </c>
      <c r="Y28" s="21">
        <f t="shared" si="5"/>
        <v>369778705</v>
      </c>
      <c r="Z28" s="4">
        <f>+IF(X28&lt;&gt;0,+(Y28/X28)*100,0)</f>
        <v>13.505342126398817</v>
      </c>
      <c r="AA28" s="19">
        <f>SUM(AA29:AA31)</f>
        <v>5721036899</v>
      </c>
    </row>
    <row r="29" spans="1:27" ht="12.75">
      <c r="A29" s="5" t="s">
        <v>33</v>
      </c>
      <c r="B29" s="3"/>
      <c r="C29" s="22">
        <v>4075597368</v>
      </c>
      <c r="D29" s="22"/>
      <c r="E29" s="23">
        <v>1383654100</v>
      </c>
      <c r="F29" s="24">
        <v>1383654100</v>
      </c>
      <c r="G29" s="24">
        <v>64326309</v>
      </c>
      <c r="H29" s="24">
        <v>56996987</v>
      </c>
      <c r="I29" s="24">
        <v>80992803</v>
      </c>
      <c r="J29" s="24">
        <v>202316099</v>
      </c>
      <c r="K29" s="24">
        <v>102595048</v>
      </c>
      <c r="L29" s="24">
        <v>76623872</v>
      </c>
      <c r="M29" s="24">
        <v>73455724</v>
      </c>
      <c r="N29" s="24">
        <v>252674644</v>
      </c>
      <c r="O29" s="24"/>
      <c r="P29" s="24"/>
      <c r="Q29" s="24"/>
      <c r="R29" s="24"/>
      <c r="S29" s="24"/>
      <c r="T29" s="24"/>
      <c r="U29" s="24"/>
      <c r="V29" s="24"/>
      <c r="W29" s="24">
        <v>454990743</v>
      </c>
      <c r="X29" s="24">
        <v>679814900</v>
      </c>
      <c r="Y29" s="24">
        <v>-224824157</v>
      </c>
      <c r="Z29" s="6">
        <v>-33.07</v>
      </c>
      <c r="AA29" s="22">
        <v>1383654100</v>
      </c>
    </row>
    <row r="30" spans="1:27" ht="12.75">
      <c r="A30" s="5" t="s">
        <v>34</v>
      </c>
      <c r="B30" s="3"/>
      <c r="C30" s="25">
        <v>3726967220</v>
      </c>
      <c r="D30" s="25"/>
      <c r="E30" s="26">
        <v>4280816782</v>
      </c>
      <c r="F30" s="27">
        <v>4281086782</v>
      </c>
      <c r="G30" s="27">
        <v>265086050</v>
      </c>
      <c r="H30" s="27">
        <v>395537364</v>
      </c>
      <c r="I30" s="27">
        <v>371510841</v>
      </c>
      <c r="J30" s="27">
        <v>1032134255</v>
      </c>
      <c r="K30" s="27">
        <v>309797992</v>
      </c>
      <c r="L30" s="27">
        <v>345340311</v>
      </c>
      <c r="M30" s="27">
        <v>293132353</v>
      </c>
      <c r="N30" s="27">
        <v>948270656</v>
      </c>
      <c r="O30" s="27"/>
      <c r="P30" s="27"/>
      <c r="Q30" s="27"/>
      <c r="R30" s="27"/>
      <c r="S30" s="27"/>
      <c r="T30" s="27"/>
      <c r="U30" s="27"/>
      <c r="V30" s="27"/>
      <c r="W30" s="27">
        <v>1980404911</v>
      </c>
      <c r="X30" s="27">
        <v>2034961249</v>
      </c>
      <c r="Y30" s="27">
        <v>-54556338</v>
      </c>
      <c r="Z30" s="7">
        <v>-2.68</v>
      </c>
      <c r="AA30" s="25">
        <v>4281086782</v>
      </c>
    </row>
    <row r="31" spans="1:27" ht="12.75">
      <c r="A31" s="5" t="s">
        <v>35</v>
      </c>
      <c r="B31" s="3"/>
      <c r="C31" s="22">
        <v>1372623559</v>
      </c>
      <c r="D31" s="22"/>
      <c r="E31" s="23">
        <v>56296017</v>
      </c>
      <c r="F31" s="24">
        <v>56296017</v>
      </c>
      <c r="G31" s="24">
        <v>79752924</v>
      </c>
      <c r="H31" s="24">
        <v>105664175</v>
      </c>
      <c r="I31" s="24">
        <v>103743855</v>
      </c>
      <c r="J31" s="24">
        <v>289160954</v>
      </c>
      <c r="K31" s="24">
        <v>86326584</v>
      </c>
      <c r="L31" s="24">
        <v>122892591</v>
      </c>
      <c r="M31" s="24">
        <v>174020971</v>
      </c>
      <c r="N31" s="24">
        <v>383240146</v>
      </c>
      <c r="O31" s="24"/>
      <c r="P31" s="24"/>
      <c r="Q31" s="24"/>
      <c r="R31" s="24"/>
      <c r="S31" s="24"/>
      <c r="T31" s="24"/>
      <c r="U31" s="24"/>
      <c r="V31" s="24"/>
      <c r="W31" s="24">
        <v>672401100</v>
      </c>
      <c r="X31" s="24">
        <v>23241900</v>
      </c>
      <c r="Y31" s="24">
        <v>649159200</v>
      </c>
      <c r="Z31" s="6">
        <v>2793.06</v>
      </c>
      <c r="AA31" s="22">
        <v>56296017</v>
      </c>
    </row>
    <row r="32" spans="1:27" ht="12.75">
      <c r="A32" s="2" t="s">
        <v>36</v>
      </c>
      <c r="B32" s="3"/>
      <c r="C32" s="19">
        <f aca="true" t="shared" si="6" ref="C32:Y32">SUM(C33:C37)</f>
        <v>1228159598</v>
      </c>
      <c r="D32" s="19">
        <f>SUM(D33:D37)</f>
        <v>0</v>
      </c>
      <c r="E32" s="20">
        <f t="shared" si="6"/>
        <v>1603996219</v>
      </c>
      <c r="F32" s="21">
        <f t="shared" si="6"/>
        <v>1604599899</v>
      </c>
      <c r="G32" s="21">
        <f t="shared" si="6"/>
        <v>58660450</v>
      </c>
      <c r="H32" s="21">
        <f t="shared" si="6"/>
        <v>92899790</v>
      </c>
      <c r="I32" s="21">
        <f t="shared" si="6"/>
        <v>88710118</v>
      </c>
      <c r="J32" s="21">
        <f t="shared" si="6"/>
        <v>240270358</v>
      </c>
      <c r="K32" s="21">
        <f t="shared" si="6"/>
        <v>95227853</v>
      </c>
      <c r="L32" s="21">
        <f t="shared" si="6"/>
        <v>104033152</v>
      </c>
      <c r="M32" s="21">
        <f t="shared" si="6"/>
        <v>104881598</v>
      </c>
      <c r="N32" s="21">
        <f t="shared" si="6"/>
        <v>304142603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544412961</v>
      </c>
      <c r="X32" s="21">
        <f t="shared" si="6"/>
        <v>754500729</v>
      </c>
      <c r="Y32" s="21">
        <f t="shared" si="6"/>
        <v>-210087768</v>
      </c>
      <c r="Z32" s="4">
        <f>+IF(X32&lt;&gt;0,+(Y32/X32)*100,0)</f>
        <v>-27.844607688907878</v>
      </c>
      <c r="AA32" s="19">
        <f>SUM(AA33:AA37)</f>
        <v>1604599899</v>
      </c>
    </row>
    <row r="33" spans="1:27" ht="12.75">
      <c r="A33" s="5" t="s">
        <v>37</v>
      </c>
      <c r="B33" s="3"/>
      <c r="C33" s="22">
        <v>479943927</v>
      </c>
      <c r="D33" s="22"/>
      <c r="E33" s="23">
        <v>653571133</v>
      </c>
      <c r="F33" s="24">
        <v>653571133</v>
      </c>
      <c r="G33" s="24">
        <v>18674558</v>
      </c>
      <c r="H33" s="24">
        <v>31213976</v>
      </c>
      <c r="I33" s="24">
        <v>30533545</v>
      </c>
      <c r="J33" s="24">
        <v>80422079</v>
      </c>
      <c r="K33" s="24">
        <v>33772981</v>
      </c>
      <c r="L33" s="24">
        <v>32671564</v>
      </c>
      <c r="M33" s="24">
        <v>32221586</v>
      </c>
      <c r="N33" s="24">
        <v>98666131</v>
      </c>
      <c r="O33" s="24"/>
      <c r="P33" s="24"/>
      <c r="Q33" s="24"/>
      <c r="R33" s="24"/>
      <c r="S33" s="24"/>
      <c r="T33" s="24"/>
      <c r="U33" s="24"/>
      <c r="V33" s="24"/>
      <c r="W33" s="24">
        <v>179088210</v>
      </c>
      <c r="X33" s="24">
        <v>314416200</v>
      </c>
      <c r="Y33" s="24">
        <v>-135327990</v>
      </c>
      <c r="Z33" s="6">
        <v>-43.04</v>
      </c>
      <c r="AA33" s="22">
        <v>653571133</v>
      </c>
    </row>
    <row r="34" spans="1:27" ht="12.75">
      <c r="A34" s="5" t="s">
        <v>38</v>
      </c>
      <c r="B34" s="3"/>
      <c r="C34" s="22">
        <v>262517132</v>
      </c>
      <c r="D34" s="22"/>
      <c r="E34" s="23">
        <v>391380458</v>
      </c>
      <c r="F34" s="24">
        <v>391380458</v>
      </c>
      <c r="G34" s="24">
        <v>10995995</v>
      </c>
      <c r="H34" s="24">
        <v>21713845</v>
      </c>
      <c r="I34" s="24">
        <v>15814312</v>
      </c>
      <c r="J34" s="24">
        <v>48524152</v>
      </c>
      <c r="K34" s="24">
        <v>21724971</v>
      </c>
      <c r="L34" s="24">
        <v>20791035</v>
      </c>
      <c r="M34" s="24">
        <v>26863732</v>
      </c>
      <c r="N34" s="24">
        <v>69379738</v>
      </c>
      <c r="O34" s="24"/>
      <c r="P34" s="24"/>
      <c r="Q34" s="24"/>
      <c r="R34" s="24"/>
      <c r="S34" s="24"/>
      <c r="T34" s="24"/>
      <c r="U34" s="24"/>
      <c r="V34" s="24"/>
      <c r="W34" s="24">
        <v>117903890</v>
      </c>
      <c r="X34" s="24">
        <v>136352951</v>
      </c>
      <c r="Y34" s="24">
        <v>-18449061</v>
      </c>
      <c r="Z34" s="6">
        <v>-13.53</v>
      </c>
      <c r="AA34" s="22">
        <v>391380458</v>
      </c>
    </row>
    <row r="35" spans="1:27" ht="12.75">
      <c r="A35" s="5" t="s">
        <v>39</v>
      </c>
      <c r="B35" s="3"/>
      <c r="C35" s="22">
        <v>387264103</v>
      </c>
      <c r="D35" s="22"/>
      <c r="E35" s="23">
        <v>390662426</v>
      </c>
      <c r="F35" s="24">
        <v>390662426</v>
      </c>
      <c r="G35" s="24">
        <v>20799892</v>
      </c>
      <c r="H35" s="24">
        <v>31130387</v>
      </c>
      <c r="I35" s="24">
        <v>32881641</v>
      </c>
      <c r="J35" s="24">
        <v>84811920</v>
      </c>
      <c r="K35" s="24">
        <v>30435235</v>
      </c>
      <c r="L35" s="24">
        <v>41015555</v>
      </c>
      <c r="M35" s="24">
        <v>35741035</v>
      </c>
      <c r="N35" s="24">
        <v>107191825</v>
      </c>
      <c r="O35" s="24"/>
      <c r="P35" s="24"/>
      <c r="Q35" s="24"/>
      <c r="R35" s="24"/>
      <c r="S35" s="24"/>
      <c r="T35" s="24"/>
      <c r="U35" s="24"/>
      <c r="V35" s="24"/>
      <c r="W35" s="24">
        <v>192003745</v>
      </c>
      <c r="X35" s="24">
        <v>220368661</v>
      </c>
      <c r="Y35" s="24">
        <v>-28364916</v>
      </c>
      <c r="Z35" s="6">
        <v>-12.87</v>
      </c>
      <c r="AA35" s="22">
        <v>390662426</v>
      </c>
    </row>
    <row r="36" spans="1:27" ht="12.75">
      <c r="A36" s="5" t="s">
        <v>40</v>
      </c>
      <c r="B36" s="3"/>
      <c r="C36" s="22">
        <v>40890299</v>
      </c>
      <c r="D36" s="22"/>
      <c r="E36" s="23">
        <v>60447751</v>
      </c>
      <c r="F36" s="24">
        <v>60447751</v>
      </c>
      <c r="G36" s="24">
        <v>2012009</v>
      </c>
      <c r="H36" s="24">
        <v>2416593</v>
      </c>
      <c r="I36" s="24">
        <v>2165958</v>
      </c>
      <c r="J36" s="24">
        <v>6594560</v>
      </c>
      <c r="K36" s="24">
        <v>2446767</v>
      </c>
      <c r="L36" s="24">
        <v>1877735</v>
      </c>
      <c r="M36" s="24">
        <v>2320044</v>
      </c>
      <c r="N36" s="24">
        <v>6644546</v>
      </c>
      <c r="O36" s="24"/>
      <c r="P36" s="24"/>
      <c r="Q36" s="24"/>
      <c r="R36" s="24"/>
      <c r="S36" s="24"/>
      <c r="T36" s="24"/>
      <c r="U36" s="24"/>
      <c r="V36" s="24"/>
      <c r="W36" s="24">
        <v>13239106</v>
      </c>
      <c r="X36" s="24">
        <v>30608303</v>
      </c>
      <c r="Y36" s="24">
        <v>-17369197</v>
      </c>
      <c r="Z36" s="6">
        <v>-56.75</v>
      </c>
      <c r="AA36" s="22">
        <v>60447751</v>
      </c>
    </row>
    <row r="37" spans="1:27" ht="12.75">
      <c r="A37" s="5" t="s">
        <v>41</v>
      </c>
      <c r="B37" s="3"/>
      <c r="C37" s="25">
        <v>57544137</v>
      </c>
      <c r="D37" s="25"/>
      <c r="E37" s="26">
        <v>107934451</v>
      </c>
      <c r="F37" s="27">
        <v>108538131</v>
      </c>
      <c r="G37" s="27">
        <v>6177996</v>
      </c>
      <c r="H37" s="27">
        <v>6424989</v>
      </c>
      <c r="I37" s="27">
        <v>7314662</v>
      </c>
      <c r="J37" s="27">
        <v>19917647</v>
      </c>
      <c r="K37" s="27">
        <v>6847899</v>
      </c>
      <c r="L37" s="27">
        <v>7677263</v>
      </c>
      <c r="M37" s="27">
        <v>7735201</v>
      </c>
      <c r="N37" s="27">
        <v>22260363</v>
      </c>
      <c r="O37" s="27"/>
      <c r="P37" s="27"/>
      <c r="Q37" s="27"/>
      <c r="R37" s="27"/>
      <c r="S37" s="27"/>
      <c r="T37" s="27"/>
      <c r="U37" s="27"/>
      <c r="V37" s="27"/>
      <c r="W37" s="27">
        <v>42178010</v>
      </c>
      <c r="X37" s="27">
        <v>52754614</v>
      </c>
      <c r="Y37" s="27">
        <v>-10576604</v>
      </c>
      <c r="Z37" s="7">
        <v>-20.05</v>
      </c>
      <c r="AA37" s="25">
        <v>108538131</v>
      </c>
    </row>
    <row r="38" spans="1:27" ht="12.75">
      <c r="A38" s="2" t="s">
        <v>42</v>
      </c>
      <c r="B38" s="8"/>
      <c r="C38" s="19">
        <f aca="true" t="shared" si="7" ref="C38:Y38">SUM(C39:C41)</f>
        <v>1664417413</v>
      </c>
      <c r="D38" s="19">
        <f>SUM(D39:D41)</f>
        <v>0</v>
      </c>
      <c r="E38" s="20">
        <f t="shared" si="7"/>
        <v>2476301252</v>
      </c>
      <c r="F38" s="21">
        <f t="shared" si="7"/>
        <v>2478289359</v>
      </c>
      <c r="G38" s="21">
        <f t="shared" si="7"/>
        <v>55534668</v>
      </c>
      <c r="H38" s="21">
        <f t="shared" si="7"/>
        <v>85848384</v>
      </c>
      <c r="I38" s="21">
        <f t="shared" si="7"/>
        <v>106580597</v>
      </c>
      <c r="J38" s="21">
        <f t="shared" si="7"/>
        <v>247963649</v>
      </c>
      <c r="K38" s="21">
        <f t="shared" si="7"/>
        <v>104751055</v>
      </c>
      <c r="L38" s="21">
        <f t="shared" si="7"/>
        <v>106596409</v>
      </c>
      <c r="M38" s="21">
        <f t="shared" si="7"/>
        <v>128161178</v>
      </c>
      <c r="N38" s="21">
        <f t="shared" si="7"/>
        <v>339508642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587472291</v>
      </c>
      <c r="X38" s="21">
        <f t="shared" si="7"/>
        <v>1122743943</v>
      </c>
      <c r="Y38" s="21">
        <f t="shared" si="7"/>
        <v>-535271652</v>
      </c>
      <c r="Z38" s="4">
        <f>+IF(X38&lt;&gt;0,+(Y38/X38)*100,0)</f>
        <v>-47.67530970327399</v>
      </c>
      <c r="AA38" s="19">
        <f>SUM(AA39:AA41)</f>
        <v>2478289359</v>
      </c>
    </row>
    <row r="39" spans="1:27" ht="12.75">
      <c r="A39" s="5" t="s">
        <v>43</v>
      </c>
      <c r="B39" s="3"/>
      <c r="C39" s="22">
        <v>871054741</v>
      </c>
      <c r="D39" s="22"/>
      <c r="E39" s="23">
        <v>1067548685</v>
      </c>
      <c r="F39" s="24">
        <v>1069349792</v>
      </c>
      <c r="G39" s="24">
        <v>27020463</v>
      </c>
      <c r="H39" s="24">
        <v>37532663</v>
      </c>
      <c r="I39" s="24">
        <v>48324340</v>
      </c>
      <c r="J39" s="24">
        <v>112877466</v>
      </c>
      <c r="K39" s="24">
        <v>44195679</v>
      </c>
      <c r="L39" s="24">
        <v>36391415</v>
      </c>
      <c r="M39" s="24">
        <v>66518581</v>
      </c>
      <c r="N39" s="24">
        <v>147105675</v>
      </c>
      <c r="O39" s="24"/>
      <c r="P39" s="24"/>
      <c r="Q39" s="24"/>
      <c r="R39" s="24"/>
      <c r="S39" s="24"/>
      <c r="T39" s="24"/>
      <c r="U39" s="24"/>
      <c r="V39" s="24"/>
      <c r="W39" s="24">
        <v>259983141</v>
      </c>
      <c r="X39" s="24">
        <v>496212718</v>
      </c>
      <c r="Y39" s="24">
        <v>-236229577</v>
      </c>
      <c r="Z39" s="6">
        <v>-47.61</v>
      </c>
      <c r="AA39" s="22">
        <v>1069349792</v>
      </c>
    </row>
    <row r="40" spans="1:27" ht="12.75">
      <c r="A40" s="5" t="s">
        <v>44</v>
      </c>
      <c r="B40" s="3"/>
      <c r="C40" s="22">
        <v>716113792</v>
      </c>
      <c r="D40" s="22"/>
      <c r="E40" s="23">
        <v>1357864460</v>
      </c>
      <c r="F40" s="24">
        <v>1357864460</v>
      </c>
      <c r="G40" s="24">
        <v>28108045</v>
      </c>
      <c r="H40" s="24">
        <v>47554865</v>
      </c>
      <c r="I40" s="24">
        <v>56335883</v>
      </c>
      <c r="J40" s="24">
        <v>131998793</v>
      </c>
      <c r="K40" s="24">
        <v>56531224</v>
      </c>
      <c r="L40" s="24">
        <v>64322132</v>
      </c>
      <c r="M40" s="24">
        <v>60373801</v>
      </c>
      <c r="N40" s="24">
        <v>181227157</v>
      </c>
      <c r="O40" s="24"/>
      <c r="P40" s="24"/>
      <c r="Q40" s="24"/>
      <c r="R40" s="24"/>
      <c r="S40" s="24"/>
      <c r="T40" s="24"/>
      <c r="U40" s="24"/>
      <c r="V40" s="24"/>
      <c r="W40" s="24">
        <v>313225950</v>
      </c>
      <c r="X40" s="24">
        <v>601101717</v>
      </c>
      <c r="Y40" s="24">
        <v>-287875767</v>
      </c>
      <c r="Z40" s="6">
        <v>-47.89</v>
      </c>
      <c r="AA40" s="22">
        <v>1357864460</v>
      </c>
    </row>
    <row r="41" spans="1:27" ht="12.75">
      <c r="A41" s="5" t="s">
        <v>45</v>
      </c>
      <c r="B41" s="3"/>
      <c r="C41" s="22">
        <v>77248880</v>
      </c>
      <c r="D41" s="22"/>
      <c r="E41" s="23">
        <v>50888107</v>
      </c>
      <c r="F41" s="24">
        <v>51075107</v>
      </c>
      <c r="G41" s="24">
        <v>406160</v>
      </c>
      <c r="H41" s="24">
        <v>760856</v>
      </c>
      <c r="I41" s="24">
        <v>1920374</v>
      </c>
      <c r="J41" s="24">
        <v>3087390</v>
      </c>
      <c r="K41" s="24">
        <v>4024152</v>
      </c>
      <c r="L41" s="24">
        <v>5882862</v>
      </c>
      <c r="M41" s="24">
        <v>1268796</v>
      </c>
      <c r="N41" s="24">
        <v>11175810</v>
      </c>
      <c r="O41" s="24"/>
      <c r="P41" s="24"/>
      <c r="Q41" s="24"/>
      <c r="R41" s="24"/>
      <c r="S41" s="24"/>
      <c r="T41" s="24"/>
      <c r="U41" s="24"/>
      <c r="V41" s="24"/>
      <c r="W41" s="24">
        <v>14263200</v>
      </c>
      <c r="X41" s="24">
        <v>25429508</v>
      </c>
      <c r="Y41" s="24">
        <v>-11166308</v>
      </c>
      <c r="Z41" s="6">
        <v>-43.91</v>
      </c>
      <c r="AA41" s="22">
        <v>51075107</v>
      </c>
    </row>
    <row r="42" spans="1:27" ht="12.75">
      <c r="A42" s="2" t="s">
        <v>46</v>
      </c>
      <c r="B42" s="8"/>
      <c r="C42" s="19">
        <f aca="true" t="shared" si="8" ref="C42:Y42">SUM(C43:C46)</f>
        <v>6221718573</v>
      </c>
      <c r="D42" s="19">
        <f>SUM(D43:D46)</f>
        <v>0</v>
      </c>
      <c r="E42" s="20">
        <f t="shared" si="8"/>
        <v>9271271552</v>
      </c>
      <c r="F42" s="21">
        <f t="shared" si="8"/>
        <v>9271271552</v>
      </c>
      <c r="G42" s="21">
        <f t="shared" si="8"/>
        <v>240025194</v>
      </c>
      <c r="H42" s="21">
        <f t="shared" si="8"/>
        <v>421377774</v>
      </c>
      <c r="I42" s="21">
        <f t="shared" si="8"/>
        <v>720634526</v>
      </c>
      <c r="J42" s="21">
        <f t="shared" si="8"/>
        <v>1382037494</v>
      </c>
      <c r="K42" s="21">
        <f t="shared" si="8"/>
        <v>693491597</v>
      </c>
      <c r="L42" s="21">
        <f t="shared" si="8"/>
        <v>630615361</v>
      </c>
      <c r="M42" s="21">
        <f t="shared" si="8"/>
        <v>473407413</v>
      </c>
      <c r="N42" s="21">
        <f t="shared" si="8"/>
        <v>1797514371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3179551865</v>
      </c>
      <c r="X42" s="21">
        <f t="shared" si="8"/>
        <v>4431767653</v>
      </c>
      <c r="Y42" s="21">
        <f t="shared" si="8"/>
        <v>-1252215788</v>
      </c>
      <c r="Z42" s="4">
        <f>+IF(X42&lt;&gt;0,+(Y42/X42)*100,0)</f>
        <v>-28.255447623756552</v>
      </c>
      <c r="AA42" s="19">
        <f>SUM(AA43:AA46)</f>
        <v>9271271552</v>
      </c>
    </row>
    <row r="43" spans="1:27" ht="12.75">
      <c r="A43" s="5" t="s">
        <v>47</v>
      </c>
      <c r="B43" s="3"/>
      <c r="C43" s="22">
        <v>3221787724</v>
      </c>
      <c r="D43" s="22"/>
      <c r="E43" s="23">
        <v>5155526110</v>
      </c>
      <c r="F43" s="24">
        <v>5155526110</v>
      </c>
      <c r="G43" s="24">
        <v>129482709</v>
      </c>
      <c r="H43" s="24">
        <v>248857563</v>
      </c>
      <c r="I43" s="24">
        <v>527232492</v>
      </c>
      <c r="J43" s="24">
        <v>905572764</v>
      </c>
      <c r="K43" s="24">
        <v>465419143</v>
      </c>
      <c r="L43" s="24">
        <v>362664983</v>
      </c>
      <c r="M43" s="24">
        <v>237060732</v>
      </c>
      <c r="N43" s="24">
        <v>1065144858</v>
      </c>
      <c r="O43" s="24"/>
      <c r="P43" s="24"/>
      <c r="Q43" s="24"/>
      <c r="R43" s="24"/>
      <c r="S43" s="24"/>
      <c r="T43" s="24"/>
      <c r="U43" s="24"/>
      <c r="V43" s="24"/>
      <c r="W43" s="24">
        <v>1970717622</v>
      </c>
      <c r="X43" s="24">
        <v>2452337106</v>
      </c>
      <c r="Y43" s="24">
        <v>-481619484</v>
      </c>
      <c r="Z43" s="6">
        <v>-19.64</v>
      </c>
      <c r="AA43" s="22">
        <v>5155526110</v>
      </c>
    </row>
    <row r="44" spans="1:27" ht="12.75">
      <c r="A44" s="5" t="s">
        <v>48</v>
      </c>
      <c r="B44" s="3"/>
      <c r="C44" s="22">
        <v>1733051587</v>
      </c>
      <c r="D44" s="22"/>
      <c r="E44" s="23">
        <v>2484556337</v>
      </c>
      <c r="F44" s="24">
        <v>2484556337</v>
      </c>
      <c r="G44" s="24">
        <v>70543419</v>
      </c>
      <c r="H44" s="24">
        <v>124117475</v>
      </c>
      <c r="I44" s="24">
        <v>129898136</v>
      </c>
      <c r="J44" s="24">
        <v>324559030</v>
      </c>
      <c r="K44" s="24">
        <v>158250372</v>
      </c>
      <c r="L44" s="24">
        <v>193799415</v>
      </c>
      <c r="M44" s="24">
        <v>141819364</v>
      </c>
      <c r="N44" s="24">
        <v>493869151</v>
      </c>
      <c r="O44" s="24"/>
      <c r="P44" s="24"/>
      <c r="Q44" s="24"/>
      <c r="R44" s="24"/>
      <c r="S44" s="24"/>
      <c r="T44" s="24"/>
      <c r="U44" s="24"/>
      <c r="V44" s="24"/>
      <c r="W44" s="24">
        <v>818428181</v>
      </c>
      <c r="X44" s="24">
        <v>1224908323</v>
      </c>
      <c r="Y44" s="24">
        <v>-406480142</v>
      </c>
      <c r="Z44" s="6">
        <v>-33.18</v>
      </c>
      <c r="AA44" s="22">
        <v>2484556337</v>
      </c>
    </row>
    <row r="45" spans="1:27" ht="12.75">
      <c r="A45" s="5" t="s">
        <v>49</v>
      </c>
      <c r="B45" s="3"/>
      <c r="C45" s="25">
        <v>471820810</v>
      </c>
      <c r="D45" s="25"/>
      <c r="E45" s="26">
        <v>776370284</v>
      </c>
      <c r="F45" s="27">
        <v>776370284</v>
      </c>
      <c r="G45" s="27">
        <v>10951402</v>
      </c>
      <c r="H45" s="27">
        <v>14517967</v>
      </c>
      <c r="I45" s="27">
        <v>16486824</v>
      </c>
      <c r="J45" s="27">
        <v>41956193</v>
      </c>
      <c r="K45" s="27">
        <v>23814571</v>
      </c>
      <c r="L45" s="27">
        <v>19825412</v>
      </c>
      <c r="M45" s="27">
        <v>47241609</v>
      </c>
      <c r="N45" s="27">
        <v>90881592</v>
      </c>
      <c r="O45" s="27"/>
      <c r="P45" s="27"/>
      <c r="Q45" s="27"/>
      <c r="R45" s="27"/>
      <c r="S45" s="27"/>
      <c r="T45" s="27"/>
      <c r="U45" s="27"/>
      <c r="V45" s="27"/>
      <c r="W45" s="27">
        <v>132837785</v>
      </c>
      <c r="X45" s="27">
        <v>346226305</v>
      </c>
      <c r="Y45" s="27">
        <v>-213388520</v>
      </c>
      <c r="Z45" s="7">
        <v>-61.63</v>
      </c>
      <c r="AA45" s="25">
        <v>776370284</v>
      </c>
    </row>
    <row r="46" spans="1:27" ht="12.75">
      <c r="A46" s="5" t="s">
        <v>50</v>
      </c>
      <c r="B46" s="3"/>
      <c r="C46" s="22">
        <v>795058452</v>
      </c>
      <c r="D46" s="22"/>
      <c r="E46" s="23">
        <v>854818821</v>
      </c>
      <c r="F46" s="24">
        <v>854818821</v>
      </c>
      <c r="G46" s="24">
        <v>29047664</v>
      </c>
      <c r="H46" s="24">
        <v>33884769</v>
      </c>
      <c r="I46" s="24">
        <v>47017074</v>
      </c>
      <c r="J46" s="24">
        <v>109949507</v>
      </c>
      <c r="K46" s="24">
        <v>46007511</v>
      </c>
      <c r="L46" s="24">
        <v>54325551</v>
      </c>
      <c r="M46" s="24">
        <v>47285708</v>
      </c>
      <c r="N46" s="24">
        <v>147618770</v>
      </c>
      <c r="O46" s="24"/>
      <c r="P46" s="24"/>
      <c r="Q46" s="24"/>
      <c r="R46" s="24"/>
      <c r="S46" s="24"/>
      <c r="T46" s="24"/>
      <c r="U46" s="24"/>
      <c r="V46" s="24"/>
      <c r="W46" s="24">
        <v>257568277</v>
      </c>
      <c r="X46" s="24">
        <v>408295919</v>
      </c>
      <c r="Y46" s="24">
        <v>-150727642</v>
      </c>
      <c r="Z46" s="6">
        <v>-36.92</v>
      </c>
      <c r="AA46" s="22">
        <v>854818821</v>
      </c>
    </row>
    <row r="47" spans="1:27" ht="12.75">
      <c r="A47" s="2" t="s">
        <v>51</v>
      </c>
      <c r="B47" s="8" t="s">
        <v>52</v>
      </c>
      <c r="C47" s="19">
        <v>15233702</v>
      </c>
      <c r="D47" s="19"/>
      <c r="E47" s="20">
        <v>104412926</v>
      </c>
      <c r="F47" s="21">
        <v>104412926</v>
      </c>
      <c r="G47" s="21">
        <v>1125812</v>
      </c>
      <c r="H47" s="21">
        <v>2506177</v>
      </c>
      <c r="I47" s="21">
        <v>4963671</v>
      </c>
      <c r="J47" s="21">
        <v>8595660</v>
      </c>
      <c r="K47" s="21">
        <v>4662352</v>
      </c>
      <c r="L47" s="21">
        <v>4351255</v>
      </c>
      <c r="M47" s="21">
        <v>5772325</v>
      </c>
      <c r="N47" s="21">
        <v>14785932</v>
      </c>
      <c r="O47" s="21"/>
      <c r="P47" s="21"/>
      <c r="Q47" s="21"/>
      <c r="R47" s="21"/>
      <c r="S47" s="21"/>
      <c r="T47" s="21"/>
      <c r="U47" s="21"/>
      <c r="V47" s="21"/>
      <c r="W47" s="21">
        <v>23381592</v>
      </c>
      <c r="X47" s="21">
        <v>82796483</v>
      </c>
      <c r="Y47" s="21">
        <v>-59414891</v>
      </c>
      <c r="Z47" s="4">
        <v>-71.76</v>
      </c>
      <c r="AA47" s="19">
        <v>104412926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18304717433</v>
      </c>
      <c r="D48" s="44">
        <f>+D28+D32+D38+D42+D47</f>
        <v>0</v>
      </c>
      <c r="E48" s="45">
        <f t="shared" si="9"/>
        <v>19176748848</v>
      </c>
      <c r="F48" s="46">
        <f t="shared" si="9"/>
        <v>19179610635</v>
      </c>
      <c r="G48" s="46">
        <f t="shared" si="9"/>
        <v>764511407</v>
      </c>
      <c r="H48" s="46">
        <f t="shared" si="9"/>
        <v>1160830651</v>
      </c>
      <c r="I48" s="46">
        <f t="shared" si="9"/>
        <v>1477136411</v>
      </c>
      <c r="J48" s="46">
        <f t="shared" si="9"/>
        <v>3402478469</v>
      </c>
      <c r="K48" s="46">
        <f t="shared" si="9"/>
        <v>1396852481</v>
      </c>
      <c r="L48" s="46">
        <f t="shared" si="9"/>
        <v>1390452951</v>
      </c>
      <c r="M48" s="46">
        <f t="shared" si="9"/>
        <v>1252831562</v>
      </c>
      <c r="N48" s="46">
        <f t="shared" si="9"/>
        <v>4040136994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7442615463</v>
      </c>
      <c r="X48" s="46">
        <f t="shared" si="9"/>
        <v>9129826857</v>
      </c>
      <c r="Y48" s="46">
        <f t="shared" si="9"/>
        <v>-1687211394</v>
      </c>
      <c r="Z48" s="47">
        <f>+IF(X48&lt;&gt;0,+(Y48/X48)*100,0)</f>
        <v>-18.480212389859126</v>
      </c>
      <c r="AA48" s="44">
        <f>+AA28+AA32+AA38+AA42+AA47</f>
        <v>19179610635</v>
      </c>
    </row>
    <row r="49" spans="1:27" ht="12.75">
      <c r="A49" s="14" t="s">
        <v>58</v>
      </c>
      <c r="B49" s="15"/>
      <c r="C49" s="48">
        <f aca="true" t="shared" si="10" ref="C49:Y49">+C25-C48</f>
        <v>-117326941</v>
      </c>
      <c r="D49" s="48">
        <f>+D25-D48</f>
        <v>0</v>
      </c>
      <c r="E49" s="49">
        <f t="shared" si="10"/>
        <v>1077331731</v>
      </c>
      <c r="F49" s="50">
        <f t="shared" si="10"/>
        <v>1074469944</v>
      </c>
      <c r="G49" s="50">
        <f t="shared" si="10"/>
        <v>2210624216</v>
      </c>
      <c r="H49" s="50">
        <f t="shared" si="10"/>
        <v>382984973</v>
      </c>
      <c r="I49" s="50">
        <f t="shared" si="10"/>
        <v>-441759979</v>
      </c>
      <c r="J49" s="50">
        <f t="shared" si="10"/>
        <v>2151849210</v>
      </c>
      <c r="K49" s="50">
        <f t="shared" si="10"/>
        <v>-402850876</v>
      </c>
      <c r="L49" s="50">
        <f t="shared" si="10"/>
        <v>-310809829</v>
      </c>
      <c r="M49" s="50">
        <f t="shared" si="10"/>
        <v>1587587361</v>
      </c>
      <c r="N49" s="50">
        <f t="shared" si="10"/>
        <v>873926656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3025775866</v>
      </c>
      <c r="X49" s="50">
        <f>IF(F25=F48,0,X25-X48)</f>
        <v>328345565</v>
      </c>
      <c r="Y49" s="50">
        <f t="shared" si="10"/>
        <v>2697430301</v>
      </c>
      <c r="Z49" s="51">
        <f>+IF(X49&lt;&gt;0,+(Y49/X49)*100,0)</f>
        <v>821.5217711254909</v>
      </c>
      <c r="AA49" s="48">
        <f>+AA25-AA48</f>
        <v>1074469944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408371835</v>
      </c>
      <c r="D5" s="19">
        <f>SUM(D6:D8)</f>
        <v>0</v>
      </c>
      <c r="E5" s="20">
        <f t="shared" si="0"/>
        <v>365277400</v>
      </c>
      <c r="F5" s="21">
        <f t="shared" si="0"/>
        <v>365277400</v>
      </c>
      <c r="G5" s="21">
        <f t="shared" si="0"/>
        <v>93510751</v>
      </c>
      <c r="H5" s="21">
        <f t="shared" si="0"/>
        <v>9646793</v>
      </c>
      <c r="I5" s="21">
        <f t="shared" si="0"/>
        <v>7292094</v>
      </c>
      <c r="J5" s="21">
        <f t="shared" si="0"/>
        <v>110449638</v>
      </c>
      <c r="K5" s="21">
        <f t="shared" si="0"/>
        <v>26745769</v>
      </c>
      <c r="L5" s="21">
        <f t="shared" si="0"/>
        <v>7335007</v>
      </c>
      <c r="M5" s="21">
        <f t="shared" si="0"/>
        <v>72278575</v>
      </c>
      <c r="N5" s="21">
        <f t="shared" si="0"/>
        <v>106359351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216808989</v>
      </c>
      <c r="X5" s="21">
        <f t="shared" si="0"/>
        <v>182638698</v>
      </c>
      <c r="Y5" s="21">
        <f t="shared" si="0"/>
        <v>34170291</v>
      </c>
      <c r="Z5" s="4">
        <f>+IF(X5&lt;&gt;0,+(Y5/X5)*100,0)</f>
        <v>18.70922831480106</v>
      </c>
      <c r="AA5" s="19">
        <f>SUM(AA6:AA8)</f>
        <v>365277400</v>
      </c>
    </row>
    <row r="6" spans="1:27" ht="12.75">
      <c r="A6" s="5" t="s">
        <v>33</v>
      </c>
      <c r="B6" s="3"/>
      <c r="C6" s="22">
        <v>206349405</v>
      </c>
      <c r="D6" s="22"/>
      <c r="E6" s="23">
        <v>201787000</v>
      </c>
      <c r="F6" s="24">
        <v>201787000</v>
      </c>
      <c r="G6" s="24">
        <v>86177832</v>
      </c>
      <c r="H6" s="24">
        <v>186300</v>
      </c>
      <c r="I6" s="24">
        <v>201300</v>
      </c>
      <c r="J6" s="24">
        <v>86565432</v>
      </c>
      <c r="K6" s="24">
        <v>283567</v>
      </c>
      <c r="L6" s="24">
        <v>82400</v>
      </c>
      <c r="M6" s="24">
        <v>65029978</v>
      </c>
      <c r="N6" s="24">
        <v>65395945</v>
      </c>
      <c r="O6" s="24"/>
      <c r="P6" s="24"/>
      <c r="Q6" s="24"/>
      <c r="R6" s="24"/>
      <c r="S6" s="24"/>
      <c r="T6" s="24"/>
      <c r="U6" s="24"/>
      <c r="V6" s="24"/>
      <c r="W6" s="24">
        <v>151961377</v>
      </c>
      <c r="X6" s="24">
        <v>100893498</v>
      </c>
      <c r="Y6" s="24">
        <v>51067879</v>
      </c>
      <c r="Z6" s="6">
        <v>50.62</v>
      </c>
      <c r="AA6" s="22">
        <v>201787000</v>
      </c>
    </row>
    <row r="7" spans="1:27" ht="12.75">
      <c r="A7" s="5" t="s">
        <v>34</v>
      </c>
      <c r="B7" s="3"/>
      <c r="C7" s="25">
        <v>201861143</v>
      </c>
      <c r="D7" s="25"/>
      <c r="E7" s="26">
        <v>163490400</v>
      </c>
      <c r="F7" s="27">
        <v>163490400</v>
      </c>
      <c r="G7" s="27">
        <v>7332919</v>
      </c>
      <c r="H7" s="27">
        <v>9456865</v>
      </c>
      <c r="I7" s="27">
        <v>7087166</v>
      </c>
      <c r="J7" s="27">
        <v>23876950</v>
      </c>
      <c r="K7" s="27">
        <v>26281712</v>
      </c>
      <c r="L7" s="27">
        <v>7225471</v>
      </c>
      <c r="M7" s="27">
        <v>7244678</v>
      </c>
      <c r="N7" s="27">
        <v>40751861</v>
      </c>
      <c r="O7" s="27"/>
      <c r="P7" s="27"/>
      <c r="Q7" s="27"/>
      <c r="R7" s="27"/>
      <c r="S7" s="27"/>
      <c r="T7" s="27"/>
      <c r="U7" s="27"/>
      <c r="V7" s="27"/>
      <c r="W7" s="27">
        <v>64628811</v>
      </c>
      <c r="X7" s="27">
        <v>81745200</v>
      </c>
      <c r="Y7" s="27">
        <v>-17116389</v>
      </c>
      <c r="Z7" s="7">
        <v>-20.94</v>
      </c>
      <c r="AA7" s="25">
        <v>163490400</v>
      </c>
    </row>
    <row r="8" spans="1:27" ht="12.75">
      <c r="A8" s="5" t="s">
        <v>35</v>
      </c>
      <c r="B8" s="3"/>
      <c r="C8" s="22">
        <v>161287</v>
      </c>
      <c r="D8" s="22"/>
      <c r="E8" s="23"/>
      <c r="F8" s="24"/>
      <c r="G8" s="24"/>
      <c r="H8" s="24">
        <v>3628</v>
      </c>
      <c r="I8" s="24">
        <v>3628</v>
      </c>
      <c r="J8" s="24">
        <v>7256</v>
      </c>
      <c r="K8" s="24">
        <v>180490</v>
      </c>
      <c r="L8" s="24">
        <v>27136</v>
      </c>
      <c r="M8" s="24">
        <v>3919</v>
      </c>
      <c r="N8" s="24">
        <v>211545</v>
      </c>
      <c r="O8" s="24"/>
      <c r="P8" s="24"/>
      <c r="Q8" s="24"/>
      <c r="R8" s="24"/>
      <c r="S8" s="24"/>
      <c r="T8" s="24"/>
      <c r="U8" s="24"/>
      <c r="V8" s="24"/>
      <c r="W8" s="24">
        <v>218801</v>
      </c>
      <c r="X8" s="24"/>
      <c r="Y8" s="24">
        <v>218801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4715908</v>
      </c>
      <c r="D9" s="19">
        <f>SUM(D10:D14)</f>
        <v>0</v>
      </c>
      <c r="E9" s="20">
        <f t="shared" si="1"/>
        <v>5220200</v>
      </c>
      <c r="F9" s="21">
        <f t="shared" si="1"/>
        <v>5220200</v>
      </c>
      <c r="G9" s="21">
        <f t="shared" si="1"/>
        <v>268211</v>
      </c>
      <c r="H9" s="21">
        <f t="shared" si="1"/>
        <v>194253</v>
      </c>
      <c r="I9" s="21">
        <f t="shared" si="1"/>
        <v>145745</v>
      </c>
      <c r="J9" s="21">
        <f t="shared" si="1"/>
        <v>608209</v>
      </c>
      <c r="K9" s="21">
        <f t="shared" si="1"/>
        <v>239276</v>
      </c>
      <c r="L9" s="21">
        <f t="shared" si="1"/>
        <v>165194</v>
      </c>
      <c r="M9" s="21">
        <f t="shared" si="1"/>
        <v>150046</v>
      </c>
      <c r="N9" s="21">
        <f t="shared" si="1"/>
        <v>554516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1162725</v>
      </c>
      <c r="X9" s="21">
        <f t="shared" si="1"/>
        <v>2610102</v>
      </c>
      <c r="Y9" s="21">
        <f t="shared" si="1"/>
        <v>-1447377</v>
      </c>
      <c r="Z9" s="4">
        <f>+IF(X9&lt;&gt;0,+(Y9/X9)*100,0)</f>
        <v>-55.45289034681403</v>
      </c>
      <c r="AA9" s="19">
        <f>SUM(AA10:AA14)</f>
        <v>5220200</v>
      </c>
    </row>
    <row r="10" spans="1:27" ht="12.75">
      <c r="A10" s="5" t="s">
        <v>37</v>
      </c>
      <c r="B10" s="3"/>
      <c r="C10" s="22">
        <v>185006</v>
      </c>
      <c r="D10" s="22"/>
      <c r="E10" s="23">
        <v>208800</v>
      </c>
      <c r="F10" s="24">
        <v>208800</v>
      </c>
      <c r="G10" s="24">
        <v>12880</v>
      </c>
      <c r="H10" s="24">
        <v>12731</v>
      </c>
      <c r="I10" s="24">
        <v>9660</v>
      </c>
      <c r="J10" s="24">
        <v>35271</v>
      </c>
      <c r="K10" s="24">
        <v>11659</v>
      </c>
      <c r="L10" s="24">
        <v>7984</v>
      </c>
      <c r="M10" s="24">
        <v>5158</v>
      </c>
      <c r="N10" s="24">
        <v>24801</v>
      </c>
      <c r="O10" s="24"/>
      <c r="P10" s="24"/>
      <c r="Q10" s="24"/>
      <c r="R10" s="24"/>
      <c r="S10" s="24"/>
      <c r="T10" s="24"/>
      <c r="U10" s="24"/>
      <c r="V10" s="24"/>
      <c r="W10" s="24">
        <v>60072</v>
      </c>
      <c r="X10" s="24">
        <v>104400</v>
      </c>
      <c r="Y10" s="24">
        <v>-44328</v>
      </c>
      <c r="Z10" s="6">
        <v>-42.46</v>
      </c>
      <c r="AA10" s="22">
        <v>208800</v>
      </c>
    </row>
    <row r="11" spans="1:27" ht="12.75">
      <c r="A11" s="5" t="s">
        <v>38</v>
      </c>
      <c r="B11" s="3"/>
      <c r="C11" s="22"/>
      <c r="D11" s="22"/>
      <c r="E11" s="23">
        <v>3500</v>
      </c>
      <c r="F11" s="24">
        <v>3500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1752</v>
      </c>
      <c r="Y11" s="24">
        <v>-1752</v>
      </c>
      <c r="Z11" s="6">
        <v>-100</v>
      </c>
      <c r="AA11" s="22">
        <v>3500</v>
      </c>
    </row>
    <row r="12" spans="1:27" ht="12.75">
      <c r="A12" s="5" t="s">
        <v>39</v>
      </c>
      <c r="B12" s="3"/>
      <c r="C12" s="22">
        <v>3388407</v>
      </c>
      <c r="D12" s="22"/>
      <c r="E12" s="23">
        <v>4097300</v>
      </c>
      <c r="F12" s="24">
        <v>4097300</v>
      </c>
      <c r="G12" s="24">
        <v>173941</v>
      </c>
      <c r="H12" s="24">
        <v>134212</v>
      </c>
      <c r="I12" s="24">
        <v>57097</v>
      </c>
      <c r="J12" s="24">
        <v>365250</v>
      </c>
      <c r="K12" s="24">
        <v>119547</v>
      </c>
      <c r="L12" s="24">
        <v>80354</v>
      </c>
      <c r="M12" s="24">
        <v>68119</v>
      </c>
      <c r="N12" s="24">
        <v>268020</v>
      </c>
      <c r="O12" s="24"/>
      <c r="P12" s="24"/>
      <c r="Q12" s="24"/>
      <c r="R12" s="24"/>
      <c r="S12" s="24"/>
      <c r="T12" s="24"/>
      <c r="U12" s="24"/>
      <c r="V12" s="24"/>
      <c r="W12" s="24">
        <v>633270</v>
      </c>
      <c r="X12" s="24">
        <v>2048652</v>
      </c>
      <c r="Y12" s="24">
        <v>-1415382</v>
      </c>
      <c r="Z12" s="6">
        <v>-69.09</v>
      </c>
      <c r="AA12" s="22">
        <v>4097300</v>
      </c>
    </row>
    <row r="13" spans="1:27" ht="12.75">
      <c r="A13" s="5" t="s">
        <v>40</v>
      </c>
      <c r="B13" s="3"/>
      <c r="C13" s="22">
        <v>1142495</v>
      </c>
      <c r="D13" s="22"/>
      <c r="E13" s="23">
        <v>910600</v>
      </c>
      <c r="F13" s="24">
        <v>910600</v>
      </c>
      <c r="G13" s="24">
        <v>81390</v>
      </c>
      <c r="H13" s="24">
        <v>47310</v>
      </c>
      <c r="I13" s="24">
        <v>78988</v>
      </c>
      <c r="J13" s="24">
        <v>207688</v>
      </c>
      <c r="K13" s="24">
        <v>108070</v>
      </c>
      <c r="L13" s="24">
        <v>76856</v>
      </c>
      <c r="M13" s="24">
        <v>76769</v>
      </c>
      <c r="N13" s="24">
        <v>261695</v>
      </c>
      <c r="O13" s="24"/>
      <c r="P13" s="24"/>
      <c r="Q13" s="24"/>
      <c r="R13" s="24"/>
      <c r="S13" s="24"/>
      <c r="T13" s="24"/>
      <c r="U13" s="24"/>
      <c r="V13" s="24"/>
      <c r="W13" s="24">
        <v>469383</v>
      </c>
      <c r="X13" s="24">
        <v>455298</v>
      </c>
      <c r="Y13" s="24">
        <v>14085</v>
      </c>
      <c r="Z13" s="6">
        <v>3.09</v>
      </c>
      <c r="AA13" s="22">
        <v>910600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3350000</v>
      </c>
      <c r="D15" s="19">
        <f>SUM(D16:D18)</f>
        <v>0</v>
      </c>
      <c r="E15" s="20">
        <f t="shared" si="2"/>
        <v>7745800</v>
      </c>
      <c r="F15" s="21">
        <f t="shared" si="2"/>
        <v>7745800</v>
      </c>
      <c r="G15" s="21">
        <f t="shared" si="2"/>
        <v>3037447</v>
      </c>
      <c r="H15" s="21">
        <f t="shared" si="2"/>
        <v>607670</v>
      </c>
      <c r="I15" s="21">
        <f t="shared" si="2"/>
        <v>22522</v>
      </c>
      <c r="J15" s="21">
        <f t="shared" si="2"/>
        <v>3667639</v>
      </c>
      <c r="K15" s="21">
        <f t="shared" si="2"/>
        <v>56380</v>
      </c>
      <c r="L15" s="21">
        <f t="shared" si="2"/>
        <v>1065222</v>
      </c>
      <c r="M15" s="21">
        <f t="shared" si="2"/>
        <v>783143</v>
      </c>
      <c r="N15" s="21">
        <f t="shared" si="2"/>
        <v>1904745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5572384</v>
      </c>
      <c r="X15" s="21">
        <f t="shared" si="2"/>
        <v>3872904</v>
      </c>
      <c r="Y15" s="21">
        <f t="shared" si="2"/>
        <v>1699480</v>
      </c>
      <c r="Z15" s="4">
        <f>+IF(X15&lt;&gt;0,+(Y15/X15)*100,0)</f>
        <v>43.88128391511899</v>
      </c>
      <c r="AA15" s="19">
        <f>SUM(AA16:AA18)</f>
        <v>7745800</v>
      </c>
    </row>
    <row r="16" spans="1:27" ht="12.75">
      <c r="A16" s="5" t="s">
        <v>43</v>
      </c>
      <c r="B16" s="3"/>
      <c r="C16" s="22"/>
      <c r="D16" s="22"/>
      <c r="E16" s="23">
        <v>559100</v>
      </c>
      <c r="F16" s="24">
        <v>559100</v>
      </c>
      <c r="G16" s="24">
        <v>58697</v>
      </c>
      <c r="H16" s="24">
        <v>36670</v>
      </c>
      <c r="I16" s="24">
        <v>22522</v>
      </c>
      <c r="J16" s="24">
        <v>117889</v>
      </c>
      <c r="K16" s="24">
        <v>56380</v>
      </c>
      <c r="L16" s="24">
        <v>39222</v>
      </c>
      <c r="M16" s="24">
        <v>23093</v>
      </c>
      <c r="N16" s="24">
        <v>118695</v>
      </c>
      <c r="O16" s="24"/>
      <c r="P16" s="24"/>
      <c r="Q16" s="24"/>
      <c r="R16" s="24"/>
      <c r="S16" s="24"/>
      <c r="T16" s="24"/>
      <c r="U16" s="24"/>
      <c r="V16" s="24"/>
      <c r="W16" s="24">
        <v>236584</v>
      </c>
      <c r="X16" s="24">
        <v>279552</v>
      </c>
      <c r="Y16" s="24">
        <v>-42968</v>
      </c>
      <c r="Z16" s="6">
        <v>-15.37</v>
      </c>
      <c r="AA16" s="22">
        <v>559100</v>
      </c>
    </row>
    <row r="17" spans="1:27" ht="12.75">
      <c r="A17" s="5" t="s">
        <v>44</v>
      </c>
      <c r="B17" s="3"/>
      <c r="C17" s="22">
        <v>3350000</v>
      </c>
      <c r="D17" s="22"/>
      <c r="E17" s="23">
        <v>7186700</v>
      </c>
      <c r="F17" s="24">
        <v>7186700</v>
      </c>
      <c r="G17" s="24">
        <v>2978750</v>
      </c>
      <c r="H17" s="24">
        <v>571000</v>
      </c>
      <c r="I17" s="24"/>
      <c r="J17" s="24">
        <v>3549750</v>
      </c>
      <c r="K17" s="24"/>
      <c r="L17" s="24">
        <v>1026000</v>
      </c>
      <c r="M17" s="24">
        <v>760050</v>
      </c>
      <c r="N17" s="24">
        <v>1786050</v>
      </c>
      <c r="O17" s="24"/>
      <c r="P17" s="24"/>
      <c r="Q17" s="24"/>
      <c r="R17" s="24"/>
      <c r="S17" s="24"/>
      <c r="T17" s="24"/>
      <c r="U17" s="24"/>
      <c r="V17" s="24"/>
      <c r="W17" s="24">
        <v>5335800</v>
      </c>
      <c r="X17" s="24">
        <v>3593352</v>
      </c>
      <c r="Y17" s="24">
        <v>1742448</v>
      </c>
      <c r="Z17" s="6">
        <v>48.49</v>
      </c>
      <c r="AA17" s="22">
        <v>7186700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160372720</v>
      </c>
      <c r="D19" s="19">
        <f>SUM(D20:D23)</f>
        <v>0</v>
      </c>
      <c r="E19" s="20">
        <f t="shared" si="3"/>
        <v>203630465</v>
      </c>
      <c r="F19" s="21">
        <f t="shared" si="3"/>
        <v>203630465</v>
      </c>
      <c r="G19" s="21">
        <f t="shared" si="3"/>
        <v>26523853</v>
      </c>
      <c r="H19" s="21">
        <f t="shared" si="3"/>
        <v>8998892</v>
      </c>
      <c r="I19" s="21">
        <f t="shared" si="3"/>
        <v>14476856</v>
      </c>
      <c r="J19" s="21">
        <f t="shared" si="3"/>
        <v>49999601</v>
      </c>
      <c r="K19" s="21">
        <f t="shared" si="3"/>
        <v>15025287</v>
      </c>
      <c r="L19" s="21">
        <f t="shared" si="3"/>
        <v>15874137</v>
      </c>
      <c r="M19" s="21">
        <f t="shared" si="3"/>
        <v>20092642</v>
      </c>
      <c r="N19" s="21">
        <f t="shared" si="3"/>
        <v>50992066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100991667</v>
      </c>
      <c r="X19" s="21">
        <f t="shared" si="3"/>
        <v>92462550</v>
      </c>
      <c r="Y19" s="21">
        <f t="shared" si="3"/>
        <v>8529117</v>
      </c>
      <c r="Z19" s="4">
        <f>+IF(X19&lt;&gt;0,+(Y19/X19)*100,0)</f>
        <v>9.22440166315984</v>
      </c>
      <c r="AA19" s="19">
        <f>SUM(AA20:AA23)</f>
        <v>203630465</v>
      </c>
    </row>
    <row r="20" spans="1:27" ht="12.75">
      <c r="A20" s="5" t="s">
        <v>47</v>
      </c>
      <c r="B20" s="3"/>
      <c r="C20" s="22">
        <v>115910875</v>
      </c>
      <c r="D20" s="22"/>
      <c r="E20" s="23">
        <v>130730100</v>
      </c>
      <c r="F20" s="24">
        <v>130730100</v>
      </c>
      <c r="G20" s="24">
        <v>20135004</v>
      </c>
      <c r="H20" s="24">
        <v>4746596</v>
      </c>
      <c r="I20" s="24">
        <v>11321585</v>
      </c>
      <c r="J20" s="24">
        <v>36203185</v>
      </c>
      <c r="K20" s="24">
        <v>11658505</v>
      </c>
      <c r="L20" s="24">
        <v>12152268</v>
      </c>
      <c r="M20" s="24">
        <v>15052466</v>
      </c>
      <c r="N20" s="24">
        <v>38863239</v>
      </c>
      <c r="O20" s="24"/>
      <c r="P20" s="24"/>
      <c r="Q20" s="24"/>
      <c r="R20" s="24"/>
      <c r="S20" s="24"/>
      <c r="T20" s="24"/>
      <c r="U20" s="24"/>
      <c r="V20" s="24"/>
      <c r="W20" s="24">
        <v>75066424</v>
      </c>
      <c r="X20" s="24">
        <v>65365050</v>
      </c>
      <c r="Y20" s="24">
        <v>9701374</v>
      </c>
      <c r="Z20" s="6">
        <v>14.84</v>
      </c>
      <c r="AA20" s="22">
        <v>130730100</v>
      </c>
    </row>
    <row r="21" spans="1:27" ht="12.75">
      <c r="A21" s="5" t="s">
        <v>48</v>
      </c>
      <c r="B21" s="3"/>
      <c r="C21" s="22">
        <v>24276697</v>
      </c>
      <c r="D21" s="22"/>
      <c r="E21" s="23">
        <v>29813100</v>
      </c>
      <c r="F21" s="24">
        <v>29813100</v>
      </c>
      <c r="G21" s="24">
        <v>4542886</v>
      </c>
      <c r="H21" s="24">
        <v>2410712</v>
      </c>
      <c r="I21" s="24">
        <v>1507209</v>
      </c>
      <c r="J21" s="24">
        <v>8460807</v>
      </c>
      <c r="K21" s="24">
        <v>1591677</v>
      </c>
      <c r="L21" s="24">
        <v>1973886</v>
      </c>
      <c r="M21" s="24">
        <v>3282754</v>
      </c>
      <c r="N21" s="24">
        <v>6848317</v>
      </c>
      <c r="O21" s="24"/>
      <c r="P21" s="24"/>
      <c r="Q21" s="24"/>
      <c r="R21" s="24"/>
      <c r="S21" s="24"/>
      <c r="T21" s="24"/>
      <c r="U21" s="24"/>
      <c r="V21" s="24"/>
      <c r="W21" s="24">
        <v>15309124</v>
      </c>
      <c r="X21" s="24">
        <v>14906550</v>
      </c>
      <c r="Y21" s="24">
        <v>402574</v>
      </c>
      <c r="Z21" s="6">
        <v>2.7</v>
      </c>
      <c r="AA21" s="22">
        <v>29813100</v>
      </c>
    </row>
    <row r="22" spans="1:27" ht="12.75">
      <c r="A22" s="5" t="s">
        <v>49</v>
      </c>
      <c r="B22" s="3"/>
      <c r="C22" s="25">
        <v>9440145</v>
      </c>
      <c r="D22" s="25"/>
      <c r="E22" s="26">
        <v>31228065</v>
      </c>
      <c r="F22" s="27">
        <v>31228065</v>
      </c>
      <c r="G22" s="27">
        <v>845543</v>
      </c>
      <c r="H22" s="27">
        <v>828173</v>
      </c>
      <c r="I22" s="27">
        <v>814245</v>
      </c>
      <c r="J22" s="27">
        <v>2487961</v>
      </c>
      <c r="K22" s="27">
        <v>825428</v>
      </c>
      <c r="L22" s="27">
        <v>806647</v>
      </c>
      <c r="M22" s="27">
        <v>806921</v>
      </c>
      <c r="N22" s="27">
        <v>2438996</v>
      </c>
      <c r="O22" s="27"/>
      <c r="P22" s="27"/>
      <c r="Q22" s="27"/>
      <c r="R22" s="27"/>
      <c r="S22" s="27"/>
      <c r="T22" s="27"/>
      <c r="U22" s="27"/>
      <c r="V22" s="27"/>
      <c r="W22" s="27">
        <v>4926957</v>
      </c>
      <c r="X22" s="27">
        <v>6261348</v>
      </c>
      <c r="Y22" s="27">
        <v>-1334391</v>
      </c>
      <c r="Z22" s="7">
        <v>-21.31</v>
      </c>
      <c r="AA22" s="25">
        <v>31228065</v>
      </c>
    </row>
    <row r="23" spans="1:27" ht="12.75">
      <c r="A23" s="5" t="s">
        <v>50</v>
      </c>
      <c r="B23" s="3"/>
      <c r="C23" s="22">
        <v>10745003</v>
      </c>
      <c r="D23" s="22"/>
      <c r="E23" s="23">
        <v>11859200</v>
      </c>
      <c r="F23" s="24">
        <v>11859200</v>
      </c>
      <c r="G23" s="24">
        <v>1000420</v>
      </c>
      <c r="H23" s="24">
        <v>1013411</v>
      </c>
      <c r="I23" s="24">
        <v>833817</v>
      </c>
      <c r="J23" s="24">
        <v>2847648</v>
      </c>
      <c r="K23" s="24">
        <v>949677</v>
      </c>
      <c r="L23" s="24">
        <v>941336</v>
      </c>
      <c r="M23" s="24">
        <v>950501</v>
      </c>
      <c r="N23" s="24">
        <v>2841514</v>
      </c>
      <c r="O23" s="24"/>
      <c r="P23" s="24"/>
      <c r="Q23" s="24"/>
      <c r="R23" s="24"/>
      <c r="S23" s="24"/>
      <c r="T23" s="24"/>
      <c r="U23" s="24"/>
      <c r="V23" s="24"/>
      <c r="W23" s="24">
        <v>5689162</v>
      </c>
      <c r="X23" s="24">
        <v>5929602</v>
      </c>
      <c r="Y23" s="24">
        <v>-240440</v>
      </c>
      <c r="Z23" s="6">
        <v>-4.05</v>
      </c>
      <c r="AA23" s="22">
        <v>11859200</v>
      </c>
    </row>
    <row r="24" spans="1:27" ht="12.75">
      <c r="A24" s="2" t="s">
        <v>51</v>
      </c>
      <c r="B24" s="8" t="s">
        <v>52</v>
      </c>
      <c r="C24" s="19">
        <v>24292697</v>
      </c>
      <c r="D24" s="19"/>
      <c r="E24" s="20">
        <v>20926400</v>
      </c>
      <c r="F24" s="21">
        <v>20926400</v>
      </c>
      <c r="G24" s="21">
        <v>1595070</v>
      </c>
      <c r="H24" s="21"/>
      <c r="I24" s="21"/>
      <c r="J24" s="21">
        <v>1595070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1595070</v>
      </c>
      <c r="X24" s="21">
        <v>10463202</v>
      </c>
      <c r="Y24" s="21">
        <v>-8868132</v>
      </c>
      <c r="Z24" s="4">
        <v>-84.76</v>
      </c>
      <c r="AA24" s="19">
        <v>20926400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601103160</v>
      </c>
      <c r="D25" s="44">
        <f>+D5+D9+D15+D19+D24</f>
        <v>0</v>
      </c>
      <c r="E25" s="45">
        <f t="shared" si="4"/>
        <v>602800265</v>
      </c>
      <c r="F25" s="46">
        <f t="shared" si="4"/>
        <v>602800265</v>
      </c>
      <c r="G25" s="46">
        <f t="shared" si="4"/>
        <v>124935332</v>
      </c>
      <c r="H25" s="46">
        <f t="shared" si="4"/>
        <v>19447608</v>
      </c>
      <c r="I25" s="46">
        <f t="shared" si="4"/>
        <v>21937217</v>
      </c>
      <c r="J25" s="46">
        <f t="shared" si="4"/>
        <v>166320157</v>
      </c>
      <c r="K25" s="46">
        <f t="shared" si="4"/>
        <v>42066712</v>
      </c>
      <c r="L25" s="46">
        <f t="shared" si="4"/>
        <v>24439560</v>
      </c>
      <c r="M25" s="46">
        <f t="shared" si="4"/>
        <v>93304406</v>
      </c>
      <c r="N25" s="46">
        <f t="shared" si="4"/>
        <v>159810678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326130835</v>
      </c>
      <c r="X25" s="46">
        <f t="shared" si="4"/>
        <v>292047456</v>
      </c>
      <c r="Y25" s="46">
        <f t="shared" si="4"/>
        <v>34083379</v>
      </c>
      <c r="Z25" s="47">
        <f>+IF(X25&lt;&gt;0,+(Y25/X25)*100,0)</f>
        <v>11.670493373515296</v>
      </c>
      <c r="AA25" s="44">
        <f>+AA5+AA9+AA15+AA19+AA24</f>
        <v>602800265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473133708</v>
      </c>
      <c r="D28" s="19">
        <f>SUM(D29:D31)</f>
        <v>0</v>
      </c>
      <c r="E28" s="20">
        <f t="shared" si="5"/>
        <v>242324592</v>
      </c>
      <c r="F28" s="21">
        <f t="shared" si="5"/>
        <v>242324592</v>
      </c>
      <c r="G28" s="21">
        <f t="shared" si="5"/>
        <v>8816483</v>
      </c>
      <c r="H28" s="21">
        <f t="shared" si="5"/>
        <v>11471186</v>
      </c>
      <c r="I28" s="21">
        <f t="shared" si="5"/>
        <v>11141392</v>
      </c>
      <c r="J28" s="21">
        <f t="shared" si="5"/>
        <v>31429061</v>
      </c>
      <c r="K28" s="21">
        <f t="shared" si="5"/>
        <v>16892800</v>
      </c>
      <c r="L28" s="21">
        <f t="shared" si="5"/>
        <v>13952356</v>
      </c>
      <c r="M28" s="21">
        <f t="shared" si="5"/>
        <v>9962237</v>
      </c>
      <c r="N28" s="21">
        <f t="shared" si="5"/>
        <v>40807393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72236454</v>
      </c>
      <c r="X28" s="21">
        <f t="shared" si="5"/>
        <v>127550898</v>
      </c>
      <c r="Y28" s="21">
        <f t="shared" si="5"/>
        <v>-55314444</v>
      </c>
      <c r="Z28" s="4">
        <f>+IF(X28&lt;&gt;0,+(Y28/X28)*100,0)</f>
        <v>-43.36656571402578</v>
      </c>
      <c r="AA28" s="19">
        <f>SUM(AA29:AA31)</f>
        <v>242324592</v>
      </c>
    </row>
    <row r="29" spans="1:27" ht="12.75">
      <c r="A29" s="5" t="s">
        <v>33</v>
      </c>
      <c r="B29" s="3"/>
      <c r="C29" s="22">
        <v>295427462</v>
      </c>
      <c r="D29" s="22"/>
      <c r="E29" s="23">
        <v>104391900</v>
      </c>
      <c r="F29" s="24">
        <v>104391900</v>
      </c>
      <c r="G29" s="24">
        <v>2140751</v>
      </c>
      <c r="H29" s="24">
        <v>3074980</v>
      </c>
      <c r="I29" s="24">
        <v>3931127</v>
      </c>
      <c r="J29" s="24">
        <v>9146858</v>
      </c>
      <c r="K29" s="24">
        <v>4457432</v>
      </c>
      <c r="L29" s="24">
        <v>4289950</v>
      </c>
      <c r="M29" s="24">
        <v>3163065</v>
      </c>
      <c r="N29" s="24">
        <v>11910447</v>
      </c>
      <c r="O29" s="24"/>
      <c r="P29" s="24"/>
      <c r="Q29" s="24"/>
      <c r="R29" s="24"/>
      <c r="S29" s="24"/>
      <c r="T29" s="24"/>
      <c r="U29" s="24"/>
      <c r="V29" s="24"/>
      <c r="W29" s="24">
        <v>21057305</v>
      </c>
      <c r="X29" s="24">
        <v>58584552</v>
      </c>
      <c r="Y29" s="24">
        <v>-37527247</v>
      </c>
      <c r="Z29" s="6">
        <v>-64.06</v>
      </c>
      <c r="AA29" s="22">
        <v>104391900</v>
      </c>
    </row>
    <row r="30" spans="1:27" ht="12.75">
      <c r="A30" s="5" t="s">
        <v>34</v>
      </c>
      <c r="B30" s="3"/>
      <c r="C30" s="25">
        <v>153741454</v>
      </c>
      <c r="D30" s="25"/>
      <c r="E30" s="26">
        <v>137932692</v>
      </c>
      <c r="F30" s="27">
        <v>137932692</v>
      </c>
      <c r="G30" s="27">
        <v>5259779</v>
      </c>
      <c r="H30" s="27">
        <v>6814728</v>
      </c>
      <c r="I30" s="27">
        <v>5768260</v>
      </c>
      <c r="J30" s="27">
        <v>17842767</v>
      </c>
      <c r="K30" s="27">
        <v>9137126</v>
      </c>
      <c r="L30" s="27">
        <v>7883211</v>
      </c>
      <c r="M30" s="27">
        <v>4407499</v>
      </c>
      <c r="N30" s="27">
        <v>21427836</v>
      </c>
      <c r="O30" s="27"/>
      <c r="P30" s="27"/>
      <c r="Q30" s="27"/>
      <c r="R30" s="27"/>
      <c r="S30" s="27"/>
      <c r="T30" s="27"/>
      <c r="U30" s="27"/>
      <c r="V30" s="27"/>
      <c r="W30" s="27">
        <v>39270603</v>
      </c>
      <c r="X30" s="27">
        <v>68966346</v>
      </c>
      <c r="Y30" s="27">
        <v>-29695743</v>
      </c>
      <c r="Z30" s="7">
        <v>-43.06</v>
      </c>
      <c r="AA30" s="25">
        <v>137932692</v>
      </c>
    </row>
    <row r="31" spans="1:27" ht="12.75">
      <c r="A31" s="5" t="s">
        <v>35</v>
      </c>
      <c r="B31" s="3"/>
      <c r="C31" s="22">
        <v>23964792</v>
      </c>
      <c r="D31" s="22"/>
      <c r="E31" s="23"/>
      <c r="F31" s="24"/>
      <c r="G31" s="24">
        <v>1415953</v>
      </c>
      <c r="H31" s="24">
        <v>1581478</v>
      </c>
      <c r="I31" s="24">
        <v>1442005</v>
      </c>
      <c r="J31" s="24">
        <v>4439436</v>
      </c>
      <c r="K31" s="24">
        <v>3298242</v>
      </c>
      <c r="L31" s="24">
        <v>1779195</v>
      </c>
      <c r="M31" s="24">
        <v>2391673</v>
      </c>
      <c r="N31" s="24">
        <v>7469110</v>
      </c>
      <c r="O31" s="24"/>
      <c r="P31" s="24"/>
      <c r="Q31" s="24"/>
      <c r="R31" s="24"/>
      <c r="S31" s="24"/>
      <c r="T31" s="24"/>
      <c r="U31" s="24"/>
      <c r="V31" s="24"/>
      <c r="W31" s="24">
        <v>11908546</v>
      </c>
      <c r="X31" s="24"/>
      <c r="Y31" s="24">
        <v>11908546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51272676</v>
      </c>
      <c r="D32" s="19">
        <f>SUM(D33:D37)</f>
        <v>0</v>
      </c>
      <c r="E32" s="20">
        <f t="shared" si="6"/>
        <v>46688980</v>
      </c>
      <c r="F32" s="21">
        <f t="shared" si="6"/>
        <v>46688980</v>
      </c>
      <c r="G32" s="21">
        <f t="shared" si="6"/>
        <v>3388631</v>
      </c>
      <c r="H32" s="21">
        <f t="shared" si="6"/>
        <v>4137929</v>
      </c>
      <c r="I32" s="21">
        <f t="shared" si="6"/>
        <v>2317701</v>
      </c>
      <c r="J32" s="21">
        <f t="shared" si="6"/>
        <v>9844261</v>
      </c>
      <c r="K32" s="21">
        <f t="shared" si="6"/>
        <v>5247325</v>
      </c>
      <c r="L32" s="21">
        <f t="shared" si="6"/>
        <v>2279404</v>
      </c>
      <c r="M32" s="21">
        <f t="shared" si="6"/>
        <v>3784665</v>
      </c>
      <c r="N32" s="21">
        <f t="shared" si="6"/>
        <v>11311394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21155655</v>
      </c>
      <c r="X32" s="21">
        <f t="shared" si="6"/>
        <v>23344488</v>
      </c>
      <c r="Y32" s="21">
        <f t="shared" si="6"/>
        <v>-2188833</v>
      </c>
      <c r="Z32" s="4">
        <f>+IF(X32&lt;&gt;0,+(Y32/X32)*100,0)</f>
        <v>-9.376230483187294</v>
      </c>
      <c r="AA32" s="19">
        <f>SUM(AA33:AA37)</f>
        <v>46688980</v>
      </c>
    </row>
    <row r="33" spans="1:27" ht="12.75">
      <c r="A33" s="5" t="s">
        <v>37</v>
      </c>
      <c r="B33" s="3"/>
      <c r="C33" s="22">
        <v>23964521</v>
      </c>
      <c r="D33" s="22"/>
      <c r="E33" s="23">
        <v>18604380</v>
      </c>
      <c r="F33" s="24">
        <v>18604380</v>
      </c>
      <c r="G33" s="24">
        <v>1442239</v>
      </c>
      <c r="H33" s="24">
        <v>1864181</v>
      </c>
      <c r="I33" s="24">
        <v>312099</v>
      </c>
      <c r="J33" s="24">
        <v>3618519</v>
      </c>
      <c r="K33" s="24">
        <v>2521889</v>
      </c>
      <c r="L33" s="24">
        <v>389298</v>
      </c>
      <c r="M33" s="24">
        <v>1639295</v>
      </c>
      <c r="N33" s="24">
        <v>4550482</v>
      </c>
      <c r="O33" s="24"/>
      <c r="P33" s="24"/>
      <c r="Q33" s="24"/>
      <c r="R33" s="24"/>
      <c r="S33" s="24"/>
      <c r="T33" s="24"/>
      <c r="U33" s="24"/>
      <c r="V33" s="24"/>
      <c r="W33" s="24">
        <v>8169001</v>
      </c>
      <c r="X33" s="24">
        <v>9302190</v>
      </c>
      <c r="Y33" s="24">
        <v>-1133189</v>
      </c>
      <c r="Z33" s="6">
        <v>-12.18</v>
      </c>
      <c r="AA33" s="22">
        <v>18604380</v>
      </c>
    </row>
    <row r="34" spans="1:27" ht="12.75">
      <c r="A34" s="5" t="s">
        <v>38</v>
      </c>
      <c r="B34" s="3"/>
      <c r="C34" s="22">
        <v>4865882</v>
      </c>
      <c r="D34" s="22"/>
      <c r="E34" s="23">
        <v>6252300</v>
      </c>
      <c r="F34" s="24">
        <v>6252300</v>
      </c>
      <c r="G34" s="24">
        <v>378671</v>
      </c>
      <c r="H34" s="24">
        <v>565810</v>
      </c>
      <c r="I34" s="24">
        <v>394083</v>
      </c>
      <c r="J34" s="24">
        <v>1338564</v>
      </c>
      <c r="K34" s="24">
        <v>843999</v>
      </c>
      <c r="L34" s="24">
        <v>403347</v>
      </c>
      <c r="M34" s="24">
        <v>523790</v>
      </c>
      <c r="N34" s="24">
        <v>1771136</v>
      </c>
      <c r="O34" s="24"/>
      <c r="P34" s="24"/>
      <c r="Q34" s="24"/>
      <c r="R34" s="24"/>
      <c r="S34" s="24"/>
      <c r="T34" s="24"/>
      <c r="U34" s="24"/>
      <c r="V34" s="24"/>
      <c r="W34" s="24">
        <v>3109700</v>
      </c>
      <c r="X34" s="24">
        <v>3126150</v>
      </c>
      <c r="Y34" s="24">
        <v>-16450</v>
      </c>
      <c r="Z34" s="6">
        <v>-0.53</v>
      </c>
      <c r="AA34" s="22">
        <v>6252300</v>
      </c>
    </row>
    <row r="35" spans="1:27" ht="12.75">
      <c r="A35" s="5" t="s">
        <v>39</v>
      </c>
      <c r="B35" s="3"/>
      <c r="C35" s="22">
        <v>22300620</v>
      </c>
      <c r="D35" s="22"/>
      <c r="E35" s="23">
        <v>21663700</v>
      </c>
      <c r="F35" s="24">
        <v>21663700</v>
      </c>
      <c r="G35" s="24">
        <v>1567721</v>
      </c>
      <c r="H35" s="24">
        <v>1707938</v>
      </c>
      <c r="I35" s="24">
        <v>1611519</v>
      </c>
      <c r="J35" s="24">
        <v>4887178</v>
      </c>
      <c r="K35" s="24">
        <v>1881437</v>
      </c>
      <c r="L35" s="24">
        <v>1486759</v>
      </c>
      <c r="M35" s="24">
        <v>1621580</v>
      </c>
      <c r="N35" s="24">
        <v>4989776</v>
      </c>
      <c r="O35" s="24"/>
      <c r="P35" s="24"/>
      <c r="Q35" s="24"/>
      <c r="R35" s="24"/>
      <c r="S35" s="24"/>
      <c r="T35" s="24"/>
      <c r="U35" s="24"/>
      <c r="V35" s="24"/>
      <c r="W35" s="24">
        <v>9876954</v>
      </c>
      <c r="X35" s="24">
        <v>10831848</v>
      </c>
      <c r="Y35" s="24">
        <v>-954894</v>
      </c>
      <c r="Z35" s="6">
        <v>-8.82</v>
      </c>
      <c r="AA35" s="22">
        <v>21663700</v>
      </c>
    </row>
    <row r="36" spans="1:27" ht="12.75">
      <c r="A36" s="5" t="s">
        <v>40</v>
      </c>
      <c r="B36" s="3"/>
      <c r="C36" s="22">
        <v>141653</v>
      </c>
      <c r="D36" s="22"/>
      <c r="E36" s="23">
        <v>168600</v>
      </c>
      <c r="F36" s="24">
        <v>168600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84300</v>
      </c>
      <c r="Y36" s="24">
        <v>-84300</v>
      </c>
      <c r="Z36" s="6">
        <v>-100</v>
      </c>
      <c r="AA36" s="22">
        <v>168600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27390941</v>
      </c>
      <c r="D38" s="19">
        <f>SUM(D39:D41)</f>
        <v>0</v>
      </c>
      <c r="E38" s="20">
        <f t="shared" si="7"/>
        <v>39276700</v>
      </c>
      <c r="F38" s="21">
        <f t="shared" si="7"/>
        <v>39276700</v>
      </c>
      <c r="G38" s="21">
        <f t="shared" si="7"/>
        <v>2348238</v>
      </c>
      <c r="H38" s="21">
        <f t="shared" si="7"/>
        <v>2340841</v>
      </c>
      <c r="I38" s="21">
        <f t="shared" si="7"/>
        <v>2262969</v>
      </c>
      <c r="J38" s="21">
        <f t="shared" si="7"/>
        <v>6952048</v>
      </c>
      <c r="K38" s="21">
        <f t="shared" si="7"/>
        <v>3131103</v>
      </c>
      <c r="L38" s="21">
        <f t="shared" si="7"/>
        <v>2867670</v>
      </c>
      <c r="M38" s="21">
        <f t="shared" si="7"/>
        <v>2594053</v>
      </c>
      <c r="N38" s="21">
        <f t="shared" si="7"/>
        <v>8592826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15544874</v>
      </c>
      <c r="X38" s="21">
        <f t="shared" si="7"/>
        <v>19638348</v>
      </c>
      <c r="Y38" s="21">
        <f t="shared" si="7"/>
        <v>-4093474</v>
      </c>
      <c r="Z38" s="4">
        <f>+IF(X38&lt;&gt;0,+(Y38/X38)*100,0)</f>
        <v>-20.844288939171463</v>
      </c>
      <c r="AA38" s="19">
        <f>SUM(AA39:AA41)</f>
        <v>39276700</v>
      </c>
    </row>
    <row r="39" spans="1:27" ht="12.75">
      <c r="A39" s="5" t="s">
        <v>43</v>
      </c>
      <c r="B39" s="3"/>
      <c r="C39" s="22">
        <v>5882035</v>
      </c>
      <c r="D39" s="22"/>
      <c r="E39" s="23">
        <v>6136600</v>
      </c>
      <c r="F39" s="24">
        <v>6136600</v>
      </c>
      <c r="G39" s="24">
        <v>516226</v>
      </c>
      <c r="H39" s="24">
        <v>494677</v>
      </c>
      <c r="I39" s="24">
        <v>523675</v>
      </c>
      <c r="J39" s="24">
        <v>1534578</v>
      </c>
      <c r="K39" s="24">
        <v>893359</v>
      </c>
      <c r="L39" s="24">
        <v>487621</v>
      </c>
      <c r="M39" s="24">
        <v>587894</v>
      </c>
      <c r="N39" s="24">
        <v>1968874</v>
      </c>
      <c r="O39" s="24"/>
      <c r="P39" s="24"/>
      <c r="Q39" s="24"/>
      <c r="R39" s="24"/>
      <c r="S39" s="24"/>
      <c r="T39" s="24"/>
      <c r="U39" s="24"/>
      <c r="V39" s="24"/>
      <c r="W39" s="24">
        <v>3503452</v>
      </c>
      <c r="X39" s="24">
        <v>3068298</v>
      </c>
      <c r="Y39" s="24">
        <v>435154</v>
      </c>
      <c r="Z39" s="6">
        <v>14.18</v>
      </c>
      <c r="AA39" s="22">
        <v>6136600</v>
      </c>
    </row>
    <row r="40" spans="1:27" ht="12.75">
      <c r="A40" s="5" t="s">
        <v>44</v>
      </c>
      <c r="B40" s="3"/>
      <c r="C40" s="22">
        <v>21508906</v>
      </c>
      <c r="D40" s="22"/>
      <c r="E40" s="23">
        <v>33140100</v>
      </c>
      <c r="F40" s="24">
        <v>33140100</v>
      </c>
      <c r="G40" s="24">
        <v>1832012</v>
      </c>
      <c r="H40" s="24">
        <v>1846164</v>
      </c>
      <c r="I40" s="24">
        <v>1739294</v>
      </c>
      <c r="J40" s="24">
        <v>5417470</v>
      </c>
      <c r="K40" s="24">
        <v>2237744</v>
      </c>
      <c r="L40" s="24">
        <v>2380049</v>
      </c>
      <c r="M40" s="24">
        <v>2006159</v>
      </c>
      <c r="N40" s="24">
        <v>6623952</v>
      </c>
      <c r="O40" s="24"/>
      <c r="P40" s="24"/>
      <c r="Q40" s="24"/>
      <c r="R40" s="24"/>
      <c r="S40" s="24"/>
      <c r="T40" s="24"/>
      <c r="U40" s="24"/>
      <c r="V40" s="24"/>
      <c r="W40" s="24">
        <v>12041422</v>
      </c>
      <c r="X40" s="24">
        <v>16570050</v>
      </c>
      <c r="Y40" s="24">
        <v>-4528628</v>
      </c>
      <c r="Z40" s="6">
        <v>-27.33</v>
      </c>
      <c r="AA40" s="22">
        <v>33140100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197757016</v>
      </c>
      <c r="D42" s="19">
        <f>SUM(D43:D46)</f>
        <v>0</v>
      </c>
      <c r="E42" s="20">
        <f t="shared" si="8"/>
        <v>201354956</v>
      </c>
      <c r="F42" s="21">
        <f t="shared" si="8"/>
        <v>201354956</v>
      </c>
      <c r="G42" s="21">
        <f t="shared" si="8"/>
        <v>21120957</v>
      </c>
      <c r="H42" s="21">
        <f t="shared" si="8"/>
        <v>14122770</v>
      </c>
      <c r="I42" s="21">
        <f t="shared" si="8"/>
        <v>6439088</v>
      </c>
      <c r="J42" s="21">
        <f t="shared" si="8"/>
        <v>41682815</v>
      </c>
      <c r="K42" s="21">
        <f t="shared" si="8"/>
        <v>41273683</v>
      </c>
      <c r="L42" s="21">
        <f t="shared" si="8"/>
        <v>16555816</v>
      </c>
      <c r="M42" s="21">
        <f t="shared" si="8"/>
        <v>8512544</v>
      </c>
      <c r="N42" s="21">
        <f t="shared" si="8"/>
        <v>66342043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108024858</v>
      </c>
      <c r="X42" s="21">
        <f t="shared" si="8"/>
        <v>110030076</v>
      </c>
      <c r="Y42" s="21">
        <f t="shared" si="8"/>
        <v>-2005218</v>
      </c>
      <c r="Z42" s="4">
        <f>+IF(X42&lt;&gt;0,+(Y42/X42)*100,0)</f>
        <v>-1.8224271698221854</v>
      </c>
      <c r="AA42" s="19">
        <f>SUM(AA43:AA46)</f>
        <v>201354956</v>
      </c>
    </row>
    <row r="43" spans="1:27" ht="12.75">
      <c r="A43" s="5" t="s">
        <v>47</v>
      </c>
      <c r="B43" s="3"/>
      <c r="C43" s="22">
        <v>137317058</v>
      </c>
      <c r="D43" s="22"/>
      <c r="E43" s="23">
        <v>141334400</v>
      </c>
      <c r="F43" s="24">
        <v>141334400</v>
      </c>
      <c r="G43" s="24">
        <v>17696143</v>
      </c>
      <c r="H43" s="24">
        <v>10177069</v>
      </c>
      <c r="I43" s="24">
        <v>2776848</v>
      </c>
      <c r="J43" s="24">
        <v>30650060</v>
      </c>
      <c r="K43" s="24">
        <v>36417549</v>
      </c>
      <c r="L43" s="24">
        <v>10939996</v>
      </c>
      <c r="M43" s="24">
        <v>1985801</v>
      </c>
      <c r="N43" s="24">
        <v>49343346</v>
      </c>
      <c r="O43" s="24"/>
      <c r="P43" s="24"/>
      <c r="Q43" s="24"/>
      <c r="R43" s="24"/>
      <c r="S43" s="24"/>
      <c r="T43" s="24"/>
      <c r="U43" s="24"/>
      <c r="V43" s="24"/>
      <c r="W43" s="24">
        <v>79993406</v>
      </c>
      <c r="X43" s="24">
        <v>70667202</v>
      </c>
      <c r="Y43" s="24">
        <v>9326204</v>
      </c>
      <c r="Z43" s="6">
        <v>13.2</v>
      </c>
      <c r="AA43" s="22">
        <v>141334400</v>
      </c>
    </row>
    <row r="44" spans="1:27" ht="12.75">
      <c r="A44" s="5" t="s">
        <v>48</v>
      </c>
      <c r="B44" s="3"/>
      <c r="C44" s="22">
        <v>47010633</v>
      </c>
      <c r="D44" s="22"/>
      <c r="E44" s="23">
        <v>40681756</v>
      </c>
      <c r="F44" s="24">
        <v>40681756</v>
      </c>
      <c r="G44" s="24">
        <v>2396641</v>
      </c>
      <c r="H44" s="24">
        <v>2719978</v>
      </c>
      <c r="I44" s="24">
        <v>2204242</v>
      </c>
      <c r="J44" s="24">
        <v>7320861</v>
      </c>
      <c r="K44" s="24">
        <v>2749877</v>
      </c>
      <c r="L44" s="24">
        <v>4488819</v>
      </c>
      <c r="M44" s="24">
        <v>4606793</v>
      </c>
      <c r="N44" s="24">
        <v>11845489</v>
      </c>
      <c r="O44" s="24"/>
      <c r="P44" s="24"/>
      <c r="Q44" s="24"/>
      <c r="R44" s="24"/>
      <c r="S44" s="24"/>
      <c r="T44" s="24"/>
      <c r="U44" s="24"/>
      <c r="V44" s="24"/>
      <c r="W44" s="24">
        <v>19166350</v>
      </c>
      <c r="X44" s="24">
        <v>20340876</v>
      </c>
      <c r="Y44" s="24">
        <v>-1174526</v>
      </c>
      <c r="Z44" s="6">
        <v>-5.77</v>
      </c>
      <c r="AA44" s="22">
        <v>40681756</v>
      </c>
    </row>
    <row r="45" spans="1:27" ht="12.75">
      <c r="A45" s="5" t="s">
        <v>49</v>
      </c>
      <c r="B45" s="3"/>
      <c r="C45" s="25">
        <v>1348271</v>
      </c>
      <c r="D45" s="25"/>
      <c r="E45" s="26">
        <v>3233800</v>
      </c>
      <c r="F45" s="27">
        <v>3233800</v>
      </c>
      <c r="G45" s="27">
        <v>101072</v>
      </c>
      <c r="H45" s="27">
        <v>105605</v>
      </c>
      <c r="I45" s="27">
        <v>226114</v>
      </c>
      <c r="J45" s="27">
        <v>432791</v>
      </c>
      <c r="K45" s="27">
        <v>610010</v>
      </c>
      <c r="L45" s="27">
        <v>189856</v>
      </c>
      <c r="M45" s="27">
        <v>310818</v>
      </c>
      <c r="N45" s="27">
        <v>1110684</v>
      </c>
      <c r="O45" s="27"/>
      <c r="P45" s="27"/>
      <c r="Q45" s="27"/>
      <c r="R45" s="27"/>
      <c r="S45" s="27"/>
      <c r="T45" s="27"/>
      <c r="U45" s="27"/>
      <c r="V45" s="27"/>
      <c r="W45" s="27">
        <v>1543475</v>
      </c>
      <c r="X45" s="27">
        <v>10969500</v>
      </c>
      <c r="Y45" s="27">
        <v>-9426025</v>
      </c>
      <c r="Z45" s="7">
        <v>-85.93</v>
      </c>
      <c r="AA45" s="25">
        <v>3233800</v>
      </c>
    </row>
    <row r="46" spans="1:27" ht="12.75">
      <c r="A46" s="5" t="s">
        <v>50</v>
      </c>
      <c r="B46" s="3"/>
      <c r="C46" s="22">
        <v>12081054</v>
      </c>
      <c r="D46" s="22"/>
      <c r="E46" s="23">
        <v>16105000</v>
      </c>
      <c r="F46" s="24">
        <v>16105000</v>
      </c>
      <c r="G46" s="24">
        <v>927101</v>
      </c>
      <c r="H46" s="24">
        <v>1120118</v>
      </c>
      <c r="I46" s="24">
        <v>1231884</v>
      </c>
      <c r="J46" s="24">
        <v>3279103</v>
      </c>
      <c r="K46" s="24">
        <v>1496247</v>
      </c>
      <c r="L46" s="24">
        <v>937145</v>
      </c>
      <c r="M46" s="24">
        <v>1609132</v>
      </c>
      <c r="N46" s="24">
        <v>4042524</v>
      </c>
      <c r="O46" s="24"/>
      <c r="P46" s="24"/>
      <c r="Q46" s="24"/>
      <c r="R46" s="24"/>
      <c r="S46" s="24"/>
      <c r="T46" s="24"/>
      <c r="U46" s="24"/>
      <c r="V46" s="24"/>
      <c r="W46" s="24">
        <v>7321627</v>
      </c>
      <c r="X46" s="24">
        <v>8052498</v>
      </c>
      <c r="Y46" s="24">
        <v>-730871</v>
      </c>
      <c r="Z46" s="6">
        <v>-9.08</v>
      </c>
      <c r="AA46" s="22">
        <v>16105000</v>
      </c>
    </row>
    <row r="47" spans="1:27" ht="12.75">
      <c r="A47" s="2" t="s">
        <v>51</v>
      </c>
      <c r="B47" s="8" t="s">
        <v>52</v>
      </c>
      <c r="C47" s="19">
        <v>4385185</v>
      </c>
      <c r="D47" s="19"/>
      <c r="E47" s="20">
        <v>30643524</v>
      </c>
      <c r="F47" s="21">
        <v>30643524</v>
      </c>
      <c r="G47" s="21">
        <v>749130</v>
      </c>
      <c r="H47" s="21">
        <v>2043181</v>
      </c>
      <c r="I47" s="21">
        <v>2594145</v>
      </c>
      <c r="J47" s="21">
        <v>5386456</v>
      </c>
      <c r="K47" s="21">
        <v>1833177</v>
      </c>
      <c r="L47" s="21">
        <v>1679930</v>
      </c>
      <c r="M47" s="21">
        <v>3509343</v>
      </c>
      <c r="N47" s="21">
        <v>7022450</v>
      </c>
      <c r="O47" s="21"/>
      <c r="P47" s="21"/>
      <c r="Q47" s="21"/>
      <c r="R47" s="21"/>
      <c r="S47" s="21"/>
      <c r="T47" s="21"/>
      <c r="U47" s="21"/>
      <c r="V47" s="21"/>
      <c r="W47" s="21">
        <v>12408906</v>
      </c>
      <c r="X47" s="21">
        <v>8938164</v>
      </c>
      <c r="Y47" s="21">
        <v>3470742</v>
      </c>
      <c r="Z47" s="4">
        <v>38.83</v>
      </c>
      <c r="AA47" s="19">
        <v>30643524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753939526</v>
      </c>
      <c r="D48" s="44">
        <f>+D28+D32+D38+D42+D47</f>
        <v>0</v>
      </c>
      <c r="E48" s="45">
        <f t="shared" si="9"/>
        <v>560288752</v>
      </c>
      <c r="F48" s="46">
        <f t="shared" si="9"/>
        <v>560288752</v>
      </c>
      <c r="G48" s="46">
        <f t="shared" si="9"/>
        <v>36423439</v>
      </c>
      <c r="H48" s="46">
        <f t="shared" si="9"/>
        <v>34115907</v>
      </c>
      <c r="I48" s="46">
        <f t="shared" si="9"/>
        <v>24755295</v>
      </c>
      <c r="J48" s="46">
        <f t="shared" si="9"/>
        <v>95294641</v>
      </c>
      <c r="K48" s="46">
        <f t="shared" si="9"/>
        <v>68378088</v>
      </c>
      <c r="L48" s="46">
        <f t="shared" si="9"/>
        <v>37335176</v>
      </c>
      <c r="M48" s="46">
        <f t="shared" si="9"/>
        <v>28362842</v>
      </c>
      <c r="N48" s="46">
        <f t="shared" si="9"/>
        <v>134076106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229370747</v>
      </c>
      <c r="X48" s="46">
        <f t="shared" si="9"/>
        <v>289501974</v>
      </c>
      <c r="Y48" s="46">
        <f t="shared" si="9"/>
        <v>-60131227</v>
      </c>
      <c r="Z48" s="47">
        <f>+IF(X48&lt;&gt;0,+(Y48/X48)*100,0)</f>
        <v>-20.770575816522758</v>
      </c>
      <c r="AA48" s="44">
        <f>+AA28+AA32+AA38+AA42+AA47</f>
        <v>560288752</v>
      </c>
    </row>
    <row r="49" spans="1:27" ht="12.75">
      <c r="A49" s="14" t="s">
        <v>58</v>
      </c>
      <c r="B49" s="15"/>
      <c r="C49" s="48">
        <f aca="true" t="shared" si="10" ref="C49:Y49">+C25-C48</f>
        <v>-152836366</v>
      </c>
      <c r="D49" s="48">
        <f>+D25-D48</f>
        <v>0</v>
      </c>
      <c r="E49" s="49">
        <f t="shared" si="10"/>
        <v>42511513</v>
      </c>
      <c r="F49" s="50">
        <f t="shared" si="10"/>
        <v>42511513</v>
      </c>
      <c r="G49" s="50">
        <f t="shared" si="10"/>
        <v>88511893</v>
      </c>
      <c r="H49" s="50">
        <f t="shared" si="10"/>
        <v>-14668299</v>
      </c>
      <c r="I49" s="50">
        <f t="shared" si="10"/>
        <v>-2818078</v>
      </c>
      <c r="J49" s="50">
        <f t="shared" si="10"/>
        <v>71025516</v>
      </c>
      <c r="K49" s="50">
        <f t="shared" si="10"/>
        <v>-26311376</v>
      </c>
      <c r="L49" s="50">
        <f t="shared" si="10"/>
        <v>-12895616</v>
      </c>
      <c r="M49" s="50">
        <f t="shared" si="10"/>
        <v>64941564</v>
      </c>
      <c r="N49" s="50">
        <f t="shared" si="10"/>
        <v>25734572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96760088</v>
      </c>
      <c r="X49" s="50">
        <f>IF(F25=F48,0,X25-X48)</f>
        <v>2545482</v>
      </c>
      <c r="Y49" s="50">
        <f t="shared" si="10"/>
        <v>94214606</v>
      </c>
      <c r="Z49" s="51">
        <f>+IF(X49&lt;&gt;0,+(Y49/X49)*100,0)</f>
        <v>3701.2481722518564</v>
      </c>
      <c r="AA49" s="48">
        <f>+AA25-AA48</f>
        <v>42511513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211388290</v>
      </c>
      <c r="D5" s="19">
        <f>SUM(D6:D8)</f>
        <v>0</v>
      </c>
      <c r="E5" s="20">
        <f t="shared" si="0"/>
        <v>207329583</v>
      </c>
      <c r="F5" s="21">
        <f t="shared" si="0"/>
        <v>207329583</v>
      </c>
      <c r="G5" s="21">
        <f t="shared" si="0"/>
        <v>60130892</v>
      </c>
      <c r="H5" s="21">
        <f t="shared" si="0"/>
        <v>6955390</v>
      </c>
      <c r="I5" s="21">
        <f t="shared" si="0"/>
        <v>5426056</v>
      </c>
      <c r="J5" s="21">
        <f t="shared" si="0"/>
        <v>72512338</v>
      </c>
      <c r="K5" s="21">
        <f t="shared" si="0"/>
        <v>5631378</v>
      </c>
      <c r="L5" s="21">
        <f t="shared" si="0"/>
        <v>5622138</v>
      </c>
      <c r="M5" s="21">
        <f t="shared" si="0"/>
        <v>41379300</v>
      </c>
      <c r="N5" s="21">
        <f t="shared" si="0"/>
        <v>52632816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125145154</v>
      </c>
      <c r="X5" s="21">
        <f t="shared" si="0"/>
        <v>91045518</v>
      </c>
      <c r="Y5" s="21">
        <f t="shared" si="0"/>
        <v>34099636</v>
      </c>
      <c r="Z5" s="4">
        <f>+IF(X5&lt;&gt;0,+(Y5/X5)*100,0)</f>
        <v>37.45339336748021</v>
      </c>
      <c r="AA5" s="19">
        <f>SUM(AA6:AA8)</f>
        <v>207329583</v>
      </c>
    </row>
    <row r="6" spans="1:27" ht="12.75">
      <c r="A6" s="5" t="s">
        <v>33</v>
      </c>
      <c r="B6" s="3"/>
      <c r="C6" s="22">
        <v>96624830</v>
      </c>
      <c r="D6" s="22"/>
      <c r="E6" s="23">
        <v>124146681</v>
      </c>
      <c r="F6" s="24">
        <v>124146681</v>
      </c>
      <c r="G6" s="24">
        <v>44298000</v>
      </c>
      <c r="H6" s="24"/>
      <c r="I6" s="24"/>
      <c r="J6" s="24">
        <v>44298000</v>
      </c>
      <c r="K6" s="24"/>
      <c r="L6" s="24">
        <v>5500</v>
      </c>
      <c r="M6" s="24">
        <v>35682001</v>
      </c>
      <c r="N6" s="24">
        <v>35687501</v>
      </c>
      <c r="O6" s="24"/>
      <c r="P6" s="24"/>
      <c r="Q6" s="24"/>
      <c r="R6" s="24"/>
      <c r="S6" s="24"/>
      <c r="T6" s="24"/>
      <c r="U6" s="24"/>
      <c r="V6" s="24"/>
      <c r="W6" s="24">
        <v>79985501</v>
      </c>
      <c r="X6" s="24">
        <v>49047120</v>
      </c>
      <c r="Y6" s="24">
        <v>30938381</v>
      </c>
      <c r="Z6" s="6">
        <v>63.08</v>
      </c>
      <c r="AA6" s="22">
        <v>124146681</v>
      </c>
    </row>
    <row r="7" spans="1:27" ht="12.75">
      <c r="A7" s="5" t="s">
        <v>34</v>
      </c>
      <c r="B7" s="3"/>
      <c r="C7" s="25">
        <v>114763460</v>
      </c>
      <c r="D7" s="25"/>
      <c r="E7" s="26">
        <v>83182902</v>
      </c>
      <c r="F7" s="27">
        <v>83182902</v>
      </c>
      <c r="G7" s="27">
        <v>15830077</v>
      </c>
      <c r="H7" s="27">
        <v>6950897</v>
      </c>
      <c r="I7" s="27">
        <v>5421525</v>
      </c>
      <c r="J7" s="27">
        <v>28202499</v>
      </c>
      <c r="K7" s="27">
        <v>5629476</v>
      </c>
      <c r="L7" s="27">
        <v>5615687</v>
      </c>
      <c r="M7" s="27">
        <v>5696348</v>
      </c>
      <c r="N7" s="27">
        <v>16941511</v>
      </c>
      <c r="O7" s="27"/>
      <c r="P7" s="27"/>
      <c r="Q7" s="27"/>
      <c r="R7" s="27"/>
      <c r="S7" s="27"/>
      <c r="T7" s="27"/>
      <c r="U7" s="27"/>
      <c r="V7" s="27"/>
      <c r="W7" s="27">
        <v>45144010</v>
      </c>
      <c r="X7" s="27">
        <v>41998398</v>
      </c>
      <c r="Y7" s="27">
        <v>3145612</v>
      </c>
      <c r="Z7" s="7">
        <v>7.49</v>
      </c>
      <c r="AA7" s="25">
        <v>83182902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2815</v>
      </c>
      <c r="H8" s="24">
        <v>4493</v>
      </c>
      <c r="I8" s="24">
        <v>4531</v>
      </c>
      <c r="J8" s="24">
        <v>11839</v>
      </c>
      <c r="K8" s="24">
        <v>1902</v>
      </c>
      <c r="L8" s="24">
        <v>951</v>
      </c>
      <c r="M8" s="24">
        <v>951</v>
      </c>
      <c r="N8" s="24">
        <v>3804</v>
      </c>
      <c r="O8" s="24"/>
      <c r="P8" s="24"/>
      <c r="Q8" s="24"/>
      <c r="R8" s="24"/>
      <c r="S8" s="24"/>
      <c r="T8" s="24"/>
      <c r="U8" s="24"/>
      <c r="V8" s="24"/>
      <c r="W8" s="24">
        <v>15643</v>
      </c>
      <c r="X8" s="24"/>
      <c r="Y8" s="24">
        <v>15643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303320</v>
      </c>
      <c r="D9" s="19">
        <f>SUM(D10:D14)</f>
        <v>0</v>
      </c>
      <c r="E9" s="20">
        <f t="shared" si="1"/>
        <v>2777478</v>
      </c>
      <c r="F9" s="21">
        <f t="shared" si="1"/>
        <v>2777478</v>
      </c>
      <c r="G9" s="21">
        <f t="shared" si="1"/>
        <v>12653</v>
      </c>
      <c r="H9" s="21">
        <f t="shared" si="1"/>
        <v>11021</v>
      </c>
      <c r="I9" s="21">
        <f t="shared" si="1"/>
        <v>22838</v>
      </c>
      <c r="J9" s="21">
        <f t="shared" si="1"/>
        <v>46512</v>
      </c>
      <c r="K9" s="21">
        <f t="shared" si="1"/>
        <v>16206</v>
      </c>
      <c r="L9" s="21">
        <f t="shared" si="1"/>
        <v>10633</v>
      </c>
      <c r="M9" s="21">
        <f t="shared" si="1"/>
        <v>7345</v>
      </c>
      <c r="N9" s="21">
        <f t="shared" si="1"/>
        <v>34184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80696</v>
      </c>
      <c r="X9" s="21">
        <f t="shared" si="1"/>
        <v>1388736</v>
      </c>
      <c r="Y9" s="21">
        <f t="shared" si="1"/>
        <v>-1308040</v>
      </c>
      <c r="Z9" s="4">
        <f>+IF(X9&lt;&gt;0,+(Y9/X9)*100,0)</f>
        <v>-94.18924835245865</v>
      </c>
      <c r="AA9" s="19">
        <f>SUM(AA10:AA14)</f>
        <v>2777478</v>
      </c>
    </row>
    <row r="10" spans="1:27" ht="12.75">
      <c r="A10" s="5" t="s">
        <v>37</v>
      </c>
      <c r="B10" s="3"/>
      <c r="C10" s="22">
        <v>90307</v>
      </c>
      <c r="D10" s="22"/>
      <c r="E10" s="23">
        <v>97733</v>
      </c>
      <c r="F10" s="24">
        <v>97733</v>
      </c>
      <c r="G10" s="24">
        <v>9329</v>
      </c>
      <c r="H10" s="24">
        <v>9071</v>
      </c>
      <c r="I10" s="24">
        <v>6925</v>
      </c>
      <c r="J10" s="24">
        <v>25325</v>
      </c>
      <c r="K10" s="24">
        <v>8131</v>
      </c>
      <c r="L10" s="24">
        <v>6590</v>
      </c>
      <c r="M10" s="24">
        <v>3910</v>
      </c>
      <c r="N10" s="24">
        <v>18631</v>
      </c>
      <c r="O10" s="24"/>
      <c r="P10" s="24"/>
      <c r="Q10" s="24"/>
      <c r="R10" s="24"/>
      <c r="S10" s="24"/>
      <c r="T10" s="24"/>
      <c r="U10" s="24"/>
      <c r="V10" s="24"/>
      <c r="W10" s="24">
        <v>43956</v>
      </c>
      <c r="X10" s="24">
        <v>48864</v>
      </c>
      <c r="Y10" s="24">
        <v>-4908</v>
      </c>
      <c r="Z10" s="6">
        <v>-10.04</v>
      </c>
      <c r="AA10" s="22">
        <v>97733</v>
      </c>
    </row>
    <row r="11" spans="1:27" ht="12.75">
      <c r="A11" s="5" t="s">
        <v>38</v>
      </c>
      <c r="B11" s="3"/>
      <c r="C11" s="22"/>
      <c r="D11" s="22"/>
      <c r="E11" s="23">
        <v>2679745</v>
      </c>
      <c r="F11" s="24">
        <v>2679745</v>
      </c>
      <c r="G11" s="24">
        <v>2474</v>
      </c>
      <c r="H11" s="24"/>
      <c r="I11" s="24">
        <v>1722</v>
      </c>
      <c r="J11" s="24">
        <v>4196</v>
      </c>
      <c r="K11" s="24">
        <v>1200</v>
      </c>
      <c r="L11" s="24">
        <v>1343</v>
      </c>
      <c r="M11" s="24">
        <v>2335</v>
      </c>
      <c r="N11" s="24">
        <v>4878</v>
      </c>
      <c r="O11" s="24"/>
      <c r="P11" s="24"/>
      <c r="Q11" s="24"/>
      <c r="R11" s="24"/>
      <c r="S11" s="24"/>
      <c r="T11" s="24"/>
      <c r="U11" s="24"/>
      <c r="V11" s="24"/>
      <c r="W11" s="24">
        <v>9074</v>
      </c>
      <c r="X11" s="24">
        <v>1339872</v>
      </c>
      <c r="Y11" s="24">
        <v>-1330798</v>
      </c>
      <c r="Z11" s="6">
        <v>-99.32</v>
      </c>
      <c r="AA11" s="22">
        <v>2679745</v>
      </c>
    </row>
    <row r="12" spans="1:27" ht="12.75">
      <c r="A12" s="5" t="s">
        <v>39</v>
      </c>
      <c r="B12" s="3"/>
      <c r="C12" s="22">
        <v>213013</v>
      </c>
      <c r="D12" s="22"/>
      <c r="E12" s="23"/>
      <c r="F12" s="24"/>
      <c r="G12" s="24">
        <v>850</v>
      </c>
      <c r="H12" s="24">
        <v>1950</v>
      </c>
      <c r="I12" s="24">
        <v>14191</v>
      </c>
      <c r="J12" s="24">
        <v>16991</v>
      </c>
      <c r="K12" s="24">
        <v>6875</v>
      </c>
      <c r="L12" s="24">
        <v>2700</v>
      </c>
      <c r="M12" s="24">
        <v>1100</v>
      </c>
      <c r="N12" s="24">
        <v>10675</v>
      </c>
      <c r="O12" s="24"/>
      <c r="P12" s="24"/>
      <c r="Q12" s="24"/>
      <c r="R12" s="24"/>
      <c r="S12" s="24"/>
      <c r="T12" s="24"/>
      <c r="U12" s="24"/>
      <c r="V12" s="24"/>
      <c r="W12" s="24">
        <v>27666</v>
      </c>
      <c r="X12" s="24"/>
      <c r="Y12" s="24">
        <v>27666</v>
      </c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35143834</v>
      </c>
      <c r="D15" s="19">
        <f>SUM(D16:D18)</f>
        <v>0</v>
      </c>
      <c r="E15" s="20">
        <f t="shared" si="2"/>
        <v>13588192</v>
      </c>
      <c r="F15" s="21">
        <f t="shared" si="2"/>
        <v>13588192</v>
      </c>
      <c r="G15" s="21">
        <f t="shared" si="2"/>
        <v>1714373</v>
      </c>
      <c r="H15" s="21">
        <f t="shared" si="2"/>
        <v>2700155</v>
      </c>
      <c r="I15" s="21">
        <f t="shared" si="2"/>
        <v>1444485</v>
      </c>
      <c r="J15" s="21">
        <f t="shared" si="2"/>
        <v>5859013</v>
      </c>
      <c r="K15" s="21">
        <f t="shared" si="2"/>
        <v>1562153</v>
      </c>
      <c r="L15" s="21">
        <f t="shared" si="2"/>
        <v>1001921</v>
      </c>
      <c r="M15" s="21">
        <f t="shared" si="2"/>
        <v>13651982</v>
      </c>
      <c r="N15" s="21">
        <f t="shared" si="2"/>
        <v>16216056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22075069</v>
      </c>
      <c r="X15" s="21">
        <f t="shared" si="2"/>
        <v>7137732</v>
      </c>
      <c r="Y15" s="21">
        <f t="shared" si="2"/>
        <v>14937337</v>
      </c>
      <c r="Z15" s="4">
        <f>+IF(X15&lt;&gt;0,+(Y15/X15)*100,0)</f>
        <v>209.27287547360982</v>
      </c>
      <c r="AA15" s="19">
        <f>SUM(AA16:AA18)</f>
        <v>13588192</v>
      </c>
    </row>
    <row r="16" spans="1:27" ht="12.75">
      <c r="A16" s="5" t="s">
        <v>43</v>
      </c>
      <c r="B16" s="3"/>
      <c r="C16" s="22">
        <v>29653105</v>
      </c>
      <c r="D16" s="22"/>
      <c r="E16" s="23">
        <v>1744554</v>
      </c>
      <c r="F16" s="24">
        <v>1744554</v>
      </c>
      <c r="G16" s="24">
        <v>21221</v>
      </c>
      <c r="H16" s="24">
        <v>9505</v>
      </c>
      <c r="I16" s="24">
        <v>1286</v>
      </c>
      <c r="J16" s="24">
        <v>32012</v>
      </c>
      <c r="K16" s="24">
        <v>1616</v>
      </c>
      <c r="L16" s="24">
        <v>7786</v>
      </c>
      <c r="M16" s="24">
        <v>7382</v>
      </c>
      <c r="N16" s="24">
        <v>16784</v>
      </c>
      <c r="O16" s="24"/>
      <c r="P16" s="24"/>
      <c r="Q16" s="24"/>
      <c r="R16" s="24"/>
      <c r="S16" s="24"/>
      <c r="T16" s="24"/>
      <c r="U16" s="24"/>
      <c r="V16" s="24"/>
      <c r="W16" s="24">
        <v>48796</v>
      </c>
      <c r="X16" s="24">
        <v>872280</v>
      </c>
      <c r="Y16" s="24">
        <v>-823484</v>
      </c>
      <c r="Z16" s="6">
        <v>-94.41</v>
      </c>
      <c r="AA16" s="22">
        <v>1744554</v>
      </c>
    </row>
    <row r="17" spans="1:27" ht="12.75">
      <c r="A17" s="5" t="s">
        <v>44</v>
      </c>
      <c r="B17" s="3"/>
      <c r="C17" s="22">
        <v>5490729</v>
      </c>
      <c r="D17" s="22"/>
      <c r="E17" s="23">
        <v>11843638</v>
      </c>
      <c r="F17" s="24">
        <v>11843638</v>
      </c>
      <c r="G17" s="24">
        <v>1693152</v>
      </c>
      <c r="H17" s="24">
        <v>2690650</v>
      </c>
      <c r="I17" s="24">
        <v>1443199</v>
      </c>
      <c r="J17" s="24">
        <v>5827001</v>
      </c>
      <c r="K17" s="24">
        <v>1560537</v>
      </c>
      <c r="L17" s="24">
        <v>994135</v>
      </c>
      <c r="M17" s="24">
        <v>13644600</v>
      </c>
      <c r="N17" s="24">
        <v>16199272</v>
      </c>
      <c r="O17" s="24"/>
      <c r="P17" s="24"/>
      <c r="Q17" s="24"/>
      <c r="R17" s="24"/>
      <c r="S17" s="24"/>
      <c r="T17" s="24"/>
      <c r="U17" s="24"/>
      <c r="V17" s="24"/>
      <c r="W17" s="24">
        <v>22026273</v>
      </c>
      <c r="X17" s="24">
        <v>6265452</v>
      </c>
      <c r="Y17" s="24">
        <v>15760821</v>
      </c>
      <c r="Z17" s="6">
        <v>251.55</v>
      </c>
      <c r="AA17" s="22">
        <v>11843638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85151553</v>
      </c>
      <c r="D19" s="19">
        <f>SUM(D20:D23)</f>
        <v>0</v>
      </c>
      <c r="E19" s="20">
        <f t="shared" si="3"/>
        <v>164858980</v>
      </c>
      <c r="F19" s="21">
        <f t="shared" si="3"/>
        <v>164858980</v>
      </c>
      <c r="G19" s="21">
        <f t="shared" si="3"/>
        <v>7024607</v>
      </c>
      <c r="H19" s="21">
        <f t="shared" si="3"/>
        <v>7533797</v>
      </c>
      <c r="I19" s="21">
        <f t="shared" si="3"/>
        <v>12657975</v>
      </c>
      <c r="J19" s="21">
        <f t="shared" si="3"/>
        <v>27216379</v>
      </c>
      <c r="K19" s="21">
        <f t="shared" si="3"/>
        <v>11591638</v>
      </c>
      <c r="L19" s="21">
        <f t="shared" si="3"/>
        <v>7842639</v>
      </c>
      <c r="M19" s="21">
        <f t="shared" si="3"/>
        <v>20800144</v>
      </c>
      <c r="N19" s="21">
        <f t="shared" si="3"/>
        <v>40234421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67450800</v>
      </c>
      <c r="X19" s="21">
        <f t="shared" si="3"/>
        <v>82429488</v>
      </c>
      <c r="Y19" s="21">
        <f t="shared" si="3"/>
        <v>-14978688</v>
      </c>
      <c r="Z19" s="4">
        <f>+IF(X19&lt;&gt;0,+(Y19/X19)*100,0)</f>
        <v>-18.171516484489143</v>
      </c>
      <c r="AA19" s="19">
        <f>SUM(AA20:AA23)</f>
        <v>164858980</v>
      </c>
    </row>
    <row r="20" spans="1:27" ht="12.75">
      <c r="A20" s="5" t="s">
        <v>47</v>
      </c>
      <c r="B20" s="3"/>
      <c r="C20" s="22">
        <v>41620549</v>
      </c>
      <c r="D20" s="22"/>
      <c r="E20" s="23">
        <v>76358882</v>
      </c>
      <c r="F20" s="24">
        <v>76358882</v>
      </c>
      <c r="G20" s="24">
        <v>2806921</v>
      </c>
      <c r="H20" s="24">
        <v>3013909</v>
      </c>
      <c r="I20" s="24">
        <v>7451651</v>
      </c>
      <c r="J20" s="24">
        <v>13272481</v>
      </c>
      <c r="K20" s="24">
        <v>7073444</v>
      </c>
      <c r="L20" s="24">
        <v>4404159</v>
      </c>
      <c r="M20" s="24">
        <v>9099901</v>
      </c>
      <c r="N20" s="24">
        <v>20577504</v>
      </c>
      <c r="O20" s="24"/>
      <c r="P20" s="24"/>
      <c r="Q20" s="24"/>
      <c r="R20" s="24"/>
      <c r="S20" s="24"/>
      <c r="T20" s="24"/>
      <c r="U20" s="24"/>
      <c r="V20" s="24"/>
      <c r="W20" s="24">
        <v>33849985</v>
      </c>
      <c r="X20" s="24">
        <v>38179440</v>
      </c>
      <c r="Y20" s="24">
        <v>-4329455</v>
      </c>
      <c r="Z20" s="6">
        <v>-11.34</v>
      </c>
      <c r="AA20" s="22">
        <v>76358882</v>
      </c>
    </row>
    <row r="21" spans="1:27" ht="12.75">
      <c r="A21" s="5" t="s">
        <v>48</v>
      </c>
      <c r="B21" s="3"/>
      <c r="C21" s="22">
        <v>19137492</v>
      </c>
      <c r="D21" s="22"/>
      <c r="E21" s="23">
        <v>45679622</v>
      </c>
      <c r="F21" s="24">
        <v>45679622</v>
      </c>
      <c r="G21" s="24">
        <v>2110381</v>
      </c>
      <c r="H21" s="24">
        <v>2107230</v>
      </c>
      <c r="I21" s="24">
        <v>3099015</v>
      </c>
      <c r="J21" s="24">
        <v>7316626</v>
      </c>
      <c r="K21" s="24">
        <v>2411199</v>
      </c>
      <c r="L21" s="24">
        <v>1363476</v>
      </c>
      <c r="M21" s="24">
        <v>9591609</v>
      </c>
      <c r="N21" s="24">
        <v>13366284</v>
      </c>
      <c r="O21" s="24"/>
      <c r="P21" s="24"/>
      <c r="Q21" s="24"/>
      <c r="R21" s="24"/>
      <c r="S21" s="24"/>
      <c r="T21" s="24"/>
      <c r="U21" s="24"/>
      <c r="V21" s="24"/>
      <c r="W21" s="24">
        <v>20682910</v>
      </c>
      <c r="X21" s="24">
        <v>22839810</v>
      </c>
      <c r="Y21" s="24">
        <v>-2156900</v>
      </c>
      <c r="Z21" s="6">
        <v>-9.44</v>
      </c>
      <c r="AA21" s="22">
        <v>45679622</v>
      </c>
    </row>
    <row r="22" spans="1:27" ht="12.75">
      <c r="A22" s="5" t="s">
        <v>49</v>
      </c>
      <c r="B22" s="3"/>
      <c r="C22" s="25">
        <v>14149200</v>
      </c>
      <c r="D22" s="25"/>
      <c r="E22" s="26">
        <v>27472323</v>
      </c>
      <c r="F22" s="27">
        <v>27472323</v>
      </c>
      <c r="G22" s="27">
        <v>1322051</v>
      </c>
      <c r="H22" s="27">
        <v>1315232</v>
      </c>
      <c r="I22" s="27">
        <v>1322230</v>
      </c>
      <c r="J22" s="27">
        <v>3959513</v>
      </c>
      <c r="K22" s="27">
        <v>1321135</v>
      </c>
      <c r="L22" s="27">
        <v>1307128</v>
      </c>
      <c r="M22" s="27">
        <v>1323382</v>
      </c>
      <c r="N22" s="27">
        <v>3951645</v>
      </c>
      <c r="O22" s="27"/>
      <c r="P22" s="27"/>
      <c r="Q22" s="27"/>
      <c r="R22" s="27"/>
      <c r="S22" s="27"/>
      <c r="T22" s="27"/>
      <c r="U22" s="27"/>
      <c r="V22" s="27"/>
      <c r="W22" s="27">
        <v>7911158</v>
      </c>
      <c r="X22" s="27">
        <v>13736160</v>
      </c>
      <c r="Y22" s="27">
        <v>-5825002</v>
      </c>
      <c r="Z22" s="7">
        <v>-42.41</v>
      </c>
      <c r="AA22" s="25">
        <v>27472323</v>
      </c>
    </row>
    <row r="23" spans="1:27" ht="12.75">
      <c r="A23" s="5" t="s">
        <v>50</v>
      </c>
      <c r="B23" s="3"/>
      <c r="C23" s="22">
        <v>10244312</v>
      </c>
      <c r="D23" s="22"/>
      <c r="E23" s="23">
        <v>15348153</v>
      </c>
      <c r="F23" s="24">
        <v>15348153</v>
      </c>
      <c r="G23" s="24">
        <v>785254</v>
      </c>
      <c r="H23" s="24">
        <v>1097426</v>
      </c>
      <c r="I23" s="24">
        <v>785079</v>
      </c>
      <c r="J23" s="24">
        <v>2667759</v>
      </c>
      <c r="K23" s="24">
        <v>785860</v>
      </c>
      <c r="L23" s="24">
        <v>767876</v>
      </c>
      <c r="M23" s="24">
        <v>785252</v>
      </c>
      <c r="N23" s="24">
        <v>2338988</v>
      </c>
      <c r="O23" s="24"/>
      <c r="P23" s="24"/>
      <c r="Q23" s="24"/>
      <c r="R23" s="24"/>
      <c r="S23" s="24"/>
      <c r="T23" s="24"/>
      <c r="U23" s="24"/>
      <c r="V23" s="24"/>
      <c r="W23" s="24">
        <v>5006747</v>
      </c>
      <c r="X23" s="24">
        <v>7674078</v>
      </c>
      <c r="Y23" s="24">
        <v>-2667331</v>
      </c>
      <c r="Z23" s="6">
        <v>-34.76</v>
      </c>
      <c r="AA23" s="22">
        <v>15348153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331986997</v>
      </c>
      <c r="D25" s="44">
        <f>+D5+D9+D15+D19+D24</f>
        <v>0</v>
      </c>
      <c r="E25" s="45">
        <f t="shared" si="4"/>
        <v>388554233</v>
      </c>
      <c r="F25" s="46">
        <f t="shared" si="4"/>
        <v>388554233</v>
      </c>
      <c r="G25" s="46">
        <f t="shared" si="4"/>
        <v>68882525</v>
      </c>
      <c r="H25" s="46">
        <f t="shared" si="4"/>
        <v>17200363</v>
      </c>
      <c r="I25" s="46">
        <f t="shared" si="4"/>
        <v>19551354</v>
      </c>
      <c r="J25" s="46">
        <f t="shared" si="4"/>
        <v>105634242</v>
      </c>
      <c r="K25" s="46">
        <f t="shared" si="4"/>
        <v>18801375</v>
      </c>
      <c r="L25" s="46">
        <f t="shared" si="4"/>
        <v>14477331</v>
      </c>
      <c r="M25" s="46">
        <f t="shared" si="4"/>
        <v>75838771</v>
      </c>
      <c r="N25" s="46">
        <f t="shared" si="4"/>
        <v>109117477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214751719</v>
      </c>
      <c r="X25" s="46">
        <f t="shared" si="4"/>
        <v>182001474</v>
      </c>
      <c r="Y25" s="46">
        <f t="shared" si="4"/>
        <v>32750245</v>
      </c>
      <c r="Z25" s="47">
        <f>+IF(X25&lt;&gt;0,+(Y25/X25)*100,0)</f>
        <v>17.994494374259848</v>
      </c>
      <c r="AA25" s="44">
        <f>+AA5+AA9+AA15+AA19+AA24</f>
        <v>388554233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244962946</v>
      </c>
      <c r="D28" s="19">
        <f>SUM(D29:D31)</f>
        <v>0</v>
      </c>
      <c r="E28" s="20">
        <f t="shared" si="5"/>
        <v>126545761</v>
      </c>
      <c r="F28" s="21">
        <f t="shared" si="5"/>
        <v>126545761</v>
      </c>
      <c r="G28" s="21">
        <f t="shared" si="5"/>
        <v>4324672</v>
      </c>
      <c r="H28" s="21">
        <f t="shared" si="5"/>
        <v>5313447</v>
      </c>
      <c r="I28" s="21">
        <f t="shared" si="5"/>
        <v>4418705</v>
      </c>
      <c r="J28" s="21">
        <f t="shared" si="5"/>
        <v>14056824</v>
      </c>
      <c r="K28" s="21">
        <f t="shared" si="5"/>
        <v>3762456</v>
      </c>
      <c r="L28" s="21">
        <f t="shared" si="5"/>
        <v>4782395</v>
      </c>
      <c r="M28" s="21">
        <f t="shared" si="5"/>
        <v>5114294</v>
      </c>
      <c r="N28" s="21">
        <f t="shared" si="5"/>
        <v>13659145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27715969</v>
      </c>
      <c r="X28" s="21">
        <f t="shared" si="5"/>
        <v>46511322</v>
      </c>
      <c r="Y28" s="21">
        <f t="shared" si="5"/>
        <v>-18795353</v>
      </c>
      <c r="Z28" s="4">
        <f>+IF(X28&lt;&gt;0,+(Y28/X28)*100,0)</f>
        <v>-40.41027472837689</v>
      </c>
      <c r="AA28" s="19">
        <f>SUM(AA29:AA31)</f>
        <v>126545761</v>
      </c>
    </row>
    <row r="29" spans="1:27" ht="12.75">
      <c r="A29" s="5" t="s">
        <v>33</v>
      </c>
      <c r="B29" s="3"/>
      <c r="C29" s="22">
        <v>15024725</v>
      </c>
      <c r="D29" s="22"/>
      <c r="E29" s="23">
        <v>57989004</v>
      </c>
      <c r="F29" s="24">
        <v>57989004</v>
      </c>
      <c r="G29" s="24">
        <v>1778321</v>
      </c>
      <c r="H29" s="24">
        <v>1326550</v>
      </c>
      <c r="I29" s="24">
        <v>1267830</v>
      </c>
      <c r="J29" s="24">
        <v>4372701</v>
      </c>
      <c r="K29" s="24">
        <v>1201448</v>
      </c>
      <c r="L29" s="24">
        <v>1370156</v>
      </c>
      <c r="M29" s="24">
        <v>1283718</v>
      </c>
      <c r="N29" s="24">
        <v>3855322</v>
      </c>
      <c r="O29" s="24"/>
      <c r="P29" s="24"/>
      <c r="Q29" s="24"/>
      <c r="R29" s="24"/>
      <c r="S29" s="24"/>
      <c r="T29" s="24"/>
      <c r="U29" s="24"/>
      <c r="V29" s="24"/>
      <c r="W29" s="24">
        <v>8228023</v>
      </c>
      <c r="X29" s="24">
        <v>12232944</v>
      </c>
      <c r="Y29" s="24">
        <v>-4004921</v>
      </c>
      <c r="Z29" s="6">
        <v>-32.74</v>
      </c>
      <c r="AA29" s="22">
        <v>57989004</v>
      </c>
    </row>
    <row r="30" spans="1:27" ht="12.75">
      <c r="A30" s="5" t="s">
        <v>34</v>
      </c>
      <c r="B30" s="3"/>
      <c r="C30" s="25">
        <v>212910266</v>
      </c>
      <c r="D30" s="25"/>
      <c r="E30" s="26">
        <v>68556757</v>
      </c>
      <c r="F30" s="27">
        <v>68556757</v>
      </c>
      <c r="G30" s="27">
        <v>1725790</v>
      </c>
      <c r="H30" s="27">
        <v>2238792</v>
      </c>
      <c r="I30" s="27">
        <v>1871807</v>
      </c>
      <c r="J30" s="27">
        <v>5836389</v>
      </c>
      <c r="K30" s="27">
        <v>1614769</v>
      </c>
      <c r="L30" s="27">
        <v>2538471</v>
      </c>
      <c r="M30" s="27">
        <v>2771852</v>
      </c>
      <c r="N30" s="27">
        <v>6925092</v>
      </c>
      <c r="O30" s="27"/>
      <c r="P30" s="27"/>
      <c r="Q30" s="27"/>
      <c r="R30" s="27"/>
      <c r="S30" s="27"/>
      <c r="T30" s="27"/>
      <c r="U30" s="27"/>
      <c r="V30" s="27"/>
      <c r="W30" s="27">
        <v>12761481</v>
      </c>
      <c r="X30" s="27">
        <v>34278378</v>
      </c>
      <c r="Y30" s="27">
        <v>-21516897</v>
      </c>
      <c r="Z30" s="7">
        <v>-62.77</v>
      </c>
      <c r="AA30" s="25">
        <v>68556757</v>
      </c>
    </row>
    <row r="31" spans="1:27" ht="12.75">
      <c r="A31" s="5" t="s">
        <v>35</v>
      </c>
      <c r="B31" s="3"/>
      <c r="C31" s="22">
        <v>17027955</v>
      </c>
      <c r="D31" s="22"/>
      <c r="E31" s="23"/>
      <c r="F31" s="24"/>
      <c r="G31" s="24">
        <v>820561</v>
      </c>
      <c r="H31" s="24">
        <v>1748105</v>
      </c>
      <c r="I31" s="24">
        <v>1279068</v>
      </c>
      <c r="J31" s="24">
        <v>3847734</v>
      </c>
      <c r="K31" s="24">
        <v>946239</v>
      </c>
      <c r="L31" s="24">
        <v>873768</v>
      </c>
      <c r="M31" s="24">
        <v>1058724</v>
      </c>
      <c r="N31" s="24">
        <v>2878731</v>
      </c>
      <c r="O31" s="24"/>
      <c r="P31" s="24"/>
      <c r="Q31" s="24"/>
      <c r="R31" s="24"/>
      <c r="S31" s="24"/>
      <c r="T31" s="24"/>
      <c r="U31" s="24"/>
      <c r="V31" s="24"/>
      <c r="W31" s="24">
        <v>6726465</v>
      </c>
      <c r="X31" s="24"/>
      <c r="Y31" s="24">
        <v>6726465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59500264</v>
      </c>
      <c r="D32" s="19">
        <f>SUM(D33:D37)</f>
        <v>0</v>
      </c>
      <c r="E32" s="20">
        <f t="shared" si="6"/>
        <v>15935384</v>
      </c>
      <c r="F32" s="21">
        <f t="shared" si="6"/>
        <v>15935384</v>
      </c>
      <c r="G32" s="21">
        <f t="shared" si="6"/>
        <v>1284863</v>
      </c>
      <c r="H32" s="21">
        <f t="shared" si="6"/>
        <v>1813852</v>
      </c>
      <c r="I32" s="21">
        <f t="shared" si="6"/>
        <v>1358683</v>
      </c>
      <c r="J32" s="21">
        <f t="shared" si="6"/>
        <v>4457398</v>
      </c>
      <c r="K32" s="21">
        <f t="shared" si="6"/>
        <v>1311471</v>
      </c>
      <c r="L32" s="21">
        <f t="shared" si="6"/>
        <v>1488029</v>
      </c>
      <c r="M32" s="21">
        <f t="shared" si="6"/>
        <v>1508683</v>
      </c>
      <c r="N32" s="21">
        <f t="shared" si="6"/>
        <v>4308183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8765581</v>
      </c>
      <c r="X32" s="21">
        <f t="shared" si="6"/>
        <v>7967694</v>
      </c>
      <c r="Y32" s="21">
        <f t="shared" si="6"/>
        <v>797887</v>
      </c>
      <c r="Z32" s="4">
        <f>+IF(X32&lt;&gt;0,+(Y32/X32)*100,0)</f>
        <v>10.014026643091464</v>
      </c>
      <c r="AA32" s="19">
        <f>SUM(AA33:AA37)</f>
        <v>15935384</v>
      </c>
    </row>
    <row r="33" spans="1:27" ht="12.75">
      <c r="A33" s="5" t="s">
        <v>37</v>
      </c>
      <c r="B33" s="3"/>
      <c r="C33" s="22">
        <v>50159638</v>
      </c>
      <c r="D33" s="22"/>
      <c r="E33" s="23">
        <v>5467245</v>
      </c>
      <c r="F33" s="24">
        <v>5467245</v>
      </c>
      <c r="G33" s="24">
        <v>262092</v>
      </c>
      <c r="H33" s="24">
        <v>399736</v>
      </c>
      <c r="I33" s="24">
        <v>364448</v>
      </c>
      <c r="J33" s="24">
        <v>1026276</v>
      </c>
      <c r="K33" s="24">
        <v>294742</v>
      </c>
      <c r="L33" s="24">
        <v>344797</v>
      </c>
      <c r="M33" s="24">
        <v>312156</v>
      </c>
      <c r="N33" s="24">
        <v>951695</v>
      </c>
      <c r="O33" s="24"/>
      <c r="P33" s="24"/>
      <c r="Q33" s="24"/>
      <c r="R33" s="24"/>
      <c r="S33" s="24"/>
      <c r="T33" s="24"/>
      <c r="U33" s="24"/>
      <c r="V33" s="24"/>
      <c r="W33" s="24">
        <v>1977971</v>
      </c>
      <c r="X33" s="24">
        <v>2733624</v>
      </c>
      <c r="Y33" s="24">
        <v>-755653</v>
      </c>
      <c r="Z33" s="6">
        <v>-27.64</v>
      </c>
      <c r="AA33" s="22">
        <v>5467245</v>
      </c>
    </row>
    <row r="34" spans="1:27" ht="12.75">
      <c r="A34" s="5" t="s">
        <v>38</v>
      </c>
      <c r="B34" s="3"/>
      <c r="C34" s="22"/>
      <c r="D34" s="22"/>
      <c r="E34" s="23">
        <v>5417983</v>
      </c>
      <c r="F34" s="24">
        <v>5417983</v>
      </c>
      <c r="G34" s="24">
        <v>249101</v>
      </c>
      <c r="H34" s="24">
        <v>283340</v>
      </c>
      <c r="I34" s="24">
        <v>308823</v>
      </c>
      <c r="J34" s="24">
        <v>841264</v>
      </c>
      <c r="K34" s="24">
        <v>288778</v>
      </c>
      <c r="L34" s="24">
        <v>421955</v>
      </c>
      <c r="M34" s="24">
        <v>421955</v>
      </c>
      <c r="N34" s="24">
        <v>1132688</v>
      </c>
      <c r="O34" s="24"/>
      <c r="P34" s="24"/>
      <c r="Q34" s="24"/>
      <c r="R34" s="24"/>
      <c r="S34" s="24"/>
      <c r="T34" s="24"/>
      <c r="U34" s="24"/>
      <c r="V34" s="24"/>
      <c r="W34" s="24">
        <v>1973952</v>
      </c>
      <c r="X34" s="24">
        <v>2708994</v>
      </c>
      <c r="Y34" s="24">
        <v>-735042</v>
      </c>
      <c r="Z34" s="6">
        <v>-27.13</v>
      </c>
      <c r="AA34" s="22">
        <v>5417983</v>
      </c>
    </row>
    <row r="35" spans="1:27" ht="12.75">
      <c r="A35" s="5" t="s">
        <v>39</v>
      </c>
      <c r="B35" s="3"/>
      <c r="C35" s="22">
        <v>9340626</v>
      </c>
      <c r="D35" s="22"/>
      <c r="E35" s="23">
        <v>5050156</v>
      </c>
      <c r="F35" s="24">
        <v>5050156</v>
      </c>
      <c r="G35" s="24">
        <v>773670</v>
      </c>
      <c r="H35" s="24">
        <v>1130776</v>
      </c>
      <c r="I35" s="24">
        <v>685412</v>
      </c>
      <c r="J35" s="24">
        <v>2589858</v>
      </c>
      <c r="K35" s="24">
        <v>727951</v>
      </c>
      <c r="L35" s="24">
        <v>721277</v>
      </c>
      <c r="M35" s="24">
        <v>774572</v>
      </c>
      <c r="N35" s="24">
        <v>2223800</v>
      </c>
      <c r="O35" s="24"/>
      <c r="P35" s="24"/>
      <c r="Q35" s="24"/>
      <c r="R35" s="24"/>
      <c r="S35" s="24"/>
      <c r="T35" s="24"/>
      <c r="U35" s="24"/>
      <c r="V35" s="24"/>
      <c r="W35" s="24">
        <v>4813658</v>
      </c>
      <c r="X35" s="24">
        <v>2525076</v>
      </c>
      <c r="Y35" s="24">
        <v>2288582</v>
      </c>
      <c r="Z35" s="6">
        <v>90.63</v>
      </c>
      <c r="AA35" s="22">
        <v>5050156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4651160</v>
      </c>
      <c r="D38" s="19">
        <f>SUM(D39:D41)</f>
        <v>0</v>
      </c>
      <c r="E38" s="20">
        <f t="shared" si="7"/>
        <v>39342189</v>
      </c>
      <c r="F38" s="21">
        <f t="shared" si="7"/>
        <v>39342189</v>
      </c>
      <c r="G38" s="21">
        <f t="shared" si="7"/>
        <v>1073163</v>
      </c>
      <c r="H38" s="21">
        <f t="shared" si="7"/>
        <v>1558641</v>
      </c>
      <c r="I38" s="21">
        <f t="shared" si="7"/>
        <v>1507743</v>
      </c>
      <c r="J38" s="21">
        <f t="shared" si="7"/>
        <v>4139547</v>
      </c>
      <c r="K38" s="21">
        <f t="shared" si="7"/>
        <v>1494052</v>
      </c>
      <c r="L38" s="21">
        <f t="shared" si="7"/>
        <v>1527653</v>
      </c>
      <c r="M38" s="21">
        <f t="shared" si="7"/>
        <v>1067480</v>
      </c>
      <c r="N38" s="21">
        <f t="shared" si="7"/>
        <v>4089185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8228732</v>
      </c>
      <c r="X38" s="21">
        <f t="shared" si="7"/>
        <v>19671096</v>
      </c>
      <c r="Y38" s="21">
        <f t="shared" si="7"/>
        <v>-11442364</v>
      </c>
      <c r="Z38" s="4">
        <f>+IF(X38&lt;&gt;0,+(Y38/X38)*100,0)</f>
        <v>-58.16841115512832</v>
      </c>
      <c r="AA38" s="19">
        <f>SUM(AA39:AA41)</f>
        <v>39342189</v>
      </c>
    </row>
    <row r="39" spans="1:27" ht="12.75">
      <c r="A39" s="5" t="s">
        <v>43</v>
      </c>
      <c r="B39" s="3"/>
      <c r="C39" s="22">
        <v>4651160</v>
      </c>
      <c r="D39" s="22"/>
      <c r="E39" s="23">
        <v>2152379</v>
      </c>
      <c r="F39" s="24">
        <v>2152379</v>
      </c>
      <c r="G39" s="24">
        <v>169439</v>
      </c>
      <c r="H39" s="24">
        <v>527871</v>
      </c>
      <c r="I39" s="24">
        <v>426822</v>
      </c>
      <c r="J39" s="24">
        <v>1124132</v>
      </c>
      <c r="K39" s="24">
        <v>442990</v>
      </c>
      <c r="L39" s="24">
        <v>606719</v>
      </c>
      <c r="M39" s="24">
        <v>177981</v>
      </c>
      <c r="N39" s="24">
        <v>1227690</v>
      </c>
      <c r="O39" s="24"/>
      <c r="P39" s="24"/>
      <c r="Q39" s="24"/>
      <c r="R39" s="24"/>
      <c r="S39" s="24"/>
      <c r="T39" s="24"/>
      <c r="U39" s="24"/>
      <c r="V39" s="24"/>
      <c r="W39" s="24">
        <v>2351822</v>
      </c>
      <c r="X39" s="24">
        <v>1076190</v>
      </c>
      <c r="Y39" s="24">
        <v>1275632</v>
      </c>
      <c r="Z39" s="6">
        <v>118.53</v>
      </c>
      <c r="AA39" s="22">
        <v>2152379</v>
      </c>
    </row>
    <row r="40" spans="1:27" ht="12.75">
      <c r="A40" s="5" t="s">
        <v>44</v>
      </c>
      <c r="B40" s="3"/>
      <c r="C40" s="22"/>
      <c r="D40" s="22"/>
      <c r="E40" s="23">
        <v>37189810</v>
      </c>
      <c r="F40" s="24">
        <v>37189810</v>
      </c>
      <c r="G40" s="24">
        <v>903724</v>
      </c>
      <c r="H40" s="24">
        <v>1030770</v>
      </c>
      <c r="I40" s="24">
        <v>1080921</v>
      </c>
      <c r="J40" s="24">
        <v>3015415</v>
      </c>
      <c r="K40" s="24">
        <v>1051062</v>
      </c>
      <c r="L40" s="24">
        <v>920934</v>
      </c>
      <c r="M40" s="24">
        <v>889499</v>
      </c>
      <c r="N40" s="24">
        <v>2861495</v>
      </c>
      <c r="O40" s="24"/>
      <c r="P40" s="24"/>
      <c r="Q40" s="24"/>
      <c r="R40" s="24"/>
      <c r="S40" s="24"/>
      <c r="T40" s="24"/>
      <c r="U40" s="24"/>
      <c r="V40" s="24"/>
      <c r="W40" s="24">
        <v>5876910</v>
      </c>
      <c r="X40" s="24">
        <v>18594906</v>
      </c>
      <c r="Y40" s="24">
        <v>-12717996</v>
      </c>
      <c r="Z40" s="6">
        <v>-68.4</v>
      </c>
      <c r="AA40" s="22">
        <v>37189810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21147257</v>
      </c>
      <c r="D42" s="19">
        <f>SUM(D43:D46)</f>
        <v>0</v>
      </c>
      <c r="E42" s="20">
        <f t="shared" si="8"/>
        <v>178171878</v>
      </c>
      <c r="F42" s="21">
        <f t="shared" si="8"/>
        <v>178171878</v>
      </c>
      <c r="G42" s="21">
        <f t="shared" si="8"/>
        <v>3898004</v>
      </c>
      <c r="H42" s="21">
        <f t="shared" si="8"/>
        <v>19803459</v>
      </c>
      <c r="I42" s="21">
        <f t="shared" si="8"/>
        <v>14012702</v>
      </c>
      <c r="J42" s="21">
        <f t="shared" si="8"/>
        <v>37714165</v>
      </c>
      <c r="K42" s="21">
        <f t="shared" si="8"/>
        <v>16143964</v>
      </c>
      <c r="L42" s="21">
        <f t="shared" si="8"/>
        <v>9140982</v>
      </c>
      <c r="M42" s="21">
        <f t="shared" si="8"/>
        <v>10887131</v>
      </c>
      <c r="N42" s="21">
        <f t="shared" si="8"/>
        <v>36172077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73886242</v>
      </c>
      <c r="X42" s="21">
        <f t="shared" si="8"/>
        <v>89085936</v>
      </c>
      <c r="Y42" s="21">
        <f t="shared" si="8"/>
        <v>-15199694</v>
      </c>
      <c r="Z42" s="4">
        <f>+IF(X42&lt;&gt;0,+(Y42/X42)*100,0)</f>
        <v>-17.061833418913622</v>
      </c>
      <c r="AA42" s="19">
        <f>SUM(AA43:AA46)</f>
        <v>178171878</v>
      </c>
    </row>
    <row r="43" spans="1:27" ht="12.75">
      <c r="A43" s="5" t="s">
        <v>47</v>
      </c>
      <c r="B43" s="3"/>
      <c r="C43" s="22"/>
      <c r="D43" s="22"/>
      <c r="E43" s="23">
        <v>93278342</v>
      </c>
      <c r="F43" s="24">
        <v>93278342</v>
      </c>
      <c r="G43" s="24">
        <v>662638</v>
      </c>
      <c r="H43" s="24">
        <v>13960737</v>
      </c>
      <c r="I43" s="24">
        <v>9221165</v>
      </c>
      <c r="J43" s="24">
        <v>23844540</v>
      </c>
      <c r="K43" s="24">
        <v>4508630</v>
      </c>
      <c r="L43" s="24">
        <v>4692757</v>
      </c>
      <c r="M43" s="24">
        <v>4172502</v>
      </c>
      <c r="N43" s="24">
        <v>13373889</v>
      </c>
      <c r="O43" s="24"/>
      <c r="P43" s="24"/>
      <c r="Q43" s="24"/>
      <c r="R43" s="24"/>
      <c r="S43" s="24"/>
      <c r="T43" s="24"/>
      <c r="U43" s="24"/>
      <c r="V43" s="24"/>
      <c r="W43" s="24">
        <v>37218429</v>
      </c>
      <c r="X43" s="24">
        <v>46639170</v>
      </c>
      <c r="Y43" s="24">
        <v>-9420741</v>
      </c>
      <c r="Z43" s="6">
        <v>-20.2</v>
      </c>
      <c r="AA43" s="22">
        <v>93278342</v>
      </c>
    </row>
    <row r="44" spans="1:27" ht="12.75">
      <c r="A44" s="5" t="s">
        <v>48</v>
      </c>
      <c r="B44" s="3"/>
      <c r="C44" s="22">
        <v>20481605</v>
      </c>
      <c r="D44" s="22"/>
      <c r="E44" s="23">
        <v>46565842</v>
      </c>
      <c r="F44" s="24">
        <v>46565842</v>
      </c>
      <c r="G44" s="24">
        <v>1845488</v>
      </c>
      <c r="H44" s="24">
        <v>4604479</v>
      </c>
      <c r="I44" s="24">
        <v>3647235</v>
      </c>
      <c r="J44" s="24">
        <v>10097202</v>
      </c>
      <c r="K44" s="24">
        <v>10203619</v>
      </c>
      <c r="L44" s="24">
        <v>3432435</v>
      </c>
      <c r="M44" s="24">
        <v>3362370</v>
      </c>
      <c r="N44" s="24">
        <v>16998424</v>
      </c>
      <c r="O44" s="24"/>
      <c r="P44" s="24"/>
      <c r="Q44" s="24"/>
      <c r="R44" s="24"/>
      <c r="S44" s="24"/>
      <c r="T44" s="24"/>
      <c r="U44" s="24"/>
      <c r="V44" s="24"/>
      <c r="W44" s="24">
        <v>27095626</v>
      </c>
      <c r="X44" s="24">
        <v>23282922</v>
      </c>
      <c r="Y44" s="24">
        <v>3812704</v>
      </c>
      <c r="Z44" s="6">
        <v>16.38</v>
      </c>
      <c r="AA44" s="22">
        <v>46565842</v>
      </c>
    </row>
    <row r="45" spans="1:27" ht="12.75">
      <c r="A45" s="5" t="s">
        <v>49</v>
      </c>
      <c r="B45" s="3"/>
      <c r="C45" s="25"/>
      <c r="D45" s="25"/>
      <c r="E45" s="26">
        <v>14286376</v>
      </c>
      <c r="F45" s="27">
        <v>14286376</v>
      </c>
      <c r="G45" s="27">
        <v>446655</v>
      </c>
      <c r="H45" s="27">
        <v>577819</v>
      </c>
      <c r="I45" s="27">
        <v>501172</v>
      </c>
      <c r="J45" s="27">
        <v>1525646</v>
      </c>
      <c r="K45" s="27">
        <v>634034</v>
      </c>
      <c r="L45" s="27">
        <v>527578</v>
      </c>
      <c r="M45" s="27">
        <v>692578</v>
      </c>
      <c r="N45" s="27">
        <v>1854190</v>
      </c>
      <c r="O45" s="27"/>
      <c r="P45" s="27"/>
      <c r="Q45" s="27"/>
      <c r="R45" s="27"/>
      <c r="S45" s="27"/>
      <c r="T45" s="27"/>
      <c r="U45" s="27"/>
      <c r="V45" s="27"/>
      <c r="W45" s="27">
        <v>3379836</v>
      </c>
      <c r="X45" s="27">
        <v>7143186</v>
      </c>
      <c r="Y45" s="27">
        <v>-3763350</v>
      </c>
      <c r="Z45" s="7">
        <v>-52.68</v>
      </c>
      <c r="AA45" s="25">
        <v>14286376</v>
      </c>
    </row>
    <row r="46" spans="1:27" ht="12.75">
      <c r="A46" s="5" t="s">
        <v>50</v>
      </c>
      <c r="B46" s="3"/>
      <c r="C46" s="22">
        <v>665652</v>
      </c>
      <c r="D46" s="22"/>
      <c r="E46" s="23">
        <v>24041318</v>
      </c>
      <c r="F46" s="24">
        <v>24041318</v>
      </c>
      <c r="G46" s="24">
        <v>943223</v>
      </c>
      <c r="H46" s="24">
        <v>660424</v>
      </c>
      <c r="I46" s="24">
        <v>643130</v>
      </c>
      <c r="J46" s="24">
        <v>2246777</v>
      </c>
      <c r="K46" s="24">
        <v>797681</v>
      </c>
      <c r="L46" s="24">
        <v>488212</v>
      </c>
      <c r="M46" s="24">
        <v>2659681</v>
      </c>
      <c r="N46" s="24">
        <v>3945574</v>
      </c>
      <c r="O46" s="24"/>
      <c r="P46" s="24"/>
      <c r="Q46" s="24"/>
      <c r="R46" s="24"/>
      <c r="S46" s="24"/>
      <c r="T46" s="24"/>
      <c r="U46" s="24"/>
      <c r="V46" s="24"/>
      <c r="W46" s="24">
        <v>6192351</v>
      </c>
      <c r="X46" s="24">
        <v>12020658</v>
      </c>
      <c r="Y46" s="24">
        <v>-5828307</v>
      </c>
      <c r="Z46" s="6">
        <v>-48.49</v>
      </c>
      <c r="AA46" s="22">
        <v>24041318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330261627</v>
      </c>
      <c r="D48" s="44">
        <f>+D28+D32+D38+D42+D47</f>
        <v>0</v>
      </c>
      <c r="E48" s="45">
        <f t="shared" si="9"/>
        <v>359995212</v>
      </c>
      <c r="F48" s="46">
        <f t="shared" si="9"/>
        <v>359995212</v>
      </c>
      <c r="G48" s="46">
        <f t="shared" si="9"/>
        <v>10580702</v>
      </c>
      <c r="H48" s="46">
        <f t="shared" si="9"/>
        <v>28489399</v>
      </c>
      <c r="I48" s="46">
        <f t="shared" si="9"/>
        <v>21297833</v>
      </c>
      <c r="J48" s="46">
        <f t="shared" si="9"/>
        <v>60367934</v>
      </c>
      <c r="K48" s="46">
        <f t="shared" si="9"/>
        <v>22711943</v>
      </c>
      <c r="L48" s="46">
        <f t="shared" si="9"/>
        <v>16939059</v>
      </c>
      <c r="M48" s="46">
        <f t="shared" si="9"/>
        <v>18577588</v>
      </c>
      <c r="N48" s="46">
        <f t="shared" si="9"/>
        <v>58228590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118596524</v>
      </c>
      <c r="X48" s="46">
        <f t="shared" si="9"/>
        <v>163236048</v>
      </c>
      <c r="Y48" s="46">
        <f t="shared" si="9"/>
        <v>-44639524</v>
      </c>
      <c r="Z48" s="47">
        <f>+IF(X48&lt;&gt;0,+(Y48/X48)*100,0)</f>
        <v>-27.346609126435112</v>
      </c>
      <c r="AA48" s="44">
        <f>+AA28+AA32+AA38+AA42+AA47</f>
        <v>359995212</v>
      </c>
    </row>
    <row r="49" spans="1:27" ht="12.75">
      <c r="A49" s="14" t="s">
        <v>58</v>
      </c>
      <c r="B49" s="15"/>
      <c r="C49" s="48">
        <f aca="true" t="shared" si="10" ref="C49:Y49">+C25-C48</f>
        <v>1725370</v>
      </c>
      <c r="D49" s="48">
        <f>+D25-D48</f>
        <v>0</v>
      </c>
      <c r="E49" s="49">
        <f t="shared" si="10"/>
        <v>28559021</v>
      </c>
      <c r="F49" s="50">
        <f t="shared" si="10"/>
        <v>28559021</v>
      </c>
      <c r="G49" s="50">
        <f t="shared" si="10"/>
        <v>58301823</v>
      </c>
      <c r="H49" s="50">
        <f t="shared" si="10"/>
        <v>-11289036</v>
      </c>
      <c r="I49" s="50">
        <f t="shared" si="10"/>
        <v>-1746479</v>
      </c>
      <c r="J49" s="50">
        <f t="shared" si="10"/>
        <v>45266308</v>
      </c>
      <c r="K49" s="50">
        <f t="shared" si="10"/>
        <v>-3910568</v>
      </c>
      <c r="L49" s="50">
        <f t="shared" si="10"/>
        <v>-2461728</v>
      </c>
      <c r="M49" s="50">
        <f t="shared" si="10"/>
        <v>57261183</v>
      </c>
      <c r="N49" s="50">
        <f t="shared" si="10"/>
        <v>50888887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96155195</v>
      </c>
      <c r="X49" s="50">
        <f>IF(F25=F48,0,X25-X48)</f>
        <v>18765426</v>
      </c>
      <c r="Y49" s="50">
        <f t="shared" si="10"/>
        <v>77389769</v>
      </c>
      <c r="Z49" s="51">
        <f>+IF(X49&lt;&gt;0,+(Y49/X49)*100,0)</f>
        <v>412.4061398872586</v>
      </c>
      <c r="AA49" s="48">
        <f>+AA25-AA48</f>
        <v>28559021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227346320</v>
      </c>
      <c r="D5" s="19">
        <f>SUM(D6:D8)</f>
        <v>0</v>
      </c>
      <c r="E5" s="20">
        <f t="shared" si="0"/>
        <v>241134000</v>
      </c>
      <c r="F5" s="21">
        <f t="shared" si="0"/>
        <v>241134000</v>
      </c>
      <c r="G5" s="21">
        <f t="shared" si="0"/>
        <v>9474142</v>
      </c>
      <c r="H5" s="21">
        <f t="shared" si="0"/>
        <v>61360694</v>
      </c>
      <c r="I5" s="21">
        <f t="shared" si="0"/>
        <v>9673942</v>
      </c>
      <c r="J5" s="21">
        <f t="shared" si="0"/>
        <v>80508778</v>
      </c>
      <c r="K5" s="21">
        <f t="shared" si="0"/>
        <v>9868241</v>
      </c>
      <c r="L5" s="21">
        <f t="shared" si="0"/>
        <v>9900659</v>
      </c>
      <c r="M5" s="21">
        <f t="shared" si="0"/>
        <v>10263016</v>
      </c>
      <c r="N5" s="21">
        <f t="shared" si="0"/>
        <v>30031916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110540694</v>
      </c>
      <c r="X5" s="21">
        <f t="shared" si="0"/>
        <v>100165218</v>
      </c>
      <c r="Y5" s="21">
        <f t="shared" si="0"/>
        <v>10375476</v>
      </c>
      <c r="Z5" s="4">
        <f>+IF(X5&lt;&gt;0,+(Y5/X5)*100,0)</f>
        <v>10.35836212127048</v>
      </c>
      <c r="AA5" s="19">
        <f>SUM(AA6:AA8)</f>
        <v>241134000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46987818</v>
      </c>
      <c r="Y6" s="24">
        <v>-46987818</v>
      </c>
      <c r="Z6" s="6">
        <v>-100</v>
      </c>
      <c r="AA6" s="22"/>
    </row>
    <row r="7" spans="1:27" ht="12.75">
      <c r="A7" s="5" t="s">
        <v>34</v>
      </c>
      <c r="B7" s="3"/>
      <c r="C7" s="25">
        <v>227346320</v>
      </c>
      <c r="D7" s="25"/>
      <c r="E7" s="26">
        <v>241134000</v>
      </c>
      <c r="F7" s="27">
        <v>241134000</v>
      </c>
      <c r="G7" s="27">
        <v>9474142</v>
      </c>
      <c r="H7" s="27">
        <v>61360694</v>
      </c>
      <c r="I7" s="27">
        <v>9673942</v>
      </c>
      <c r="J7" s="27">
        <v>80508778</v>
      </c>
      <c r="K7" s="27">
        <v>9868241</v>
      </c>
      <c r="L7" s="27">
        <v>9900659</v>
      </c>
      <c r="M7" s="27">
        <v>10263016</v>
      </c>
      <c r="N7" s="27">
        <v>30031916</v>
      </c>
      <c r="O7" s="27"/>
      <c r="P7" s="27"/>
      <c r="Q7" s="27"/>
      <c r="R7" s="27"/>
      <c r="S7" s="27"/>
      <c r="T7" s="27"/>
      <c r="U7" s="27"/>
      <c r="V7" s="27"/>
      <c r="W7" s="27">
        <v>110540694</v>
      </c>
      <c r="X7" s="27">
        <v>53177400</v>
      </c>
      <c r="Y7" s="27">
        <v>57363294</v>
      </c>
      <c r="Z7" s="7">
        <v>107.87</v>
      </c>
      <c r="AA7" s="25">
        <v>241134000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2758084</v>
      </c>
      <c r="D9" s="19">
        <f>SUM(D10:D14)</f>
        <v>0</v>
      </c>
      <c r="E9" s="20">
        <f t="shared" si="1"/>
        <v>248000</v>
      </c>
      <c r="F9" s="21">
        <f t="shared" si="1"/>
        <v>248000</v>
      </c>
      <c r="G9" s="21">
        <f t="shared" si="1"/>
        <v>10720</v>
      </c>
      <c r="H9" s="21">
        <f t="shared" si="1"/>
        <v>8474</v>
      </c>
      <c r="I9" s="21">
        <f t="shared" si="1"/>
        <v>38220</v>
      </c>
      <c r="J9" s="21">
        <f t="shared" si="1"/>
        <v>57414</v>
      </c>
      <c r="K9" s="21">
        <f t="shared" si="1"/>
        <v>130425</v>
      </c>
      <c r="L9" s="21">
        <f t="shared" si="1"/>
        <v>41383</v>
      </c>
      <c r="M9" s="21">
        <f t="shared" si="1"/>
        <v>28621</v>
      </c>
      <c r="N9" s="21">
        <f t="shared" si="1"/>
        <v>200429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257843</v>
      </c>
      <c r="X9" s="21">
        <f t="shared" si="1"/>
        <v>210108</v>
      </c>
      <c r="Y9" s="21">
        <f t="shared" si="1"/>
        <v>47735</v>
      </c>
      <c r="Z9" s="4">
        <f>+IF(X9&lt;&gt;0,+(Y9/X9)*100,0)</f>
        <v>22.719268185885355</v>
      </c>
      <c r="AA9" s="19">
        <f>SUM(AA10:AA14)</f>
        <v>248000</v>
      </c>
    </row>
    <row r="10" spans="1:27" ht="12.75">
      <c r="A10" s="5" t="s">
        <v>37</v>
      </c>
      <c r="B10" s="3"/>
      <c r="C10" s="22">
        <v>202157</v>
      </c>
      <c r="D10" s="22"/>
      <c r="E10" s="23">
        <v>207000</v>
      </c>
      <c r="F10" s="24">
        <v>207000</v>
      </c>
      <c r="G10" s="24">
        <v>9088</v>
      </c>
      <c r="H10" s="24">
        <v>6772</v>
      </c>
      <c r="I10" s="24">
        <v>22201</v>
      </c>
      <c r="J10" s="24">
        <v>38061</v>
      </c>
      <c r="K10" s="24">
        <v>12523</v>
      </c>
      <c r="L10" s="24">
        <v>13916</v>
      </c>
      <c r="M10" s="24">
        <v>9543</v>
      </c>
      <c r="N10" s="24">
        <v>35982</v>
      </c>
      <c r="O10" s="24"/>
      <c r="P10" s="24"/>
      <c r="Q10" s="24"/>
      <c r="R10" s="24"/>
      <c r="S10" s="24"/>
      <c r="T10" s="24"/>
      <c r="U10" s="24"/>
      <c r="V10" s="24"/>
      <c r="W10" s="24">
        <v>74043</v>
      </c>
      <c r="X10" s="24">
        <v>175578</v>
      </c>
      <c r="Y10" s="24">
        <v>-101535</v>
      </c>
      <c r="Z10" s="6">
        <v>-57.83</v>
      </c>
      <c r="AA10" s="22">
        <v>207000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25530</v>
      </c>
      <c r="Y11" s="24">
        <v>-25530</v>
      </c>
      <c r="Z11" s="6">
        <v>-100</v>
      </c>
      <c r="AA11" s="22"/>
    </row>
    <row r="12" spans="1:27" ht="12.75">
      <c r="A12" s="5" t="s">
        <v>39</v>
      </c>
      <c r="B12" s="3"/>
      <c r="C12" s="22">
        <v>2555927</v>
      </c>
      <c r="D12" s="22"/>
      <c r="E12" s="23">
        <v>41000</v>
      </c>
      <c r="F12" s="24">
        <v>41000</v>
      </c>
      <c r="G12" s="24">
        <v>1632</v>
      </c>
      <c r="H12" s="24">
        <v>1702</v>
      </c>
      <c r="I12" s="24">
        <v>16019</v>
      </c>
      <c r="J12" s="24">
        <v>19353</v>
      </c>
      <c r="K12" s="24">
        <v>117902</v>
      </c>
      <c r="L12" s="24">
        <v>27467</v>
      </c>
      <c r="M12" s="24">
        <v>19078</v>
      </c>
      <c r="N12" s="24">
        <v>164447</v>
      </c>
      <c r="O12" s="24"/>
      <c r="P12" s="24"/>
      <c r="Q12" s="24"/>
      <c r="R12" s="24"/>
      <c r="S12" s="24"/>
      <c r="T12" s="24"/>
      <c r="U12" s="24"/>
      <c r="V12" s="24"/>
      <c r="W12" s="24">
        <v>183800</v>
      </c>
      <c r="X12" s="24">
        <v>9000</v>
      </c>
      <c r="Y12" s="24">
        <v>174800</v>
      </c>
      <c r="Z12" s="6">
        <v>1942.22</v>
      </c>
      <c r="AA12" s="22">
        <v>41000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3114765</v>
      </c>
      <c r="D15" s="19">
        <f>SUM(D16:D18)</f>
        <v>0</v>
      </c>
      <c r="E15" s="20">
        <f t="shared" si="2"/>
        <v>57267700</v>
      </c>
      <c r="F15" s="21">
        <f t="shared" si="2"/>
        <v>57267700</v>
      </c>
      <c r="G15" s="21">
        <f t="shared" si="2"/>
        <v>150705</v>
      </c>
      <c r="H15" s="21">
        <f t="shared" si="2"/>
        <v>173102</v>
      </c>
      <c r="I15" s="21">
        <f t="shared" si="2"/>
        <v>204131</v>
      </c>
      <c r="J15" s="21">
        <f t="shared" si="2"/>
        <v>527938</v>
      </c>
      <c r="K15" s="21">
        <f t="shared" si="2"/>
        <v>170423</v>
      </c>
      <c r="L15" s="21">
        <f t="shared" si="2"/>
        <v>1966625</v>
      </c>
      <c r="M15" s="21">
        <f t="shared" si="2"/>
        <v>330198</v>
      </c>
      <c r="N15" s="21">
        <f t="shared" si="2"/>
        <v>2467246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2995184</v>
      </c>
      <c r="X15" s="21">
        <f t="shared" si="2"/>
        <v>10737510</v>
      </c>
      <c r="Y15" s="21">
        <f t="shared" si="2"/>
        <v>-7742326</v>
      </c>
      <c r="Z15" s="4">
        <f>+IF(X15&lt;&gt;0,+(Y15/X15)*100,0)</f>
        <v>-72.10541363873003</v>
      </c>
      <c r="AA15" s="19">
        <f>SUM(AA16:AA18)</f>
        <v>57267700</v>
      </c>
    </row>
    <row r="16" spans="1:27" ht="12.75">
      <c r="A16" s="5" t="s">
        <v>43</v>
      </c>
      <c r="B16" s="3"/>
      <c r="C16" s="22">
        <v>164729</v>
      </c>
      <c r="D16" s="22"/>
      <c r="E16" s="23">
        <v>52383000</v>
      </c>
      <c r="F16" s="24">
        <v>52383000</v>
      </c>
      <c r="G16" s="24">
        <v>2622</v>
      </c>
      <c r="H16" s="24">
        <v>10717</v>
      </c>
      <c r="I16" s="24">
        <v>57022</v>
      </c>
      <c r="J16" s="24">
        <v>70361</v>
      </c>
      <c r="K16" s="24">
        <v>20646</v>
      </c>
      <c r="L16" s="24">
        <v>14683</v>
      </c>
      <c r="M16" s="24">
        <v>185344</v>
      </c>
      <c r="N16" s="24">
        <v>220673</v>
      </c>
      <c r="O16" s="24"/>
      <c r="P16" s="24"/>
      <c r="Q16" s="24"/>
      <c r="R16" s="24"/>
      <c r="S16" s="24"/>
      <c r="T16" s="24"/>
      <c r="U16" s="24"/>
      <c r="V16" s="24"/>
      <c r="W16" s="24">
        <v>291034</v>
      </c>
      <c r="X16" s="24">
        <v>752850</v>
      </c>
      <c r="Y16" s="24">
        <v>-461816</v>
      </c>
      <c r="Z16" s="6">
        <v>-61.34</v>
      </c>
      <c r="AA16" s="22">
        <v>52383000</v>
      </c>
    </row>
    <row r="17" spans="1:27" ht="12.75">
      <c r="A17" s="5" t="s">
        <v>44</v>
      </c>
      <c r="B17" s="3"/>
      <c r="C17" s="22">
        <v>2950036</v>
      </c>
      <c r="D17" s="22"/>
      <c r="E17" s="23">
        <v>4884700</v>
      </c>
      <c r="F17" s="24">
        <v>4884700</v>
      </c>
      <c r="G17" s="24">
        <v>148083</v>
      </c>
      <c r="H17" s="24">
        <v>162385</v>
      </c>
      <c r="I17" s="24">
        <v>147109</v>
      </c>
      <c r="J17" s="24">
        <v>457577</v>
      </c>
      <c r="K17" s="24">
        <v>149777</v>
      </c>
      <c r="L17" s="24">
        <v>154333</v>
      </c>
      <c r="M17" s="24">
        <v>144854</v>
      </c>
      <c r="N17" s="24">
        <v>448964</v>
      </c>
      <c r="O17" s="24"/>
      <c r="P17" s="24"/>
      <c r="Q17" s="24"/>
      <c r="R17" s="24"/>
      <c r="S17" s="24"/>
      <c r="T17" s="24"/>
      <c r="U17" s="24"/>
      <c r="V17" s="24"/>
      <c r="W17" s="24">
        <v>906541</v>
      </c>
      <c r="X17" s="24">
        <v>9984660</v>
      </c>
      <c r="Y17" s="24">
        <v>-9078119</v>
      </c>
      <c r="Z17" s="6">
        <v>-90.92</v>
      </c>
      <c r="AA17" s="22">
        <v>4884700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>
        <v>1797609</v>
      </c>
      <c r="M18" s="24"/>
      <c r="N18" s="24">
        <v>1797609</v>
      </c>
      <c r="O18" s="24"/>
      <c r="P18" s="24"/>
      <c r="Q18" s="24"/>
      <c r="R18" s="24"/>
      <c r="S18" s="24"/>
      <c r="T18" s="24"/>
      <c r="U18" s="24"/>
      <c r="V18" s="24"/>
      <c r="W18" s="24">
        <v>1797609</v>
      </c>
      <c r="X18" s="24"/>
      <c r="Y18" s="24">
        <v>1797609</v>
      </c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355385611</v>
      </c>
      <c r="D19" s="19">
        <f>SUM(D20:D23)</f>
        <v>0</v>
      </c>
      <c r="E19" s="20">
        <f t="shared" si="3"/>
        <v>518610000</v>
      </c>
      <c r="F19" s="21">
        <f t="shared" si="3"/>
        <v>518610000</v>
      </c>
      <c r="G19" s="21">
        <f t="shared" si="3"/>
        <v>33618704</v>
      </c>
      <c r="H19" s="21">
        <f t="shared" si="3"/>
        <v>33090231</v>
      </c>
      <c r="I19" s="21">
        <f t="shared" si="3"/>
        <v>33890476</v>
      </c>
      <c r="J19" s="21">
        <f t="shared" si="3"/>
        <v>100599411</v>
      </c>
      <c r="K19" s="21">
        <f t="shared" si="3"/>
        <v>34140771</v>
      </c>
      <c r="L19" s="21">
        <f t="shared" si="3"/>
        <v>29584798</v>
      </c>
      <c r="M19" s="21">
        <f t="shared" si="3"/>
        <v>34785382</v>
      </c>
      <c r="N19" s="21">
        <f t="shared" si="3"/>
        <v>98510951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199110362</v>
      </c>
      <c r="X19" s="21">
        <f t="shared" si="3"/>
        <v>228861882</v>
      </c>
      <c r="Y19" s="21">
        <f t="shared" si="3"/>
        <v>-29751520</v>
      </c>
      <c r="Z19" s="4">
        <f>+IF(X19&lt;&gt;0,+(Y19/X19)*100,0)</f>
        <v>-12.999770752562457</v>
      </c>
      <c r="AA19" s="19">
        <f>SUM(AA20:AA23)</f>
        <v>518610000</v>
      </c>
    </row>
    <row r="20" spans="1:27" ht="12.75">
      <c r="A20" s="5" t="s">
        <v>47</v>
      </c>
      <c r="B20" s="3"/>
      <c r="C20" s="22">
        <v>249722338</v>
      </c>
      <c r="D20" s="22"/>
      <c r="E20" s="23">
        <v>392351553</v>
      </c>
      <c r="F20" s="24">
        <v>392351553</v>
      </c>
      <c r="G20" s="24">
        <v>23494672</v>
      </c>
      <c r="H20" s="24">
        <v>22068338</v>
      </c>
      <c r="I20" s="24">
        <v>20158222</v>
      </c>
      <c r="J20" s="24">
        <v>65721232</v>
      </c>
      <c r="K20" s="24">
        <v>21449447</v>
      </c>
      <c r="L20" s="24">
        <v>21893106</v>
      </c>
      <c r="M20" s="24">
        <v>24218653</v>
      </c>
      <c r="N20" s="24">
        <v>67561206</v>
      </c>
      <c r="O20" s="24"/>
      <c r="P20" s="24"/>
      <c r="Q20" s="24"/>
      <c r="R20" s="24"/>
      <c r="S20" s="24"/>
      <c r="T20" s="24"/>
      <c r="U20" s="24"/>
      <c r="V20" s="24"/>
      <c r="W20" s="24">
        <v>133282438</v>
      </c>
      <c r="X20" s="24">
        <v>161125176</v>
      </c>
      <c r="Y20" s="24">
        <v>-27842738</v>
      </c>
      <c r="Z20" s="6">
        <v>-17.28</v>
      </c>
      <c r="AA20" s="22">
        <v>392351553</v>
      </c>
    </row>
    <row r="21" spans="1:27" ht="12.75">
      <c r="A21" s="5" t="s">
        <v>48</v>
      </c>
      <c r="B21" s="3"/>
      <c r="C21" s="22">
        <v>66791779</v>
      </c>
      <c r="D21" s="22"/>
      <c r="E21" s="23">
        <v>71555447</v>
      </c>
      <c r="F21" s="24">
        <v>71555447</v>
      </c>
      <c r="G21" s="24">
        <v>5885928</v>
      </c>
      <c r="H21" s="24">
        <v>6794647</v>
      </c>
      <c r="I21" s="24">
        <v>7749206</v>
      </c>
      <c r="J21" s="24">
        <v>20429781</v>
      </c>
      <c r="K21" s="24">
        <v>7619925</v>
      </c>
      <c r="L21" s="24">
        <v>5899521</v>
      </c>
      <c r="M21" s="24">
        <v>6296746</v>
      </c>
      <c r="N21" s="24">
        <v>19816192</v>
      </c>
      <c r="O21" s="24"/>
      <c r="P21" s="24"/>
      <c r="Q21" s="24"/>
      <c r="R21" s="24"/>
      <c r="S21" s="24"/>
      <c r="T21" s="24"/>
      <c r="U21" s="24"/>
      <c r="V21" s="24"/>
      <c r="W21" s="24">
        <v>40245973</v>
      </c>
      <c r="X21" s="24">
        <v>36521766</v>
      </c>
      <c r="Y21" s="24">
        <v>3724207</v>
      </c>
      <c r="Z21" s="6">
        <v>10.2</v>
      </c>
      <c r="AA21" s="22">
        <v>71555447</v>
      </c>
    </row>
    <row r="22" spans="1:27" ht="12.75">
      <c r="A22" s="5" t="s">
        <v>49</v>
      </c>
      <c r="B22" s="3"/>
      <c r="C22" s="25">
        <v>21954962</v>
      </c>
      <c r="D22" s="25"/>
      <c r="E22" s="26">
        <v>36759000</v>
      </c>
      <c r="F22" s="27">
        <v>36759000</v>
      </c>
      <c r="G22" s="27">
        <v>2501607</v>
      </c>
      <c r="H22" s="27">
        <v>2500047</v>
      </c>
      <c r="I22" s="27">
        <v>4203163</v>
      </c>
      <c r="J22" s="27">
        <v>9204817</v>
      </c>
      <c r="K22" s="27">
        <v>3340483</v>
      </c>
      <c r="L22" s="27"/>
      <c r="M22" s="27">
        <v>2462000</v>
      </c>
      <c r="N22" s="27">
        <v>5802483</v>
      </c>
      <c r="O22" s="27"/>
      <c r="P22" s="27"/>
      <c r="Q22" s="27"/>
      <c r="R22" s="27"/>
      <c r="S22" s="27"/>
      <c r="T22" s="27"/>
      <c r="U22" s="27"/>
      <c r="V22" s="27"/>
      <c r="W22" s="27">
        <v>15007300</v>
      </c>
      <c r="X22" s="27">
        <v>19649820</v>
      </c>
      <c r="Y22" s="27">
        <v>-4642520</v>
      </c>
      <c r="Z22" s="7">
        <v>-23.63</v>
      </c>
      <c r="AA22" s="25">
        <v>36759000</v>
      </c>
    </row>
    <row r="23" spans="1:27" ht="12.75">
      <c r="A23" s="5" t="s">
        <v>50</v>
      </c>
      <c r="B23" s="3"/>
      <c r="C23" s="22">
        <v>16916532</v>
      </c>
      <c r="D23" s="22"/>
      <c r="E23" s="23">
        <v>17944000</v>
      </c>
      <c r="F23" s="24">
        <v>17944000</v>
      </c>
      <c r="G23" s="24">
        <v>1736497</v>
      </c>
      <c r="H23" s="24">
        <v>1727199</v>
      </c>
      <c r="I23" s="24">
        <v>1779885</v>
      </c>
      <c r="J23" s="24">
        <v>5243581</v>
      </c>
      <c r="K23" s="24">
        <v>1730916</v>
      </c>
      <c r="L23" s="24">
        <v>1792171</v>
      </c>
      <c r="M23" s="24">
        <v>1807983</v>
      </c>
      <c r="N23" s="24">
        <v>5331070</v>
      </c>
      <c r="O23" s="24"/>
      <c r="P23" s="24"/>
      <c r="Q23" s="24"/>
      <c r="R23" s="24"/>
      <c r="S23" s="24"/>
      <c r="T23" s="24"/>
      <c r="U23" s="24"/>
      <c r="V23" s="24"/>
      <c r="W23" s="24">
        <v>10574651</v>
      </c>
      <c r="X23" s="24">
        <v>11565120</v>
      </c>
      <c r="Y23" s="24">
        <v>-990469</v>
      </c>
      <c r="Z23" s="6">
        <v>-8.56</v>
      </c>
      <c r="AA23" s="22">
        <v>17944000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588604780</v>
      </c>
      <c r="D25" s="44">
        <f>+D5+D9+D15+D19+D24</f>
        <v>0</v>
      </c>
      <c r="E25" s="45">
        <f t="shared" si="4"/>
        <v>817259700</v>
      </c>
      <c r="F25" s="46">
        <f t="shared" si="4"/>
        <v>817259700</v>
      </c>
      <c r="G25" s="46">
        <f t="shared" si="4"/>
        <v>43254271</v>
      </c>
      <c r="H25" s="46">
        <f t="shared" si="4"/>
        <v>94632501</v>
      </c>
      <c r="I25" s="46">
        <f t="shared" si="4"/>
        <v>43806769</v>
      </c>
      <c r="J25" s="46">
        <f t="shared" si="4"/>
        <v>181693541</v>
      </c>
      <c r="K25" s="46">
        <f t="shared" si="4"/>
        <v>44309860</v>
      </c>
      <c r="L25" s="46">
        <f t="shared" si="4"/>
        <v>41493465</v>
      </c>
      <c r="M25" s="46">
        <f t="shared" si="4"/>
        <v>45407217</v>
      </c>
      <c r="N25" s="46">
        <f t="shared" si="4"/>
        <v>131210542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312904083</v>
      </c>
      <c r="X25" s="46">
        <f t="shared" si="4"/>
        <v>339974718</v>
      </c>
      <c r="Y25" s="46">
        <f t="shared" si="4"/>
        <v>-27070635</v>
      </c>
      <c r="Z25" s="47">
        <f>+IF(X25&lt;&gt;0,+(Y25/X25)*100,0)</f>
        <v>-7.962543555959359</v>
      </c>
      <c r="AA25" s="44">
        <f>+AA5+AA9+AA15+AA19+AA24</f>
        <v>817259700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221732071</v>
      </c>
      <c r="D28" s="19">
        <f>SUM(D29:D31)</f>
        <v>0</v>
      </c>
      <c r="E28" s="20">
        <f t="shared" si="5"/>
        <v>226550333</v>
      </c>
      <c r="F28" s="21">
        <f t="shared" si="5"/>
        <v>226550333</v>
      </c>
      <c r="G28" s="21">
        <f t="shared" si="5"/>
        <v>3101591</v>
      </c>
      <c r="H28" s="21">
        <f t="shared" si="5"/>
        <v>1262779</v>
      </c>
      <c r="I28" s="21">
        <f t="shared" si="5"/>
        <v>4390680</v>
      </c>
      <c r="J28" s="21">
        <f t="shared" si="5"/>
        <v>8755050</v>
      </c>
      <c r="K28" s="21">
        <f t="shared" si="5"/>
        <v>16427084</v>
      </c>
      <c r="L28" s="21">
        <f t="shared" si="5"/>
        <v>25894389</v>
      </c>
      <c r="M28" s="21">
        <f t="shared" si="5"/>
        <v>5376527</v>
      </c>
      <c r="N28" s="21">
        <f t="shared" si="5"/>
        <v>47698000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56453050</v>
      </c>
      <c r="X28" s="21">
        <f t="shared" si="5"/>
        <v>123541446</v>
      </c>
      <c r="Y28" s="21">
        <f t="shared" si="5"/>
        <v>-67088396</v>
      </c>
      <c r="Z28" s="4">
        <f>+IF(X28&lt;&gt;0,+(Y28/X28)*100,0)</f>
        <v>-54.30436357366256</v>
      </c>
      <c r="AA28" s="19">
        <f>SUM(AA29:AA31)</f>
        <v>226550333</v>
      </c>
    </row>
    <row r="29" spans="1:27" ht="12.75">
      <c r="A29" s="5" t="s">
        <v>33</v>
      </c>
      <c r="B29" s="3"/>
      <c r="C29" s="22">
        <v>41198306</v>
      </c>
      <c r="D29" s="22"/>
      <c r="E29" s="23">
        <v>149366833</v>
      </c>
      <c r="F29" s="24">
        <v>149366833</v>
      </c>
      <c r="G29" s="24">
        <v>2761258</v>
      </c>
      <c r="H29" s="24"/>
      <c r="I29" s="24">
        <v>737978</v>
      </c>
      <c r="J29" s="24">
        <v>3499236</v>
      </c>
      <c r="K29" s="24">
        <v>5165640</v>
      </c>
      <c r="L29" s="24">
        <v>8686948</v>
      </c>
      <c r="M29" s="24">
        <v>4208724</v>
      </c>
      <c r="N29" s="24">
        <v>18061312</v>
      </c>
      <c r="O29" s="24"/>
      <c r="P29" s="24"/>
      <c r="Q29" s="24"/>
      <c r="R29" s="24"/>
      <c r="S29" s="24"/>
      <c r="T29" s="24"/>
      <c r="U29" s="24"/>
      <c r="V29" s="24"/>
      <c r="W29" s="24">
        <v>21560548</v>
      </c>
      <c r="X29" s="24">
        <v>63353232</v>
      </c>
      <c r="Y29" s="24">
        <v>-41792684</v>
      </c>
      <c r="Z29" s="6">
        <v>-65.97</v>
      </c>
      <c r="AA29" s="22">
        <v>149366833</v>
      </c>
    </row>
    <row r="30" spans="1:27" ht="12.75">
      <c r="A30" s="5" t="s">
        <v>34</v>
      </c>
      <c r="B30" s="3"/>
      <c r="C30" s="25">
        <v>136320357</v>
      </c>
      <c r="D30" s="25"/>
      <c r="E30" s="26">
        <v>77183500</v>
      </c>
      <c r="F30" s="27">
        <v>77183500</v>
      </c>
      <c r="G30" s="27">
        <v>91995</v>
      </c>
      <c r="H30" s="27">
        <v>588519</v>
      </c>
      <c r="I30" s="27">
        <v>2071415</v>
      </c>
      <c r="J30" s="27">
        <v>2751929</v>
      </c>
      <c r="K30" s="27">
        <v>5793522</v>
      </c>
      <c r="L30" s="27">
        <v>7178398</v>
      </c>
      <c r="M30" s="27">
        <v>596894</v>
      </c>
      <c r="N30" s="27">
        <v>13568814</v>
      </c>
      <c r="O30" s="27"/>
      <c r="P30" s="27"/>
      <c r="Q30" s="27"/>
      <c r="R30" s="27"/>
      <c r="S30" s="27"/>
      <c r="T30" s="27"/>
      <c r="U30" s="27"/>
      <c r="V30" s="27"/>
      <c r="W30" s="27">
        <v>16320743</v>
      </c>
      <c r="X30" s="27">
        <v>60188214</v>
      </c>
      <c r="Y30" s="27">
        <v>-43867471</v>
      </c>
      <c r="Z30" s="7">
        <v>-72.88</v>
      </c>
      <c r="AA30" s="25">
        <v>77183500</v>
      </c>
    </row>
    <row r="31" spans="1:27" ht="12.75">
      <c r="A31" s="5" t="s">
        <v>35</v>
      </c>
      <c r="B31" s="3"/>
      <c r="C31" s="22">
        <v>44213408</v>
      </c>
      <c r="D31" s="22"/>
      <c r="E31" s="23"/>
      <c r="F31" s="24"/>
      <c r="G31" s="24">
        <v>248338</v>
      </c>
      <c r="H31" s="24">
        <v>674260</v>
      </c>
      <c r="I31" s="24">
        <v>1581287</v>
      </c>
      <c r="J31" s="24">
        <v>2503885</v>
      </c>
      <c r="K31" s="24">
        <v>5467922</v>
      </c>
      <c r="L31" s="24">
        <v>10029043</v>
      </c>
      <c r="M31" s="24">
        <v>570909</v>
      </c>
      <c r="N31" s="24">
        <v>16067874</v>
      </c>
      <c r="O31" s="24"/>
      <c r="P31" s="24"/>
      <c r="Q31" s="24"/>
      <c r="R31" s="24"/>
      <c r="S31" s="24"/>
      <c r="T31" s="24"/>
      <c r="U31" s="24"/>
      <c r="V31" s="24"/>
      <c r="W31" s="24">
        <v>18571759</v>
      </c>
      <c r="X31" s="24"/>
      <c r="Y31" s="24">
        <v>18571759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52284939</v>
      </c>
      <c r="D32" s="19">
        <f>SUM(D33:D37)</f>
        <v>0</v>
      </c>
      <c r="E32" s="20">
        <f t="shared" si="6"/>
        <v>27050000</v>
      </c>
      <c r="F32" s="21">
        <f t="shared" si="6"/>
        <v>27050000</v>
      </c>
      <c r="G32" s="21">
        <f t="shared" si="6"/>
        <v>81415</v>
      </c>
      <c r="H32" s="21">
        <f t="shared" si="6"/>
        <v>1401457</v>
      </c>
      <c r="I32" s="21">
        <f t="shared" si="6"/>
        <v>3376838</v>
      </c>
      <c r="J32" s="21">
        <f t="shared" si="6"/>
        <v>4859710</v>
      </c>
      <c r="K32" s="21">
        <f t="shared" si="6"/>
        <v>6573775</v>
      </c>
      <c r="L32" s="21">
        <f t="shared" si="6"/>
        <v>11595850</v>
      </c>
      <c r="M32" s="21">
        <f t="shared" si="6"/>
        <v>26713</v>
      </c>
      <c r="N32" s="21">
        <f t="shared" si="6"/>
        <v>18196338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23056048</v>
      </c>
      <c r="X32" s="21">
        <f t="shared" si="6"/>
        <v>17265150</v>
      </c>
      <c r="Y32" s="21">
        <f t="shared" si="6"/>
        <v>5790898</v>
      </c>
      <c r="Z32" s="4">
        <f>+IF(X32&lt;&gt;0,+(Y32/X32)*100,0)</f>
        <v>33.54096547090526</v>
      </c>
      <c r="AA32" s="19">
        <f>SUM(AA33:AA37)</f>
        <v>27050000</v>
      </c>
    </row>
    <row r="33" spans="1:27" ht="12.75">
      <c r="A33" s="5" t="s">
        <v>37</v>
      </c>
      <c r="B33" s="3"/>
      <c r="C33" s="22">
        <v>21504293</v>
      </c>
      <c r="D33" s="22"/>
      <c r="E33" s="23">
        <v>5768000</v>
      </c>
      <c r="F33" s="24">
        <v>5768000</v>
      </c>
      <c r="G33" s="24">
        <v>64067</v>
      </c>
      <c r="H33" s="24">
        <v>1382672</v>
      </c>
      <c r="I33" s="24">
        <v>1941870</v>
      </c>
      <c r="J33" s="24">
        <v>3388609</v>
      </c>
      <c r="K33" s="24">
        <v>2489741</v>
      </c>
      <c r="L33" s="24">
        <v>3041580</v>
      </c>
      <c r="M33" s="24">
        <v>13929</v>
      </c>
      <c r="N33" s="24">
        <v>5545250</v>
      </c>
      <c r="O33" s="24"/>
      <c r="P33" s="24"/>
      <c r="Q33" s="24"/>
      <c r="R33" s="24"/>
      <c r="S33" s="24"/>
      <c r="T33" s="24"/>
      <c r="U33" s="24"/>
      <c r="V33" s="24"/>
      <c r="W33" s="24">
        <v>8933859</v>
      </c>
      <c r="X33" s="24">
        <v>2805996</v>
      </c>
      <c r="Y33" s="24">
        <v>6127863</v>
      </c>
      <c r="Z33" s="6">
        <v>218.38</v>
      </c>
      <c r="AA33" s="22">
        <v>5768000</v>
      </c>
    </row>
    <row r="34" spans="1:27" ht="12.75">
      <c r="A34" s="5" t="s">
        <v>38</v>
      </c>
      <c r="B34" s="3"/>
      <c r="C34" s="22">
        <v>139220</v>
      </c>
      <c r="D34" s="22"/>
      <c r="E34" s="23">
        <v>8413000</v>
      </c>
      <c r="F34" s="24">
        <v>8413000</v>
      </c>
      <c r="G34" s="24"/>
      <c r="H34" s="24"/>
      <c r="I34" s="24">
        <v>6588</v>
      </c>
      <c r="J34" s="24">
        <v>6588</v>
      </c>
      <c r="K34" s="24">
        <v>37916</v>
      </c>
      <c r="L34" s="24">
        <v>8132</v>
      </c>
      <c r="M34" s="24">
        <v>2723</v>
      </c>
      <c r="N34" s="24">
        <v>48771</v>
      </c>
      <c r="O34" s="24"/>
      <c r="P34" s="24"/>
      <c r="Q34" s="24"/>
      <c r="R34" s="24"/>
      <c r="S34" s="24"/>
      <c r="T34" s="24"/>
      <c r="U34" s="24"/>
      <c r="V34" s="24"/>
      <c r="W34" s="24">
        <v>55359</v>
      </c>
      <c r="X34" s="24">
        <v>4634490</v>
      </c>
      <c r="Y34" s="24">
        <v>-4579131</v>
      </c>
      <c r="Z34" s="6">
        <v>-98.81</v>
      </c>
      <c r="AA34" s="22">
        <v>8413000</v>
      </c>
    </row>
    <row r="35" spans="1:27" ht="12.75">
      <c r="A35" s="5" t="s">
        <v>39</v>
      </c>
      <c r="B35" s="3"/>
      <c r="C35" s="22">
        <v>30641426</v>
      </c>
      <c r="D35" s="22"/>
      <c r="E35" s="23">
        <v>12869000</v>
      </c>
      <c r="F35" s="24">
        <v>12869000</v>
      </c>
      <c r="G35" s="24">
        <v>17348</v>
      </c>
      <c r="H35" s="24">
        <v>18785</v>
      </c>
      <c r="I35" s="24">
        <v>1428380</v>
      </c>
      <c r="J35" s="24">
        <v>1464513</v>
      </c>
      <c r="K35" s="24">
        <v>4046118</v>
      </c>
      <c r="L35" s="24">
        <v>8546138</v>
      </c>
      <c r="M35" s="24">
        <v>6684</v>
      </c>
      <c r="N35" s="24">
        <v>12598940</v>
      </c>
      <c r="O35" s="24"/>
      <c r="P35" s="24"/>
      <c r="Q35" s="24"/>
      <c r="R35" s="24"/>
      <c r="S35" s="24"/>
      <c r="T35" s="24"/>
      <c r="U35" s="24"/>
      <c r="V35" s="24"/>
      <c r="W35" s="24">
        <v>14063453</v>
      </c>
      <c r="X35" s="24">
        <v>8487828</v>
      </c>
      <c r="Y35" s="24">
        <v>5575625</v>
      </c>
      <c r="Z35" s="6">
        <v>65.69</v>
      </c>
      <c r="AA35" s="22">
        <v>12869000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>
        <v>3377</v>
      </c>
      <c r="N36" s="24">
        <v>3377</v>
      </c>
      <c r="O36" s="24"/>
      <c r="P36" s="24"/>
      <c r="Q36" s="24"/>
      <c r="R36" s="24"/>
      <c r="S36" s="24"/>
      <c r="T36" s="24"/>
      <c r="U36" s="24"/>
      <c r="V36" s="24"/>
      <c r="W36" s="24">
        <v>3377</v>
      </c>
      <c r="X36" s="24">
        <v>1336836</v>
      </c>
      <c r="Y36" s="24">
        <v>-1333459</v>
      </c>
      <c r="Z36" s="6">
        <v>-99.75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32762623</v>
      </c>
      <c r="D38" s="19">
        <f>SUM(D39:D41)</f>
        <v>0</v>
      </c>
      <c r="E38" s="20">
        <f t="shared" si="7"/>
        <v>46621000</v>
      </c>
      <c r="F38" s="21">
        <f t="shared" si="7"/>
        <v>46621000</v>
      </c>
      <c r="G38" s="21">
        <f t="shared" si="7"/>
        <v>118739</v>
      </c>
      <c r="H38" s="21">
        <f t="shared" si="7"/>
        <v>167557</v>
      </c>
      <c r="I38" s="21">
        <f t="shared" si="7"/>
        <v>1498054</v>
      </c>
      <c r="J38" s="21">
        <f t="shared" si="7"/>
        <v>1784350</v>
      </c>
      <c r="K38" s="21">
        <f t="shared" si="7"/>
        <v>3896041</v>
      </c>
      <c r="L38" s="21">
        <f t="shared" si="7"/>
        <v>11309859</v>
      </c>
      <c r="M38" s="21">
        <f t="shared" si="7"/>
        <v>237700</v>
      </c>
      <c r="N38" s="21">
        <f t="shared" si="7"/>
        <v>15443600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17227950</v>
      </c>
      <c r="X38" s="21">
        <f t="shared" si="7"/>
        <v>21680928</v>
      </c>
      <c r="Y38" s="21">
        <f t="shared" si="7"/>
        <v>-4452978</v>
      </c>
      <c r="Z38" s="4">
        <f>+IF(X38&lt;&gt;0,+(Y38/X38)*100,0)</f>
        <v>-20.538687273902667</v>
      </c>
      <c r="AA38" s="19">
        <f>SUM(AA39:AA41)</f>
        <v>46621000</v>
      </c>
    </row>
    <row r="39" spans="1:27" ht="12.75">
      <c r="A39" s="5" t="s">
        <v>43</v>
      </c>
      <c r="B39" s="3"/>
      <c r="C39" s="22">
        <v>12007507</v>
      </c>
      <c r="D39" s="22"/>
      <c r="E39" s="23">
        <v>18933000</v>
      </c>
      <c r="F39" s="24">
        <v>18933000</v>
      </c>
      <c r="G39" s="24">
        <v>19081</v>
      </c>
      <c r="H39" s="24">
        <v>12741</v>
      </c>
      <c r="I39" s="24">
        <v>212545</v>
      </c>
      <c r="J39" s="24">
        <v>244367</v>
      </c>
      <c r="K39" s="24">
        <v>1928447</v>
      </c>
      <c r="L39" s="24">
        <v>2530986</v>
      </c>
      <c r="M39" s="24">
        <v>219681</v>
      </c>
      <c r="N39" s="24">
        <v>4679114</v>
      </c>
      <c r="O39" s="24"/>
      <c r="P39" s="24"/>
      <c r="Q39" s="24"/>
      <c r="R39" s="24"/>
      <c r="S39" s="24"/>
      <c r="T39" s="24"/>
      <c r="U39" s="24"/>
      <c r="V39" s="24"/>
      <c r="W39" s="24">
        <v>4923481</v>
      </c>
      <c r="X39" s="24">
        <v>6460158</v>
      </c>
      <c r="Y39" s="24">
        <v>-1536677</v>
      </c>
      <c r="Z39" s="6">
        <v>-23.79</v>
      </c>
      <c r="AA39" s="22">
        <v>18933000</v>
      </c>
    </row>
    <row r="40" spans="1:27" ht="12.75">
      <c r="A40" s="5" t="s">
        <v>44</v>
      </c>
      <c r="B40" s="3"/>
      <c r="C40" s="22">
        <v>20755116</v>
      </c>
      <c r="D40" s="22"/>
      <c r="E40" s="23">
        <v>27688000</v>
      </c>
      <c r="F40" s="24">
        <v>27688000</v>
      </c>
      <c r="G40" s="24">
        <v>99658</v>
      </c>
      <c r="H40" s="24">
        <v>154816</v>
      </c>
      <c r="I40" s="24">
        <v>1285509</v>
      </c>
      <c r="J40" s="24">
        <v>1539983</v>
      </c>
      <c r="K40" s="24">
        <v>1967594</v>
      </c>
      <c r="L40" s="24">
        <v>4939933</v>
      </c>
      <c r="M40" s="24">
        <v>18019</v>
      </c>
      <c r="N40" s="24">
        <v>6925546</v>
      </c>
      <c r="O40" s="24"/>
      <c r="P40" s="24"/>
      <c r="Q40" s="24"/>
      <c r="R40" s="24"/>
      <c r="S40" s="24"/>
      <c r="T40" s="24"/>
      <c r="U40" s="24"/>
      <c r="V40" s="24"/>
      <c r="W40" s="24">
        <v>8465529</v>
      </c>
      <c r="X40" s="24">
        <v>15220770</v>
      </c>
      <c r="Y40" s="24">
        <v>-6755241</v>
      </c>
      <c r="Z40" s="6">
        <v>-44.38</v>
      </c>
      <c r="AA40" s="22">
        <v>27688000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>
        <v>3838940</v>
      </c>
      <c r="M41" s="24"/>
      <c r="N41" s="24">
        <v>3838940</v>
      </c>
      <c r="O41" s="24"/>
      <c r="P41" s="24"/>
      <c r="Q41" s="24"/>
      <c r="R41" s="24"/>
      <c r="S41" s="24"/>
      <c r="T41" s="24"/>
      <c r="U41" s="24"/>
      <c r="V41" s="24"/>
      <c r="W41" s="24">
        <v>3838940</v>
      </c>
      <c r="X41" s="24"/>
      <c r="Y41" s="24">
        <v>3838940</v>
      </c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629886201</v>
      </c>
      <c r="D42" s="19">
        <f>SUM(D43:D46)</f>
        <v>0</v>
      </c>
      <c r="E42" s="20">
        <f t="shared" si="8"/>
        <v>564035456</v>
      </c>
      <c r="F42" s="21">
        <f t="shared" si="8"/>
        <v>564035456</v>
      </c>
      <c r="G42" s="21">
        <f t="shared" si="8"/>
        <v>967171</v>
      </c>
      <c r="H42" s="21">
        <f t="shared" si="8"/>
        <v>3207356</v>
      </c>
      <c r="I42" s="21">
        <f t="shared" si="8"/>
        <v>140007038</v>
      </c>
      <c r="J42" s="21">
        <f t="shared" si="8"/>
        <v>144181565</v>
      </c>
      <c r="K42" s="21">
        <f t="shared" si="8"/>
        <v>60044356</v>
      </c>
      <c r="L42" s="21">
        <f t="shared" si="8"/>
        <v>70866257</v>
      </c>
      <c r="M42" s="21">
        <f t="shared" si="8"/>
        <v>860378</v>
      </c>
      <c r="N42" s="21">
        <f t="shared" si="8"/>
        <v>131770991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275952556</v>
      </c>
      <c r="X42" s="21">
        <f t="shared" si="8"/>
        <v>298072170</v>
      </c>
      <c r="Y42" s="21">
        <f t="shared" si="8"/>
        <v>-22119614</v>
      </c>
      <c r="Z42" s="4">
        <f>+IF(X42&lt;&gt;0,+(Y42/X42)*100,0)</f>
        <v>-7.420892061140763</v>
      </c>
      <c r="AA42" s="19">
        <f>SUM(AA43:AA46)</f>
        <v>564035456</v>
      </c>
    </row>
    <row r="43" spans="1:27" ht="12.75">
      <c r="A43" s="5" t="s">
        <v>47</v>
      </c>
      <c r="B43" s="3"/>
      <c r="C43" s="22">
        <v>399042160</v>
      </c>
      <c r="D43" s="22"/>
      <c r="E43" s="23">
        <v>450746275</v>
      </c>
      <c r="F43" s="24">
        <v>450746275</v>
      </c>
      <c r="G43" s="24">
        <v>232502</v>
      </c>
      <c r="H43" s="24">
        <v>2115727</v>
      </c>
      <c r="I43" s="24">
        <v>135589409</v>
      </c>
      <c r="J43" s="24">
        <v>137937638</v>
      </c>
      <c r="K43" s="24">
        <v>53166989</v>
      </c>
      <c r="L43" s="24">
        <v>58939580</v>
      </c>
      <c r="M43" s="24">
        <v>164566</v>
      </c>
      <c r="N43" s="24">
        <v>112271135</v>
      </c>
      <c r="O43" s="24"/>
      <c r="P43" s="24"/>
      <c r="Q43" s="24"/>
      <c r="R43" s="24"/>
      <c r="S43" s="24"/>
      <c r="T43" s="24"/>
      <c r="U43" s="24"/>
      <c r="V43" s="24"/>
      <c r="W43" s="24">
        <v>250208773</v>
      </c>
      <c r="X43" s="24">
        <v>205794174</v>
      </c>
      <c r="Y43" s="24">
        <v>44414599</v>
      </c>
      <c r="Z43" s="6">
        <v>21.58</v>
      </c>
      <c r="AA43" s="22">
        <v>450746275</v>
      </c>
    </row>
    <row r="44" spans="1:27" ht="12.75">
      <c r="A44" s="5" t="s">
        <v>48</v>
      </c>
      <c r="B44" s="3"/>
      <c r="C44" s="22">
        <v>94725717</v>
      </c>
      <c r="D44" s="22"/>
      <c r="E44" s="23">
        <v>70698900</v>
      </c>
      <c r="F44" s="24">
        <v>70698900</v>
      </c>
      <c r="G44" s="24">
        <v>697360</v>
      </c>
      <c r="H44" s="24">
        <v>821587</v>
      </c>
      <c r="I44" s="24">
        <v>2356256</v>
      </c>
      <c r="J44" s="24">
        <v>3875203</v>
      </c>
      <c r="K44" s="24">
        <v>2209134</v>
      </c>
      <c r="L44" s="24">
        <v>4870670</v>
      </c>
      <c r="M44" s="24">
        <v>636212</v>
      </c>
      <c r="N44" s="24">
        <v>7716016</v>
      </c>
      <c r="O44" s="24"/>
      <c r="P44" s="24"/>
      <c r="Q44" s="24"/>
      <c r="R44" s="24"/>
      <c r="S44" s="24"/>
      <c r="T44" s="24"/>
      <c r="U44" s="24"/>
      <c r="V44" s="24"/>
      <c r="W44" s="24">
        <v>11591219</v>
      </c>
      <c r="X44" s="24">
        <v>59481090</v>
      </c>
      <c r="Y44" s="24">
        <v>-47889871</v>
      </c>
      <c r="Z44" s="6">
        <v>-80.51</v>
      </c>
      <c r="AA44" s="22">
        <v>70698900</v>
      </c>
    </row>
    <row r="45" spans="1:27" ht="12.75">
      <c r="A45" s="5" t="s">
        <v>49</v>
      </c>
      <c r="B45" s="3"/>
      <c r="C45" s="25">
        <v>15379265</v>
      </c>
      <c r="D45" s="25"/>
      <c r="E45" s="26">
        <v>12005281</v>
      </c>
      <c r="F45" s="27">
        <v>12005281</v>
      </c>
      <c r="G45" s="27">
        <v>3285</v>
      </c>
      <c r="H45" s="27">
        <v>15081</v>
      </c>
      <c r="I45" s="27">
        <v>682313</v>
      </c>
      <c r="J45" s="27">
        <v>700679</v>
      </c>
      <c r="K45" s="27">
        <v>1690865</v>
      </c>
      <c r="L45" s="27"/>
      <c r="M45" s="27">
        <v>47319</v>
      </c>
      <c r="N45" s="27">
        <v>1738184</v>
      </c>
      <c r="O45" s="27"/>
      <c r="P45" s="27"/>
      <c r="Q45" s="27"/>
      <c r="R45" s="27"/>
      <c r="S45" s="27"/>
      <c r="T45" s="27"/>
      <c r="U45" s="27"/>
      <c r="V45" s="27"/>
      <c r="W45" s="27">
        <v>2438863</v>
      </c>
      <c r="X45" s="27">
        <v>15257070</v>
      </c>
      <c r="Y45" s="27">
        <v>-12818207</v>
      </c>
      <c r="Z45" s="7">
        <v>-84.01</v>
      </c>
      <c r="AA45" s="25">
        <v>12005281</v>
      </c>
    </row>
    <row r="46" spans="1:27" ht="12.75">
      <c r="A46" s="5" t="s">
        <v>50</v>
      </c>
      <c r="B46" s="3"/>
      <c r="C46" s="22">
        <v>120739059</v>
      </c>
      <c r="D46" s="22"/>
      <c r="E46" s="23">
        <v>30585000</v>
      </c>
      <c r="F46" s="24">
        <v>30585000</v>
      </c>
      <c r="G46" s="24">
        <v>34024</v>
      </c>
      <c r="H46" s="24">
        <v>254961</v>
      </c>
      <c r="I46" s="24">
        <v>1379060</v>
      </c>
      <c r="J46" s="24">
        <v>1668045</v>
      </c>
      <c r="K46" s="24">
        <v>2977368</v>
      </c>
      <c r="L46" s="24">
        <v>7056007</v>
      </c>
      <c r="M46" s="24">
        <v>12281</v>
      </c>
      <c r="N46" s="24">
        <v>10045656</v>
      </c>
      <c r="O46" s="24"/>
      <c r="P46" s="24"/>
      <c r="Q46" s="24"/>
      <c r="R46" s="24"/>
      <c r="S46" s="24"/>
      <c r="T46" s="24"/>
      <c r="U46" s="24"/>
      <c r="V46" s="24"/>
      <c r="W46" s="24">
        <v>11713701</v>
      </c>
      <c r="X46" s="24">
        <v>17539836</v>
      </c>
      <c r="Y46" s="24">
        <v>-5826135</v>
      </c>
      <c r="Z46" s="6">
        <v>-33.22</v>
      </c>
      <c r="AA46" s="22">
        <v>30585000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936665834</v>
      </c>
      <c r="D48" s="44">
        <f>+D28+D32+D38+D42+D47</f>
        <v>0</v>
      </c>
      <c r="E48" s="45">
        <f t="shared" si="9"/>
        <v>864256789</v>
      </c>
      <c r="F48" s="46">
        <f t="shared" si="9"/>
        <v>864256789</v>
      </c>
      <c r="G48" s="46">
        <f t="shared" si="9"/>
        <v>4268916</v>
      </c>
      <c r="H48" s="46">
        <f t="shared" si="9"/>
        <v>6039149</v>
      </c>
      <c r="I48" s="46">
        <f t="shared" si="9"/>
        <v>149272610</v>
      </c>
      <c r="J48" s="46">
        <f t="shared" si="9"/>
        <v>159580675</v>
      </c>
      <c r="K48" s="46">
        <f t="shared" si="9"/>
        <v>86941256</v>
      </c>
      <c r="L48" s="46">
        <f t="shared" si="9"/>
        <v>119666355</v>
      </c>
      <c r="M48" s="46">
        <f t="shared" si="9"/>
        <v>6501318</v>
      </c>
      <c r="N48" s="46">
        <f t="shared" si="9"/>
        <v>213108929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372689604</v>
      </c>
      <c r="X48" s="46">
        <f t="shared" si="9"/>
        <v>460559694</v>
      </c>
      <c r="Y48" s="46">
        <f t="shared" si="9"/>
        <v>-87870090</v>
      </c>
      <c r="Z48" s="47">
        <f>+IF(X48&lt;&gt;0,+(Y48/X48)*100,0)</f>
        <v>-19.078979586085968</v>
      </c>
      <c r="AA48" s="44">
        <f>+AA28+AA32+AA38+AA42+AA47</f>
        <v>864256789</v>
      </c>
    </row>
    <row r="49" spans="1:27" ht="12.75">
      <c r="A49" s="14" t="s">
        <v>58</v>
      </c>
      <c r="B49" s="15"/>
      <c r="C49" s="48">
        <f aca="true" t="shared" si="10" ref="C49:Y49">+C25-C48</f>
        <v>-348061054</v>
      </c>
      <c r="D49" s="48">
        <f>+D25-D48</f>
        <v>0</v>
      </c>
      <c r="E49" s="49">
        <f t="shared" si="10"/>
        <v>-46997089</v>
      </c>
      <c r="F49" s="50">
        <f t="shared" si="10"/>
        <v>-46997089</v>
      </c>
      <c r="G49" s="50">
        <f t="shared" si="10"/>
        <v>38985355</v>
      </c>
      <c r="H49" s="50">
        <f t="shared" si="10"/>
        <v>88593352</v>
      </c>
      <c r="I49" s="50">
        <f t="shared" si="10"/>
        <v>-105465841</v>
      </c>
      <c r="J49" s="50">
        <f t="shared" si="10"/>
        <v>22112866</v>
      </c>
      <c r="K49" s="50">
        <f t="shared" si="10"/>
        <v>-42631396</v>
      </c>
      <c r="L49" s="50">
        <f t="shared" si="10"/>
        <v>-78172890</v>
      </c>
      <c r="M49" s="50">
        <f t="shared" si="10"/>
        <v>38905899</v>
      </c>
      <c r="N49" s="50">
        <f t="shared" si="10"/>
        <v>-81898387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-59785521</v>
      </c>
      <c r="X49" s="50">
        <f>IF(F25=F48,0,X25-X48)</f>
        <v>-120584976</v>
      </c>
      <c r="Y49" s="50">
        <f t="shared" si="10"/>
        <v>60799455</v>
      </c>
      <c r="Z49" s="51">
        <f>+IF(X49&lt;&gt;0,+(Y49/X49)*100,0)</f>
        <v>-50.42042302185307</v>
      </c>
      <c r="AA49" s="48">
        <f>+AA25-AA48</f>
        <v>-46997089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216838813</v>
      </c>
      <c r="D5" s="19">
        <f>SUM(D6:D8)</f>
        <v>0</v>
      </c>
      <c r="E5" s="20">
        <f t="shared" si="0"/>
        <v>84459476</v>
      </c>
      <c r="F5" s="21">
        <f t="shared" si="0"/>
        <v>84459476</v>
      </c>
      <c r="G5" s="21">
        <f t="shared" si="0"/>
        <v>32650126</v>
      </c>
      <c r="H5" s="21">
        <f t="shared" si="0"/>
        <v>35847819</v>
      </c>
      <c r="I5" s="21">
        <f t="shared" si="0"/>
        <v>1082177</v>
      </c>
      <c r="J5" s="21">
        <f t="shared" si="0"/>
        <v>69580122</v>
      </c>
      <c r="K5" s="21">
        <f t="shared" si="0"/>
        <v>2187170</v>
      </c>
      <c r="L5" s="21">
        <f t="shared" si="0"/>
        <v>2117454</v>
      </c>
      <c r="M5" s="21">
        <f t="shared" si="0"/>
        <v>16449959</v>
      </c>
      <c r="N5" s="21">
        <f t="shared" si="0"/>
        <v>20754583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90334705</v>
      </c>
      <c r="X5" s="21">
        <f t="shared" si="0"/>
        <v>84459474</v>
      </c>
      <c r="Y5" s="21">
        <f t="shared" si="0"/>
        <v>5875231</v>
      </c>
      <c r="Z5" s="4">
        <f>+IF(X5&lt;&gt;0,+(Y5/X5)*100,0)</f>
        <v>6.9562723064081595</v>
      </c>
      <c r="AA5" s="19">
        <f>SUM(AA6:AA8)</f>
        <v>84459476</v>
      </c>
    </row>
    <row r="6" spans="1:27" ht="12.75">
      <c r="A6" s="5" t="s">
        <v>33</v>
      </c>
      <c r="B6" s="3"/>
      <c r="C6" s="22">
        <v>161422675</v>
      </c>
      <c r="D6" s="22"/>
      <c r="E6" s="23">
        <v>43257161</v>
      </c>
      <c r="F6" s="24">
        <v>43257161</v>
      </c>
      <c r="G6" s="24">
        <v>26927412</v>
      </c>
      <c r="H6" s="24">
        <v>27006956</v>
      </c>
      <c r="I6" s="24">
        <v>25578</v>
      </c>
      <c r="J6" s="24">
        <v>53959946</v>
      </c>
      <c r="K6" s="24">
        <v>974139</v>
      </c>
      <c r="L6" s="24">
        <v>1195764</v>
      </c>
      <c r="M6" s="24">
        <v>15405323</v>
      </c>
      <c r="N6" s="24">
        <v>17575226</v>
      </c>
      <c r="O6" s="24"/>
      <c r="P6" s="24"/>
      <c r="Q6" s="24"/>
      <c r="R6" s="24"/>
      <c r="S6" s="24"/>
      <c r="T6" s="24"/>
      <c r="U6" s="24"/>
      <c r="V6" s="24"/>
      <c r="W6" s="24">
        <v>71535172</v>
      </c>
      <c r="X6" s="24">
        <v>42229740</v>
      </c>
      <c r="Y6" s="24">
        <v>29305432</v>
      </c>
      <c r="Z6" s="6">
        <v>69.4</v>
      </c>
      <c r="AA6" s="22">
        <v>43257161</v>
      </c>
    </row>
    <row r="7" spans="1:27" ht="12.75">
      <c r="A7" s="5" t="s">
        <v>34</v>
      </c>
      <c r="B7" s="3"/>
      <c r="C7" s="25">
        <v>55416138</v>
      </c>
      <c r="D7" s="25"/>
      <c r="E7" s="26">
        <v>41202315</v>
      </c>
      <c r="F7" s="27">
        <v>41202315</v>
      </c>
      <c r="G7" s="27">
        <v>5722714</v>
      </c>
      <c r="H7" s="27">
        <v>8840863</v>
      </c>
      <c r="I7" s="27">
        <v>1056599</v>
      </c>
      <c r="J7" s="27">
        <v>15620176</v>
      </c>
      <c r="K7" s="27">
        <v>1213031</v>
      </c>
      <c r="L7" s="27">
        <v>921690</v>
      </c>
      <c r="M7" s="27">
        <v>1044636</v>
      </c>
      <c r="N7" s="27">
        <v>3179357</v>
      </c>
      <c r="O7" s="27"/>
      <c r="P7" s="27"/>
      <c r="Q7" s="27"/>
      <c r="R7" s="27"/>
      <c r="S7" s="27"/>
      <c r="T7" s="27"/>
      <c r="U7" s="27"/>
      <c r="V7" s="27"/>
      <c r="W7" s="27">
        <v>18799533</v>
      </c>
      <c r="X7" s="27">
        <v>21628578</v>
      </c>
      <c r="Y7" s="27">
        <v>-2829045</v>
      </c>
      <c r="Z7" s="7">
        <v>-13.08</v>
      </c>
      <c r="AA7" s="25">
        <v>41202315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20601156</v>
      </c>
      <c r="Y8" s="24">
        <v>-20601156</v>
      </c>
      <c r="Z8" s="6">
        <v>-100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171399</v>
      </c>
      <c r="D9" s="19">
        <f>SUM(D10:D14)</f>
        <v>0</v>
      </c>
      <c r="E9" s="20">
        <f t="shared" si="1"/>
        <v>17711987</v>
      </c>
      <c r="F9" s="21">
        <f t="shared" si="1"/>
        <v>17711987</v>
      </c>
      <c r="G9" s="21">
        <f t="shared" si="1"/>
        <v>27084</v>
      </c>
      <c r="H9" s="21">
        <f t="shared" si="1"/>
        <v>42864</v>
      </c>
      <c r="I9" s="21">
        <f t="shared" si="1"/>
        <v>185108</v>
      </c>
      <c r="J9" s="21">
        <f t="shared" si="1"/>
        <v>255056</v>
      </c>
      <c r="K9" s="21">
        <f t="shared" si="1"/>
        <v>68830</v>
      </c>
      <c r="L9" s="21">
        <f t="shared" si="1"/>
        <v>18734</v>
      </c>
      <c r="M9" s="21">
        <f t="shared" si="1"/>
        <v>17949</v>
      </c>
      <c r="N9" s="21">
        <f t="shared" si="1"/>
        <v>105513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360569</v>
      </c>
      <c r="X9" s="21">
        <f t="shared" si="1"/>
        <v>8855988</v>
      </c>
      <c r="Y9" s="21">
        <f t="shared" si="1"/>
        <v>-8495419</v>
      </c>
      <c r="Z9" s="4">
        <f>+IF(X9&lt;&gt;0,+(Y9/X9)*100,0)</f>
        <v>-95.9285288101113</v>
      </c>
      <c r="AA9" s="19">
        <f>SUM(AA10:AA14)</f>
        <v>17711987</v>
      </c>
    </row>
    <row r="10" spans="1:27" ht="12.75">
      <c r="A10" s="5" t="s">
        <v>37</v>
      </c>
      <c r="B10" s="3"/>
      <c r="C10" s="22">
        <v>171399</v>
      </c>
      <c r="D10" s="22"/>
      <c r="E10" s="23">
        <v>164357</v>
      </c>
      <c r="F10" s="24">
        <v>164357</v>
      </c>
      <c r="G10" s="24">
        <v>27084</v>
      </c>
      <c r="H10" s="24">
        <v>42864</v>
      </c>
      <c r="I10" s="24">
        <v>185108</v>
      </c>
      <c r="J10" s="24">
        <v>255056</v>
      </c>
      <c r="K10" s="24">
        <v>68830</v>
      </c>
      <c r="L10" s="24">
        <v>18734</v>
      </c>
      <c r="M10" s="24">
        <v>17949</v>
      </c>
      <c r="N10" s="24">
        <v>105513</v>
      </c>
      <c r="O10" s="24"/>
      <c r="P10" s="24"/>
      <c r="Q10" s="24"/>
      <c r="R10" s="24"/>
      <c r="S10" s="24"/>
      <c r="T10" s="24"/>
      <c r="U10" s="24"/>
      <c r="V10" s="24"/>
      <c r="W10" s="24">
        <v>360569</v>
      </c>
      <c r="X10" s="24">
        <v>82176</v>
      </c>
      <c r="Y10" s="24">
        <v>278393</v>
      </c>
      <c r="Z10" s="6">
        <v>338.78</v>
      </c>
      <c r="AA10" s="22">
        <v>164357</v>
      </c>
    </row>
    <row r="11" spans="1:27" ht="12.75">
      <c r="A11" s="5" t="s">
        <v>38</v>
      </c>
      <c r="B11" s="3"/>
      <c r="C11" s="22"/>
      <c r="D11" s="22"/>
      <c r="E11" s="23">
        <v>13864000</v>
      </c>
      <c r="F11" s="24">
        <v>13864000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6931998</v>
      </c>
      <c r="Y11" s="24">
        <v>-6931998</v>
      </c>
      <c r="Z11" s="6">
        <v>-100</v>
      </c>
      <c r="AA11" s="22">
        <v>13864000</v>
      </c>
    </row>
    <row r="12" spans="1:27" ht="12.75">
      <c r="A12" s="5" t="s">
        <v>39</v>
      </c>
      <c r="B12" s="3"/>
      <c r="C12" s="22"/>
      <c r="D12" s="22"/>
      <c r="E12" s="23">
        <v>3683630</v>
      </c>
      <c r="F12" s="24">
        <v>3683630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1841814</v>
      </c>
      <c r="Y12" s="24">
        <v>-1841814</v>
      </c>
      <c r="Z12" s="6">
        <v>-100</v>
      </c>
      <c r="AA12" s="22">
        <v>3683630</v>
      </c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3039135</v>
      </c>
      <c r="D15" s="19">
        <f>SUM(D16:D18)</f>
        <v>0</v>
      </c>
      <c r="E15" s="20">
        <f t="shared" si="2"/>
        <v>3303721</v>
      </c>
      <c r="F15" s="21">
        <f t="shared" si="2"/>
        <v>3303721</v>
      </c>
      <c r="G15" s="21">
        <f t="shared" si="2"/>
        <v>388840</v>
      </c>
      <c r="H15" s="21">
        <f t="shared" si="2"/>
        <v>685156</v>
      </c>
      <c r="I15" s="21">
        <f t="shared" si="2"/>
        <v>315611</v>
      </c>
      <c r="J15" s="21">
        <f t="shared" si="2"/>
        <v>1389607</v>
      </c>
      <c r="K15" s="21">
        <f t="shared" si="2"/>
        <v>333631</v>
      </c>
      <c r="L15" s="21">
        <f t="shared" si="2"/>
        <v>6602</v>
      </c>
      <c r="M15" s="21">
        <f t="shared" si="2"/>
        <v>0</v>
      </c>
      <c r="N15" s="21">
        <f t="shared" si="2"/>
        <v>340233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1729840</v>
      </c>
      <c r="X15" s="21">
        <f t="shared" si="2"/>
        <v>1651860</v>
      </c>
      <c r="Y15" s="21">
        <f t="shared" si="2"/>
        <v>77980</v>
      </c>
      <c r="Z15" s="4">
        <f>+IF(X15&lt;&gt;0,+(Y15/X15)*100,0)</f>
        <v>4.720739045681838</v>
      </c>
      <c r="AA15" s="19">
        <f>SUM(AA16:AA18)</f>
        <v>3303721</v>
      </c>
    </row>
    <row r="16" spans="1:27" ht="12.75">
      <c r="A16" s="5" t="s">
        <v>43</v>
      </c>
      <c r="B16" s="3"/>
      <c r="C16" s="22">
        <v>1482</v>
      </c>
      <c r="D16" s="22"/>
      <c r="E16" s="23"/>
      <c r="F16" s="24"/>
      <c r="G16" s="24"/>
      <c r="H16" s="24">
        <v>7682</v>
      </c>
      <c r="I16" s="24"/>
      <c r="J16" s="24">
        <v>7682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7682</v>
      </c>
      <c r="X16" s="24"/>
      <c r="Y16" s="24">
        <v>7682</v>
      </c>
      <c r="Z16" s="6">
        <v>0</v>
      </c>
      <c r="AA16" s="22"/>
    </row>
    <row r="17" spans="1:27" ht="12.75">
      <c r="A17" s="5" t="s">
        <v>44</v>
      </c>
      <c r="B17" s="3"/>
      <c r="C17" s="22">
        <v>3037653</v>
      </c>
      <c r="D17" s="22"/>
      <c r="E17" s="23">
        <v>3303721</v>
      </c>
      <c r="F17" s="24">
        <v>3303721</v>
      </c>
      <c r="G17" s="24">
        <v>388840</v>
      </c>
      <c r="H17" s="24">
        <v>677474</v>
      </c>
      <c r="I17" s="24">
        <v>315611</v>
      </c>
      <c r="J17" s="24">
        <v>1381925</v>
      </c>
      <c r="K17" s="24">
        <v>333631</v>
      </c>
      <c r="L17" s="24">
        <v>6602</v>
      </c>
      <c r="M17" s="24"/>
      <c r="N17" s="24">
        <v>340233</v>
      </c>
      <c r="O17" s="24"/>
      <c r="P17" s="24"/>
      <c r="Q17" s="24"/>
      <c r="R17" s="24"/>
      <c r="S17" s="24"/>
      <c r="T17" s="24"/>
      <c r="U17" s="24"/>
      <c r="V17" s="24"/>
      <c r="W17" s="24">
        <v>1722158</v>
      </c>
      <c r="X17" s="24">
        <v>1651860</v>
      </c>
      <c r="Y17" s="24">
        <v>70298</v>
      </c>
      <c r="Z17" s="6">
        <v>4.26</v>
      </c>
      <c r="AA17" s="22">
        <v>3303721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76428808</v>
      </c>
      <c r="D19" s="19">
        <f>SUM(D20:D23)</f>
        <v>0</v>
      </c>
      <c r="E19" s="20">
        <f t="shared" si="3"/>
        <v>150096311</v>
      </c>
      <c r="F19" s="21">
        <f t="shared" si="3"/>
        <v>150096311</v>
      </c>
      <c r="G19" s="21">
        <f t="shared" si="3"/>
        <v>13302094</v>
      </c>
      <c r="H19" s="21">
        <f t="shared" si="3"/>
        <v>26106687</v>
      </c>
      <c r="I19" s="21">
        <f t="shared" si="3"/>
        <v>9210709</v>
      </c>
      <c r="J19" s="21">
        <f t="shared" si="3"/>
        <v>48619490</v>
      </c>
      <c r="K19" s="21">
        <f t="shared" si="3"/>
        <v>10569231</v>
      </c>
      <c r="L19" s="21">
        <f t="shared" si="3"/>
        <v>10833619</v>
      </c>
      <c r="M19" s="21">
        <f t="shared" si="3"/>
        <v>19905926</v>
      </c>
      <c r="N19" s="21">
        <f t="shared" si="3"/>
        <v>41308776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89928266</v>
      </c>
      <c r="X19" s="21">
        <f t="shared" si="3"/>
        <v>75048156</v>
      </c>
      <c r="Y19" s="21">
        <f t="shared" si="3"/>
        <v>14880110</v>
      </c>
      <c r="Z19" s="4">
        <f>+IF(X19&lt;&gt;0,+(Y19/X19)*100,0)</f>
        <v>19.82741587947877</v>
      </c>
      <c r="AA19" s="19">
        <f>SUM(AA20:AA23)</f>
        <v>150096311</v>
      </c>
    </row>
    <row r="20" spans="1:27" ht="12.75">
      <c r="A20" s="5" t="s">
        <v>47</v>
      </c>
      <c r="B20" s="3"/>
      <c r="C20" s="22">
        <v>51878385</v>
      </c>
      <c r="D20" s="22"/>
      <c r="E20" s="23">
        <v>83144945</v>
      </c>
      <c r="F20" s="24">
        <v>83144945</v>
      </c>
      <c r="G20" s="24">
        <v>9726780</v>
      </c>
      <c r="H20" s="24">
        <v>17857967</v>
      </c>
      <c r="I20" s="24">
        <v>5415671</v>
      </c>
      <c r="J20" s="24">
        <v>33000418</v>
      </c>
      <c r="K20" s="24">
        <v>7698388</v>
      </c>
      <c r="L20" s="24">
        <v>6585824</v>
      </c>
      <c r="M20" s="24">
        <v>16185975</v>
      </c>
      <c r="N20" s="24">
        <v>30470187</v>
      </c>
      <c r="O20" s="24"/>
      <c r="P20" s="24"/>
      <c r="Q20" s="24"/>
      <c r="R20" s="24"/>
      <c r="S20" s="24"/>
      <c r="T20" s="24"/>
      <c r="U20" s="24"/>
      <c r="V20" s="24"/>
      <c r="W20" s="24">
        <v>63470605</v>
      </c>
      <c r="X20" s="24">
        <v>41572470</v>
      </c>
      <c r="Y20" s="24">
        <v>21898135</v>
      </c>
      <c r="Z20" s="6">
        <v>52.67</v>
      </c>
      <c r="AA20" s="22">
        <v>83144945</v>
      </c>
    </row>
    <row r="21" spans="1:27" ht="12.75">
      <c r="A21" s="5" t="s">
        <v>48</v>
      </c>
      <c r="B21" s="3"/>
      <c r="C21" s="22">
        <v>17504</v>
      </c>
      <c r="D21" s="22"/>
      <c r="E21" s="23">
        <v>22279485</v>
      </c>
      <c r="F21" s="24">
        <v>22279485</v>
      </c>
      <c r="G21" s="24">
        <v>1524434</v>
      </c>
      <c r="H21" s="24">
        <v>3135303</v>
      </c>
      <c r="I21" s="24">
        <v>1704298</v>
      </c>
      <c r="J21" s="24">
        <v>6364035</v>
      </c>
      <c r="K21" s="24">
        <v>1515378</v>
      </c>
      <c r="L21" s="24">
        <v>1614733</v>
      </c>
      <c r="M21" s="24">
        <v>1608551</v>
      </c>
      <c r="N21" s="24">
        <v>4738662</v>
      </c>
      <c r="O21" s="24"/>
      <c r="P21" s="24"/>
      <c r="Q21" s="24"/>
      <c r="R21" s="24"/>
      <c r="S21" s="24"/>
      <c r="T21" s="24"/>
      <c r="U21" s="24"/>
      <c r="V21" s="24"/>
      <c r="W21" s="24">
        <v>11102697</v>
      </c>
      <c r="X21" s="24">
        <v>11139744</v>
      </c>
      <c r="Y21" s="24">
        <v>-37047</v>
      </c>
      <c r="Z21" s="6">
        <v>-0.33</v>
      </c>
      <c r="AA21" s="22">
        <v>22279485</v>
      </c>
    </row>
    <row r="22" spans="1:27" ht="12.75">
      <c r="A22" s="5" t="s">
        <v>49</v>
      </c>
      <c r="B22" s="3"/>
      <c r="C22" s="25">
        <v>16502028</v>
      </c>
      <c r="D22" s="25"/>
      <c r="E22" s="26">
        <v>36492188</v>
      </c>
      <c r="F22" s="27">
        <v>36492188</v>
      </c>
      <c r="G22" s="27">
        <v>1493992</v>
      </c>
      <c r="H22" s="27">
        <v>3664353</v>
      </c>
      <c r="I22" s="27">
        <v>1533877</v>
      </c>
      <c r="J22" s="27">
        <v>6692222</v>
      </c>
      <c r="K22" s="27">
        <v>798221</v>
      </c>
      <c r="L22" s="27">
        <v>1471076</v>
      </c>
      <c r="M22" s="27">
        <v>1541890</v>
      </c>
      <c r="N22" s="27">
        <v>3811187</v>
      </c>
      <c r="O22" s="27"/>
      <c r="P22" s="27"/>
      <c r="Q22" s="27"/>
      <c r="R22" s="27"/>
      <c r="S22" s="27"/>
      <c r="T22" s="27"/>
      <c r="U22" s="27"/>
      <c r="V22" s="27"/>
      <c r="W22" s="27">
        <v>10503409</v>
      </c>
      <c r="X22" s="27">
        <v>18246096</v>
      </c>
      <c r="Y22" s="27">
        <v>-7742687</v>
      </c>
      <c r="Z22" s="7">
        <v>-42.43</v>
      </c>
      <c r="AA22" s="25">
        <v>36492188</v>
      </c>
    </row>
    <row r="23" spans="1:27" ht="12.75">
      <c r="A23" s="5" t="s">
        <v>50</v>
      </c>
      <c r="B23" s="3"/>
      <c r="C23" s="22">
        <v>8030891</v>
      </c>
      <c r="D23" s="22"/>
      <c r="E23" s="23">
        <v>8179693</v>
      </c>
      <c r="F23" s="24">
        <v>8179693</v>
      </c>
      <c r="G23" s="24">
        <v>556888</v>
      </c>
      <c r="H23" s="24">
        <v>1449064</v>
      </c>
      <c r="I23" s="24">
        <v>556863</v>
      </c>
      <c r="J23" s="24">
        <v>2562815</v>
      </c>
      <c r="K23" s="24">
        <v>557244</v>
      </c>
      <c r="L23" s="24">
        <v>1161986</v>
      </c>
      <c r="M23" s="24">
        <v>569510</v>
      </c>
      <c r="N23" s="24">
        <v>2288740</v>
      </c>
      <c r="O23" s="24"/>
      <c r="P23" s="24"/>
      <c r="Q23" s="24"/>
      <c r="R23" s="24"/>
      <c r="S23" s="24"/>
      <c r="T23" s="24"/>
      <c r="U23" s="24"/>
      <c r="V23" s="24"/>
      <c r="W23" s="24">
        <v>4851555</v>
      </c>
      <c r="X23" s="24">
        <v>4089846</v>
      </c>
      <c r="Y23" s="24">
        <v>761709</v>
      </c>
      <c r="Z23" s="6">
        <v>18.62</v>
      </c>
      <c r="AA23" s="22">
        <v>8179693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296478155</v>
      </c>
      <c r="D25" s="44">
        <f>+D5+D9+D15+D19+D24</f>
        <v>0</v>
      </c>
      <c r="E25" s="45">
        <f t="shared" si="4"/>
        <v>255571495</v>
      </c>
      <c r="F25" s="46">
        <f t="shared" si="4"/>
        <v>255571495</v>
      </c>
      <c r="G25" s="46">
        <f t="shared" si="4"/>
        <v>46368144</v>
      </c>
      <c r="H25" s="46">
        <f t="shared" si="4"/>
        <v>62682526</v>
      </c>
      <c r="I25" s="46">
        <f t="shared" si="4"/>
        <v>10793605</v>
      </c>
      <c r="J25" s="46">
        <f t="shared" si="4"/>
        <v>119844275</v>
      </c>
      <c r="K25" s="46">
        <f t="shared" si="4"/>
        <v>13158862</v>
      </c>
      <c r="L25" s="46">
        <f t="shared" si="4"/>
        <v>12976409</v>
      </c>
      <c r="M25" s="46">
        <f t="shared" si="4"/>
        <v>36373834</v>
      </c>
      <c r="N25" s="46">
        <f t="shared" si="4"/>
        <v>62509105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182353380</v>
      </c>
      <c r="X25" s="46">
        <f t="shared" si="4"/>
        <v>170015478</v>
      </c>
      <c r="Y25" s="46">
        <f t="shared" si="4"/>
        <v>12337902</v>
      </c>
      <c r="Z25" s="47">
        <f>+IF(X25&lt;&gt;0,+(Y25/X25)*100,0)</f>
        <v>7.256928689751412</v>
      </c>
      <c r="AA25" s="44">
        <f>+AA5+AA9+AA15+AA19+AA24</f>
        <v>255571495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83650221</v>
      </c>
      <c r="D28" s="19">
        <f>SUM(D29:D31)</f>
        <v>0</v>
      </c>
      <c r="E28" s="20">
        <f t="shared" si="5"/>
        <v>74744259</v>
      </c>
      <c r="F28" s="21">
        <f t="shared" si="5"/>
        <v>74744259</v>
      </c>
      <c r="G28" s="21">
        <f t="shared" si="5"/>
        <v>1269352</v>
      </c>
      <c r="H28" s="21">
        <f t="shared" si="5"/>
        <v>3998031</v>
      </c>
      <c r="I28" s="21">
        <f t="shared" si="5"/>
        <v>2235983</v>
      </c>
      <c r="J28" s="21">
        <f t="shared" si="5"/>
        <v>7503366</v>
      </c>
      <c r="K28" s="21">
        <f t="shared" si="5"/>
        <v>1172932</v>
      </c>
      <c r="L28" s="21">
        <f t="shared" si="5"/>
        <v>2737285</v>
      </c>
      <c r="M28" s="21">
        <f t="shared" si="5"/>
        <v>2795828</v>
      </c>
      <c r="N28" s="21">
        <f t="shared" si="5"/>
        <v>6706045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14209411</v>
      </c>
      <c r="X28" s="21">
        <f t="shared" si="5"/>
        <v>37372134</v>
      </c>
      <c r="Y28" s="21">
        <f t="shared" si="5"/>
        <v>-23162723</v>
      </c>
      <c r="Z28" s="4">
        <f>+IF(X28&lt;&gt;0,+(Y28/X28)*100,0)</f>
        <v>-61.978593462176924</v>
      </c>
      <c r="AA28" s="19">
        <f>SUM(AA29:AA31)</f>
        <v>74744259</v>
      </c>
    </row>
    <row r="29" spans="1:27" ht="12.75">
      <c r="A29" s="5" t="s">
        <v>33</v>
      </c>
      <c r="B29" s="3"/>
      <c r="C29" s="22">
        <v>26899376</v>
      </c>
      <c r="D29" s="22"/>
      <c r="E29" s="23">
        <v>14687790</v>
      </c>
      <c r="F29" s="24">
        <v>14687790</v>
      </c>
      <c r="G29" s="24">
        <v>735355</v>
      </c>
      <c r="H29" s="24">
        <v>1036225</v>
      </c>
      <c r="I29" s="24">
        <v>83948</v>
      </c>
      <c r="J29" s="24">
        <v>1855528</v>
      </c>
      <c r="K29" s="24">
        <v>44649</v>
      </c>
      <c r="L29" s="24">
        <v>69472</v>
      </c>
      <c r="M29" s="24">
        <v>71477</v>
      </c>
      <c r="N29" s="24">
        <v>185598</v>
      </c>
      <c r="O29" s="24"/>
      <c r="P29" s="24"/>
      <c r="Q29" s="24"/>
      <c r="R29" s="24"/>
      <c r="S29" s="24"/>
      <c r="T29" s="24"/>
      <c r="U29" s="24"/>
      <c r="V29" s="24"/>
      <c r="W29" s="24">
        <v>2041126</v>
      </c>
      <c r="X29" s="24">
        <v>7343898</v>
      </c>
      <c r="Y29" s="24">
        <v>-5302772</v>
      </c>
      <c r="Z29" s="6">
        <v>-72.21</v>
      </c>
      <c r="AA29" s="22">
        <v>14687790</v>
      </c>
    </row>
    <row r="30" spans="1:27" ht="12.75">
      <c r="A30" s="5" t="s">
        <v>34</v>
      </c>
      <c r="B30" s="3"/>
      <c r="C30" s="25">
        <v>45373003</v>
      </c>
      <c r="D30" s="25"/>
      <c r="E30" s="26">
        <v>60056469</v>
      </c>
      <c r="F30" s="27">
        <v>60056469</v>
      </c>
      <c r="G30" s="27">
        <v>316717</v>
      </c>
      <c r="H30" s="27">
        <v>2104914</v>
      </c>
      <c r="I30" s="27">
        <v>1576305</v>
      </c>
      <c r="J30" s="27">
        <v>3997936</v>
      </c>
      <c r="K30" s="27">
        <v>1053684</v>
      </c>
      <c r="L30" s="27">
        <v>2437255</v>
      </c>
      <c r="M30" s="27">
        <v>2418603</v>
      </c>
      <c r="N30" s="27">
        <v>5909542</v>
      </c>
      <c r="O30" s="27"/>
      <c r="P30" s="27"/>
      <c r="Q30" s="27"/>
      <c r="R30" s="27"/>
      <c r="S30" s="27"/>
      <c r="T30" s="27"/>
      <c r="U30" s="27"/>
      <c r="V30" s="27"/>
      <c r="W30" s="27">
        <v>9907478</v>
      </c>
      <c r="X30" s="27">
        <v>30028236</v>
      </c>
      <c r="Y30" s="27">
        <v>-20120758</v>
      </c>
      <c r="Z30" s="7">
        <v>-67.01</v>
      </c>
      <c r="AA30" s="25">
        <v>60056469</v>
      </c>
    </row>
    <row r="31" spans="1:27" ht="12.75">
      <c r="A31" s="5" t="s">
        <v>35</v>
      </c>
      <c r="B31" s="3"/>
      <c r="C31" s="22">
        <v>11377842</v>
      </c>
      <c r="D31" s="22"/>
      <c r="E31" s="23"/>
      <c r="F31" s="24"/>
      <c r="G31" s="24">
        <v>217280</v>
      </c>
      <c r="H31" s="24">
        <v>856892</v>
      </c>
      <c r="I31" s="24">
        <v>575730</v>
      </c>
      <c r="J31" s="24">
        <v>1649902</v>
      </c>
      <c r="K31" s="24">
        <v>74599</v>
      </c>
      <c r="L31" s="24">
        <v>230558</v>
      </c>
      <c r="M31" s="24">
        <v>305748</v>
      </c>
      <c r="N31" s="24">
        <v>610905</v>
      </c>
      <c r="O31" s="24"/>
      <c r="P31" s="24"/>
      <c r="Q31" s="24"/>
      <c r="R31" s="24"/>
      <c r="S31" s="24"/>
      <c r="T31" s="24"/>
      <c r="U31" s="24"/>
      <c r="V31" s="24"/>
      <c r="W31" s="24">
        <v>2260807</v>
      </c>
      <c r="X31" s="24"/>
      <c r="Y31" s="24">
        <v>2260807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16004499</v>
      </c>
      <c r="D32" s="19">
        <f>SUM(D33:D37)</f>
        <v>0</v>
      </c>
      <c r="E32" s="20">
        <f t="shared" si="6"/>
        <v>14051361</v>
      </c>
      <c r="F32" s="21">
        <f t="shared" si="6"/>
        <v>14051361</v>
      </c>
      <c r="G32" s="21">
        <f t="shared" si="6"/>
        <v>18419</v>
      </c>
      <c r="H32" s="21">
        <f t="shared" si="6"/>
        <v>634685</v>
      </c>
      <c r="I32" s="21">
        <f t="shared" si="6"/>
        <v>589695</v>
      </c>
      <c r="J32" s="21">
        <f t="shared" si="6"/>
        <v>1242799</v>
      </c>
      <c r="K32" s="21">
        <f t="shared" si="6"/>
        <v>599863</v>
      </c>
      <c r="L32" s="21">
        <f t="shared" si="6"/>
        <v>733330</v>
      </c>
      <c r="M32" s="21">
        <f t="shared" si="6"/>
        <v>1835</v>
      </c>
      <c r="N32" s="21">
        <f t="shared" si="6"/>
        <v>1335028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2577827</v>
      </c>
      <c r="X32" s="21">
        <f t="shared" si="6"/>
        <v>7025676</v>
      </c>
      <c r="Y32" s="21">
        <f t="shared" si="6"/>
        <v>-4447849</v>
      </c>
      <c r="Z32" s="4">
        <f>+IF(X32&lt;&gt;0,+(Y32/X32)*100,0)</f>
        <v>-63.308484478931284</v>
      </c>
      <c r="AA32" s="19">
        <f>SUM(AA33:AA37)</f>
        <v>14051361</v>
      </c>
    </row>
    <row r="33" spans="1:27" ht="12.75">
      <c r="A33" s="5" t="s">
        <v>37</v>
      </c>
      <c r="B33" s="3"/>
      <c r="C33" s="22">
        <v>16004499</v>
      </c>
      <c r="D33" s="22"/>
      <c r="E33" s="23">
        <v>13341385</v>
      </c>
      <c r="F33" s="24">
        <v>13341385</v>
      </c>
      <c r="G33" s="24">
        <v>18419</v>
      </c>
      <c r="H33" s="24">
        <v>634685</v>
      </c>
      <c r="I33" s="24">
        <v>589695</v>
      </c>
      <c r="J33" s="24">
        <v>1242799</v>
      </c>
      <c r="K33" s="24">
        <v>599863</v>
      </c>
      <c r="L33" s="24">
        <v>733330</v>
      </c>
      <c r="M33" s="24">
        <v>1835</v>
      </c>
      <c r="N33" s="24">
        <v>1335028</v>
      </c>
      <c r="O33" s="24"/>
      <c r="P33" s="24"/>
      <c r="Q33" s="24"/>
      <c r="R33" s="24"/>
      <c r="S33" s="24"/>
      <c r="T33" s="24"/>
      <c r="U33" s="24"/>
      <c r="V33" s="24"/>
      <c r="W33" s="24">
        <v>2577827</v>
      </c>
      <c r="X33" s="24">
        <v>6670692</v>
      </c>
      <c r="Y33" s="24">
        <v>-4092865</v>
      </c>
      <c r="Z33" s="6">
        <v>-61.36</v>
      </c>
      <c r="AA33" s="22">
        <v>13341385</v>
      </c>
    </row>
    <row r="34" spans="1:27" ht="12.75">
      <c r="A34" s="5" t="s">
        <v>38</v>
      </c>
      <c r="B34" s="3"/>
      <c r="C34" s="22"/>
      <c r="D34" s="22"/>
      <c r="E34" s="23">
        <v>175913</v>
      </c>
      <c r="F34" s="24">
        <v>175913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87954</v>
      </c>
      <c r="Y34" s="24">
        <v>-87954</v>
      </c>
      <c r="Z34" s="6">
        <v>-100</v>
      </c>
      <c r="AA34" s="22">
        <v>175913</v>
      </c>
    </row>
    <row r="35" spans="1:27" ht="12.75">
      <c r="A35" s="5" t="s">
        <v>39</v>
      </c>
      <c r="B35" s="3"/>
      <c r="C35" s="22"/>
      <c r="D35" s="22"/>
      <c r="E35" s="23">
        <v>534063</v>
      </c>
      <c r="F35" s="24">
        <v>534063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267030</v>
      </c>
      <c r="Y35" s="24">
        <v>-267030</v>
      </c>
      <c r="Z35" s="6">
        <v>-100</v>
      </c>
      <c r="AA35" s="22">
        <v>534063</v>
      </c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18387016</v>
      </c>
      <c r="D38" s="19">
        <f>SUM(D39:D41)</f>
        <v>0</v>
      </c>
      <c r="E38" s="20">
        <f t="shared" si="7"/>
        <v>19215927</v>
      </c>
      <c r="F38" s="21">
        <f t="shared" si="7"/>
        <v>19215927</v>
      </c>
      <c r="G38" s="21">
        <f t="shared" si="7"/>
        <v>54387</v>
      </c>
      <c r="H38" s="21">
        <f t="shared" si="7"/>
        <v>114614</v>
      </c>
      <c r="I38" s="21">
        <f t="shared" si="7"/>
        <v>74758</v>
      </c>
      <c r="J38" s="21">
        <f t="shared" si="7"/>
        <v>243759</v>
      </c>
      <c r="K38" s="21">
        <f t="shared" si="7"/>
        <v>486597</v>
      </c>
      <c r="L38" s="21">
        <f t="shared" si="7"/>
        <v>6829</v>
      </c>
      <c r="M38" s="21">
        <f t="shared" si="7"/>
        <v>9654</v>
      </c>
      <c r="N38" s="21">
        <f t="shared" si="7"/>
        <v>503080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746839</v>
      </c>
      <c r="X38" s="21">
        <f t="shared" si="7"/>
        <v>9607962</v>
      </c>
      <c r="Y38" s="21">
        <f t="shared" si="7"/>
        <v>-8861123</v>
      </c>
      <c r="Z38" s="4">
        <f>+IF(X38&lt;&gt;0,+(Y38/X38)*100,0)</f>
        <v>-92.22687391977612</v>
      </c>
      <c r="AA38" s="19">
        <f>SUM(AA39:AA41)</f>
        <v>19215927</v>
      </c>
    </row>
    <row r="39" spans="1:27" ht="12.75">
      <c r="A39" s="5" t="s">
        <v>43</v>
      </c>
      <c r="B39" s="3"/>
      <c r="C39" s="22">
        <v>3433578</v>
      </c>
      <c r="D39" s="22"/>
      <c r="E39" s="23">
        <v>4823809</v>
      </c>
      <c r="F39" s="24">
        <v>4823809</v>
      </c>
      <c r="G39" s="24">
        <v>54387</v>
      </c>
      <c r="H39" s="24">
        <v>114614</v>
      </c>
      <c r="I39" s="24">
        <v>15748</v>
      </c>
      <c r="J39" s="24">
        <v>184749</v>
      </c>
      <c r="K39" s="24">
        <v>412301</v>
      </c>
      <c r="L39" s="24">
        <v>6829</v>
      </c>
      <c r="M39" s="24">
        <v>9654</v>
      </c>
      <c r="N39" s="24">
        <v>428784</v>
      </c>
      <c r="O39" s="24"/>
      <c r="P39" s="24"/>
      <c r="Q39" s="24"/>
      <c r="R39" s="24"/>
      <c r="S39" s="24"/>
      <c r="T39" s="24"/>
      <c r="U39" s="24"/>
      <c r="V39" s="24"/>
      <c r="W39" s="24">
        <v>613533</v>
      </c>
      <c r="X39" s="24">
        <v>2411904</v>
      </c>
      <c r="Y39" s="24">
        <v>-1798371</v>
      </c>
      <c r="Z39" s="6">
        <v>-74.56</v>
      </c>
      <c r="AA39" s="22">
        <v>4823809</v>
      </c>
    </row>
    <row r="40" spans="1:27" ht="12.75">
      <c r="A40" s="5" t="s">
        <v>44</v>
      </c>
      <c r="B40" s="3"/>
      <c r="C40" s="22">
        <v>14953438</v>
      </c>
      <c r="D40" s="22"/>
      <c r="E40" s="23">
        <v>14392118</v>
      </c>
      <c r="F40" s="24">
        <v>14392118</v>
      </c>
      <c r="G40" s="24"/>
      <c r="H40" s="24"/>
      <c r="I40" s="24">
        <v>59010</v>
      </c>
      <c r="J40" s="24">
        <v>59010</v>
      </c>
      <c r="K40" s="24">
        <v>74296</v>
      </c>
      <c r="L40" s="24"/>
      <c r="M40" s="24"/>
      <c r="N40" s="24">
        <v>74296</v>
      </c>
      <c r="O40" s="24"/>
      <c r="P40" s="24"/>
      <c r="Q40" s="24"/>
      <c r="R40" s="24"/>
      <c r="S40" s="24"/>
      <c r="T40" s="24"/>
      <c r="U40" s="24"/>
      <c r="V40" s="24"/>
      <c r="W40" s="24">
        <v>133306</v>
      </c>
      <c r="X40" s="24">
        <v>7196058</v>
      </c>
      <c r="Y40" s="24">
        <v>-7062752</v>
      </c>
      <c r="Z40" s="6">
        <v>-98.15</v>
      </c>
      <c r="AA40" s="22">
        <v>14392118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84576296</v>
      </c>
      <c r="D42" s="19">
        <f>SUM(D43:D46)</f>
        <v>0</v>
      </c>
      <c r="E42" s="20">
        <f t="shared" si="8"/>
        <v>104020196</v>
      </c>
      <c r="F42" s="21">
        <f t="shared" si="8"/>
        <v>104020196</v>
      </c>
      <c r="G42" s="21">
        <f t="shared" si="8"/>
        <v>1299117</v>
      </c>
      <c r="H42" s="21">
        <f t="shared" si="8"/>
        <v>11977380</v>
      </c>
      <c r="I42" s="21">
        <f t="shared" si="8"/>
        <v>5912937</v>
      </c>
      <c r="J42" s="21">
        <f t="shared" si="8"/>
        <v>19189434</v>
      </c>
      <c r="K42" s="21">
        <f t="shared" si="8"/>
        <v>5691742</v>
      </c>
      <c r="L42" s="21">
        <f t="shared" si="8"/>
        <v>2268239</v>
      </c>
      <c r="M42" s="21">
        <f t="shared" si="8"/>
        <v>4834443</v>
      </c>
      <c r="N42" s="21">
        <f t="shared" si="8"/>
        <v>12794424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31983858</v>
      </c>
      <c r="X42" s="21">
        <f t="shared" si="8"/>
        <v>52010100</v>
      </c>
      <c r="Y42" s="21">
        <f t="shared" si="8"/>
        <v>-20026242</v>
      </c>
      <c r="Z42" s="4">
        <f>+IF(X42&lt;&gt;0,+(Y42/X42)*100,0)</f>
        <v>-38.504525082628184</v>
      </c>
      <c r="AA42" s="19">
        <f>SUM(AA43:AA46)</f>
        <v>104020196</v>
      </c>
    </row>
    <row r="43" spans="1:27" ht="12.75">
      <c r="A43" s="5" t="s">
        <v>47</v>
      </c>
      <c r="B43" s="3"/>
      <c r="C43" s="22">
        <v>61035299</v>
      </c>
      <c r="D43" s="22"/>
      <c r="E43" s="23">
        <v>76369642</v>
      </c>
      <c r="F43" s="24">
        <v>76369642</v>
      </c>
      <c r="G43" s="24">
        <v>888906</v>
      </c>
      <c r="H43" s="24">
        <v>10739863</v>
      </c>
      <c r="I43" s="24">
        <v>5632991</v>
      </c>
      <c r="J43" s="24">
        <v>17261760</v>
      </c>
      <c r="K43" s="24">
        <v>4859675</v>
      </c>
      <c r="L43" s="24">
        <v>1744104</v>
      </c>
      <c r="M43" s="24">
        <v>4338761</v>
      </c>
      <c r="N43" s="24">
        <v>10942540</v>
      </c>
      <c r="O43" s="24"/>
      <c r="P43" s="24"/>
      <c r="Q43" s="24"/>
      <c r="R43" s="24"/>
      <c r="S43" s="24"/>
      <c r="T43" s="24"/>
      <c r="U43" s="24"/>
      <c r="V43" s="24"/>
      <c r="W43" s="24">
        <v>28204300</v>
      </c>
      <c r="X43" s="24">
        <v>38184822</v>
      </c>
      <c r="Y43" s="24">
        <v>-9980522</v>
      </c>
      <c r="Z43" s="6">
        <v>-26.14</v>
      </c>
      <c r="AA43" s="22">
        <v>76369642</v>
      </c>
    </row>
    <row r="44" spans="1:27" ht="12.75">
      <c r="A44" s="5" t="s">
        <v>48</v>
      </c>
      <c r="B44" s="3"/>
      <c r="C44" s="22">
        <v>10444507</v>
      </c>
      <c r="D44" s="22"/>
      <c r="E44" s="23">
        <v>16204100</v>
      </c>
      <c r="F44" s="24">
        <v>16204100</v>
      </c>
      <c r="G44" s="24">
        <v>154917</v>
      </c>
      <c r="H44" s="24">
        <v>803639</v>
      </c>
      <c r="I44" s="24">
        <v>215061</v>
      </c>
      <c r="J44" s="24">
        <v>1173617</v>
      </c>
      <c r="K44" s="24">
        <v>710567</v>
      </c>
      <c r="L44" s="24">
        <v>461295</v>
      </c>
      <c r="M44" s="24">
        <v>293769</v>
      </c>
      <c r="N44" s="24">
        <v>1465631</v>
      </c>
      <c r="O44" s="24"/>
      <c r="P44" s="24"/>
      <c r="Q44" s="24"/>
      <c r="R44" s="24"/>
      <c r="S44" s="24"/>
      <c r="T44" s="24"/>
      <c r="U44" s="24"/>
      <c r="V44" s="24"/>
      <c r="W44" s="24">
        <v>2639248</v>
      </c>
      <c r="X44" s="24">
        <v>8102052</v>
      </c>
      <c r="Y44" s="24">
        <v>-5462804</v>
      </c>
      <c r="Z44" s="6">
        <v>-67.42</v>
      </c>
      <c r="AA44" s="22">
        <v>16204100</v>
      </c>
    </row>
    <row r="45" spans="1:27" ht="12.75">
      <c r="A45" s="5" t="s">
        <v>49</v>
      </c>
      <c r="B45" s="3"/>
      <c r="C45" s="25">
        <v>5023789</v>
      </c>
      <c r="D45" s="25"/>
      <c r="E45" s="26">
        <v>6655428</v>
      </c>
      <c r="F45" s="27">
        <v>6655428</v>
      </c>
      <c r="G45" s="27">
        <v>129654</v>
      </c>
      <c r="H45" s="27">
        <v>146668</v>
      </c>
      <c r="I45" s="27">
        <v>58779</v>
      </c>
      <c r="J45" s="27">
        <v>335101</v>
      </c>
      <c r="K45" s="27">
        <v>121500</v>
      </c>
      <c r="L45" s="27">
        <v>30000</v>
      </c>
      <c r="M45" s="27">
        <v>44401</v>
      </c>
      <c r="N45" s="27">
        <v>195901</v>
      </c>
      <c r="O45" s="27"/>
      <c r="P45" s="27"/>
      <c r="Q45" s="27"/>
      <c r="R45" s="27"/>
      <c r="S45" s="27"/>
      <c r="T45" s="27"/>
      <c r="U45" s="27"/>
      <c r="V45" s="27"/>
      <c r="W45" s="27">
        <v>531002</v>
      </c>
      <c r="X45" s="27">
        <v>3327714</v>
      </c>
      <c r="Y45" s="27">
        <v>-2796712</v>
      </c>
      <c r="Z45" s="7">
        <v>-84.04</v>
      </c>
      <c r="AA45" s="25">
        <v>6655428</v>
      </c>
    </row>
    <row r="46" spans="1:27" ht="12.75">
      <c r="A46" s="5" t="s">
        <v>50</v>
      </c>
      <c r="B46" s="3"/>
      <c r="C46" s="22">
        <v>8072701</v>
      </c>
      <c r="D46" s="22"/>
      <c r="E46" s="23">
        <v>4791026</v>
      </c>
      <c r="F46" s="24">
        <v>4791026</v>
      </c>
      <c r="G46" s="24">
        <v>125640</v>
      </c>
      <c r="H46" s="24">
        <v>287210</v>
      </c>
      <c r="I46" s="24">
        <v>6106</v>
      </c>
      <c r="J46" s="24">
        <v>418956</v>
      </c>
      <c r="K46" s="24"/>
      <c r="L46" s="24">
        <v>32840</v>
      </c>
      <c r="M46" s="24">
        <v>157512</v>
      </c>
      <c r="N46" s="24">
        <v>190352</v>
      </c>
      <c r="O46" s="24"/>
      <c r="P46" s="24"/>
      <c r="Q46" s="24"/>
      <c r="R46" s="24"/>
      <c r="S46" s="24"/>
      <c r="T46" s="24"/>
      <c r="U46" s="24"/>
      <c r="V46" s="24"/>
      <c r="W46" s="24">
        <v>609308</v>
      </c>
      <c r="X46" s="24">
        <v>2395512</v>
      </c>
      <c r="Y46" s="24">
        <v>-1786204</v>
      </c>
      <c r="Z46" s="6">
        <v>-74.56</v>
      </c>
      <c r="AA46" s="22">
        <v>4791026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202618032</v>
      </c>
      <c r="D48" s="44">
        <f>+D28+D32+D38+D42+D47</f>
        <v>0</v>
      </c>
      <c r="E48" s="45">
        <f t="shared" si="9"/>
        <v>212031743</v>
      </c>
      <c r="F48" s="46">
        <f t="shared" si="9"/>
        <v>212031743</v>
      </c>
      <c r="G48" s="46">
        <f t="shared" si="9"/>
        <v>2641275</v>
      </c>
      <c r="H48" s="46">
        <f t="shared" si="9"/>
        <v>16724710</v>
      </c>
      <c r="I48" s="46">
        <f t="shared" si="9"/>
        <v>8813373</v>
      </c>
      <c r="J48" s="46">
        <f t="shared" si="9"/>
        <v>28179358</v>
      </c>
      <c r="K48" s="46">
        <f t="shared" si="9"/>
        <v>7951134</v>
      </c>
      <c r="L48" s="46">
        <f t="shared" si="9"/>
        <v>5745683</v>
      </c>
      <c r="M48" s="46">
        <f t="shared" si="9"/>
        <v>7641760</v>
      </c>
      <c r="N48" s="46">
        <f t="shared" si="9"/>
        <v>21338577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49517935</v>
      </c>
      <c r="X48" s="46">
        <f t="shared" si="9"/>
        <v>106015872</v>
      </c>
      <c r="Y48" s="46">
        <f t="shared" si="9"/>
        <v>-56497937</v>
      </c>
      <c r="Z48" s="47">
        <f>+IF(X48&lt;&gt;0,+(Y48/X48)*100,0)</f>
        <v>-53.291960849032115</v>
      </c>
      <c r="AA48" s="44">
        <f>+AA28+AA32+AA38+AA42+AA47</f>
        <v>212031743</v>
      </c>
    </row>
    <row r="49" spans="1:27" ht="12.75">
      <c r="A49" s="14" t="s">
        <v>58</v>
      </c>
      <c r="B49" s="15"/>
      <c r="C49" s="48">
        <f aca="true" t="shared" si="10" ref="C49:Y49">+C25-C48</f>
        <v>93860123</v>
      </c>
      <c r="D49" s="48">
        <f>+D25-D48</f>
        <v>0</v>
      </c>
      <c r="E49" s="49">
        <f t="shared" si="10"/>
        <v>43539752</v>
      </c>
      <c r="F49" s="50">
        <f t="shared" si="10"/>
        <v>43539752</v>
      </c>
      <c r="G49" s="50">
        <f t="shared" si="10"/>
        <v>43726869</v>
      </c>
      <c r="H49" s="50">
        <f t="shared" si="10"/>
        <v>45957816</v>
      </c>
      <c r="I49" s="50">
        <f t="shared" si="10"/>
        <v>1980232</v>
      </c>
      <c r="J49" s="50">
        <f t="shared" si="10"/>
        <v>91664917</v>
      </c>
      <c r="K49" s="50">
        <f t="shared" si="10"/>
        <v>5207728</v>
      </c>
      <c r="L49" s="50">
        <f t="shared" si="10"/>
        <v>7230726</v>
      </c>
      <c r="M49" s="50">
        <f t="shared" si="10"/>
        <v>28732074</v>
      </c>
      <c r="N49" s="50">
        <f t="shared" si="10"/>
        <v>41170528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132835445</v>
      </c>
      <c r="X49" s="50">
        <f>IF(F25=F48,0,X25-X48)</f>
        <v>63999606</v>
      </c>
      <c r="Y49" s="50">
        <f t="shared" si="10"/>
        <v>68835839</v>
      </c>
      <c r="Z49" s="51">
        <f>+IF(X49&lt;&gt;0,+(Y49/X49)*100,0)</f>
        <v>107.55666058319171</v>
      </c>
      <c r="AA49" s="48">
        <f>+AA25-AA48</f>
        <v>43539752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535728421</v>
      </c>
      <c r="D5" s="19">
        <f>SUM(D6:D8)</f>
        <v>0</v>
      </c>
      <c r="E5" s="20">
        <f t="shared" si="0"/>
        <v>616313196</v>
      </c>
      <c r="F5" s="21">
        <f t="shared" si="0"/>
        <v>616313196</v>
      </c>
      <c r="G5" s="21">
        <f t="shared" si="0"/>
        <v>31488949</v>
      </c>
      <c r="H5" s="21">
        <f t="shared" si="0"/>
        <v>136206542</v>
      </c>
      <c r="I5" s="21">
        <f t="shared" si="0"/>
        <v>32983643</v>
      </c>
      <c r="J5" s="21">
        <f t="shared" si="0"/>
        <v>200679134</v>
      </c>
      <c r="K5" s="21">
        <f t="shared" si="0"/>
        <v>33946896</v>
      </c>
      <c r="L5" s="21">
        <f t="shared" si="0"/>
        <v>32616905</v>
      </c>
      <c r="M5" s="21">
        <f t="shared" si="0"/>
        <v>101805056</v>
      </c>
      <c r="N5" s="21">
        <f t="shared" si="0"/>
        <v>168368857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369047991</v>
      </c>
      <c r="X5" s="21">
        <f t="shared" si="0"/>
        <v>287569038</v>
      </c>
      <c r="Y5" s="21">
        <f t="shared" si="0"/>
        <v>81478953</v>
      </c>
      <c r="Z5" s="4">
        <f>+IF(X5&lt;&gt;0,+(Y5/X5)*100,0)</f>
        <v>28.33370155795423</v>
      </c>
      <c r="AA5" s="19">
        <f>SUM(AA6:AA8)</f>
        <v>616313196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532910929</v>
      </c>
      <c r="D7" s="25"/>
      <c r="E7" s="26">
        <v>616313196</v>
      </c>
      <c r="F7" s="27">
        <v>616313196</v>
      </c>
      <c r="G7" s="27">
        <v>31213946</v>
      </c>
      <c r="H7" s="27">
        <v>135896652</v>
      </c>
      <c r="I7" s="27">
        <v>32716301</v>
      </c>
      <c r="J7" s="27">
        <v>199826899</v>
      </c>
      <c r="K7" s="27">
        <v>33946896</v>
      </c>
      <c r="L7" s="27">
        <v>32253140</v>
      </c>
      <c r="M7" s="27">
        <v>101491189</v>
      </c>
      <c r="N7" s="27">
        <v>167691225</v>
      </c>
      <c r="O7" s="27"/>
      <c r="P7" s="27"/>
      <c r="Q7" s="27"/>
      <c r="R7" s="27"/>
      <c r="S7" s="27"/>
      <c r="T7" s="27"/>
      <c r="U7" s="27"/>
      <c r="V7" s="27"/>
      <c r="W7" s="27">
        <v>367518124</v>
      </c>
      <c r="X7" s="27">
        <v>287569038</v>
      </c>
      <c r="Y7" s="27">
        <v>79949086</v>
      </c>
      <c r="Z7" s="7">
        <v>27.8</v>
      </c>
      <c r="AA7" s="25">
        <v>616313196</v>
      </c>
    </row>
    <row r="8" spans="1:27" ht="12.75">
      <c r="A8" s="5" t="s">
        <v>35</v>
      </c>
      <c r="B8" s="3"/>
      <c r="C8" s="22">
        <v>2817492</v>
      </c>
      <c r="D8" s="22"/>
      <c r="E8" s="23"/>
      <c r="F8" s="24"/>
      <c r="G8" s="24">
        <v>275003</v>
      </c>
      <c r="H8" s="24">
        <v>309890</v>
      </c>
      <c r="I8" s="24">
        <v>267342</v>
      </c>
      <c r="J8" s="24">
        <v>852235</v>
      </c>
      <c r="K8" s="24"/>
      <c r="L8" s="24">
        <v>363765</v>
      </c>
      <c r="M8" s="24">
        <v>313867</v>
      </c>
      <c r="N8" s="24">
        <v>677632</v>
      </c>
      <c r="O8" s="24"/>
      <c r="P8" s="24"/>
      <c r="Q8" s="24"/>
      <c r="R8" s="24"/>
      <c r="S8" s="24"/>
      <c r="T8" s="24"/>
      <c r="U8" s="24"/>
      <c r="V8" s="24"/>
      <c r="W8" s="24">
        <v>1529867</v>
      </c>
      <c r="X8" s="24"/>
      <c r="Y8" s="24">
        <v>1529867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8584587</v>
      </c>
      <c r="D9" s="19">
        <f>SUM(D10:D14)</f>
        <v>0</v>
      </c>
      <c r="E9" s="20">
        <f t="shared" si="1"/>
        <v>3799608</v>
      </c>
      <c r="F9" s="21">
        <f t="shared" si="1"/>
        <v>3799608</v>
      </c>
      <c r="G9" s="21">
        <f t="shared" si="1"/>
        <v>80950</v>
      </c>
      <c r="H9" s="21">
        <f t="shared" si="1"/>
        <v>101140</v>
      </c>
      <c r="I9" s="21">
        <f t="shared" si="1"/>
        <v>101714</v>
      </c>
      <c r="J9" s="21">
        <f t="shared" si="1"/>
        <v>283804</v>
      </c>
      <c r="K9" s="21">
        <f t="shared" si="1"/>
        <v>342724</v>
      </c>
      <c r="L9" s="21">
        <f t="shared" si="1"/>
        <v>363534</v>
      </c>
      <c r="M9" s="21">
        <f t="shared" si="1"/>
        <v>76948</v>
      </c>
      <c r="N9" s="21">
        <f t="shared" si="1"/>
        <v>783206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1067010</v>
      </c>
      <c r="X9" s="21">
        <f t="shared" si="1"/>
        <v>1900044</v>
      </c>
      <c r="Y9" s="21">
        <f t="shared" si="1"/>
        <v>-833034</v>
      </c>
      <c r="Z9" s="4">
        <f>+IF(X9&lt;&gt;0,+(Y9/X9)*100,0)</f>
        <v>-43.84287942805535</v>
      </c>
      <c r="AA9" s="19">
        <f>SUM(AA10:AA14)</f>
        <v>3799608</v>
      </c>
    </row>
    <row r="10" spans="1:27" ht="12.75">
      <c r="A10" s="5" t="s">
        <v>37</v>
      </c>
      <c r="B10" s="3"/>
      <c r="C10" s="22">
        <v>14666978</v>
      </c>
      <c r="D10" s="22"/>
      <c r="E10" s="23">
        <v>2112432</v>
      </c>
      <c r="F10" s="24">
        <v>2112432</v>
      </c>
      <c r="G10" s="24">
        <v>78802</v>
      </c>
      <c r="H10" s="24">
        <v>77750</v>
      </c>
      <c r="I10" s="24">
        <v>82920</v>
      </c>
      <c r="J10" s="24">
        <v>239472</v>
      </c>
      <c r="K10" s="24">
        <v>279274</v>
      </c>
      <c r="L10" s="24">
        <v>83440</v>
      </c>
      <c r="M10" s="24">
        <v>63389</v>
      </c>
      <c r="N10" s="24">
        <v>426103</v>
      </c>
      <c r="O10" s="24"/>
      <c r="P10" s="24"/>
      <c r="Q10" s="24"/>
      <c r="R10" s="24"/>
      <c r="S10" s="24"/>
      <c r="T10" s="24"/>
      <c r="U10" s="24"/>
      <c r="V10" s="24"/>
      <c r="W10" s="24">
        <v>665575</v>
      </c>
      <c r="X10" s="24">
        <v>1056456</v>
      </c>
      <c r="Y10" s="24">
        <v>-390881</v>
      </c>
      <c r="Z10" s="6">
        <v>-37</v>
      </c>
      <c r="AA10" s="22">
        <v>2112432</v>
      </c>
    </row>
    <row r="11" spans="1:27" ht="12.75">
      <c r="A11" s="5" t="s">
        <v>38</v>
      </c>
      <c r="B11" s="3"/>
      <c r="C11" s="22"/>
      <c r="D11" s="22"/>
      <c r="E11" s="23">
        <v>282636</v>
      </c>
      <c r="F11" s="24">
        <v>282636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141318</v>
      </c>
      <c r="Y11" s="24">
        <v>-141318</v>
      </c>
      <c r="Z11" s="6">
        <v>-100</v>
      </c>
      <c r="AA11" s="22">
        <v>282636</v>
      </c>
    </row>
    <row r="12" spans="1:27" ht="12.75">
      <c r="A12" s="5" t="s">
        <v>39</v>
      </c>
      <c r="B12" s="3"/>
      <c r="C12" s="22">
        <v>51307</v>
      </c>
      <c r="D12" s="22"/>
      <c r="E12" s="23">
        <v>122832</v>
      </c>
      <c r="F12" s="24">
        <v>122832</v>
      </c>
      <c r="G12" s="24">
        <v>6883</v>
      </c>
      <c r="H12" s="24">
        <v>20116</v>
      </c>
      <c r="I12" s="24">
        <v>18712</v>
      </c>
      <c r="J12" s="24">
        <v>45711</v>
      </c>
      <c r="K12" s="24">
        <v>60814</v>
      </c>
      <c r="L12" s="24">
        <v>277110</v>
      </c>
      <c r="M12" s="24">
        <v>11865</v>
      </c>
      <c r="N12" s="24">
        <v>349789</v>
      </c>
      <c r="O12" s="24"/>
      <c r="P12" s="24"/>
      <c r="Q12" s="24"/>
      <c r="R12" s="24"/>
      <c r="S12" s="24"/>
      <c r="T12" s="24"/>
      <c r="U12" s="24"/>
      <c r="V12" s="24"/>
      <c r="W12" s="24">
        <v>395500</v>
      </c>
      <c r="X12" s="24">
        <v>61416</v>
      </c>
      <c r="Y12" s="24">
        <v>334084</v>
      </c>
      <c r="Z12" s="6">
        <v>543.97</v>
      </c>
      <c r="AA12" s="22">
        <v>122832</v>
      </c>
    </row>
    <row r="13" spans="1:27" ht="12.75">
      <c r="A13" s="5" t="s">
        <v>40</v>
      </c>
      <c r="B13" s="3"/>
      <c r="C13" s="22">
        <v>-6133698</v>
      </c>
      <c r="D13" s="22"/>
      <c r="E13" s="23">
        <v>1281708</v>
      </c>
      <c r="F13" s="24">
        <v>1281708</v>
      </c>
      <c r="G13" s="24">
        <v>-4735</v>
      </c>
      <c r="H13" s="24">
        <v>3274</v>
      </c>
      <c r="I13" s="24">
        <v>82</v>
      </c>
      <c r="J13" s="24">
        <v>-1379</v>
      </c>
      <c r="K13" s="24">
        <v>2636</v>
      </c>
      <c r="L13" s="24">
        <v>2984</v>
      </c>
      <c r="M13" s="24">
        <v>1694</v>
      </c>
      <c r="N13" s="24">
        <v>7314</v>
      </c>
      <c r="O13" s="24"/>
      <c r="P13" s="24"/>
      <c r="Q13" s="24"/>
      <c r="R13" s="24"/>
      <c r="S13" s="24"/>
      <c r="T13" s="24"/>
      <c r="U13" s="24"/>
      <c r="V13" s="24"/>
      <c r="W13" s="24">
        <v>5935</v>
      </c>
      <c r="X13" s="24">
        <v>640854</v>
      </c>
      <c r="Y13" s="24">
        <v>-634919</v>
      </c>
      <c r="Z13" s="6">
        <v>-99.07</v>
      </c>
      <c r="AA13" s="22">
        <v>1281708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81276009</v>
      </c>
      <c r="D15" s="19">
        <f>SUM(D16:D18)</f>
        <v>0</v>
      </c>
      <c r="E15" s="20">
        <f t="shared" si="2"/>
        <v>118809072</v>
      </c>
      <c r="F15" s="21">
        <f t="shared" si="2"/>
        <v>118809072</v>
      </c>
      <c r="G15" s="21">
        <f t="shared" si="2"/>
        <v>33471634</v>
      </c>
      <c r="H15" s="21">
        <f t="shared" si="2"/>
        <v>710544</v>
      </c>
      <c r="I15" s="21">
        <f t="shared" si="2"/>
        <v>532378</v>
      </c>
      <c r="J15" s="21">
        <f t="shared" si="2"/>
        <v>34714556</v>
      </c>
      <c r="K15" s="21">
        <f t="shared" si="2"/>
        <v>689394</v>
      </c>
      <c r="L15" s="21">
        <f t="shared" si="2"/>
        <v>290054</v>
      </c>
      <c r="M15" s="21">
        <f t="shared" si="2"/>
        <v>16379107</v>
      </c>
      <c r="N15" s="21">
        <f t="shared" si="2"/>
        <v>17358555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52073111</v>
      </c>
      <c r="X15" s="21">
        <f t="shared" si="2"/>
        <v>59404536</v>
      </c>
      <c r="Y15" s="21">
        <f t="shared" si="2"/>
        <v>-7331425</v>
      </c>
      <c r="Z15" s="4">
        <f>+IF(X15&lt;&gt;0,+(Y15/X15)*100,0)</f>
        <v>-12.3415238863241</v>
      </c>
      <c r="AA15" s="19">
        <f>SUM(AA16:AA18)</f>
        <v>118809072</v>
      </c>
    </row>
    <row r="16" spans="1:27" ht="12.75">
      <c r="A16" s="5" t="s">
        <v>43</v>
      </c>
      <c r="B16" s="3"/>
      <c r="C16" s="22">
        <v>66366997</v>
      </c>
      <c r="D16" s="22"/>
      <c r="E16" s="23">
        <v>84576660</v>
      </c>
      <c r="F16" s="24">
        <v>84576660</v>
      </c>
      <c r="G16" s="24">
        <v>33358505</v>
      </c>
      <c r="H16" s="24">
        <v>168115</v>
      </c>
      <c r="I16" s="24">
        <v>210111</v>
      </c>
      <c r="J16" s="24">
        <v>33736731</v>
      </c>
      <c r="K16" s="24">
        <v>601187</v>
      </c>
      <c r="L16" s="24">
        <v>220614</v>
      </c>
      <c r="M16" s="24">
        <v>15339465</v>
      </c>
      <c r="N16" s="24">
        <v>16161266</v>
      </c>
      <c r="O16" s="24"/>
      <c r="P16" s="24"/>
      <c r="Q16" s="24"/>
      <c r="R16" s="24"/>
      <c r="S16" s="24"/>
      <c r="T16" s="24"/>
      <c r="U16" s="24"/>
      <c r="V16" s="24"/>
      <c r="W16" s="24">
        <v>49897997</v>
      </c>
      <c r="X16" s="24">
        <v>42288330</v>
      </c>
      <c r="Y16" s="24">
        <v>7609667</v>
      </c>
      <c r="Z16" s="6">
        <v>17.99</v>
      </c>
      <c r="AA16" s="22">
        <v>84576660</v>
      </c>
    </row>
    <row r="17" spans="1:27" ht="12.75">
      <c r="A17" s="5" t="s">
        <v>44</v>
      </c>
      <c r="B17" s="3"/>
      <c r="C17" s="22">
        <v>10743660</v>
      </c>
      <c r="D17" s="22"/>
      <c r="E17" s="23">
        <v>31252680</v>
      </c>
      <c r="F17" s="24">
        <v>31252680</v>
      </c>
      <c r="G17" s="24">
        <v>77217</v>
      </c>
      <c r="H17" s="24">
        <v>27486</v>
      </c>
      <c r="I17" s="24">
        <v>220071</v>
      </c>
      <c r="J17" s="24">
        <v>324774</v>
      </c>
      <c r="K17" s="24">
        <v>3370</v>
      </c>
      <c r="L17" s="24"/>
      <c r="M17" s="24">
        <v>104607</v>
      </c>
      <c r="N17" s="24">
        <v>107977</v>
      </c>
      <c r="O17" s="24"/>
      <c r="P17" s="24"/>
      <c r="Q17" s="24"/>
      <c r="R17" s="24"/>
      <c r="S17" s="24"/>
      <c r="T17" s="24"/>
      <c r="U17" s="24"/>
      <c r="V17" s="24"/>
      <c r="W17" s="24">
        <v>432751</v>
      </c>
      <c r="X17" s="24">
        <v>15626340</v>
      </c>
      <c r="Y17" s="24">
        <v>-15193589</v>
      </c>
      <c r="Z17" s="6">
        <v>-97.23</v>
      </c>
      <c r="AA17" s="22">
        <v>31252680</v>
      </c>
    </row>
    <row r="18" spans="1:27" ht="12.75">
      <c r="A18" s="5" t="s">
        <v>45</v>
      </c>
      <c r="B18" s="3"/>
      <c r="C18" s="22">
        <v>4165352</v>
      </c>
      <c r="D18" s="22"/>
      <c r="E18" s="23">
        <v>2979732</v>
      </c>
      <c r="F18" s="24">
        <v>2979732</v>
      </c>
      <c r="G18" s="24">
        <v>35912</v>
      </c>
      <c r="H18" s="24">
        <v>514943</v>
      </c>
      <c r="I18" s="24">
        <v>102196</v>
      </c>
      <c r="J18" s="24">
        <v>653051</v>
      </c>
      <c r="K18" s="24">
        <v>84837</v>
      </c>
      <c r="L18" s="24">
        <v>69440</v>
      </c>
      <c r="M18" s="24">
        <v>935035</v>
      </c>
      <c r="N18" s="24">
        <v>1089312</v>
      </c>
      <c r="O18" s="24"/>
      <c r="P18" s="24"/>
      <c r="Q18" s="24"/>
      <c r="R18" s="24"/>
      <c r="S18" s="24"/>
      <c r="T18" s="24"/>
      <c r="U18" s="24"/>
      <c r="V18" s="24"/>
      <c r="W18" s="24">
        <v>1742363</v>
      </c>
      <c r="X18" s="24">
        <v>1489866</v>
      </c>
      <c r="Y18" s="24">
        <v>252497</v>
      </c>
      <c r="Z18" s="6">
        <v>16.95</v>
      </c>
      <c r="AA18" s="22">
        <v>2979732</v>
      </c>
    </row>
    <row r="19" spans="1:27" ht="12.75">
      <c r="A19" s="2" t="s">
        <v>46</v>
      </c>
      <c r="B19" s="8"/>
      <c r="C19" s="19">
        <f aca="true" t="shared" si="3" ref="C19:Y19">SUM(C20:C23)</f>
        <v>1131487454</v>
      </c>
      <c r="D19" s="19">
        <f>SUM(D20:D23)</f>
        <v>0</v>
      </c>
      <c r="E19" s="20">
        <f t="shared" si="3"/>
        <v>1094676278</v>
      </c>
      <c r="F19" s="21">
        <f t="shared" si="3"/>
        <v>1094676278</v>
      </c>
      <c r="G19" s="21">
        <f t="shared" si="3"/>
        <v>99059137</v>
      </c>
      <c r="H19" s="21">
        <f t="shared" si="3"/>
        <v>113467146</v>
      </c>
      <c r="I19" s="21">
        <f t="shared" si="3"/>
        <v>103928474</v>
      </c>
      <c r="J19" s="21">
        <f t="shared" si="3"/>
        <v>316454757</v>
      </c>
      <c r="K19" s="21">
        <f t="shared" si="3"/>
        <v>87421638</v>
      </c>
      <c r="L19" s="21">
        <f t="shared" si="3"/>
        <v>75088156</v>
      </c>
      <c r="M19" s="21">
        <f t="shared" si="3"/>
        <v>84300486</v>
      </c>
      <c r="N19" s="21">
        <f t="shared" si="3"/>
        <v>246810280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563265037</v>
      </c>
      <c r="X19" s="21">
        <f t="shared" si="3"/>
        <v>567935682</v>
      </c>
      <c r="Y19" s="21">
        <f t="shared" si="3"/>
        <v>-4670645</v>
      </c>
      <c r="Z19" s="4">
        <f>+IF(X19&lt;&gt;0,+(Y19/X19)*100,0)</f>
        <v>-0.8223897789890933</v>
      </c>
      <c r="AA19" s="19">
        <f>SUM(AA20:AA23)</f>
        <v>1094676278</v>
      </c>
    </row>
    <row r="20" spans="1:27" ht="12.75">
      <c r="A20" s="5" t="s">
        <v>47</v>
      </c>
      <c r="B20" s="3"/>
      <c r="C20" s="22">
        <v>522601022</v>
      </c>
      <c r="D20" s="22"/>
      <c r="E20" s="23">
        <v>503668604</v>
      </c>
      <c r="F20" s="24">
        <v>503668604</v>
      </c>
      <c r="G20" s="24">
        <v>49254190</v>
      </c>
      <c r="H20" s="24">
        <v>52922370</v>
      </c>
      <c r="I20" s="24">
        <v>47479566</v>
      </c>
      <c r="J20" s="24">
        <v>149656126</v>
      </c>
      <c r="K20" s="24">
        <v>30735153</v>
      </c>
      <c r="L20" s="24">
        <v>27074315</v>
      </c>
      <c r="M20" s="24">
        <v>35149277</v>
      </c>
      <c r="N20" s="24">
        <v>92958745</v>
      </c>
      <c r="O20" s="24"/>
      <c r="P20" s="24"/>
      <c r="Q20" s="24"/>
      <c r="R20" s="24"/>
      <c r="S20" s="24"/>
      <c r="T20" s="24"/>
      <c r="U20" s="24"/>
      <c r="V20" s="24"/>
      <c r="W20" s="24">
        <v>242614871</v>
      </c>
      <c r="X20" s="24">
        <v>260095860</v>
      </c>
      <c r="Y20" s="24">
        <v>-17480989</v>
      </c>
      <c r="Z20" s="6">
        <v>-6.72</v>
      </c>
      <c r="AA20" s="22">
        <v>503668604</v>
      </c>
    </row>
    <row r="21" spans="1:27" ht="12.75">
      <c r="A21" s="5" t="s">
        <v>48</v>
      </c>
      <c r="B21" s="3"/>
      <c r="C21" s="22">
        <v>429184773</v>
      </c>
      <c r="D21" s="22"/>
      <c r="E21" s="23">
        <v>381031120</v>
      </c>
      <c r="F21" s="24">
        <v>381031120</v>
      </c>
      <c r="G21" s="24">
        <v>30736984</v>
      </c>
      <c r="H21" s="24">
        <v>39463544</v>
      </c>
      <c r="I21" s="24">
        <v>39075783</v>
      </c>
      <c r="J21" s="24">
        <v>109276311</v>
      </c>
      <c r="K21" s="24">
        <v>36898543</v>
      </c>
      <c r="L21" s="24">
        <v>29809459</v>
      </c>
      <c r="M21" s="24">
        <v>30642123</v>
      </c>
      <c r="N21" s="24">
        <v>97350125</v>
      </c>
      <c r="O21" s="24"/>
      <c r="P21" s="24"/>
      <c r="Q21" s="24"/>
      <c r="R21" s="24"/>
      <c r="S21" s="24"/>
      <c r="T21" s="24"/>
      <c r="U21" s="24"/>
      <c r="V21" s="24"/>
      <c r="W21" s="24">
        <v>206626436</v>
      </c>
      <c r="X21" s="24">
        <v>191724456</v>
      </c>
      <c r="Y21" s="24">
        <v>14901980</v>
      </c>
      <c r="Z21" s="6">
        <v>7.77</v>
      </c>
      <c r="AA21" s="22">
        <v>381031120</v>
      </c>
    </row>
    <row r="22" spans="1:27" ht="12.75">
      <c r="A22" s="5" t="s">
        <v>49</v>
      </c>
      <c r="B22" s="3"/>
      <c r="C22" s="25">
        <v>99425795</v>
      </c>
      <c r="D22" s="25"/>
      <c r="E22" s="26">
        <v>101736752</v>
      </c>
      <c r="F22" s="27">
        <v>101736752</v>
      </c>
      <c r="G22" s="27">
        <v>9156305</v>
      </c>
      <c r="H22" s="27">
        <v>10356450</v>
      </c>
      <c r="I22" s="27">
        <v>7490212</v>
      </c>
      <c r="J22" s="27">
        <v>27002967</v>
      </c>
      <c r="K22" s="27">
        <v>9960685</v>
      </c>
      <c r="L22" s="27">
        <v>8568772</v>
      </c>
      <c r="M22" s="27">
        <v>9525471</v>
      </c>
      <c r="N22" s="27">
        <v>28054928</v>
      </c>
      <c r="O22" s="27"/>
      <c r="P22" s="27"/>
      <c r="Q22" s="27"/>
      <c r="R22" s="27"/>
      <c r="S22" s="27"/>
      <c r="T22" s="27"/>
      <c r="U22" s="27"/>
      <c r="V22" s="27"/>
      <c r="W22" s="27">
        <v>55057895</v>
      </c>
      <c r="X22" s="27">
        <v>56518542</v>
      </c>
      <c r="Y22" s="27">
        <v>-1460647</v>
      </c>
      <c r="Z22" s="7">
        <v>-2.58</v>
      </c>
      <c r="AA22" s="25">
        <v>101736752</v>
      </c>
    </row>
    <row r="23" spans="1:27" ht="12.75">
      <c r="A23" s="5" t="s">
        <v>50</v>
      </c>
      <c r="B23" s="3"/>
      <c r="C23" s="22">
        <v>80275864</v>
      </c>
      <c r="D23" s="22"/>
      <c r="E23" s="23">
        <v>108239802</v>
      </c>
      <c r="F23" s="24">
        <v>108239802</v>
      </c>
      <c r="G23" s="24">
        <v>9911658</v>
      </c>
      <c r="H23" s="24">
        <v>10724782</v>
      </c>
      <c r="I23" s="24">
        <v>9882913</v>
      </c>
      <c r="J23" s="24">
        <v>30519353</v>
      </c>
      <c r="K23" s="24">
        <v>9827257</v>
      </c>
      <c r="L23" s="24">
        <v>9635610</v>
      </c>
      <c r="M23" s="24">
        <v>8983615</v>
      </c>
      <c r="N23" s="24">
        <v>28446482</v>
      </c>
      <c r="O23" s="24"/>
      <c r="P23" s="24"/>
      <c r="Q23" s="24"/>
      <c r="R23" s="24"/>
      <c r="S23" s="24"/>
      <c r="T23" s="24"/>
      <c r="U23" s="24"/>
      <c r="V23" s="24"/>
      <c r="W23" s="24">
        <v>58965835</v>
      </c>
      <c r="X23" s="24">
        <v>59596824</v>
      </c>
      <c r="Y23" s="24">
        <v>-630989</v>
      </c>
      <c r="Z23" s="6">
        <v>-1.06</v>
      </c>
      <c r="AA23" s="22">
        <v>108239802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1757076471</v>
      </c>
      <c r="D25" s="44">
        <f>+D5+D9+D15+D19+D24</f>
        <v>0</v>
      </c>
      <c r="E25" s="45">
        <f t="shared" si="4"/>
        <v>1833598154</v>
      </c>
      <c r="F25" s="46">
        <f t="shared" si="4"/>
        <v>1833598154</v>
      </c>
      <c r="G25" s="46">
        <f t="shared" si="4"/>
        <v>164100670</v>
      </c>
      <c r="H25" s="46">
        <f t="shared" si="4"/>
        <v>250485372</v>
      </c>
      <c r="I25" s="46">
        <f t="shared" si="4"/>
        <v>137546209</v>
      </c>
      <c r="J25" s="46">
        <f t="shared" si="4"/>
        <v>552132251</v>
      </c>
      <c r="K25" s="46">
        <f t="shared" si="4"/>
        <v>122400652</v>
      </c>
      <c r="L25" s="46">
        <f t="shared" si="4"/>
        <v>108358649</v>
      </c>
      <c r="M25" s="46">
        <f t="shared" si="4"/>
        <v>202561597</v>
      </c>
      <c r="N25" s="46">
        <f t="shared" si="4"/>
        <v>433320898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985453149</v>
      </c>
      <c r="X25" s="46">
        <f t="shared" si="4"/>
        <v>916809300</v>
      </c>
      <c r="Y25" s="46">
        <f t="shared" si="4"/>
        <v>68643849</v>
      </c>
      <c r="Z25" s="47">
        <f>+IF(X25&lt;&gt;0,+(Y25/X25)*100,0)</f>
        <v>7.487254874050689</v>
      </c>
      <c r="AA25" s="44">
        <f>+AA5+AA9+AA15+AA19+AA24</f>
        <v>1833598154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259184809</v>
      </c>
      <c r="D28" s="19">
        <f>SUM(D29:D31)</f>
        <v>0</v>
      </c>
      <c r="E28" s="20">
        <f t="shared" si="5"/>
        <v>283022699</v>
      </c>
      <c r="F28" s="21">
        <f t="shared" si="5"/>
        <v>283022699</v>
      </c>
      <c r="G28" s="21">
        <f t="shared" si="5"/>
        <v>21772141</v>
      </c>
      <c r="H28" s="21">
        <f t="shared" si="5"/>
        <v>15624663</v>
      </c>
      <c r="I28" s="21">
        <f t="shared" si="5"/>
        <v>29467738</v>
      </c>
      <c r="J28" s="21">
        <f t="shared" si="5"/>
        <v>66864542</v>
      </c>
      <c r="K28" s="21">
        <f t="shared" si="5"/>
        <v>-20962204</v>
      </c>
      <c r="L28" s="21">
        <f t="shared" si="5"/>
        <v>68378441</v>
      </c>
      <c r="M28" s="21">
        <f t="shared" si="5"/>
        <v>-6553521</v>
      </c>
      <c r="N28" s="21">
        <f t="shared" si="5"/>
        <v>40862716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107727258</v>
      </c>
      <c r="X28" s="21">
        <f t="shared" si="5"/>
        <v>141511344</v>
      </c>
      <c r="Y28" s="21">
        <f t="shared" si="5"/>
        <v>-33784086</v>
      </c>
      <c r="Z28" s="4">
        <f>+IF(X28&lt;&gt;0,+(Y28/X28)*100,0)</f>
        <v>-23.873765201466817</v>
      </c>
      <c r="AA28" s="19">
        <f>SUM(AA29:AA31)</f>
        <v>283022699</v>
      </c>
    </row>
    <row r="29" spans="1:27" ht="12.75">
      <c r="A29" s="5" t="s">
        <v>33</v>
      </c>
      <c r="B29" s="3"/>
      <c r="C29" s="22">
        <v>40060012</v>
      </c>
      <c r="D29" s="22"/>
      <c r="E29" s="23">
        <v>64201364</v>
      </c>
      <c r="F29" s="24">
        <v>64201364</v>
      </c>
      <c r="G29" s="24">
        <v>293890</v>
      </c>
      <c r="H29" s="24">
        <v>707946</v>
      </c>
      <c r="I29" s="24">
        <v>15619631</v>
      </c>
      <c r="J29" s="24">
        <v>16621467</v>
      </c>
      <c r="K29" s="24">
        <v>-1830917</v>
      </c>
      <c r="L29" s="24">
        <v>98364</v>
      </c>
      <c r="M29" s="24">
        <v>-1764568</v>
      </c>
      <c r="N29" s="24">
        <v>-3497121</v>
      </c>
      <c r="O29" s="24"/>
      <c r="P29" s="24"/>
      <c r="Q29" s="24"/>
      <c r="R29" s="24"/>
      <c r="S29" s="24"/>
      <c r="T29" s="24"/>
      <c r="U29" s="24"/>
      <c r="V29" s="24"/>
      <c r="W29" s="24">
        <v>13124346</v>
      </c>
      <c r="X29" s="24">
        <v>31063284</v>
      </c>
      <c r="Y29" s="24">
        <v>-17938938</v>
      </c>
      <c r="Z29" s="6">
        <v>-57.75</v>
      </c>
      <c r="AA29" s="22">
        <v>64201364</v>
      </c>
    </row>
    <row r="30" spans="1:27" ht="12.75">
      <c r="A30" s="5" t="s">
        <v>34</v>
      </c>
      <c r="B30" s="3"/>
      <c r="C30" s="25">
        <v>159283755</v>
      </c>
      <c r="D30" s="25"/>
      <c r="E30" s="26">
        <v>218821335</v>
      </c>
      <c r="F30" s="27">
        <v>218821335</v>
      </c>
      <c r="G30" s="27">
        <v>21337257</v>
      </c>
      <c r="H30" s="27">
        <v>14759263</v>
      </c>
      <c r="I30" s="27">
        <v>13596110</v>
      </c>
      <c r="J30" s="27">
        <v>49692630</v>
      </c>
      <c r="K30" s="27">
        <v>-19131287</v>
      </c>
      <c r="L30" s="27">
        <v>67172975</v>
      </c>
      <c r="M30" s="27">
        <v>-5470788</v>
      </c>
      <c r="N30" s="27">
        <v>42570900</v>
      </c>
      <c r="O30" s="27"/>
      <c r="P30" s="27"/>
      <c r="Q30" s="27"/>
      <c r="R30" s="27"/>
      <c r="S30" s="27"/>
      <c r="T30" s="27"/>
      <c r="U30" s="27"/>
      <c r="V30" s="27"/>
      <c r="W30" s="27">
        <v>92263530</v>
      </c>
      <c r="X30" s="27">
        <v>109410666</v>
      </c>
      <c r="Y30" s="27">
        <v>-17147136</v>
      </c>
      <c r="Z30" s="7">
        <v>-15.67</v>
      </c>
      <c r="AA30" s="25">
        <v>218821335</v>
      </c>
    </row>
    <row r="31" spans="1:27" ht="12.75">
      <c r="A31" s="5" t="s">
        <v>35</v>
      </c>
      <c r="B31" s="3"/>
      <c r="C31" s="22">
        <v>59841042</v>
      </c>
      <c r="D31" s="22"/>
      <c r="E31" s="23"/>
      <c r="F31" s="24"/>
      <c r="G31" s="24">
        <v>140994</v>
      </c>
      <c r="H31" s="24">
        <v>157454</v>
      </c>
      <c r="I31" s="24">
        <v>251997</v>
      </c>
      <c r="J31" s="24">
        <v>550445</v>
      </c>
      <c r="K31" s="24"/>
      <c r="L31" s="24">
        <v>1107102</v>
      </c>
      <c r="M31" s="24">
        <v>681835</v>
      </c>
      <c r="N31" s="24">
        <v>1788937</v>
      </c>
      <c r="O31" s="24"/>
      <c r="P31" s="24"/>
      <c r="Q31" s="24"/>
      <c r="R31" s="24"/>
      <c r="S31" s="24"/>
      <c r="T31" s="24"/>
      <c r="U31" s="24"/>
      <c r="V31" s="24"/>
      <c r="W31" s="24">
        <v>2339382</v>
      </c>
      <c r="X31" s="24">
        <v>1037394</v>
      </c>
      <c r="Y31" s="24">
        <v>1301988</v>
      </c>
      <c r="Z31" s="6">
        <v>125.51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72205547</v>
      </c>
      <c r="D32" s="19">
        <f>SUM(D33:D37)</f>
        <v>0</v>
      </c>
      <c r="E32" s="20">
        <f t="shared" si="6"/>
        <v>108204416</v>
      </c>
      <c r="F32" s="21">
        <f t="shared" si="6"/>
        <v>108204416</v>
      </c>
      <c r="G32" s="21">
        <f t="shared" si="6"/>
        <v>145237</v>
      </c>
      <c r="H32" s="21">
        <f t="shared" si="6"/>
        <v>295454</v>
      </c>
      <c r="I32" s="21">
        <f t="shared" si="6"/>
        <v>2803336</v>
      </c>
      <c r="J32" s="21">
        <f t="shared" si="6"/>
        <v>3244027</v>
      </c>
      <c r="K32" s="21">
        <f t="shared" si="6"/>
        <v>363269</v>
      </c>
      <c r="L32" s="21">
        <f t="shared" si="6"/>
        <v>249406</v>
      </c>
      <c r="M32" s="21">
        <f t="shared" si="6"/>
        <v>106238</v>
      </c>
      <c r="N32" s="21">
        <f t="shared" si="6"/>
        <v>718913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3962940</v>
      </c>
      <c r="X32" s="21">
        <f t="shared" si="6"/>
        <v>54102450</v>
      </c>
      <c r="Y32" s="21">
        <f t="shared" si="6"/>
        <v>-50139510</v>
      </c>
      <c r="Z32" s="4">
        <f>+IF(X32&lt;&gt;0,+(Y32/X32)*100,0)</f>
        <v>-92.67511914894797</v>
      </c>
      <c r="AA32" s="19">
        <f>SUM(AA33:AA37)</f>
        <v>108204416</v>
      </c>
    </row>
    <row r="33" spans="1:27" ht="12.75">
      <c r="A33" s="5" t="s">
        <v>37</v>
      </c>
      <c r="B33" s="3"/>
      <c r="C33" s="22">
        <v>44585170</v>
      </c>
      <c r="D33" s="22"/>
      <c r="E33" s="23">
        <v>61211960</v>
      </c>
      <c r="F33" s="24">
        <v>61211960</v>
      </c>
      <c r="G33" s="24">
        <v>7646</v>
      </c>
      <c r="H33" s="24">
        <v>29127</v>
      </c>
      <c r="I33" s="24">
        <v>2680696</v>
      </c>
      <c r="J33" s="24">
        <v>2717469</v>
      </c>
      <c r="K33" s="24">
        <v>281590</v>
      </c>
      <c r="L33" s="24">
        <v>90308</v>
      </c>
      <c r="M33" s="24">
        <v>46460</v>
      </c>
      <c r="N33" s="24">
        <v>418358</v>
      </c>
      <c r="O33" s="24"/>
      <c r="P33" s="24"/>
      <c r="Q33" s="24"/>
      <c r="R33" s="24"/>
      <c r="S33" s="24"/>
      <c r="T33" s="24"/>
      <c r="U33" s="24"/>
      <c r="V33" s="24"/>
      <c r="W33" s="24">
        <v>3135827</v>
      </c>
      <c r="X33" s="24">
        <v>30606222</v>
      </c>
      <c r="Y33" s="24">
        <v>-27470395</v>
      </c>
      <c r="Z33" s="6">
        <v>-89.75</v>
      </c>
      <c r="AA33" s="22">
        <v>61211960</v>
      </c>
    </row>
    <row r="34" spans="1:27" ht="12.75">
      <c r="A34" s="5" t="s">
        <v>38</v>
      </c>
      <c r="B34" s="3"/>
      <c r="C34" s="22">
        <v>8452003</v>
      </c>
      <c r="D34" s="22"/>
      <c r="E34" s="23">
        <v>4388268</v>
      </c>
      <c r="F34" s="24">
        <v>4388268</v>
      </c>
      <c r="G34" s="24"/>
      <c r="H34" s="24"/>
      <c r="I34" s="24"/>
      <c r="J34" s="24"/>
      <c r="K34" s="24">
        <v>801</v>
      </c>
      <c r="L34" s="24"/>
      <c r="M34" s="24"/>
      <c r="N34" s="24">
        <v>801</v>
      </c>
      <c r="O34" s="24"/>
      <c r="P34" s="24"/>
      <c r="Q34" s="24"/>
      <c r="R34" s="24"/>
      <c r="S34" s="24"/>
      <c r="T34" s="24"/>
      <c r="U34" s="24"/>
      <c r="V34" s="24"/>
      <c r="W34" s="24">
        <v>801</v>
      </c>
      <c r="X34" s="24">
        <v>2194134</v>
      </c>
      <c r="Y34" s="24">
        <v>-2193333</v>
      </c>
      <c r="Z34" s="6">
        <v>-99.96</v>
      </c>
      <c r="AA34" s="22">
        <v>4388268</v>
      </c>
    </row>
    <row r="35" spans="1:27" ht="12.75">
      <c r="A35" s="5" t="s">
        <v>39</v>
      </c>
      <c r="B35" s="3"/>
      <c r="C35" s="22">
        <v>16098074</v>
      </c>
      <c r="D35" s="22"/>
      <c r="E35" s="23">
        <v>33313668</v>
      </c>
      <c r="F35" s="24">
        <v>33313668</v>
      </c>
      <c r="G35" s="24">
        <v>137591</v>
      </c>
      <c r="H35" s="24">
        <v>266327</v>
      </c>
      <c r="I35" s="24">
        <v>120388</v>
      </c>
      <c r="J35" s="24">
        <v>524306</v>
      </c>
      <c r="K35" s="24">
        <v>73786</v>
      </c>
      <c r="L35" s="24">
        <v>145041</v>
      </c>
      <c r="M35" s="24">
        <v>53243</v>
      </c>
      <c r="N35" s="24">
        <v>272070</v>
      </c>
      <c r="O35" s="24"/>
      <c r="P35" s="24"/>
      <c r="Q35" s="24"/>
      <c r="R35" s="24"/>
      <c r="S35" s="24"/>
      <c r="T35" s="24"/>
      <c r="U35" s="24"/>
      <c r="V35" s="24"/>
      <c r="W35" s="24">
        <v>796376</v>
      </c>
      <c r="X35" s="24">
        <v>16656834</v>
      </c>
      <c r="Y35" s="24">
        <v>-15860458</v>
      </c>
      <c r="Z35" s="6">
        <v>-95.22</v>
      </c>
      <c r="AA35" s="22">
        <v>33313668</v>
      </c>
    </row>
    <row r="36" spans="1:27" ht="12.75">
      <c r="A36" s="5" t="s">
        <v>40</v>
      </c>
      <c r="B36" s="3"/>
      <c r="C36" s="22">
        <v>3070300</v>
      </c>
      <c r="D36" s="22"/>
      <c r="E36" s="23">
        <v>9290520</v>
      </c>
      <c r="F36" s="24">
        <v>9290520</v>
      </c>
      <c r="G36" s="24"/>
      <c r="H36" s="24"/>
      <c r="I36" s="24">
        <v>2252</v>
      </c>
      <c r="J36" s="24">
        <v>2252</v>
      </c>
      <c r="K36" s="24">
        <v>7092</v>
      </c>
      <c r="L36" s="24">
        <v>14057</v>
      </c>
      <c r="M36" s="24">
        <v>6535</v>
      </c>
      <c r="N36" s="24">
        <v>27684</v>
      </c>
      <c r="O36" s="24"/>
      <c r="P36" s="24"/>
      <c r="Q36" s="24"/>
      <c r="R36" s="24"/>
      <c r="S36" s="24"/>
      <c r="T36" s="24"/>
      <c r="U36" s="24"/>
      <c r="V36" s="24"/>
      <c r="W36" s="24">
        <v>29936</v>
      </c>
      <c r="X36" s="24">
        <v>4645260</v>
      </c>
      <c r="Y36" s="24">
        <v>-4615324</v>
      </c>
      <c r="Z36" s="6">
        <v>-99.36</v>
      </c>
      <c r="AA36" s="22">
        <v>9290520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152041370</v>
      </c>
      <c r="D38" s="19">
        <f>SUM(D39:D41)</f>
        <v>0</v>
      </c>
      <c r="E38" s="20">
        <f t="shared" si="7"/>
        <v>148146343</v>
      </c>
      <c r="F38" s="21">
        <f t="shared" si="7"/>
        <v>148146343</v>
      </c>
      <c r="G38" s="21">
        <f t="shared" si="7"/>
        <v>43448</v>
      </c>
      <c r="H38" s="21">
        <f t="shared" si="7"/>
        <v>308488</v>
      </c>
      <c r="I38" s="21">
        <f t="shared" si="7"/>
        <v>1578808</v>
      </c>
      <c r="J38" s="21">
        <f t="shared" si="7"/>
        <v>1930744</v>
      </c>
      <c r="K38" s="21">
        <f t="shared" si="7"/>
        <v>9752225</v>
      </c>
      <c r="L38" s="21">
        <f t="shared" si="7"/>
        <v>166420</v>
      </c>
      <c r="M38" s="21">
        <f t="shared" si="7"/>
        <v>289394</v>
      </c>
      <c r="N38" s="21">
        <f t="shared" si="7"/>
        <v>10208039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12138783</v>
      </c>
      <c r="X38" s="21">
        <f t="shared" si="7"/>
        <v>74073174</v>
      </c>
      <c r="Y38" s="21">
        <f t="shared" si="7"/>
        <v>-61934391</v>
      </c>
      <c r="Z38" s="4">
        <f>+IF(X38&lt;&gt;0,+(Y38/X38)*100,0)</f>
        <v>-83.61244382480491</v>
      </c>
      <c r="AA38" s="19">
        <f>SUM(AA39:AA41)</f>
        <v>148146343</v>
      </c>
    </row>
    <row r="39" spans="1:27" ht="12.75">
      <c r="A39" s="5" t="s">
        <v>43</v>
      </c>
      <c r="B39" s="3"/>
      <c r="C39" s="22">
        <v>70611183</v>
      </c>
      <c r="D39" s="22"/>
      <c r="E39" s="23">
        <v>75305250</v>
      </c>
      <c r="F39" s="24">
        <v>75305250</v>
      </c>
      <c r="G39" s="24">
        <v>32139</v>
      </c>
      <c r="H39" s="24">
        <v>119252</v>
      </c>
      <c r="I39" s="24">
        <v>1161471</v>
      </c>
      <c r="J39" s="24">
        <v>1312862</v>
      </c>
      <c r="K39" s="24">
        <v>9655073</v>
      </c>
      <c r="L39" s="24">
        <v>18030</v>
      </c>
      <c r="M39" s="24">
        <v>62768</v>
      </c>
      <c r="N39" s="24">
        <v>9735871</v>
      </c>
      <c r="O39" s="24"/>
      <c r="P39" s="24"/>
      <c r="Q39" s="24"/>
      <c r="R39" s="24"/>
      <c r="S39" s="24"/>
      <c r="T39" s="24"/>
      <c r="U39" s="24"/>
      <c r="V39" s="24"/>
      <c r="W39" s="24">
        <v>11048733</v>
      </c>
      <c r="X39" s="24">
        <v>37652628</v>
      </c>
      <c r="Y39" s="24">
        <v>-26603895</v>
      </c>
      <c r="Z39" s="6">
        <v>-70.66</v>
      </c>
      <c r="AA39" s="22">
        <v>75305250</v>
      </c>
    </row>
    <row r="40" spans="1:27" ht="12.75">
      <c r="A40" s="5" t="s">
        <v>44</v>
      </c>
      <c r="B40" s="3"/>
      <c r="C40" s="22">
        <v>19708089</v>
      </c>
      <c r="D40" s="22"/>
      <c r="E40" s="23">
        <v>45514309</v>
      </c>
      <c r="F40" s="24">
        <v>45514309</v>
      </c>
      <c r="G40" s="24">
        <v>4022</v>
      </c>
      <c r="H40" s="24">
        <v>34068</v>
      </c>
      <c r="I40" s="24">
        <v>223929</v>
      </c>
      <c r="J40" s="24">
        <v>262019</v>
      </c>
      <c r="K40" s="24">
        <v>3942</v>
      </c>
      <c r="L40" s="24">
        <v>1734</v>
      </c>
      <c r="M40" s="24">
        <v>150124</v>
      </c>
      <c r="N40" s="24">
        <v>155800</v>
      </c>
      <c r="O40" s="24"/>
      <c r="P40" s="24"/>
      <c r="Q40" s="24"/>
      <c r="R40" s="24"/>
      <c r="S40" s="24"/>
      <c r="T40" s="24"/>
      <c r="U40" s="24"/>
      <c r="V40" s="24"/>
      <c r="W40" s="24">
        <v>417819</v>
      </c>
      <c r="X40" s="24">
        <v>22757154</v>
      </c>
      <c r="Y40" s="24">
        <v>-22339335</v>
      </c>
      <c r="Z40" s="6">
        <v>-98.16</v>
      </c>
      <c r="AA40" s="22">
        <v>45514309</v>
      </c>
    </row>
    <row r="41" spans="1:27" ht="12.75">
      <c r="A41" s="5" t="s">
        <v>45</v>
      </c>
      <c r="B41" s="3"/>
      <c r="C41" s="22">
        <v>61722098</v>
      </c>
      <c r="D41" s="22"/>
      <c r="E41" s="23">
        <v>27326784</v>
      </c>
      <c r="F41" s="24">
        <v>27326784</v>
      </c>
      <c r="G41" s="24">
        <v>7287</v>
      </c>
      <c r="H41" s="24">
        <v>155168</v>
      </c>
      <c r="I41" s="24">
        <v>193408</v>
      </c>
      <c r="J41" s="24">
        <v>355863</v>
      </c>
      <c r="K41" s="24">
        <v>93210</v>
      </c>
      <c r="L41" s="24">
        <v>146656</v>
      </c>
      <c r="M41" s="24">
        <v>76502</v>
      </c>
      <c r="N41" s="24">
        <v>316368</v>
      </c>
      <c r="O41" s="24"/>
      <c r="P41" s="24"/>
      <c r="Q41" s="24"/>
      <c r="R41" s="24"/>
      <c r="S41" s="24"/>
      <c r="T41" s="24"/>
      <c r="U41" s="24"/>
      <c r="V41" s="24"/>
      <c r="W41" s="24">
        <v>672231</v>
      </c>
      <c r="X41" s="24">
        <v>13663392</v>
      </c>
      <c r="Y41" s="24">
        <v>-12991161</v>
      </c>
      <c r="Z41" s="6">
        <v>-95.08</v>
      </c>
      <c r="AA41" s="22">
        <v>27326784</v>
      </c>
    </row>
    <row r="42" spans="1:27" ht="12.75">
      <c r="A42" s="2" t="s">
        <v>46</v>
      </c>
      <c r="B42" s="8"/>
      <c r="C42" s="19">
        <f aca="true" t="shared" si="8" ref="C42:Y42">SUM(C43:C46)</f>
        <v>1377519099</v>
      </c>
      <c r="D42" s="19">
        <f>SUM(D43:D46)</f>
        <v>0</v>
      </c>
      <c r="E42" s="20">
        <f t="shared" si="8"/>
        <v>1160797090</v>
      </c>
      <c r="F42" s="21">
        <f t="shared" si="8"/>
        <v>1160797090</v>
      </c>
      <c r="G42" s="21">
        <f t="shared" si="8"/>
        <v>103288851</v>
      </c>
      <c r="H42" s="21">
        <f t="shared" si="8"/>
        <v>111388069</v>
      </c>
      <c r="I42" s="21">
        <f t="shared" si="8"/>
        <v>72562768</v>
      </c>
      <c r="J42" s="21">
        <f t="shared" si="8"/>
        <v>287239688</v>
      </c>
      <c r="K42" s="21">
        <f t="shared" si="8"/>
        <v>166783180</v>
      </c>
      <c r="L42" s="21">
        <f t="shared" si="8"/>
        <v>101838801</v>
      </c>
      <c r="M42" s="21">
        <f t="shared" si="8"/>
        <v>87973171</v>
      </c>
      <c r="N42" s="21">
        <f t="shared" si="8"/>
        <v>356595152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643834840</v>
      </c>
      <c r="X42" s="21">
        <f t="shared" si="8"/>
        <v>580398546</v>
      </c>
      <c r="Y42" s="21">
        <f t="shared" si="8"/>
        <v>63436294</v>
      </c>
      <c r="Z42" s="4">
        <f>+IF(X42&lt;&gt;0,+(Y42/X42)*100,0)</f>
        <v>10.929781688322837</v>
      </c>
      <c r="AA42" s="19">
        <f>SUM(AA43:AA46)</f>
        <v>1160797090</v>
      </c>
    </row>
    <row r="43" spans="1:27" ht="12.75">
      <c r="A43" s="5" t="s">
        <v>47</v>
      </c>
      <c r="B43" s="3"/>
      <c r="C43" s="22">
        <v>690411523</v>
      </c>
      <c r="D43" s="22"/>
      <c r="E43" s="23">
        <v>518228859</v>
      </c>
      <c r="F43" s="24">
        <v>518228859</v>
      </c>
      <c r="G43" s="24">
        <v>81371389</v>
      </c>
      <c r="H43" s="24">
        <v>86845122</v>
      </c>
      <c r="I43" s="24">
        <v>68878629</v>
      </c>
      <c r="J43" s="24">
        <v>237095140</v>
      </c>
      <c r="K43" s="24">
        <v>98318368</v>
      </c>
      <c r="L43" s="24">
        <v>50418095</v>
      </c>
      <c r="M43" s="24">
        <v>59745910</v>
      </c>
      <c r="N43" s="24">
        <v>208482373</v>
      </c>
      <c r="O43" s="24"/>
      <c r="P43" s="24"/>
      <c r="Q43" s="24"/>
      <c r="R43" s="24"/>
      <c r="S43" s="24"/>
      <c r="T43" s="24"/>
      <c r="U43" s="24"/>
      <c r="V43" s="24"/>
      <c r="W43" s="24">
        <v>445577513</v>
      </c>
      <c r="X43" s="24">
        <v>259114434</v>
      </c>
      <c r="Y43" s="24">
        <v>186463079</v>
      </c>
      <c r="Z43" s="6">
        <v>71.96</v>
      </c>
      <c r="AA43" s="22">
        <v>518228859</v>
      </c>
    </row>
    <row r="44" spans="1:27" ht="12.75">
      <c r="A44" s="5" t="s">
        <v>48</v>
      </c>
      <c r="B44" s="3"/>
      <c r="C44" s="22">
        <v>472629041</v>
      </c>
      <c r="D44" s="22"/>
      <c r="E44" s="23">
        <v>366382522</v>
      </c>
      <c r="F44" s="24">
        <v>366382522</v>
      </c>
      <c r="G44" s="24">
        <v>19890543</v>
      </c>
      <c r="H44" s="24">
        <v>23607445</v>
      </c>
      <c r="I44" s="24">
        <v>271790</v>
      </c>
      <c r="J44" s="24">
        <v>43769778</v>
      </c>
      <c r="K44" s="24">
        <v>63600893</v>
      </c>
      <c r="L44" s="24">
        <v>46884233</v>
      </c>
      <c r="M44" s="24">
        <v>25472354</v>
      </c>
      <c r="N44" s="24">
        <v>135957480</v>
      </c>
      <c r="O44" s="24"/>
      <c r="P44" s="24"/>
      <c r="Q44" s="24"/>
      <c r="R44" s="24"/>
      <c r="S44" s="24"/>
      <c r="T44" s="24"/>
      <c r="U44" s="24"/>
      <c r="V44" s="24"/>
      <c r="W44" s="24">
        <v>179727258</v>
      </c>
      <c r="X44" s="24">
        <v>183191262</v>
      </c>
      <c r="Y44" s="24">
        <v>-3464004</v>
      </c>
      <c r="Z44" s="6">
        <v>-1.89</v>
      </c>
      <c r="AA44" s="22">
        <v>366382522</v>
      </c>
    </row>
    <row r="45" spans="1:27" ht="12.75">
      <c r="A45" s="5" t="s">
        <v>49</v>
      </c>
      <c r="B45" s="3"/>
      <c r="C45" s="25">
        <v>130103140</v>
      </c>
      <c r="D45" s="25"/>
      <c r="E45" s="26">
        <v>170350288</v>
      </c>
      <c r="F45" s="27">
        <v>170350288</v>
      </c>
      <c r="G45" s="27">
        <v>1064937</v>
      </c>
      <c r="H45" s="27">
        <v>166236</v>
      </c>
      <c r="I45" s="27">
        <v>1503835</v>
      </c>
      <c r="J45" s="27">
        <v>2735008</v>
      </c>
      <c r="K45" s="27">
        <v>3209580</v>
      </c>
      <c r="L45" s="27">
        <v>2635377</v>
      </c>
      <c r="M45" s="27">
        <v>2247823</v>
      </c>
      <c r="N45" s="27">
        <v>8092780</v>
      </c>
      <c r="O45" s="27"/>
      <c r="P45" s="27"/>
      <c r="Q45" s="27"/>
      <c r="R45" s="27"/>
      <c r="S45" s="27"/>
      <c r="T45" s="27"/>
      <c r="U45" s="27"/>
      <c r="V45" s="27"/>
      <c r="W45" s="27">
        <v>10827788</v>
      </c>
      <c r="X45" s="27">
        <v>85175142</v>
      </c>
      <c r="Y45" s="27">
        <v>-74347354</v>
      </c>
      <c r="Z45" s="7">
        <v>-87.29</v>
      </c>
      <c r="AA45" s="25">
        <v>170350288</v>
      </c>
    </row>
    <row r="46" spans="1:27" ht="12.75">
      <c r="A46" s="5" t="s">
        <v>50</v>
      </c>
      <c r="B46" s="3"/>
      <c r="C46" s="22">
        <v>84375395</v>
      </c>
      <c r="D46" s="22"/>
      <c r="E46" s="23">
        <v>105835421</v>
      </c>
      <c r="F46" s="24">
        <v>105835421</v>
      </c>
      <c r="G46" s="24">
        <v>961982</v>
      </c>
      <c r="H46" s="24">
        <v>769266</v>
      </c>
      <c r="I46" s="24">
        <v>1908514</v>
      </c>
      <c r="J46" s="24">
        <v>3639762</v>
      </c>
      <c r="K46" s="24">
        <v>1654339</v>
      </c>
      <c r="L46" s="24">
        <v>1901096</v>
      </c>
      <c r="M46" s="24">
        <v>507084</v>
      </c>
      <c r="N46" s="24">
        <v>4062519</v>
      </c>
      <c r="O46" s="24"/>
      <c r="P46" s="24"/>
      <c r="Q46" s="24"/>
      <c r="R46" s="24"/>
      <c r="S46" s="24"/>
      <c r="T46" s="24"/>
      <c r="U46" s="24"/>
      <c r="V46" s="24"/>
      <c r="W46" s="24">
        <v>7702281</v>
      </c>
      <c r="X46" s="24">
        <v>52917708</v>
      </c>
      <c r="Y46" s="24">
        <v>-45215427</v>
      </c>
      <c r="Z46" s="6">
        <v>-85.44</v>
      </c>
      <c r="AA46" s="22">
        <v>105835421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1860950825</v>
      </c>
      <c r="D48" s="44">
        <f>+D28+D32+D38+D42+D47</f>
        <v>0</v>
      </c>
      <c r="E48" s="45">
        <f t="shared" si="9"/>
        <v>1700170548</v>
      </c>
      <c r="F48" s="46">
        <f t="shared" si="9"/>
        <v>1700170548</v>
      </c>
      <c r="G48" s="46">
        <f t="shared" si="9"/>
        <v>125249677</v>
      </c>
      <c r="H48" s="46">
        <f t="shared" si="9"/>
        <v>127616674</v>
      </c>
      <c r="I48" s="46">
        <f t="shared" si="9"/>
        <v>106412650</v>
      </c>
      <c r="J48" s="46">
        <f t="shared" si="9"/>
        <v>359279001</v>
      </c>
      <c r="K48" s="46">
        <f t="shared" si="9"/>
        <v>155936470</v>
      </c>
      <c r="L48" s="46">
        <f t="shared" si="9"/>
        <v>170633068</v>
      </c>
      <c r="M48" s="46">
        <f t="shared" si="9"/>
        <v>81815282</v>
      </c>
      <c r="N48" s="46">
        <f t="shared" si="9"/>
        <v>408384820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767663821</v>
      </c>
      <c r="X48" s="46">
        <f t="shared" si="9"/>
        <v>850085514</v>
      </c>
      <c r="Y48" s="46">
        <f t="shared" si="9"/>
        <v>-82421693</v>
      </c>
      <c r="Z48" s="47">
        <f>+IF(X48&lt;&gt;0,+(Y48/X48)*100,0)</f>
        <v>-9.695694332229262</v>
      </c>
      <c r="AA48" s="44">
        <f>+AA28+AA32+AA38+AA42+AA47</f>
        <v>1700170548</v>
      </c>
    </row>
    <row r="49" spans="1:27" ht="12.75">
      <c r="A49" s="14" t="s">
        <v>58</v>
      </c>
      <c r="B49" s="15"/>
      <c r="C49" s="48">
        <f aca="true" t="shared" si="10" ref="C49:Y49">+C25-C48</f>
        <v>-103874354</v>
      </c>
      <c r="D49" s="48">
        <f>+D25-D48</f>
        <v>0</v>
      </c>
      <c r="E49" s="49">
        <f t="shared" si="10"/>
        <v>133427606</v>
      </c>
      <c r="F49" s="50">
        <f t="shared" si="10"/>
        <v>133427606</v>
      </c>
      <c r="G49" s="50">
        <f t="shared" si="10"/>
        <v>38850993</v>
      </c>
      <c r="H49" s="50">
        <f t="shared" si="10"/>
        <v>122868698</v>
      </c>
      <c r="I49" s="50">
        <f t="shared" si="10"/>
        <v>31133559</v>
      </c>
      <c r="J49" s="50">
        <f t="shared" si="10"/>
        <v>192853250</v>
      </c>
      <c r="K49" s="50">
        <f t="shared" si="10"/>
        <v>-33535818</v>
      </c>
      <c r="L49" s="50">
        <f t="shared" si="10"/>
        <v>-62274419</v>
      </c>
      <c r="M49" s="50">
        <f t="shared" si="10"/>
        <v>120746315</v>
      </c>
      <c r="N49" s="50">
        <f t="shared" si="10"/>
        <v>24936078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217789328</v>
      </c>
      <c r="X49" s="50">
        <f>IF(F25=F48,0,X25-X48)</f>
        <v>66723786</v>
      </c>
      <c r="Y49" s="50">
        <f t="shared" si="10"/>
        <v>151065542</v>
      </c>
      <c r="Z49" s="51">
        <f>+IF(X49&lt;&gt;0,+(Y49/X49)*100,0)</f>
        <v>226.404332032358</v>
      </c>
      <c r="AA49" s="48">
        <f>+AA25-AA48</f>
        <v>133427606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448900085</v>
      </c>
      <c r="D5" s="19">
        <f>SUM(D6:D8)</f>
        <v>0</v>
      </c>
      <c r="E5" s="20">
        <f t="shared" si="0"/>
        <v>304243630</v>
      </c>
      <c r="F5" s="21">
        <f t="shared" si="0"/>
        <v>304243630</v>
      </c>
      <c r="G5" s="21">
        <f t="shared" si="0"/>
        <v>119278264</v>
      </c>
      <c r="H5" s="21">
        <f t="shared" si="0"/>
        <v>484525</v>
      </c>
      <c r="I5" s="21">
        <f t="shared" si="0"/>
        <v>25190190</v>
      </c>
      <c r="J5" s="21">
        <f t="shared" si="0"/>
        <v>144952979</v>
      </c>
      <c r="K5" s="21">
        <f t="shared" si="0"/>
        <v>7313116</v>
      </c>
      <c r="L5" s="21">
        <f t="shared" si="0"/>
        <v>22014133</v>
      </c>
      <c r="M5" s="21">
        <f t="shared" si="0"/>
        <v>108447181</v>
      </c>
      <c r="N5" s="21">
        <f t="shared" si="0"/>
        <v>137774430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282727409</v>
      </c>
      <c r="X5" s="21">
        <f t="shared" si="0"/>
        <v>152121816</v>
      </c>
      <c r="Y5" s="21">
        <f t="shared" si="0"/>
        <v>130605593</v>
      </c>
      <c r="Z5" s="4">
        <f>+IF(X5&lt;&gt;0,+(Y5/X5)*100,0)</f>
        <v>85.85592549066072</v>
      </c>
      <c r="AA5" s="19">
        <f>SUM(AA6:AA8)</f>
        <v>304243630</v>
      </c>
    </row>
    <row r="6" spans="1:27" ht="12.75">
      <c r="A6" s="5" t="s">
        <v>33</v>
      </c>
      <c r="B6" s="3"/>
      <c r="C6" s="22">
        <v>432553404</v>
      </c>
      <c r="D6" s="22"/>
      <c r="E6" s="23">
        <v>11170</v>
      </c>
      <c r="F6" s="24">
        <v>11170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5586</v>
      </c>
      <c r="Y6" s="24">
        <v>-5586</v>
      </c>
      <c r="Z6" s="6">
        <v>-100</v>
      </c>
      <c r="AA6" s="22">
        <v>11170</v>
      </c>
    </row>
    <row r="7" spans="1:27" ht="12.75">
      <c r="A7" s="5" t="s">
        <v>34</v>
      </c>
      <c r="B7" s="3"/>
      <c r="C7" s="25">
        <v>16346681</v>
      </c>
      <c r="D7" s="25"/>
      <c r="E7" s="26">
        <v>304232460</v>
      </c>
      <c r="F7" s="27">
        <v>304232460</v>
      </c>
      <c r="G7" s="27">
        <v>119278264</v>
      </c>
      <c r="H7" s="27">
        <v>484525</v>
      </c>
      <c r="I7" s="27">
        <v>25190190</v>
      </c>
      <c r="J7" s="27">
        <v>144952979</v>
      </c>
      <c r="K7" s="27">
        <v>7313116</v>
      </c>
      <c r="L7" s="27">
        <v>22014133</v>
      </c>
      <c r="M7" s="27">
        <v>108447181</v>
      </c>
      <c r="N7" s="27">
        <v>137774430</v>
      </c>
      <c r="O7" s="27"/>
      <c r="P7" s="27"/>
      <c r="Q7" s="27"/>
      <c r="R7" s="27"/>
      <c r="S7" s="27"/>
      <c r="T7" s="27"/>
      <c r="U7" s="27"/>
      <c r="V7" s="27"/>
      <c r="W7" s="27">
        <v>282727409</v>
      </c>
      <c r="X7" s="27">
        <v>152116230</v>
      </c>
      <c r="Y7" s="27">
        <v>130611179</v>
      </c>
      <c r="Z7" s="7">
        <v>85.86</v>
      </c>
      <c r="AA7" s="25">
        <v>304232460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2629338</v>
      </c>
      <c r="D9" s="19">
        <f>SUM(D10:D14)</f>
        <v>0</v>
      </c>
      <c r="E9" s="20">
        <f t="shared" si="1"/>
        <v>2771160</v>
      </c>
      <c r="F9" s="21">
        <f t="shared" si="1"/>
        <v>2771160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1386798</v>
      </c>
      <c r="Y9" s="21">
        <f t="shared" si="1"/>
        <v>-1386798</v>
      </c>
      <c r="Z9" s="4">
        <f>+IF(X9&lt;&gt;0,+(Y9/X9)*100,0)</f>
        <v>-100</v>
      </c>
      <c r="AA9" s="19">
        <f>SUM(AA10:AA14)</f>
        <v>2771160</v>
      </c>
    </row>
    <row r="10" spans="1:27" ht="12.75">
      <c r="A10" s="5" t="s">
        <v>37</v>
      </c>
      <c r="B10" s="3"/>
      <c r="C10" s="22"/>
      <c r="D10" s="22"/>
      <c r="E10" s="23">
        <v>2440</v>
      </c>
      <c r="F10" s="24">
        <v>2440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1218</v>
      </c>
      <c r="Y10" s="24">
        <v>-1218</v>
      </c>
      <c r="Z10" s="6">
        <v>-100</v>
      </c>
      <c r="AA10" s="22">
        <v>2440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2.7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2.75">
      <c r="A14" s="5" t="s">
        <v>41</v>
      </c>
      <c r="B14" s="3"/>
      <c r="C14" s="25">
        <v>2629338</v>
      </c>
      <c r="D14" s="25"/>
      <c r="E14" s="26">
        <v>2768720</v>
      </c>
      <c r="F14" s="27">
        <v>2768720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1385580</v>
      </c>
      <c r="Y14" s="27">
        <v>-1385580</v>
      </c>
      <c r="Z14" s="7">
        <v>-100</v>
      </c>
      <c r="AA14" s="25">
        <v>2768720</v>
      </c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165643390</v>
      </c>
      <c r="F15" s="21">
        <f t="shared" si="2"/>
        <v>165643390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82821696</v>
      </c>
      <c r="Y15" s="21">
        <f t="shared" si="2"/>
        <v>-82821696</v>
      </c>
      <c r="Z15" s="4">
        <f>+IF(X15&lt;&gt;0,+(Y15/X15)*100,0)</f>
        <v>-100</v>
      </c>
      <c r="AA15" s="19">
        <f>SUM(AA16:AA18)</f>
        <v>165643390</v>
      </c>
    </row>
    <row r="16" spans="1:27" ht="12.75">
      <c r="A16" s="5" t="s">
        <v>43</v>
      </c>
      <c r="B16" s="3"/>
      <c r="C16" s="22"/>
      <c r="D16" s="22"/>
      <c r="E16" s="23">
        <v>161767150</v>
      </c>
      <c r="F16" s="24">
        <v>161767150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80883576</v>
      </c>
      <c r="Y16" s="24">
        <v>-80883576</v>
      </c>
      <c r="Z16" s="6">
        <v>-100</v>
      </c>
      <c r="AA16" s="22">
        <v>161767150</v>
      </c>
    </row>
    <row r="17" spans="1:27" ht="12.75">
      <c r="A17" s="5" t="s">
        <v>44</v>
      </c>
      <c r="B17" s="3"/>
      <c r="C17" s="22"/>
      <c r="D17" s="22"/>
      <c r="E17" s="23">
        <v>3876240</v>
      </c>
      <c r="F17" s="24">
        <v>3876240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1938120</v>
      </c>
      <c r="Y17" s="24">
        <v>-1938120</v>
      </c>
      <c r="Z17" s="6">
        <v>-100</v>
      </c>
      <c r="AA17" s="22">
        <v>3876240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2.7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2.7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2.7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451529423</v>
      </c>
      <c r="D25" s="44">
        <f>+D5+D9+D15+D19+D24</f>
        <v>0</v>
      </c>
      <c r="E25" s="45">
        <f t="shared" si="4"/>
        <v>472658180</v>
      </c>
      <c r="F25" s="46">
        <f t="shared" si="4"/>
        <v>472658180</v>
      </c>
      <c r="G25" s="46">
        <f t="shared" si="4"/>
        <v>119278264</v>
      </c>
      <c r="H25" s="46">
        <f t="shared" si="4"/>
        <v>484525</v>
      </c>
      <c r="I25" s="46">
        <f t="shared" si="4"/>
        <v>25190190</v>
      </c>
      <c r="J25" s="46">
        <f t="shared" si="4"/>
        <v>144952979</v>
      </c>
      <c r="K25" s="46">
        <f t="shared" si="4"/>
        <v>7313116</v>
      </c>
      <c r="L25" s="46">
        <f t="shared" si="4"/>
        <v>22014133</v>
      </c>
      <c r="M25" s="46">
        <f t="shared" si="4"/>
        <v>108447181</v>
      </c>
      <c r="N25" s="46">
        <f t="shared" si="4"/>
        <v>137774430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282727409</v>
      </c>
      <c r="X25" s="46">
        <f t="shared" si="4"/>
        <v>236330310</v>
      </c>
      <c r="Y25" s="46">
        <f t="shared" si="4"/>
        <v>46397099</v>
      </c>
      <c r="Z25" s="47">
        <f>+IF(X25&lt;&gt;0,+(Y25/X25)*100,0)</f>
        <v>19.63230996481154</v>
      </c>
      <c r="AA25" s="44">
        <f>+AA5+AA9+AA15+AA19+AA24</f>
        <v>472658180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222830791</v>
      </c>
      <c r="D28" s="19">
        <f>SUM(D29:D31)</f>
        <v>0</v>
      </c>
      <c r="E28" s="20">
        <f t="shared" si="5"/>
        <v>177123840</v>
      </c>
      <c r="F28" s="21">
        <f t="shared" si="5"/>
        <v>177123840</v>
      </c>
      <c r="G28" s="21">
        <f t="shared" si="5"/>
        <v>12707581</v>
      </c>
      <c r="H28" s="21">
        <f t="shared" si="5"/>
        <v>17924462</v>
      </c>
      <c r="I28" s="21">
        <f t="shared" si="5"/>
        <v>30531089</v>
      </c>
      <c r="J28" s="21">
        <f t="shared" si="5"/>
        <v>61163132</v>
      </c>
      <c r="K28" s="21">
        <f t="shared" si="5"/>
        <v>20274605</v>
      </c>
      <c r="L28" s="21">
        <f t="shared" si="5"/>
        <v>34900914</v>
      </c>
      <c r="M28" s="21">
        <f t="shared" si="5"/>
        <v>28785180</v>
      </c>
      <c r="N28" s="21">
        <f t="shared" si="5"/>
        <v>83960699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145123831</v>
      </c>
      <c r="X28" s="21">
        <f t="shared" si="5"/>
        <v>87626852</v>
      </c>
      <c r="Y28" s="21">
        <f t="shared" si="5"/>
        <v>57496979</v>
      </c>
      <c r="Z28" s="4">
        <f>+IF(X28&lt;&gt;0,+(Y28/X28)*100,0)</f>
        <v>65.61570761437373</v>
      </c>
      <c r="AA28" s="19">
        <f>SUM(AA29:AA31)</f>
        <v>177123840</v>
      </c>
    </row>
    <row r="29" spans="1:27" ht="12.75">
      <c r="A29" s="5" t="s">
        <v>33</v>
      </c>
      <c r="B29" s="3"/>
      <c r="C29" s="22">
        <v>32244640</v>
      </c>
      <c r="D29" s="22"/>
      <c r="E29" s="23">
        <v>54910600</v>
      </c>
      <c r="F29" s="24">
        <v>54910600</v>
      </c>
      <c r="G29" s="24">
        <v>4893701</v>
      </c>
      <c r="H29" s="24">
        <v>3830206</v>
      </c>
      <c r="I29" s="24">
        <v>4535712</v>
      </c>
      <c r="J29" s="24">
        <v>13259619</v>
      </c>
      <c r="K29" s="24">
        <v>4785359</v>
      </c>
      <c r="L29" s="24">
        <v>4719388</v>
      </c>
      <c r="M29" s="24">
        <v>5239357</v>
      </c>
      <c r="N29" s="24">
        <v>14744104</v>
      </c>
      <c r="O29" s="24"/>
      <c r="P29" s="24"/>
      <c r="Q29" s="24"/>
      <c r="R29" s="24"/>
      <c r="S29" s="24"/>
      <c r="T29" s="24"/>
      <c r="U29" s="24"/>
      <c r="V29" s="24"/>
      <c r="W29" s="24">
        <v>28003723</v>
      </c>
      <c r="X29" s="24">
        <v>27455298</v>
      </c>
      <c r="Y29" s="24">
        <v>548425</v>
      </c>
      <c r="Z29" s="6">
        <v>2</v>
      </c>
      <c r="AA29" s="22">
        <v>54910600</v>
      </c>
    </row>
    <row r="30" spans="1:27" ht="12.75">
      <c r="A30" s="5" t="s">
        <v>34</v>
      </c>
      <c r="B30" s="3"/>
      <c r="C30" s="25">
        <v>190586151</v>
      </c>
      <c r="D30" s="25"/>
      <c r="E30" s="26">
        <v>114008040</v>
      </c>
      <c r="F30" s="27">
        <v>114008040</v>
      </c>
      <c r="G30" s="27">
        <v>4488587</v>
      </c>
      <c r="H30" s="27">
        <v>10077032</v>
      </c>
      <c r="I30" s="27">
        <v>20581828</v>
      </c>
      <c r="J30" s="27">
        <v>35147447</v>
      </c>
      <c r="K30" s="27">
        <v>10108490</v>
      </c>
      <c r="L30" s="27">
        <v>25167169</v>
      </c>
      <c r="M30" s="27">
        <v>18718632</v>
      </c>
      <c r="N30" s="27">
        <v>53994291</v>
      </c>
      <c r="O30" s="27"/>
      <c r="P30" s="27"/>
      <c r="Q30" s="27"/>
      <c r="R30" s="27"/>
      <c r="S30" s="27"/>
      <c r="T30" s="27"/>
      <c r="U30" s="27"/>
      <c r="V30" s="27"/>
      <c r="W30" s="27">
        <v>89141738</v>
      </c>
      <c r="X30" s="27">
        <v>58804020</v>
      </c>
      <c r="Y30" s="27">
        <v>30337718</v>
      </c>
      <c r="Z30" s="7">
        <v>51.59</v>
      </c>
      <c r="AA30" s="25">
        <v>114008040</v>
      </c>
    </row>
    <row r="31" spans="1:27" ht="12.75">
      <c r="A31" s="5" t="s">
        <v>35</v>
      </c>
      <c r="B31" s="3"/>
      <c r="C31" s="22"/>
      <c r="D31" s="22"/>
      <c r="E31" s="23">
        <v>8205200</v>
      </c>
      <c r="F31" s="24">
        <v>8205200</v>
      </c>
      <c r="G31" s="24">
        <v>3325293</v>
      </c>
      <c r="H31" s="24">
        <v>4017224</v>
      </c>
      <c r="I31" s="24">
        <v>5413549</v>
      </c>
      <c r="J31" s="24">
        <v>12756066</v>
      </c>
      <c r="K31" s="24">
        <v>5380756</v>
      </c>
      <c r="L31" s="24">
        <v>5014357</v>
      </c>
      <c r="M31" s="24">
        <v>4827191</v>
      </c>
      <c r="N31" s="24">
        <v>15222304</v>
      </c>
      <c r="O31" s="24"/>
      <c r="P31" s="24"/>
      <c r="Q31" s="24"/>
      <c r="R31" s="24"/>
      <c r="S31" s="24"/>
      <c r="T31" s="24"/>
      <c r="U31" s="24"/>
      <c r="V31" s="24"/>
      <c r="W31" s="24">
        <v>27978370</v>
      </c>
      <c r="X31" s="24">
        <v>1367534</v>
      </c>
      <c r="Y31" s="24">
        <v>26610836</v>
      </c>
      <c r="Z31" s="6">
        <v>1945.9</v>
      </c>
      <c r="AA31" s="22">
        <v>8205200</v>
      </c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58069070</v>
      </c>
      <c r="F32" s="21">
        <f t="shared" si="6"/>
        <v>58069070</v>
      </c>
      <c r="G32" s="21">
        <f t="shared" si="6"/>
        <v>2952824</v>
      </c>
      <c r="H32" s="21">
        <f t="shared" si="6"/>
        <v>2903527</v>
      </c>
      <c r="I32" s="21">
        <f t="shared" si="6"/>
        <v>3545054</v>
      </c>
      <c r="J32" s="21">
        <f t="shared" si="6"/>
        <v>9401405</v>
      </c>
      <c r="K32" s="21">
        <f t="shared" si="6"/>
        <v>3158397</v>
      </c>
      <c r="L32" s="21">
        <f t="shared" si="6"/>
        <v>3309368</v>
      </c>
      <c r="M32" s="21">
        <f t="shared" si="6"/>
        <v>3435811</v>
      </c>
      <c r="N32" s="21">
        <f t="shared" si="6"/>
        <v>9903576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19304981</v>
      </c>
      <c r="X32" s="21">
        <f t="shared" si="6"/>
        <v>29034534</v>
      </c>
      <c r="Y32" s="21">
        <f t="shared" si="6"/>
        <v>-9729553</v>
      </c>
      <c r="Z32" s="4">
        <f>+IF(X32&lt;&gt;0,+(Y32/X32)*100,0)</f>
        <v>-33.51027779540047</v>
      </c>
      <c r="AA32" s="19">
        <f>SUM(AA33:AA37)</f>
        <v>58069070</v>
      </c>
    </row>
    <row r="33" spans="1:27" ht="12.75">
      <c r="A33" s="5" t="s">
        <v>37</v>
      </c>
      <c r="B33" s="3"/>
      <c r="C33" s="22"/>
      <c r="D33" s="22"/>
      <c r="E33" s="23">
        <v>22574450</v>
      </c>
      <c r="F33" s="24">
        <v>22574450</v>
      </c>
      <c r="G33" s="24">
        <v>1423404</v>
      </c>
      <c r="H33" s="24">
        <v>1283643</v>
      </c>
      <c r="I33" s="24">
        <v>1594927</v>
      </c>
      <c r="J33" s="24">
        <v>4301974</v>
      </c>
      <c r="K33" s="24">
        <v>1455107</v>
      </c>
      <c r="L33" s="24">
        <v>1565353</v>
      </c>
      <c r="M33" s="24">
        <v>1589775</v>
      </c>
      <c r="N33" s="24">
        <v>4610235</v>
      </c>
      <c r="O33" s="24"/>
      <c r="P33" s="24"/>
      <c r="Q33" s="24"/>
      <c r="R33" s="24"/>
      <c r="S33" s="24"/>
      <c r="T33" s="24"/>
      <c r="U33" s="24"/>
      <c r="V33" s="24"/>
      <c r="W33" s="24">
        <v>8912209</v>
      </c>
      <c r="X33" s="24">
        <v>11287224</v>
      </c>
      <c r="Y33" s="24">
        <v>-2375015</v>
      </c>
      <c r="Z33" s="6">
        <v>-21.04</v>
      </c>
      <c r="AA33" s="22">
        <v>22574450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2.7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2.75">
      <c r="A37" s="5" t="s">
        <v>41</v>
      </c>
      <c r="B37" s="3"/>
      <c r="C37" s="25"/>
      <c r="D37" s="25"/>
      <c r="E37" s="26">
        <v>35494620</v>
      </c>
      <c r="F37" s="27">
        <v>35494620</v>
      </c>
      <c r="G37" s="27">
        <v>1529420</v>
      </c>
      <c r="H37" s="27">
        <v>1619884</v>
      </c>
      <c r="I37" s="27">
        <v>1950127</v>
      </c>
      <c r="J37" s="27">
        <v>5099431</v>
      </c>
      <c r="K37" s="27">
        <v>1703290</v>
      </c>
      <c r="L37" s="27">
        <v>1744015</v>
      </c>
      <c r="M37" s="27">
        <v>1846036</v>
      </c>
      <c r="N37" s="27">
        <v>5293341</v>
      </c>
      <c r="O37" s="27"/>
      <c r="P37" s="27"/>
      <c r="Q37" s="27"/>
      <c r="R37" s="27"/>
      <c r="S37" s="27"/>
      <c r="T37" s="27"/>
      <c r="U37" s="27"/>
      <c r="V37" s="27"/>
      <c r="W37" s="27">
        <v>10392772</v>
      </c>
      <c r="X37" s="27">
        <v>17747310</v>
      </c>
      <c r="Y37" s="27">
        <v>-7354538</v>
      </c>
      <c r="Z37" s="7">
        <v>-41.44</v>
      </c>
      <c r="AA37" s="25">
        <v>35494620</v>
      </c>
    </row>
    <row r="38" spans="1:27" ht="12.75">
      <c r="A38" s="2" t="s">
        <v>42</v>
      </c>
      <c r="B38" s="8"/>
      <c r="C38" s="19">
        <f aca="true" t="shared" si="7" ref="C38:Y38">SUM(C39:C41)</f>
        <v>212406157</v>
      </c>
      <c r="D38" s="19">
        <f>SUM(D39:D41)</f>
        <v>0</v>
      </c>
      <c r="E38" s="20">
        <f t="shared" si="7"/>
        <v>235034400</v>
      </c>
      <c r="F38" s="21">
        <f t="shared" si="7"/>
        <v>235034400</v>
      </c>
      <c r="G38" s="21">
        <f t="shared" si="7"/>
        <v>2552913</v>
      </c>
      <c r="H38" s="21">
        <f t="shared" si="7"/>
        <v>2254506</v>
      </c>
      <c r="I38" s="21">
        <f t="shared" si="7"/>
        <v>3217682</v>
      </c>
      <c r="J38" s="21">
        <f t="shared" si="7"/>
        <v>8025101</v>
      </c>
      <c r="K38" s="21">
        <f t="shared" si="7"/>
        <v>2497875</v>
      </c>
      <c r="L38" s="21">
        <f t="shared" si="7"/>
        <v>2489928</v>
      </c>
      <c r="M38" s="21">
        <f t="shared" si="7"/>
        <v>3300043</v>
      </c>
      <c r="N38" s="21">
        <f t="shared" si="7"/>
        <v>8287846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16312947</v>
      </c>
      <c r="X38" s="21">
        <f t="shared" si="7"/>
        <v>117517200</v>
      </c>
      <c r="Y38" s="21">
        <f t="shared" si="7"/>
        <v>-101204253</v>
      </c>
      <c r="Z38" s="4">
        <f>+IF(X38&lt;&gt;0,+(Y38/X38)*100,0)</f>
        <v>-86.11867284108199</v>
      </c>
      <c r="AA38" s="19">
        <f>SUM(AA39:AA41)</f>
        <v>235034400</v>
      </c>
    </row>
    <row r="39" spans="1:27" ht="12.75">
      <c r="A39" s="5" t="s">
        <v>43</v>
      </c>
      <c r="B39" s="3"/>
      <c r="C39" s="22">
        <v>212406157</v>
      </c>
      <c r="D39" s="22"/>
      <c r="E39" s="23">
        <v>230255770</v>
      </c>
      <c r="F39" s="24">
        <v>230255770</v>
      </c>
      <c r="G39" s="24">
        <v>2552913</v>
      </c>
      <c r="H39" s="24">
        <v>2254506</v>
      </c>
      <c r="I39" s="24">
        <v>3217682</v>
      </c>
      <c r="J39" s="24">
        <v>8025101</v>
      </c>
      <c r="K39" s="24">
        <v>2497875</v>
      </c>
      <c r="L39" s="24">
        <v>2489928</v>
      </c>
      <c r="M39" s="24">
        <v>3300043</v>
      </c>
      <c r="N39" s="24">
        <v>8287846</v>
      </c>
      <c r="O39" s="24"/>
      <c r="P39" s="24"/>
      <c r="Q39" s="24"/>
      <c r="R39" s="24"/>
      <c r="S39" s="24"/>
      <c r="T39" s="24"/>
      <c r="U39" s="24"/>
      <c r="V39" s="24"/>
      <c r="W39" s="24">
        <v>16312947</v>
      </c>
      <c r="X39" s="24">
        <v>115127886</v>
      </c>
      <c r="Y39" s="24">
        <v>-98814939</v>
      </c>
      <c r="Z39" s="6">
        <v>-85.83</v>
      </c>
      <c r="AA39" s="22">
        <v>230255770</v>
      </c>
    </row>
    <row r="40" spans="1:27" ht="12.75">
      <c r="A40" s="5" t="s">
        <v>44</v>
      </c>
      <c r="B40" s="3"/>
      <c r="C40" s="22"/>
      <c r="D40" s="22"/>
      <c r="E40" s="23">
        <v>4778630</v>
      </c>
      <c r="F40" s="24">
        <v>4778630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2389314</v>
      </c>
      <c r="Y40" s="24">
        <v>-2389314</v>
      </c>
      <c r="Z40" s="6">
        <v>-100</v>
      </c>
      <c r="AA40" s="22">
        <v>4778630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766190</v>
      </c>
      <c r="H42" s="21">
        <f t="shared" si="8"/>
        <v>964115</v>
      </c>
      <c r="I42" s="21">
        <f t="shared" si="8"/>
        <v>986163</v>
      </c>
      <c r="J42" s="21">
        <f t="shared" si="8"/>
        <v>2716468</v>
      </c>
      <c r="K42" s="21">
        <f t="shared" si="8"/>
        <v>1090766</v>
      </c>
      <c r="L42" s="21">
        <f t="shared" si="8"/>
        <v>832341</v>
      </c>
      <c r="M42" s="21">
        <f t="shared" si="8"/>
        <v>970206</v>
      </c>
      <c r="N42" s="21">
        <f t="shared" si="8"/>
        <v>2893313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5609781</v>
      </c>
      <c r="X42" s="21">
        <f t="shared" si="8"/>
        <v>0</v>
      </c>
      <c r="Y42" s="21">
        <f t="shared" si="8"/>
        <v>5609781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2.7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2.75">
      <c r="A45" s="5" t="s">
        <v>49</v>
      </c>
      <c r="B45" s="3"/>
      <c r="C45" s="25"/>
      <c r="D45" s="25"/>
      <c r="E45" s="26"/>
      <c r="F45" s="27"/>
      <c r="G45" s="27">
        <v>766190</v>
      </c>
      <c r="H45" s="27">
        <v>964115</v>
      </c>
      <c r="I45" s="27">
        <v>986163</v>
      </c>
      <c r="J45" s="27">
        <v>2716468</v>
      </c>
      <c r="K45" s="27">
        <v>1090766</v>
      </c>
      <c r="L45" s="27">
        <v>832341</v>
      </c>
      <c r="M45" s="27">
        <v>970206</v>
      </c>
      <c r="N45" s="27">
        <v>2893313</v>
      </c>
      <c r="O45" s="27"/>
      <c r="P45" s="27"/>
      <c r="Q45" s="27"/>
      <c r="R45" s="27"/>
      <c r="S45" s="27"/>
      <c r="T45" s="27"/>
      <c r="U45" s="27"/>
      <c r="V45" s="27"/>
      <c r="W45" s="27">
        <v>5609781</v>
      </c>
      <c r="X45" s="27"/>
      <c r="Y45" s="27">
        <v>5609781</v>
      </c>
      <c r="Z45" s="7">
        <v>0</v>
      </c>
      <c r="AA45" s="25"/>
    </row>
    <row r="46" spans="1:27" ht="12.7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435236948</v>
      </c>
      <c r="D48" s="44">
        <f>+D28+D32+D38+D42+D47</f>
        <v>0</v>
      </c>
      <c r="E48" s="45">
        <f t="shared" si="9"/>
        <v>470227310</v>
      </c>
      <c r="F48" s="46">
        <f t="shared" si="9"/>
        <v>470227310</v>
      </c>
      <c r="G48" s="46">
        <f t="shared" si="9"/>
        <v>18979508</v>
      </c>
      <c r="H48" s="46">
        <f t="shared" si="9"/>
        <v>24046610</v>
      </c>
      <c r="I48" s="46">
        <f t="shared" si="9"/>
        <v>38279988</v>
      </c>
      <c r="J48" s="46">
        <f t="shared" si="9"/>
        <v>81306106</v>
      </c>
      <c r="K48" s="46">
        <f t="shared" si="9"/>
        <v>27021643</v>
      </c>
      <c r="L48" s="46">
        <f t="shared" si="9"/>
        <v>41532551</v>
      </c>
      <c r="M48" s="46">
        <f t="shared" si="9"/>
        <v>36491240</v>
      </c>
      <c r="N48" s="46">
        <f t="shared" si="9"/>
        <v>105045434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186351540</v>
      </c>
      <c r="X48" s="46">
        <f t="shared" si="9"/>
        <v>234178586</v>
      </c>
      <c r="Y48" s="46">
        <f t="shared" si="9"/>
        <v>-47827046</v>
      </c>
      <c r="Z48" s="47">
        <f>+IF(X48&lt;&gt;0,+(Y48/X48)*100,0)</f>
        <v>-20.42332171225938</v>
      </c>
      <c r="AA48" s="44">
        <f>+AA28+AA32+AA38+AA42+AA47</f>
        <v>470227310</v>
      </c>
    </row>
    <row r="49" spans="1:27" ht="12.75">
      <c r="A49" s="14" t="s">
        <v>58</v>
      </c>
      <c r="B49" s="15"/>
      <c r="C49" s="48">
        <f aca="true" t="shared" si="10" ref="C49:Y49">+C25-C48</f>
        <v>16292475</v>
      </c>
      <c r="D49" s="48">
        <f>+D25-D48</f>
        <v>0</v>
      </c>
      <c r="E49" s="49">
        <f t="shared" si="10"/>
        <v>2430870</v>
      </c>
      <c r="F49" s="50">
        <f t="shared" si="10"/>
        <v>2430870</v>
      </c>
      <c r="G49" s="50">
        <f t="shared" si="10"/>
        <v>100298756</v>
      </c>
      <c r="H49" s="50">
        <f t="shared" si="10"/>
        <v>-23562085</v>
      </c>
      <c r="I49" s="50">
        <f t="shared" si="10"/>
        <v>-13089798</v>
      </c>
      <c r="J49" s="50">
        <f t="shared" si="10"/>
        <v>63646873</v>
      </c>
      <c r="K49" s="50">
        <f t="shared" si="10"/>
        <v>-19708527</v>
      </c>
      <c r="L49" s="50">
        <f t="shared" si="10"/>
        <v>-19518418</v>
      </c>
      <c r="M49" s="50">
        <f t="shared" si="10"/>
        <v>71955941</v>
      </c>
      <c r="N49" s="50">
        <f t="shared" si="10"/>
        <v>32728996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96375869</v>
      </c>
      <c r="X49" s="50">
        <f>IF(F25=F48,0,X25-X48)</f>
        <v>2151724</v>
      </c>
      <c r="Y49" s="50">
        <f t="shared" si="10"/>
        <v>94224145</v>
      </c>
      <c r="Z49" s="51">
        <f>+IF(X49&lt;&gt;0,+(Y49/X49)*100,0)</f>
        <v>4379.007019487629</v>
      </c>
      <c r="AA49" s="48">
        <f>+AA25-AA48</f>
        <v>2430870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84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374023010</v>
      </c>
      <c r="D5" s="19">
        <f>SUM(D6:D8)</f>
        <v>0</v>
      </c>
      <c r="E5" s="20">
        <f t="shared" si="0"/>
        <v>158555364</v>
      </c>
      <c r="F5" s="21">
        <f t="shared" si="0"/>
        <v>158555364</v>
      </c>
      <c r="G5" s="21">
        <f t="shared" si="0"/>
        <v>11603681</v>
      </c>
      <c r="H5" s="21">
        <f t="shared" si="0"/>
        <v>13445303</v>
      </c>
      <c r="I5" s="21">
        <f t="shared" si="0"/>
        <v>10824327</v>
      </c>
      <c r="J5" s="21">
        <f t="shared" si="0"/>
        <v>35873311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35873311</v>
      </c>
      <c r="X5" s="21">
        <f t="shared" si="0"/>
        <v>79277688</v>
      </c>
      <c r="Y5" s="21">
        <f t="shared" si="0"/>
        <v>-43404377</v>
      </c>
      <c r="Z5" s="4">
        <f>+IF(X5&lt;&gt;0,+(Y5/X5)*100,0)</f>
        <v>-54.749801734884095</v>
      </c>
      <c r="AA5" s="19">
        <f>SUM(AA6:AA8)</f>
        <v>158555364</v>
      </c>
    </row>
    <row r="6" spans="1:27" ht="12.75">
      <c r="A6" s="5" t="s">
        <v>33</v>
      </c>
      <c r="B6" s="3"/>
      <c r="C6" s="22"/>
      <c r="D6" s="22"/>
      <c r="E6" s="23"/>
      <c r="F6" s="24"/>
      <c r="G6" s="24">
        <v>-13782</v>
      </c>
      <c r="H6" s="24">
        <v>262629</v>
      </c>
      <c r="I6" s="24">
        <v>-237202</v>
      </c>
      <c r="J6" s="24">
        <v>11645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11645</v>
      </c>
      <c r="X6" s="24"/>
      <c r="Y6" s="24">
        <v>11645</v>
      </c>
      <c r="Z6" s="6">
        <v>0</v>
      </c>
      <c r="AA6" s="22"/>
    </row>
    <row r="7" spans="1:27" ht="12.75">
      <c r="A7" s="5" t="s">
        <v>34</v>
      </c>
      <c r="B7" s="3"/>
      <c r="C7" s="25">
        <v>374023010</v>
      </c>
      <c r="D7" s="25"/>
      <c r="E7" s="26">
        <v>158555364</v>
      </c>
      <c r="F7" s="27">
        <v>158555364</v>
      </c>
      <c r="G7" s="27">
        <v>11615124</v>
      </c>
      <c r="H7" s="27">
        <v>13175633</v>
      </c>
      <c r="I7" s="27">
        <v>11067052</v>
      </c>
      <c r="J7" s="27">
        <v>35857809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35857809</v>
      </c>
      <c r="X7" s="27">
        <v>79277688</v>
      </c>
      <c r="Y7" s="27">
        <v>-43419879</v>
      </c>
      <c r="Z7" s="7">
        <v>-54.77</v>
      </c>
      <c r="AA7" s="25">
        <v>158555364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2339</v>
      </c>
      <c r="H8" s="24">
        <v>7041</v>
      </c>
      <c r="I8" s="24">
        <v>-5523</v>
      </c>
      <c r="J8" s="24">
        <v>3857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3857</v>
      </c>
      <c r="X8" s="24"/>
      <c r="Y8" s="24">
        <v>3857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1006500</v>
      </c>
      <c r="F9" s="21">
        <f t="shared" si="1"/>
        <v>1006500</v>
      </c>
      <c r="G9" s="21">
        <f t="shared" si="1"/>
        <v>2877328</v>
      </c>
      <c r="H9" s="21">
        <f t="shared" si="1"/>
        <v>3035305</v>
      </c>
      <c r="I9" s="21">
        <f t="shared" si="1"/>
        <v>-182618</v>
      </c>
      <c r="J9" s="21">
        <f t="shared" si="1"/>
        <v>5730015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5730015</v>
      </c>
      <c r="X9" s="21">
        <f t="shared" si="1"/>
        <v>503250</v>
      </c>
      <c r="Y9" s="21">
        <f t="shared" si="1"/>
        <v>5226765</v>
      </c>
      <c r="Z9" s="4">
        <f>+IF(X9&lt;&gt;0,+(Y9/X9)*100,0)</f>
        <v>1038.602086438152</v>
      </c>
      <c r="AA9" s="19">
        <f>SUM(AA10:AA14)</f>
        <v>1006500</v>
      </c>
    </row>
    <row r="10" spans="1:27" ht="12.75">
      <c r="A10" s="5" t="s">
        <v>37</v>
      </c>
      <c r="B10" s="3"/>
      <c r="C10" s="22"/>
      <c r="D10" s="22"/>
      <c r="E10" s="23">
        <v>360000</v>
      </c>
      <c r="F10" s="24">
        <v>360000</v>
      </c>
      <c r="G10" s="24">
        <v>72834</v>
      </c>
      <c r="H10" s="24">
        <v>34313</v>
      </c>
      <c r="I10" s="24">
        <v>2224</v>
      </c>
      <c r="J10" s="24">
        <v>109371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109371</v>
      </c>
      <c r="X10" s="24">
        <v>180000</v>
      </c>
      <c r="Y10" s="24">
        <v>-70629</v>
      </c>
      <c r="Z10" s="6">
        <v>-39.24</v>
      </c>
      <c r="AA10" s="22">
        <v>360000</v>
      </c>
    </row>
    <row r="11" spans="1:27" ht="12.7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2.75">
      <c r="A12" s="5" t="s">
        <v>39</v>
      </c>
      <c r="B12" s="3"/>
      <c r="C12" s="22"/>
      <c r="D12" s="22"/>
      <c r="E12" s="23">
        <v>250000</v>
      </c>
      <c r="F12" s="24">
        <v>250000</v>
      </c>
      <c r="G12" s="24">
        <v>7876</v>
      </c>
      <c r="H12" s="24">
        <v>245133</v>
      </c>
      <c r="I12" s="24">
        <v>327</v>
      </c>
      <c r="J12" s="24">
        <v>253336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253336</v>
      </c>
      <c r="X12" s="24">
        <v>125002</v>
      </c>
      <c r="Y12" s="24">
        <v>128334</v>
      </c>
      <c r="Z12" s="6">
        <v>102.67</v>
      </c>
      <c r="AA12" s="22">
        <v>250000</v>
      </c>
    </row>
    <row r="13" spans="1:27" ht="12.75">
      <c r="A13" s="5" t="s">
        <v>40</v>
      </c>
      <c r="B13" s="3"/>
      <c r="C13" s="22"/>
      <c r="D13" s="22"/>
      <c r="E13" s="23">
        <v>396500</v>
      </c>
      <c r="F13" s="24">
        <v>396500</v>
      </c>
      <c r="G13" s="24">
        <v>2796618</v>
      </c>
      <c r="H13" s="24">
        <v>2755859</v>
      </c>
      <c r="I13" s="24">
        <v>-185169</v>
      </c>
      <c r="J13" s="24">
        <v>5367308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5367308</v>
      </c>
      <c r="X13" s="24">
        <v>198248</v>
      </c>
      <c r="Y13" s="24">
        <v>5169060</v>
      </c>
      <c r="Z13" s="6">
        <v>2607.37</v>
      </c>
      <c r="AA13" s="22">
        <v>396500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28727000</v>
      </c>
      <c r="F15" s="21">
        <f t="shared" si="2"/>
        <v>28727000</v>
      </c>
      <c r="G15" s="21">
        <f t="shared" si="2"/>
        <v>28631</v>
      </c>
      <c r="H15" s="21">
        <f t="shared" si="2"/>
        <v>8555949</v>
      </c>
      <c r="I15" s="21">
        <f t="shared" si="2"/>
        <v>40112</v>
      </c>
      <c r="J15" s="21">
        <f t="shared" si="2"/>
        <v>8624692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8624692</v>
      </c>
      <c r="X15" s="21">
        <f t="shared" si="2"/>
        <v>14363498</v>
      </c>
      <c r="Y15" s="21">
        <f t="shared" si="2"/>
        <v>-5738806</v>
      </c>
      <c r="Z15" s="4">
        <f>+IF(X15&lt;&gt;0,+(Y15/X15)*100,0)</f>
        <v>-39.954097532509145</v>
      </c>
      <c r="AA15" s="19">
        <f>SUM(AA16:AA18)</f>
        <v>28727000</v>
      </c>
    </row>
    <row r="16" spans="1:27" ht="12.7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2.75">
      <c r="A17" s="5" t="s">
        <v>44</v>
      </c>
      <c r="B17" s="3"/>
      <c r="C17" s="22"/>
      <c r="D17" s="22"/>
      <c r="E17" s="23">
        <v>28727000</v>
      </c>
      <c r="F17" s="24">
        <v>28727000</v>
      </c>
      <c r="G17" s="24">
        <v>28631</v>
      </c>
      <c r="H17" s="24">
        <v>8555949</v>
      </c>
      <c r="I17" s="24">
        <v>40112</v>
      </c>
      <c r="J17" s="24">
        <v>8624692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8624692</v>
      </c>
      <c r="X17" s="24">
        <v>14363498</v>
      </c>
      <c r="Y17" s="24">
        <v>-5738806</v>
      </c>
      <c r="Z17" s="6">
        <v>-39.95</v>
      </c>
      <c r="AA17" s="22">
        <v>28727000</v>
      </c>
    </row>
    <row r="18" spans="1:27" ht="12.7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2.75">
      <c r="A19" s="2" t="s">
        <v>46</v>
      </c>
      <c r="B19" s="8"/>
      <c r="C19" s="19">
        <f aca="true" t="shared" si="3" ref="C19:Y19">SUM(C20:C23)</f>
        <v>181318970</v>
      </c>
      <c r="D19" s="19">
        <f>SUM(D20:D23)</f>
        <v>0</v>
      </c>
      <c r="E19" s="20">
        <f t="shared" si="3"/>
        <v>283341261</v>
      </c>
      <c r="F19" s="21">
        <f t="shared" si="3"/>
        <v>283341261</v>
      </c>
      <c r="G19" s="21">
        <f t="shared" si="3"/>
        <v>16755094</v>
      </c>
      <c r="H19" s="21">
        <f t="shared" si="3"/>
        <v>58455118</v>
      </c>
      <c r="I19" s="21">
        <f t="shared" si="3"/>
        <v>16121126</v>
      </c>
      <c r="J19" s="21">
        <f t="shared" si="3"/>
        <v>91331338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91331338</v>
      </c>
      <c r="X19" s="21">
        <f t="shared" si="3"/>
        <v>141670586</v>
      </c>
      <c r="Y19" s="21">
        <f t="shared" si="3"/>
        <v>-50339248</v>
      </c>
      <c r="Z19" s="4">
        <f>+IF(X19&lt;&gt;0,+(Y19/X19)*100,0)</f>
        <v>-35.532603782693464</v>
      </c>
      <c r="AA19" s="19">
        <f>SUM(AA20:AA23)</f>
        <v>283341261</v>
      </c>
    </row>
    <row r="20" spans="1:27" ht="12.75">
      <c r="A20" s="5" t="s">
        <v>47</v>
      </c>
      <c r="B20" s="3"/>
      <c r="C20" s="22">
        <v>121675456</v>
      </c>
      <c r="D20" s="22"/>
      <c r="E20" s="23">
        <v>162548364</v>
      </c>
      <c r="F20" s="24">
        <v>162548364</v>
      </c>
      <c r="G20" s="24">
        <v>9883903</v>
      </c>
      <c r="H20" s="24">
        <v>20809168</v>
      </c>
      <c r="I20" s="24">
        <v>8819483</v>
      </c>
      <c r="J20" s="24">
        <v>39512554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39512554</v>
      </c>
      <c r="X20" s="24">
        <v>81273969</v>
      </c>
      <c r="Y20" s="24">
        <v>-41761415</v>
      </c>
      <c r="Z20" s="6">
        <v>-51.38</v>
      </c>
      <c r="AA20" s="22">
        <v>162548364</v>
      </c>
    </row>
    <row r="21" spans="1:27" ht="12.75">
      <c r="A21" s="5" t="s">
        <v>48</v>
      </c>
      <c r="B21" s="3"/>
      <c r="C21" s="22">
        <v>45441581</v>
      </c>
      <c r="D21" s="22"/>
      <c r="E21" s="23">
        <v>82915478</v>
      </c>
      <c r="F21" s="24">
        <v>82915478</v>
      </c>
      <c r="G21" s="24">
        <v>4953090</v>
      </c>
      <c r="H21" s="24">
        <v>12785358</v>
      </c>
      <c r="I21" s="24">
        <v>5766054</v>
      </c>
      <c r="J21" s="24">
        <v>23504502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23504502</v>
      </c>
      <c r="X21" s="24">
        <v>41458077</v>
      </c>
      <c r="Y21" s="24">
        <v>-17953575</v>
      </c>
      <c r="Z21" s="6">
        <v>-43.31</v>
      </c>
      <c r="AA21" s="22">
        <v>82915478</v>
      </c>
    </row>
    <row r="22" spans="1:27" ht="12.75">
      <c r="A22" s="5" t="s">
        <v>49</v>
      </c>
      <c r="B22" s="3"/>
      <c r="C22" s="25">
        <v>6595512</v>
      </c>
      <c r="D22" s="25"/>
      <c r="E22" s="26">
        <v>18636011</v>
      </c>
      <c r="F22" s="27">
        <v>18636011</v>
      </c>
      <c r="G22" s="27">
        <v>1209448</v>
      </c>
      <c r="H22" s="27">
        <v>15546052</v>
      </c>
      <c r="I22" s="27">
        <v>836721</v>
      </c>
      <c r="J22" s="27">
        <v>17592221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17592221</v>
      </c>
      <c r="X22" s="27">
        <v>9318026</v>
      </c>
      <c r="Y22" s="27">
        <v>8274195</v>
      </c>
      <c r="Z22" s="7">
        <v>88.8</v>
      </c>
      <c r="AA22" s="25">
        <v>18636011</v>
      </c>
    </row>
    <row r="23" spans="1:27" ht="12.75">
      <c r="A23" s="5" t="s">
        <v>50</v>
      </c>
      <c r="B23" s="3"/>
      <c r="C23" s="22">
        <v>7606421</v>
      </c>
      <c r="D23" s="22"/>
      <c r="E23" s="23">
        <v>19241408</v>
      </c>
      <c r="F23" s="24">
        <v>19241408</v>
      </c>
      <c r="G23" s="24">
        <v>708653</v>
      </c>
      <c r="H23" s="24">
        <v>9314540</v>
      </c>
      <c r="I23" s="24">
        <v>698868</v>
      </c>
      <c r="J23" s="24">
        <v>10722061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10722061</v>
      </c>
      <c r="X23" s="24">
        <v>9620514</v>
      </c>
      <c r="Y23" s="24">
        <v>1101547</v>
      </c>
      <c r="Z23" s="6">
        <v>11.45</v>
      </c>
      <c r="AA23" s="22">
        <v>19241408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555341980</v>
      </c>
      <c r="D25" s="44">
        <f>+D5+D9+D15+D19+D24</f>
        <v>0</v>
      </c>
      <c r="E25" s="45">
        <f t="shared" si="4"/>
        <v>471630125</v>
      </c>
      <c r="F25" s="46">
        <f t="shared" si="4"/>
        <v>471630125</v>
      </c>
      <c r="G25" s="46">
        <f t="shared" si="4"/>
        <v>31264734</v>
      </c>
      <c r="H25" s="46">
        <f t="shared" si="4"/>
        <v>83491675</v>
      </c>
      <c r="I25" s="46">
        <f t="shared" si="4"/>
        <v>26802947</v>
      </c>
      <c r="J25" s="46">
        <f t="shared" si="4"/>
        <v>141559356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141559356</v>
      </c>
      <c r="X25" s="46">
        <f t="shared" si="4"/>
        <v>235815022</v>
      </c>
      <c r="Y25" s="46">
        <f t="shared" si="4"/>
        <v>-94255666</v>
      </c>
      <c r="Z25" s="47">
        <f>+IF(X25&lt;&gt;0,+(Y25/X25)*100,0)</f>
        <v>-39.97017034818079</v>
      </c>
      <c r="AA25" s="44">
        <f>+AA5+AA9+AA15+AA19+AA24</f>
        <v>471630125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482855341</v>
      </c>
      <c r="D28" s="19">
        <f>SUM(D29:D31)</f>
        <v>0</v>
      </c>
      <c r="E28" s="20">
        <f t="shared" si="5"/>
        <v>110470212</v>
      </c>
      <c r="F28" s="21">
        <f t="shared" si="5"/>
        <v>110470212</v>
      </c>
      <c r="G28" s="21">
        <f t="shared" si="5"/>
        <v>186418</v>
      </c>
      <c r="H28" s="21">
        <f t="shared" si="5"/>
        <v>8513097</v>
      </c>
      <c r="I28" s="21">
        <f t="shared" si="5"/>
        <v>6476373</v>
      </c>
      <c r="J28" s="21">
        <f t="shared" si="5"/>
        <v>15175888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15175888</v>
      </c>
      <c r="X28" s="21">
        <f t="shared" si="5"/>
        <v>55235298</v>
      </c>
      <c r="Y28" s="21">
        <f t="shared" si="5"/>
        <v>-40059410</v>
      </c>
      <c r="Z28" s="4">
        <f>+IF(X28&lt;&gt;0,+(Y28/X28)*100,0)</f>
        <v>-72.52501833157486</v>
      </c>
      <c r="AA28" s="19">
        <f>SUM(AA29:AA31)</f>
        <v>110470212</v>
      </c>
    </row>
    <row r="29" spans="1:27" ht="12.75">
      <c r="A29" s="5" t="s">
        <v>33</v>
      </c>
      <c r="B29" s="3"/>
      <c r="C29" s="22"/>
      <c r="D29" s="22"/>
      <c r="E29" s="23">
        <v>20278000</v>
      </c>
      <c r="F29" s="24">
        <v>20278000</v>
      </c>
      <c r="G29" s="24">
        <v>63944</v>
      </c>
      <c r="H29" s="24">
        <v>529738</v>
      </c>
      <c r="I29" s="24">
        <v>1270500</v>
      </c>
      <c r="J29" s="24">
        <v>1864182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1864182</v>
      </c>
      <c r="X29" s="24">
        <v>10139197</v>
      </c>
      <c r="Y29" s="24">
        <v>-8275015</v>
      </c>
      <c r="Z29" s="6">
        <v>-81.61</v>
      </c>
      <c r="AA29" s="22">
        <v>20278000</v>
      </c>
    </row>
    <row r="30" spans="1:27" ht="12.75">
      <c r="A30" s="5" t="s">
        <v>34</v>
      </c>
      <c r="B30" s="3"/>
      <c r="C30" s="25">
        <v>482855341</v>
      </c>
      <c r="D30" s="25"/>
      <c r="E30" s="26">
        <v>90192212</v>
      </c>
      <c r="F30" s="27">
        <v>90192212</v>
      </c>
      <c r="G30" s="27">
        <v>122474</v>
      </c>
      <c r="H30" s="27">
        <v>4506798</v>
      </c>
      <c r="I30" s="27">
        <v>3914752</v>
      </c>
      <c r="J30" s="27">
        <v>8544024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8544024</v>
      </c>
      <c r="X30" s="27">
        <v>45096101</v>
      </c>
      <c r="Y30" s="27">
        <v>-36552077</v>
      </c>
      <c r="Z30" s="7">
        <v>-81.05</v>
      </c>
      <c r="AA30" s="25">
        <v>90192212</v>
      </c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>
        <v>3476561</v>
      </c>
      <c r="I31" s="24">
        <v>1291121</v>
      </c>
      <c r="J31" s="24">
        <v>4767682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4767682</v>
      </c>
      <c r="X31" s="24"/>
      <c r="Y31" s="24">
        <v>4767682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30680824</v>
      </c>
      <c r="F32" s="21">
        <f t="shared" si="6"/>
        <v>30680824</v>
      </c>
      <c r="G32" s="21">
        <f t="shared" si="6"/>
        <v>4163</v>
      </c>
      <c r="H32" s="21">
        <f t="shared" si="6"/>
        <v>1613202</v>
      </c>
      <c r="I32" s="21">
        <f t="shared" si="6"/>
        <v>1252417</v>
      </c>
      <c r="J32" s="21">
        <f t="shared" si="6"/>
        <v>2869782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2869782</v>
      </c>
      <c r="X32" s="21">
        <f t="shared" si="6"/>
        <v>15340384</v>
      </c>
      <c r="Y32" s="21">
        <f t="shared" si="6"/>
        <v>-12470602</v>
      </c>
      <c r="Z32" s="4">
        <f>+IF(X32&lt;&gt;0,+(Y32/X32)*100,0)</f>
        <v>-81.29263257034505</v>
      </c>
      <c r="AA32" s="19">
        <f>SUM(AA33:AA37)</f>
        <v>30680824</v>
      </c>
    </row>
    <row r="33" spans="1:27" ht="12.75">
      <c r="A33" s="5" t="s">
        <v>37</v>
      </c>
      <c r="B33" s="3"/>
      <c r="C33" s="22"/>
      <c r="D33" s="22"/>
      <c r="E33" s="23">
        <v>13314288</v>
      </c>
      <c r="F33" s="24">
        <v>13314288</v>
      </c>
      <c r="G33" s="24">
        <v>1913</v>
      </c>
      <c r="H33" s="24">
        <v>1340496</v>
      </c>
      <c r="I33" s="24">
        <v>608505</v>
      </c>
      <c r="J33" s="24">
        <v>1950914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1950914</v>
      </c>
      <c r="X33" s="24">
        <v>6657120</v>
      </c>
      <c r="Y33" s="24">
        <v>-4706206</v>
      </c>
      <c r="Z33" s="6">
        <v>-70.69</v>
      </c>
      <c r="AA33" s="22">
        <v>13314288</v>
      </c>
    </row>
    <row r="34" spans="1:27" ht="12.7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2.75">
      <c r="A35" s="5" t="s">
        <v>39</v>
      </c>
      <c r="B35" s="3"/>
      <c r="C35" s="22"/>
      <c r="D35" s="22"/>
      <c r="E35" s="23">
        <v>10666536</v>
      </c>
      <c r="F35" s="24">
        <v>10666536</v>
      </c>
      <c r="G35" s="24">
        <v>2250</v>
      </c>
      <c r="H35" s="24">
        <v>263345</v>
      </c>
      <c r="I35" s="24">
        <v>643912</v>
      </c>
      <c r="J35" s="24">
        <v>909507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909507</v>
      </c>
      <c r="X35" s="24">
        <v>5333262</v>
      </c>
      <c r="Y35" s="24">
        <v>-4423755</v>
      </c>
      <c r="Z35" s="6">
        <v>-82.95</v>
      </c>
      <c r="AA35" s="22">
        <v>10666536</v>
      </c>
    </row>
    <row r="36" spans="1:27" ht="12.75">
      <c r="A36" s="5" t="s">
        <v>40</v>
      </c>
      <c r="B36" s="3"/>
      <c r="C36" s="22"/>
      <c r="D36" s="22"/>
      <c r="E36" s="23">
        <v>6700000</v>
      </c>
      <c r="F36" s="24">
        <v>6700000</v>
      </c>
      <c r="G36" s="24"/>
      <c r="H36" s="24">
        <v>9361</v>
      </c>
      <c r="I36" s="24"/>
      <c r="J36" s="24">
        <v>9361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9361</v>
      </c>
      <c r="X36" s="24">
        <v>3350002</v>
      </c>
      <c r="Y36" s="24">
        <v>-3340641</v>
      </c>
      <c r="Z36" s="6">
        <v>-99.72</v>
      </c>
      <c r="AA36" s="22">
        <v>6700000</v>
      </c>
    </row>
    <row r="37" spans="1:27" ht="12.7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2.7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34625782</v>
      </c>
      <c r="F38" s="21">
        <f t="shared" si="7"/>
        <v>34625782</v>
      </c>
      <c r="G38" s="21">
        <f t="shared" si="7"/>
        <v>33749</v>
      </c>
      <c r="H38" s="21">
        <f t="shared" si="7"/>
        <v>663604</v>
      </c>
      <c r="I38" s="21">
        <f t="shared" si="7"/>
        <v>2958745</v>
      </c>
      <c r="J38" s="21">
        <f t="shared" si="7"/>
        <v>3656098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3656098</v>
      </c>
      <c r="X38" s="21">
        <f t="shared" si="7"/>
        <v>17312890</v>
      </c>
      <c r="Y38" s="21">
        <f t="shared" si="7"/>
        <v>-13656792</v>
      </c>
      <c r="Z38" s="4">
        <f>+IF(X38&lt;&gt;0,+(Y38/X38)*100,0)</f>
        <v>-78.88222012616033</v>
      </c>
      <c r="AA38" s="19">
        <f>SUM(AA39:AA41)</f>
        <v>34625782</v>
      </c>
    </row>
    <row r="39" spans="1:27" ht="12.75">
      <c r="A39" s="5" t="s">
        <v>43</v>
      </c>
      <c r="B39" s="3"/>
      <c r="C39" s="22"/>
      <c r="D39" s="22"/>
      <c r="E39" s="23">
        <v>7478687</v>
      </c>
      <c r="F39" s="24">
        <v>7478687</v>
      </c>
      <c r="G39" s="24"/>
      <c r="H39" s="24">
        <v>337025</v>
      </c>
      <c r="I39" s="24">
        <v>1197851</v>
      </c>
      <c r="J39" s="24">
        <v>1534876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1534876</v>
      </c>
      <c r="X39" s="24">
        <v>3739343</v>
      </c>
      <c r="Y39" s="24">
        <v>-2204467</v>
      </c>
      <c r="Z39" s="6">
        <v>-58.95</v>
      </c>
      <c r="AA39" s="22">
        <v>7478687</v>
      </c>
    </row>
    <row r="40" spans="1:27" ht="12.75">
      <c r="A40" s="5" t="s">
        <v>44</v>
      </c>
      <c r="B40" s="3"/>
      <c r="C40" s="22"/>
      <c r="D40" s="22"/>
      <c r="E40" s="23">
        <v>27147095</v>
      </c>
      <c r="F40" s="24">
        <v>27147095</v>
      </c>
      <c r="G40" s="24">
        <v>33749</v>
      </c>
      <c r="H40" s="24">
        <v>326579</v>
      </c>
      <c r="I40" s="24">
        <v>1760894</v>
      </c>
      <c r="J40" s="24">
        <v>2121222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2121222</v>
      </c>
      <c r="X40" s="24">
        <v>13573547</v>
      </c>
      <c r="Y40" s="24">
        <v>-11452325</v>
      </c>
      <c r="Z40" s="6">
        <v>-84.37</v>
      </c>
      <c r="AA40" s="22">
        <v>27147095</v>
      </c>
    </row>
    <row r="41" spans="1:27" ht="12.7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2.7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264526856</v>
      </c>
      <c r="F42" s="21">
        <f t="shared" si="8"/>
        <v>264526856</v>
      </c>
      <c r="G42" s="21">
        <f t="shared" si="8"/>
        <v>-38285</v>
      </c>
      <c r="H42" s="21">
        <f t="shared" si="8"/>
        <v>27176789</v>
      </c>
      <c r="I42" s="21">
        <f t="shared" si="8"/>
        <v>35257015</v>
      </c>
      <c r="J42" s="21">
        <f t="shared" si="8"/>
        <v>62395519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62395519</v>
      </c>
      <c r="X42" s="21">
        <f t="shared" si="8"/>
        <v>132263992</v>
      </c>
      <c r="Y42" s="21">
        <f t="shared" si="8"/>
        <v>-69868473</v>
      </c>
      <c r="Z42" s="4">
        <f>+IF(X42&lt;&gt;0,+(Y42/X42)*100,0)</f>
        <v>-52.82501453608024</v>
      </c>
      <c r="AA42" s="19">
        <f>SUM(AA43:AA46)</f>
        <v>264526856</v>
      </c>
    </row>
    <row r="43" spans="1:27" ht="12.75">
      <c r="A43" s="5" t="s">
        <v>47</v>
      </c>
      <c r="B43" s="3"/>
      <c r="C43" s="22"/>
      <c r="D43" s="22"/>
      <c r="E43" s="23">
        <v>138762000</v>
      </c>
      <c r="F43" s="24">
        <v>138762000</v>
      </c>
      <c r="G43" s="24">
        <v>-43995</v>
      </c>
      <c r="H43" s="24">
        <v>16008018</v>
      </c>
      <c r="I43" s="24">
        <v>12589384</v>
      </c>
      <c r="J43" s="24">
        <v>28553407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28553407</v>
      </c>
      <c r="X43" s="24">
        <v>69381495</v>
      </c>
      <c r="Y43" s="24">
        <v>-40828088</v>
      </c>
      <c r="Z43" s="6">
        <v>-58.85</v>
      </c>
      <c r="AA43" s="22">
        <v>138762000</v>
      </c>
    </row>
    <row r="44" spans="1:27" ht="12.75">
      <c r="A44" s="5" t="s">
        <v>48</v>
      </c>
      <c r="B44" s="3"/>
      <c r="C44" s="22"/>
      <c r="D44" s="22"/>
      <c r="E44" s="23">
        <v>67063000</v>
      </c>
      <c r="F44" s="24">
        <v>67063000</v>
      </c>
      <c r="G44" s="24">
        <v>463</v>
      </c>
      <c r="H44" s="24">
        <v>9221152</v>
      </c>
      <c r="I44" s="24">
        <v>19844615</v>
      </c>
      <c r="J44" s="24">
        <v>29066230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29066230</v>
      </c>
      <c r="X44" s="24">
        <v>33531332</v>
      </c>
      <c r="Y44" s="24">
        <v>-4465102</v>
      </c>
      <c r="Z44" s="6">
        <v>-13.32</v>
      </c>
      <c r="AA44" s="22">
        <v>67063000</v>
      </c>
    </row>
    <row r="45" spans="1:27" ht="12.75">
      <c r="A45" s="5" t="s">
        <v>49</v>
      </c>
      <c r="B45" s="3"/>
      <c r="C45" s="25"/>
      <c r="D45" s="25"/>
      <c r="E45" s="26">
        <v>34704000</v>
      </c>
      <c r="F45" s="27">
        <v>34704000</v>
      </c>
      <c r="G45" s="27">
        <v>5247</v>
      </c>
      <c r="H45" s="27">
        <v>1745113</v>
      </c>
      <c r="I45" s="27">
        <v>1217938</v>
      </c>
      <c r="J45" s="27">
        <v>2968298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2968298</v>
      </c>
      <c r="X45" s="27">
        <v>17352241</v>
      </c>
      <c r="Y45" s="27">
        <v>-14383943</v>
      </c>
      <c r="Z45" s="7">
        <v>-82.89</v>
      </c>
      <c r="AA45" s="25">
        <v>34704000</v>
      </c>
    </row>
    <row r="46" spans="1:27" ht="12.75">
      <c r="A46" s="5" t="s">
        <v>50</v>
      </c>
      <c r="B46" s="3"/>
      <c r="C46" s="22"/>
      <c r="D46" s="22"/>
      <c r="E46" s="23">
        <v>23997856</v>
      </c>
      <c r="F46" s="24">
        <v>23997856</v>
      </c>
      <c r="G46" s="24"/>
      <c r="H46" s="24">
        <v>202506</v>
      </c>
      <c r="I46" s="24">
        <v>1605078</v>
      </c>
      <c r="J46" s="24">
        <v>1807584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1807584</v>
      </c>
      <c r="X46" s="24">
        <v>11998924</v>
      </c>
      <c r="Y46" s="24">
        <v>-10191340</v>
      </c>
      <c r="Z46" s="6">
        <v>-84.94</v>
      </c>
      <c r="AA46" s="22">
        <v>23997856</v>
      </c>
    </row>
    <row r="47" spans="1:27" ht="12.75">
      <c r="A47" s="2" t="s">
        <v>51</v>
      </c>
      <c r="B47" s="8" t="s">
        <v>52</v>
      </c>
      <c r="C47" s="19"/>
      <c r="D47" s="19"/>
      <c r="E47" s="20">
        <v>2834000</v>
      </c>
      <c r="F47" s="21">
        <v>2834000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1416919</v>
      </c>
      <c r="Y47" s="21">
        <v>-1416919</v>
      </c>
      <c r="Z47" s="4">
        <v>-100</v>
      </c>
      <c r="AA47" s="19">
        <v>2834000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482855341</v>
      </c>
      <c r="D48" s="44">
        <f>+D28+D32+D38+D42+D47</f>
        <v>0</v>
      </c>
      <c r="E48" s="45">
        <f t="shared" si="9"/>
        <v>443137674</v>
      </c>
      <c r="F48" s="46">
        <f t="shared" si="9"/>
        <v>443137674</v>
      </c>
      <c r="G48" s="46">
        <f t="shared" si="9"/>
        <v>186045</v>
      </c>
      <c r="H48" s="46">
        <f t="shared" si="9"/>
        <v>37966692</v>
      </c>
      <c r="I48" s="46">
        <f t="shared" si="9"/>
        <v>45944550</v>
      </c>
      <c r="J48" s="46">
        <f t="shared" si="9"/>
        <v>84097287</v>
      </c>
      <c r="K48" s="46">
        <f t="shared" si="9"/>
        <v>0</v>
      </c>
      <c r="L48" s="46">
        <f t="shared" si="9"/>
        <v>0</v>
      </c>
      <c r="M48" s="46">
        <f t="shared" si="9"/>
        <v>0</v>
      </c>
      <c r="N48" s="46">
        <f t="shared" si="9"/>
        <v>0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84097287</v>
      </c>
      <c r="X48" s="46">
        <f t="shared" si="9"/>
        <v>221569483</v>
      </c>
      <c r="Y48" s="46">
        <f t="shared" si="9"/>
        <v>-137472196</v>
      </c>
      <c r="Z48" s="47">
        <f>+IF(X48&lt;&gt;0,+(Y48/X48)*100,0)</f>
        <v>-62.04473384089631</v>
      </c>
      <c r="AA48" s="44">
        <f>+AA28+AA32+AA38+AA42+AA47</f>
        <v>443137674</v>
      </c>
    </row>
    <row r="49" spans="1:27" ht="12.75">
      <c r="A49" s="14" t="s">
        <v>58</v>
      </c>
      <c r="B49" s="15"/>
      <c r="C49" s="48">
        <f aca="true" t="shared" si="10" ref="C49:Y49">+C25-C48</f>
        <v>72486639</v>
      </c>
      <c r="D49" s="48">
        <f>+D25-D48</f>
        <v>0</v>
      </c>
      <c r="E49" s="49">
        <f t="shared" si="10"/>
        <v>28492451</v>
      </c>
      <c r="F49" s="50">
        <f t="shared" si="10"/>
        <v>28492451</v>
      </c>
      <c r="G49" s="50">
        <f t="shared" si="10"/>
        <v>31078689</v>
      </c>
      <c r="H49" s="50">
        <f t="shared" si="10"/>
        <v>45524983</v>
      </c>
      <c r="I49" s="50">
        <f t="shared" si="10"/>
        <v>-19141603</v>
      </c>
      <c r="J49" s="50">
        <f t="shared" si="10"/>
        <v>57462069</v>
      </c>
      <c r="K49" s="50">
        <f t="shared" si="10"/>
        <v>0</v>
      </c>
      <c r="L49" s="50">
        <f t="shared" si="10"/>
        <v>0</v>
      </c>
      <c r="M49" s="50">
        <f t="shared" si="10"/>
        <v>0</v>
      </c>
      <c r="N49" s="50">
        <f t="shared" si="10"/>
        <v>0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57462069</v>
      </c>
      <c r="X49" s="50">
        <f>IF(F25=F48,0,X25-X48)</f>
        <v>14245539</v>
      </c>
      <c r="Y49" s="50">
        <f t="shared" si="10"/>
        <v>43216530</v>
      </c>
      <c r="Z49" s="51">
        <f>+IF(X49&lt;&gt;0,+(Y49/X49)*100,0)</f>
        <v>303.36886515841906</v>
      </c>
      <c r="AA49" s="48">
        <f>+AA25-AA48</f>
        <v>28492451</v>
      </c>
    </row>
    <row r="50" spans="1:27" ht="12.75">
      <c r="A50" s="16" t="s">
        <v>79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2019-01-31T13:58:33Z</dcterms:created>
  <dcterms:modified xsi:type="dcterms:W3CDTF">2019-01-31T13:58:34Z</dcterms:modified>
  <cp:category/>
  <cp:version/>
  <cp:contentType/>
  <cp:contentStatus/>
</cp:coreProperties>
</file>