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2" sheetId="21" r:id="rId21"/>
    <sheet name="NC084" sheetId="22" r:id="rId22"/>
    <sheet name="NC085" sheetId="23" r:id="rId23"/>
    <sheet name="NC086" sheetId="24" r:id="rId24"/>
    <sheet name="NC087" sheetId="25" r:id="rId25"/>
    <sheet name="DC8" sheetId="26" r:id="rId26"/>
    <sheet name="NC091" sheetId="27" r:id="rId27"/>
    <sheet name="NC092" sheetId="28" r:id="rId28"/>
    <sheet name="NC093" sheetId="29" r:id="rId29"/>
    <sheet name="NC094" sheetId="30" r:id="rId30"/>
    <sheet name="DC9" sheetId="31" r:id="rId31"/>
    <sheet name="Summary" sheetId="32" r:id="rId32"/>
  </sheets>
  <definedNames>
    <definedName name="_xlnm.Print_Area" localSheetId="3">'DC45'!$A$1:$AA$55</definedName>
    <definedName name="_xlnm.Print_Area" localSheetId="10">'DC6'!$A$1:$AA$55</definedName>
    <definedName name="_xlnm.Print_Area" localSheetId="19">'DC7'!$A$1:$AA$55</definedName>
    <definedName name="_xlnm.Print_Area" localSheetId="25">'DC8'!$A$1:$AA$55</definedName>
    <definedName name="_xlnm.Print_Area" localSheetId="30">'DC9'!$A$1:$AA$55</definedName>
    <definedName name="_xlnm.Print_Area" localSheetId="4">'NC061'!$A$1:$AA$55</definedName>
    <definedName name="_xlnm.Print_Area" localSheetId="5">'NC062'!$A$1:$AA$55</definedName>
    <definedName name="_xlnm.Print_Area" localSheetId="6">'NC064'!$A$1:$AA$55</definedName>
    <definedName name="_xlnm.Print_Area" localSheetId="7">'NC065'!$A$1:$AA$55</definedName>
    <definedName name="_xlnm.Print_Area" localSheetId="8">'NC066'!$A$1:$AA$55</definedName>
    <definedName name="_xlnm.Print_Area" localSheetId="9">'NC067'!$A$1:$AA$55</definedName>
    <definedName name="_xlnm.Print_Area" localSheetId="11">'NC071'!$A$1:$AA$55</definedName>
    <definedName name="_xlnm.Print_Area" localSheetId="12">'NC072'!$A$1:$AA$55</definedName>
    <definedName name="_xlnm.Print_Area" localSheetId="13">'NC073'!$A$1:$AA$55</definedName>
    <definedName name="_xlnm.Print_Area" localSheetId="14">'NC074'!$A$1:$AA$55</definedName>
    <definedName name="_xlnm.Print_Area" localSheetId="15">'NC075'!$A$1:$AA$55</definedName>
    <definedName name="_xlnm.Print_Area" localSheetId="16">'NC076'!$A$1:$AA$55</definedName>
    <definedName name="_xlnm.Print_Area" localSheetId="17">'NC077'!$A$1:$AA$55</definedName>
    <definedName name="_xlnm.Print_Area" localSheetId="18">'NC078'!$A$1:$AA$55</definedName>
    <definedName name="_xlnm.Print_Area" localSheetId="20">'NC082'!$A$1:$AA$55</definedName>
    <definedName name="_xlnm.Print_Area" localSheetId="21">'NC084'!$A$1:$AA$55</definedName>
    <definedName name="_xlnm.Print_Area" localSheetId="22">'NC085'!$A$1:$AA$55</definedName>
    <definedName name="_xlnm.Print_Area" localSheetId="23">'NC086'!$A$1:$AA$55</definedName>
    <definedName name="_xlnm.Print_Area" localSheetId="24">'NC087'!$A$1:$AA$55</definedName>
    <definedName name="_xlnm.Print_Area" localSheetId="26">'NC091'!$A$1:$AA$55</definedName>
    <definedName name="_xlnm.Print_Area" localSheetId="27">'NC092'!$A$1:$AA$55</definedName>
    <definedName name="_xlnm.Print_Area" localSheetId="28">'NC093'!$A$1:$AA$55</definedName>
    <definedName name="_xlnm.Print_Area" localSheetId="29">'NC094'!$A$1:$AA$55</definedName>
    <definedName name="_xlnm.Print_Area" localSheetId="0">'NC451'!$A$1:$AA$55</definedName>
    <definedName name="_xlnm.Print_Area" localSheetId="1">'NC452'!$A$1:$AA$55</definedName>
    <definedName name="_xlnm.Print_Area" localSheetId="2">'NC453'!$A$1:$AA$55</definedName>
    <definedName name="_xlnm.Print_Area" localSheetId="31">'Summary'!$A$1:$AA$55</definedName>
  </definedNames>
  <calcPr fullCalcOnLoad="1"/>
</workbook>
</file>

<file path=xl/sharedStrings.xml><?xml version="1.0" encoding="utf-8"?>
<sst xmlns="http://schemas.openxmlformats.org/spreadsheetml/2006/main" count="2784" uniqueCount="96">
  <si>
    <t>Northern Cape: Joe Morolong(NC451) - Table C2 Quarterly Budget Statement - Financial Performance (standard classification) for 2nd Quarter ended 31 December 2018 (Figures Finalised as at 2019/01/30)</t>
  </si>
  <si>
    <t>Standard Classification 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</si>
  <si>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</si>
  <si>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</si>
  <si>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</si>
  <si>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</si>
  <si>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</si>
  <si>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</si>
  <si>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</si>
  <si>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</si>
  <si>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</si>
  <si>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</si>
  <si>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</si>
  <si>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</si>
  <si>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</si>
  <si>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</si>
  <si>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</si>
  <si>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</si>
  <si>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</si>
  <si>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</si>
  <si>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</si>
  <si>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</si>
  <si>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</si>
  <si>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</si>
  <si>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</si>
  <si>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</si>
  <si>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</si>
  <si>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</si>
  <si>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</si>
  <si>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</si>
  <si>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</si>
  <si>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</si>
  <si>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</si>
  <si>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</si>
  <si>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</si>
  <si>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</si>
  <si>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</si>
  <si>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</si>
  <si>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</si>
  <si>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</si>
  <si>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</si>
  <si>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</si>
  <si>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</si>
  <si>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</si>
  <si>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</si>
  <si>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</si>
  <si>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</si>
  <si>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</si>
  <si>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</si>
  <si>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</si>
  <si>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</si>
  <si>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</si>
  <si>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</si>
  <si>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</si>
  <si>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</si>
  <si>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</si>
  <si>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</si>
  <si>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</si>
  <si>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</si>
  <si>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Northern Cape: Ga-Segonyana(NC452) - Table C2 Quarterly Budget Statement - Financial Performance (standard classification) for 2nd Quarter ended 31 December 2018 (Figures Finalised as at 2019/01/30)</t>
  </si>
  <si>
    <t>Northern Cape: Gamagara(NC453) - Table C2 Quarterly Budget Statement - Financial Performance (standard classification) for 2nd Quarter ended 31 December 2018 (Figures Finalised as at 2019/01/30)</t>
  </si>
  <si>
    <t>Northern Cape: John Taolo Gaetsewe(DC45) - Table C2 Quarterly Budget Statement - Financial Performance (standard classification) for 2nd Quarter ended 31 December 2018 (Figures Finalised as at 2019/01/30)</t>
  </si>
  <si>
    <t>Northern Cape: Richtersveld(NC061) - Table C2 Quarterly Budget Statement - Financial Performance (standard classification) for 2nd Quarter ended 31 December 2018 (Figures Finalised as at 2019/01/30)</t>
  </si>
  <si>
    <t>Northern Cape: Nama Khoi(NC062) - Table C2 Quarterly Budget Statement - Financial Performance (standard classification) for 2nd Quarter ended 31 December 2018 (Figures Finalised as at 2019/01/30)</t>
  </si>
  <si>
    <t>Northern Cape: Kamiesberg(NC064) - Table C2 Quarterly Budget Statement - Financial Performance (standard classification) for 2nd Quarter ended 31 December 2018 (Figures Finalised as at 2019/01/30)</t>
  </si>
  <si>
    <t>Northern Cape: Hantam(NC065) - Table C2 Quarterly Budget Statement - Financial Performance (standard classification) for 2nd Quarter ended 31 December 2018 (Figures Finalised as at 2019/01/30)</t>
  </si>
  <si>
    <t>Northern Cape: Karoo Hoogland(NC066) - Table C2 Quarterly Budget Statement - Financial Performance (standard classification) for 2nd Quarter ended 31 December 2018 (Figures Finalised as at 2019/01/30)</t>
  </si>
  <si>
    <t>Northern Cape: Khai-Ma(NC067) - Table C2 Quarterly Budget Statement - Financial Performance (standard classification) for 2nd Quarter ended 31 December 2018 (Figures Finalised as at 2019/01/30)</t>
  </si>
  <si>
    <t>Northern Cape: Namakwa(DC6) - Table C2 Quarterly Budget Statement - Financial Performance (standard classification) for 2nd Quarter ended 31 December 2018 (Figures Finalised as at 2019/01/30)</t>
  </si>
  <si>
    <t>Northern Cape: Ubuntu(NC071) - Table C2 Quarterly Budget Statement - Financial Performance (standard classification) for 2nd Quarter ended 31 December 2018 (Figures Finalised as at 2019/01/30)</t>
  </si>
  <si>
    <t>Northern Cape: Umsobomvu(NC072) - Table C2 Quarterly Budget Statement - Financial Performance (standard classification) for 2nd Quarter ended 31 December 2018 (Figures Finalised as at 2019/01/30)</t>
  </si>
  <si>
    <t>Northern Cape: Emthanjeni(NC073) - Table C2 Quarterly Budget Statement - Financial Performance (standard classification) for 2nd Quarter ended 31 December 2018 (Figures Finalised as at 2019/01/30)</t>
  </si>
  <si>
    <t>Northern Cape: Kareeberg(NC074) - Table C2 Quarterly Budget Statement - Financial Performance (standard classification) for 2nd Quarter ended 31 December 2018 (Figures Finalised as at 2019/01/30)</t>
  </si>
  <si>
    <t>Northern Cape: Renosterberg(NC075) - Table C2 Quarterly Budget Statement - Financial Performance (standard classification) for 2nd Quarter ended 31 December 2018 (Figures Finalised as at 2019/01/30)</t>
  </si>
  <si>
    <t>Northern Cape: Thembelihle(NC076) - Table C2 Quarterly Budget Statement - Financial Performance (standard classification) for 2nd Quarter ended 31 December 2018 (Figures Finalised as at 2019/01/30)</t>
  </si>
  <si>
    <t>Northern Cape: Siyathemba(NC077) - Table C2 Quarterly Budget Statement - Financial Performance (standard classification) for 2nd Quarter ended 31 December 2018 (Figures Finalised as at 2019/01/30)</t>
  </si>
  <si>
    <t>Northern Cape: Siyancuma(NC078) - Table C2 Quarterly Budget Statement - Financial Performance (standard classification) for 2nd Quarter ended 31 December 2018 (Figures Finalised as at 2019/01/30)</t>
  </si>
  <si>
    <t>Northern Cape: Pixley Ka Seme (NC)(DC7) - Table C2 Quarterly Budget Statement - Financial Performance (standard classification) for 2nd Quarter ended 31 December 2018 (Figures Finalised as at 2019/01/30)</t>
  </si>
  <si>
    <t>Northern Cape: !Kai! Garib(NC082) - Table C2 Quarterly Budget Statement - Financial Performance (standard classification) for 2nd Quarter ended 31 December 2018 (Figures Finalised as at 2019/01/30)</t>
  </si>
  <si>
    <t>Northern Cape: !Kheis(NC084) - Table C2 Quarterly Budget Statement - Financial Performance (standard classification) for 2nd Quarter ended 31 December 2018 (Figures Finalised as at 2019/01/30)</t>
  </si>
  <si>
    <t>Northern Cape: Tsantsabane(NC085) - Table C2 Quarterly Budget Statement - Financial Performance (standard classification) for 2nd Quarter ended 31 December 2018 (Figures Finalised as at 2019/01/30)</t>
  </si>
  <si>
    <t>Northern Cape: Kgatelopele(NC086) - Table C2 Quarterly Budget Statement - Financial Performance (standard classification) for 2nd Quarter ended 31 December 2018 (Figures Finalised as at 2019/01/30)</t>
  </si>
  <si>
    <t>Northern Cape: Dawid Kruiper(NC087) - Table C2 Quarterly Budget Statement - Financial Performance (standard classification) for 2nd Quarter ended 31 December 2018 (Figures Finalised as at 2019/01/30)</t>
  </si>
  <si>
    <t>Northern Cape: Z F Mgcawu(DC8) - Table C2 Quarterly Budget Statement - Financial Performance (standard classification) for 2nd Quarter ended 31 December 2018 (Figures Finalised as at 2019/01/30)</t>
  </si>
  <si>
    <t>Northern Cape: Sol Plaatje(NC091) - Table C2 Quarterly Budget Statement - Financial Performance (standard classification) for 2nd Quarter ended 31 December 2018 (Figures Finalised as at 2019/01/30)</t>
  </si>
  <si>
    <t>Northern Cape: Dikgatlong(NC092) - Table C2 Quarterly Budget Statement - Financial Performance (standard classification) for 2nd Quarter ended 31 December 2018 (Figures Finalised as at 2019/01/30)</t>
  </si>
  <si>
    <t>Northern Cape: Magareng(NC093) - Table C2 Quarterly Budget Statement - Financial Performance (standard classification) for 2nd Quarter ended 31 December 2018 (Figures Finalised as at 2019/01/30)</t>
  </si>
  <si>
    <t>Northern Cape: Phokwane(NC094) - Table C2 Quarterly Budget Statement - Financial Performance (standard classification) for 2nd Quarter ended 31 December 2018 (Figures Finalised as at 2019/01/30)</t>
  </si>
  <si>
    <t>Northern Cape: Frances Baard(DC9) - Table C2 Quarterly Budget Statement - Financial Performance (standard classification) for 2nd Quarter ended 31 December 2018 (Figures Finalised as at 2019/01/30)</t>
  </si>
  <si>
    <t>Summary - Table C2 Quarterly Budget Statement - Financial Performance (standard classification) for 2nd Quarter ended 31 December 2018 (Figures Finalised as at 2019/01/30)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</si>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</sst>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.00_)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159628068</v>
      </c>
      <c r="D5" s="19">
        <f>SUM(D6:D8)</f>
        <v>0</v>
      </c>
      <c r="E5" s="20">
        <f t="shared" si="0"/>
        <v>160829589</v>
      </c>
      <c r="F5" s="21">
        <f t="shared" si="0"/>
        <v>160829589</v>
      </c>
      <c r="G5" s="21">
        <f t="shared" si="0"/>
        <v>53808951</v>
      </c>
      <c r="H5" s="21">
        <f t="shared" si="0"/>
        <v>3008741</v>
      </c>
      <c r="I5" s="21">
        <f t="shared" si="0"/>
        <v>247695</v>
      </c>
      <c r="J5" s="21">
        <f t="shared" si="0"/>
        <v>57065387</v>
      </c>
      <c r="K5" s="21">
        <f t="shared" si="0"/>
        <v>28150719</v>
      </c>
      <c r="L5" s="21">
        <f t="shared" si="0"/>
        <v>262035</v>
      </c>
      <c r="M5" s="21">
        <f t="shared" si="0"/>
        <v>37222621</v>
      </c>
      <c r="N5" s="21">
        <f t="shared" si="0"/>
        <v>65635375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122700762</v>
      </c>
      <c r="X5" s="21">
        <f t="shared" si="0"/>
        <v>83849294</v>
      </c>
      <c r="Y5" s="21">
        <f t="shared" si="0"/>
        <v>38851468</v>
      </c>
      <c r="Z5" s="4">
        <f>+IF(X5&lt;&gt;0,+(Y5/X5)*100,0)</f>
        <v>46.334877906068</v>
      </c>
      <c r="AA5" s="19">
        <f>SUM(AA6:AA8)</f>
        <v>160829589</v>
      </c>
    </row>
    <row r="6" spans="1:27" ht="13.5">
      <c r="A6" s="5" t="s">
        <v>33</v>
      </c>
      <c r="B6" s="3"/>
      <c r="C6" s="22">
        <v>6531000</v>
      </c>
      <c r="D6" s="22"/>
      <c r="E6" s="23">
        <v>6869000</v>
      </c>
      <c r="F6" s="24">
        <v>6869000</v>
      </c>
      <c r="G6" s="24">
        <v>6869000</v>
      </c>
      <c r="H6" s="24"/>
      <c r="I6" s="24"/>
      <c r="J6" s="24">
        <v>6869000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6869000</v>
      </c>
      <c r="X6" s="24">
        <v>6869000</v>
      </c>
      <c r="Y6" s="24"/>
      <c r="Z6" s="6">
        <v>0</v>
      </c>
      <c r="AA6" s="22">
        <v>6869000</v>
      </c>
    </row>
    <row r="7" spans="1:27" ht="13.5">
      <c r="A7" s="5" t="s">
        <v>34</v>
      </c>
      <c r="B7" s="3"/>
      <c r="C7" s="25">
        <v>152749730</v>
      </c>
      <c r="D7" s="25"/>
      <c r="E7" s="26">
        <v>153960589</v>
      </c>
      <c r="F7" s="27">
        <v>153960589</v>
      </c>
      <c r="G7" s="27">
        <v>46939951</v>
      </c>
      <c r="H7" s="27">
        <v>2750644</v>
      </c>
      <c r="I7" s="27">
        <v>245961</v>
      </c>
      <c r="J7" s="27">
        <v>49936556</v>
      </c>
      <c r="K7" s="27">
        <v>27901349</v>
      </c>
      <c r="L7" s="27">
        <v>259307</v>
      </c>
      <c r="M7" s="27">
        <v>36949093</v>
      </c>
      <c r="N7" s="27">
        <v>65109749</v>
      </c>
      <c r="O7" s="27"/>
      <c r="P7" s="27"/>
      <c r="Q7" s="27"/>
      <c r="R7" s="27"/>
      <c r="S7" s="27"/>
      <c r="T7" s="27"/>
      <c r="U7" s="27"/>
      <c r="V7" s="27"/>
      <c r="W7" s="27">
        <v>115046305</v>
      </c>
      <c r="X7" s="27">
        <v>76980294</v>
      </c>
      <c r="Y7" s="27">
        <v>38066011</v>
      </c>
      <c r="Z7" s="7">
        <v>49.45</v>
      </c>
      <c r="AA7" s="25">
        <v>153960589</v>
      </c>
    </row>
    <row r="8" spans="1:27" ht="13.5">
      <c r="A8" s="5" t="s">
        <v>35</v>
      </c>
      <c r="B8" s="3"/>
      <c r="C8" s="22">
        <v>347338</v>
      </c>
      <c r="D8" s="22"/>
      <c r="E8" s="23"/>
      <c r="F8" s="24"/>
      <c r="G8" s="24"/>
      <c r="H8" s="24">
        <v>258097</v>
      </c>
      <c r="I8" s="24">
        <v>1734</v>
      </c>
      <c r="J8" s="24">
        <v>259831</v>
      </c>
      <c r="K8" s="24">
        <v>249370</v>
      </c>
      <c r="L8" s="24">
        <v>2728</v>
      </c>
      <c r="M8" s="24">
        <v>273528</v>
      </c>
      <c r="N8" s="24">
        <v>525626</v>
      </c>
      <c r="O8" s="24"/>
      <c r="P8" s="24"/>
      <c r="Q8" s="24"/>
      <c r="R8" s="24"/>
      <c r="S8" s="24"/>
      <c r="T8" s="24"/>
      <c r="U8" s="24"/>
      <c r="V8" s="24"/>
      <c r="W8" s="24">
        <v>785457</v>
      </c>
      <c r="X8" s="24"/>
      <c r="Y8" s="24">
        <v>785457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2638167</v>
      </c>
      <c r="D9" s="19">
        <f>SUM(D10:D14)</f>
        <v>0</v>
      </c>
      <c r="E9" s="20">
        <f t="shared" si="1"/>
        <v>1508744</v>
      </c>
      <c r="F9" s="21">
        <f t="shared" si="1"/>
        <v>1508744</v>
      </c>
      <c r="G9" s="21">
        <f t="shared" si="1"/>
        <v>1866</v>
      </c>
      <c r="H9" s="21">
        <f t="shared" si="1"/>
        <v>6419</v>
      </c>
      <c r="I9" s="21">
        <f t="shared" si="1"/>
        <v>4786</v>
      </c>
      <c r="J9" s="21">
        <f t="shared" si="1"/>
        <v>13071</v>
      </c>
      <c r="K9" s="21">
        <f t="shared" si="1"/>
        <v>749785</v>
      </c>
      <c r="L9" s="21">
        <f t="shared" si="1"/>
        <v>12165</v>
      </c>
      <c r="M9" s="21">
        <f t="shared" si="1"/>
        <v>14616</v>
      </c>
      <c r="N9" s="21">
        <f t="shared" si="1"/>
        <v>776566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789637</v>
      </c>
      <c r="X9" s="21">
        <f t="shared" si="1"/>
        <v>754368</v>
      </c>
      <c r="Y9" s="21">
        <f t="shared" si="1"/>
        <v>35269</v>
      </c>
      <c r="Z9" s="4">
        <f>+IF(X9&lt;&gt;0,+(Y9/X9)*100,0)</f>
        <v>4.675304360736404</v>
      </c>
      <c r="AA9" s="19">
        <f>SUM(AA10:AA14)</f>
        <v>1508744</v>
      </c>
    </row>
    <row r="10" spans="1:27" ht="13.5">
      <c r="A10" s="5" t="s">
        <v>37</v>
      </c>
      <c r="B10" s="3"/>
      <c r="C10" s="22">
        <v>2638167</v>
      </c>
      <c r="D10" s="22"/>
      <c r="E10" s="23">
        <v>1506640</v>
      </c>
      <c r="F10" s="24">
        <v>1506640</v>
      </c>
      <c r="G10" s="24">
        <v>1866</v>
      </c>
      <c r="H10" s="24">
        <v>6419</v>
      </c>
      <c r="I10" s="24">
        <v>4786</v>
      </c>
      <c r="J10" s="24">
        <v>13071</v>
      </c>
      <c r="K10" s="24">
        <v>749785</v>
      </c>
      <c r="L10" s="24">
        <v>12165</v>
      </c>
      <c r="M10" s="24">
        <v>14616</v>
      </c>
      <c r="N10" s="24">
        <v>776566</v>
      </c>
      <c r="O10" s="24"/>
      <c r="P10" s="24"/>
      <c r="Q10" s="24"/>
      <c r="R10" s="24"/>
      <c r="S10" s="24"/>
      <c r="T10" s="24"/>
      <c r="U10" s="24"/>
      <c r="V10" s="24"/>
      <c r="W10" s="24">
        <v>789637</v>
      </c>
      <c r="X10" s="24">
        <v>753318</v>
      </c>
      <c r="Y10" s="24">
        <v>36319</v>
      </c>
      <c r="Z10" s="6">
        <v>4.82</v>
      </c>
      <c r="AA10" s="22">
        <v>1506640</v>
      </c>
    </row>
    <row r="11" spans="1:27" ht="13.5">
      <c r="A11" s="5" t="s">
        <v>38</v>
      </c>
      <c r="B11" s="3"/>
      <c r="C11" s="22"/>
      <c r="D11" s="22"/>
      <c r="E11" s="23">
        <v>2104</v>
      </c>
      <c r="F11" s="24">
        <v>2104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1050</v>
      </c>
      <c r="Y11" s="24">
        <v>-1050</v>
      </c>
      <c r="Z11" s="6">
        <v>-100</v>
      </c>
      <c r="AA11" s="22">
        <v>2104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55102771</v>
      </c>
      <c r="D15" s="19">
        <f>SUM(D16:D18)</f>
        <v>0</v>
      </c>
      <c r="E15" s="20">
        <f t="shared" si="2"/>
        <v>60390000</v>
      </c>
      <c r="F15" s="21">
        <f t="shared" si="2"/>
        <v>60390000</v>
      </c>
      <c r="G15" s="21">
        <f t="shared" si="2"/>
        <v>25556000</v>
      </c>
      <c r="H15" s="21">
        <f t="shared" si="2"/>
        <v>362000</v>
      </c>
      <c r="I15" s="21">
        <f t="shared" si="2"/>
        <v>0</v>
      </c>
      <c r="J15" s="21">
        <f t="shared" si="2"/>
        <v>25918000</v>
      </c>
      <c r="K15" s="21">
        <f t="shared" si="2"/>
        <v>8742</v>
      </c>
      <c r="L15" s="21">
        <f t="shared" si="2"/>
        <v>663920</v>
      </c>
      <c r="M15" s="21">
        <f t="shared" si="2"/>
        <v>28239696</v>
      </c>
      <c r="N15" s="21">
        <f t="shared" si="2"/>
        <v>28912358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54830358</v>
      </c>
      <c r="X15" s="21">
        <f t="shared" si="2"/>
        <v>30183000</v>
      </c>
      <c r="Y15" s="21">
        <f t="shared" si="2"/>
        <v>24647358</v>
      </c>
      <c r="Z15" s="4">
        <f>+IF(X15&lt;&gt;0,+(Y15/X15)*100,0)</f>
        <v>81.65973561276215</v>
      </c>
      <c r="AA15" s="19">
        <f>SUM(AA16:AA18)</f>
        <v>60390000</v>
      </c>
    </row>
    <row r="16" spans="1:27" ht="13.5">
      <c r="A16" s="5" t="s">
        <v>43</v>
      </c>
      <c r="B16" s="3"/>
      <c r="C16" s="22">
        <v>55102771</v>
      </c>
      <c r="D16" s="22"/>
      <c r="E16" s="23">
        <v>60370000</v>
      </c>
      <c r="F16" s="24">
        <v>60370000</v>
      </c>
      <c r="G16" s="24">
        <v>25556000</v>
      </c>
      <c r="H16" s="24">
        <v>362000</v>
      </c>
      <c r="I16" s="24"/>
      <c r="J16" s="24">
        <v>25918000</v>
      </c>
      <c r="K16" s="24">
        <v>8742</v>
      </c>
      <c r="L16" s="24">
        <v>663920</v>
      </c>
      <c r="M16" s="24">
        <v>28239696</v>
      </c>
      <c r="N16" s="24">
        <v>28912358</v>
      </c>
      <c r="O16" s="24"/>
      <c r="P16" s="24"/>
      <c r="Q16" s="24"/>
      <c r="R16" s="24"/>
      <c r="S16" s="24"/>
      <c r="T16" s="24"/>
      <c r="U16" s="24"/>
      <c r="V16" s="24"/>
      <c r="W16" s="24">
        <v>54830358</v>
      </c>
      <c r="X16" s="24">
        <v>30172998</v>
      </c>
      <c r="Y16" s="24">
        <v>24657360</v>
      </c>
      <c r="Z16" s="6">
        <v>81.72</v>
      </c>
      <c r="AA16" s="22">
        <v>60370000</v>
      </c>
    </row>
    <row r="17" spans="1:27" ht="13.5">
      <c r="A17" s="5" t="s">
        <v>44</v>
      </c>
      <c r="B17" s="3"/>
      <c r="C17" s="22"/>
      <c r="D17" s="22"/>
      <c r="E17" s="23">
        <v>20000</v>
      </c>
      <c r="F17" s="24">
        <v>20000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10002</v>
      </c>
      <c r="Y17" s="24">
        <v>-10002</v>
      </c>
      <c r="Z17" s="6">
        <v>-100</v>
      </c>
      <c r="AA17" s="22">
        <v>20000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65707252</v>
      </c>
      <c r="D19" s="19">
        <f>SUM(D20:D23)</f>
        <v>0</v>
      </c>
      <c r="E19" s="20">
        <f t="shared" si="3"/>
        <v>77898163</v>
      </c>
      <c r="F19" s="21">
        <f t="shared" si="3"/>
        <v>77898163</v>
      </c>
      <c r="G19" s="21">
        <f t="shared" si="3"/>
        <v>10808754</v>
      </c>
      <c r="H19" s="21">
        <f t="shared" si="3"/>
        <v>2255949</v>
      </c>
      <c r="I19" s="21">
        <f t="shared" si="3"/>
        <v>2449872</v>
      </c>
      <c r="J19" s="21">
        <f t="shared" si="3"/>
        <v>15514575</v>
      </c>
      <c r="K19" s="21">
        <f t="shared" si="3"/>
        <v>19759068</v>
      </c>
      <c r="L19" s="21">
        <f t="shared" si="3"/>
        <v>1094481</v>
      </c>
      <c r="M19" s="21">
        <f t="shared" si="3"/>
        <v>21801506</v>
      </c>
      <c r="N19" s="21">
        <f t="shared" si="3"/>
        <v>42655055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58169630</v>
      </c>
      <c r="X19" s="21">
        <f t="shared" si="3"/>
        <v>38387754</v>
      </c>
      <c r="Y19" s="21">
        <f t="shared" si="3"/>
        <v>19781876</v>
      </c>
      <c r="Z19" s="4">
        <f>+IF(X19&lt;&gt;0,+(Y19/X19)*100,0)</f>
        <v>51.53173587597754</v>
      </c>
      <c r="AA19" s="19">
        <f>SUM(AA20:AA23)</f>
        <v>77898163</v>
      </c>
    </row>
    <row r="20" spans="1:27" ht="13.5">
      <c r="A20" s="5" t="s">
        <v>47</v>
      </c>
      <c r="B20" s="3"/>
      <c r="C20" s="22">
        <v>7712303</v>
      </c>
      <c r="D20" s="22"/>
      <c r="E20" s="23">
        <v>4733771</v>
      </c>
      <c r="F20" s="24">
        <v>4733771</v>
      </c>
      <c r="G20" s="24">
        <v>71282</v>
      </c>
      <c r="H20" s="24">
        <v>319299</v>
      </c>
      <c r="I20" s="24">
        <v>431132</v>
      </c>
      <c r="J20" s="24">
        <v>821713</v>
      </c>
      <c r="K20" s="24">
        <v>370569</v>
      </c>
      <c r="L20" s="24">
        <v>89617</v>
      </c>
      <c r="M20" s="24">
        <v>64672</v>
      </c>
      <c r="N20" s="24">
        <v>524858</v>
      </c>
      <c r="O20" s="24"/>
      <c r="P20" s="24"/>
      <c r="Q20" s="24"/>
      <c r="R20" s="24"/>
      <c r="S20" s="24"/>
      <c r="T20" s="24"/>
      <c r="U20" s="24"/>
      <c r="V20" s="24"/>
      <c r="W20" s="24">
        <v>1346571</v>
      </c>
      <c r="X20" s="24">
        <v>2366886</v>
      </c>
      <c r="Y20" s="24">
        <v>-1020315</v>
      </c>
      <c r="Z20" s="6">
        <v>-43.11</v>
      </c>
      <c r="AA20" s="22">
        <v>4733771</v>
      </c>
    </row>
    <row r="21" spans="1:27" ht="13.5">
      <c r="A21" s="5" t="s">
        <v>48</v>
      </c>
      <c r="B21" s="3"/>
      <c r="C21" s="22">
        <v>54726970</v>
      </c>
      <c r="D21" s="22"/>
      <c r="E21" s="23">
        <v>69851097</v>
      </c>
      <c r="F21" s="24">
        <v>69851097</v>
      </c>
      <c r="G21" s="24">
        <v>10413651</v>
      </c>
      <c r="H21" s="24">
        <v>1612681</v>
      </c>
      <c r="I21" s="24">
        <v>1694919</v>
      </c>
      <c r="J21" s="24">
        <v>13721251</v>
      </c>
      <c r="K21" s="24">
        <v>19063866</v>
      </c>
      <c r="L21" s="24">
        <v>680474</v>
      </c>
      <c r="M21" s="24">
        <v>21357429</v>
      </c>
      <c r="N21" s="24">
        <v>41101769</v>
      </c>
      <c r="O21" s="24"/>
      <c r="P21" s="24"/>
      <c r="Q21" s="24"/>
      <c r="R21" s="24"/>
      <c r="S21" s="24"/>
      <c r="T21" s="24"/>
      <c r="U21" s="24"/>
      <c r="V21" s="24"/>
      <c r="W21" s="24">
        <v>54823020</v>
      </c>
      <c r="X21" s="24">
        <v>34364220</v>
      </c>
      <c r="Y21" s="24">
        <v>20458800</v>
      </c>
      <c r="Z21" s="6">
        <v>59.54</v>
      </c>
      <c r="AA21" s="22">
        <v>69851097</v>
      </c>
    </row>
    <row r="22" spans="1:27" ht="13.5">
      <c r="A22" s="5" t="s">
        <v>49</v>
      </c>
      <c r="B22" s="3"/>
      <c r="C22" s="25">
        <v>2118991</v>
      </c>
      <c r="D22" s="25"/>
      <c r="E22" s="26">
        <v>2102754</v>
      </c>
      <c r="F22" s="27">
        <v>2102754</v>
      </c>
      <c r="G22" s="27">
        <v>205836</v>
      </c>
      <c r="H22" s="27">
        <v>205984</v>
      </c>
      <c r="I22" s="27">
        <v>205836</v>
      </c>
      <c r="J22" s="27">
        <v>617656</v>
      </c>
      <c r="K22" s="27">
        <v>206648</v>
      </c>
      <c r="L22" s="27">
        <v>206405</v>
      </c>
      <c r="M22" s="27">
        <v>261420</v>
      </c>
      <c r="N22" s="27">
        <v>674473</v>
      </c>
      <c r="O22" s="27"/>
      <c r="P22" s="27"/>
      <c r="Q22" s="27"/>
      <c r="R22" s="27"/>
      <c r="S22" s="27"/>
      <c r="T22" s="27"/>
      <c r="U22" s="27"/>
      <c r="V22" s="27"/>
      <c r="W22" s="27">
        <v>1292129</v>
      </c>
      <c r="X22" s="27">
        <v>1051380</v>
      </c>
      <c r="Y22" s="27">
        <v>240749</v>
      </c>
      <c r="Z22" s="7">
        <v>22.9</v>
      </c>
      <c r="AA22" s="25">
        <v>2102754</v>
      </c>
    </row>
    <row r="23" spans="1:27" ht="13.5">
      <c r="A23" s="5" t="s">
        <v>50</v>
      </c>
      <c r="B23" s="3"/>
      <c r="C23" s="22">
        <v>1148988</v>
      </c>
      <c r="D23" s="22"/>
      <c r="E23" s="23">
        <v>1210541</v>
      </c>
      <c r="F23" s="24">
        <v>1210541</v>
      </c>
      <c r="G23" s="24">
        <v>117985</v>
      </c>
      <c r="H23" s="24">
        <v>117985</v>
      </c>
      <c r="I23" s="24">
        <v>117985</v>
      </c>
      <c r="J23" s="24">
        <v>353955</v>
      </c>
      <c r="K23" s="24">
        <v>117985</v>
      </c>
      <c r="L23" s="24">
        <v>117985</v>
      </c>
      <c r="M23" s="24">
        <v>117985</v>
      </c>
      <c r="N23" s="24">
        <v>353955</v>
      </c>
      <c r="O23" s="24"/>
      <c r="P23" s="24"/>
      <c r="Q23" s="24"/>
      <c r="R23" s="24"/>
      <c r="S23" s="24"/>
      <c r="T23" s="24"/>
      <c r="U23" s="24"/>
      <c r="V23" s="24"/>
      <c r="W23" s="24">
        <v>707910</v>
      </c>
      <c r="X23" s="24">
        <v>605268</v>
      </c>
      <c r="Y23" s="24">
        <v>102642</v>
      </c>
      <c r="Z23" s="6">
        <v>16.96</v>
      </c>
      <c r="AA23" s="22">
        <v>1210541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283076258</v>
      </c>
      <c r="D25" s="40">
        <f>+D5+D9+D15+D19+D24</f>
        <v>0</v>
      </c>
      <c r="E25" s="41">
        <f t="shared" si="4"/>
        <v>300626496</v>
      </c>
      <c r="F25" s="42">
        <f t="shared" si="4"/>
        <v>300626496</v>
      </c>
      <c r="G25" s="42">
        <f t="shared" si="4"/>
        <v>90175571</v>
      </c>
      <c r="H25" s="42">
        <f t="shared" si="4"/>
        <v>5633109</v>
      </c>
      <c r="I25" s="42">
        <f t="shared" si="4"/>
        <v>2702353</v>
      </c>
      <c r="J25" s="42">
        <f t="shared" si="4"/>
        <v>98511033</v>
      </c>
      <c r="K25" s="42">
        <f t="shared" si="4"/>
        <v>48668314</v>
      </c>
      <c r="L25" s="42">
        <f t="shared" si="4"/>
        <v>2032601</v>
      </c>
      <c r="M25" s="42">
        <f t="shared" si="4"/>
        <v>87278439</v>
      </c>
      <c r="N25" s="42">
        <f t="shared" si="4"/>
        <v>137979354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236490387</v>
      </c>
      <c r="X25" s="42">
        <f t="shared" si="4"/>
        <v>153174416</v>
      </c>
      <c r="Y25" s="42">
        <f t="shared" si="4"/>
        <v>83315971</v>
      </c>
      <c r="Z25" s="43">
        <f>+IF(X25&lt;&gt;0,+(Y25/X25)*100,0)</f>
        <v>54.392876549305726</v>
      </c>
      <c r="AA25" s="40">
        <f>+AA5+AA9+AA15+AA19+AA24</f>
        <v>300626496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208694552</v>
      </c>
      <c r="D28" s="19">
        <f>SUM(D29:D31)</f>
        <v>0</v>
      </c>
      <c r="E28" s="20">
        <f t="shared" si="5"/>
        <v>107778248</v>
      </c>
      <c r="F28" s="21">
        <f t="shared" si="5"/>
        <v>107778248</v>
      </c>
      <c r="G28" s="21">
        <f t="shared" si="5"/>
        <v>4181279</v>
      </c>
      <c r="H28" s="21">
        <f t="shared" si="5"/>
        <v>7742250</v>
      </c>
      <c r="I28" s="21">
        <f t="shared" si="5"/>
        <v>5802233</v>
      </c>
      <c r="J28" s="21">
        <f t="shared" si="5"/>
        <v>17725762</v>
      </c>
      <c r="K28" s="21">
        <f t="shared" si="5"/>
        <v>19217014</v>
      </c>
      <c r="L28" s="21">
        <f t="shared" si="5"/>
        <v>4325076</v>
      </c>
      <c r="M28" s="21">
        <f t="shared" si="5"/>
        <v>9005172</v>
      </c>
      <c r="N28" s="21">
        <f t="shared" si="5"/>
        <v>32547262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50273024</v>
      </c>
      <c r="X28" s="21">
        <f t="shared" si="5"/>
        <v>49835202</v>
      </c>
      <c r="Y28" s="21">
        <f t="shared" si="5"/>
        <v>437822</v>
      </c>
      <c r="Z28" s="4">
        <f>+IF(X28&lt;&gt;0,+(Y28/X28)*100,0)</f>
        <v>0.8785396314837853</v>
      </c>
      <c r="AA28" s="19">
        <f>SUM(AA29:AA31)</f>
        <v>107778248</v>
      </c>
    </row>
    <row r="29" spans="1:27" ht="13.5">
      <c r="A29" s="5" t="s">
        <v>33</v>
      </c>
      <c r="B29" s="3"/>
      <c r="C29" s="22">
        <v>22033016</v>
      </c>
      <c r="D29" s="22"/>
      <c r="E29" s="23">
        <v>22024670</v>
      </c>
      <c r="F29" s="24">
        <v>22024670</v>
      </c>
      <c r="G29" s="24">
        <v>1349315</v>
      </c>
      <c r="H29" s="24">
        <v>1986409</v>
      </c>
      <c r="I29" s="24">
        <v>1772453</v>
      </c>
      <c r="J29" s="24">
        <v>5108177</v>
      </c>
      <c r="K29" s="24">
        <v>1776419</v>
      </c>
      <c r="L29" s="24">
        <v>1691969</v>
      </c>
      <c r="M29" s="24">
        <v>2085670</v>
      </c>
      <c r="N29" s="24">
        <v>5554058</v>
      </c>
      <c r="O29" s="24"/>
      <c r="P29" s="24"/>
      <c r="Q29" s="24"/>
      <c r="R29" s="24"/>
      <c r="S29" s="24"/>
      <c r="T29" s="24"/>
      <c r="U29" s="24"/>
      <c r="V29" s="24"/>
      <c r="W29" s="24">
        <v>10662235</v>
      </c>
      <c r="X29" s="24">
        <v>11990334</v>
      </c>
      <c r="Y29" s="24">
        <v>-1328099</v>
      </c>
      <c r="Z29" s="6">
        <v>-11.08</v>
      </c>
      <c r="AA29" s="22">
        <v>22024670</v>
      </c>
    </row>
    <row r="30" spans="1:27" ht="13.5">
      <c r="A30" s="5" t="s">
        <v>34</v>
      </c>
      <c r="B30" s="3"/>
      <c r="C30" s="25">
        <v>165797190</v>
      </c>
      <c r="D30" s="25"/>
      <c r="E30" s="26">
        <v>85753578</v>
      </c>
      <c r="F30" s="27">
        <v>85753578</v>
      </c>
      <c r="G30" s="27">
        <v>2831964</v>
      </c>
      <c r="H30" s="27">
        <v>2192966</v>
      </c>
      <c r="I30" s="27">
        <v>3116585</v>
      </c>
      <c r="J30" s="27">
        <v>8141515</v>
      </c>
      <c r="K30" s="27">
        <v>12617085</v>
      </c>
      <c r="L30" s="27">
        <v>1335329</v>
      </c>
      <c r="M30" s="27">
        <v>4411119</v>
      </c>
      <c r="N30" s="27">
        <v>18363533</v>
      </c>
      <c r="O30" s="27"/>
      <c r="P30" s="27"/>
      <c r="Q30" s="27"/>
      <c r="R30" s="27"/>
      <c r="S30" s="27"/>
      <c r="T30" s="27"/>
      <c r="U30" s="27"/>
      <c r="V30" s="27"/>
      <c r="W30" s="27">
        <v>26505048</v>
      </c>
      <c r="X30" s="27">
        <v>37844868</v>
      </c>
      <c r="Y30" s="27">
        <v>-11339820</v>
      </c>
      <c r="Z30" s="7">
        <v>-29.96</v>
      </c>
      <c r="AA30" s="25">
        <v>85753578</v>
      </c>
    </row>
    <row r="31" spans="1:27" ht="13.5">
      <c r="A31" s="5" t="s">
        <v>35</v>
      </c>
      <c r="B31" s="3"/>
      <c r="C31" s="22">
        <v>20864346</v>
      </c>
      <c r="D31" s="22"/>
      <c r="E31" s="23"/>
      <c r="F31" s="24"/>
      <c r="G31" s="24"/>
      <c r="H31" s="24">
        <v>3562875</v>
      </c>
      <c r="I31" s="24">
        <v>913195</v>
      </c>
      <c r="J31" s="24">
        <v>4476070</v>
      </c>
      <c r="K31" s="24">
        <v>4823510</v>
      </c>
      <c r="L31" s="24">
        <v>1297778</v>
      </c>
      <c r="M31" s="24">
        <v>2508383</v>
      </c>
      <c r="N31" s="24">
        <v>8629671</v>
      </c>
      <c r="O31" s="24"/>
      <c r="P31" s="24"/>
      <c r="Q31" s="24"/>
      <c r="R31" s="24"/>
      <c r="S31" s="24"/>
      <c r="T31" s="24"/>
      <c r="U31" s="24"/>
      <c r="V31" s="24"/>
      <c r="W31" s="24">
        <v>13105741</v>
      </c>
      <c r="X31" s="24"/>
      <c r="Y31" s="24">
        <v>13105741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8730479</v>
      </c>
      <c r="D32" s="19">
        <f>SUM(D33:D37)</f>
        <v>0</v>
      </c>
      <c r="E32" s="20">
        <f t="shared" si="6"/>
        <v>7590717</v>
      </c>
      <c r="F32" s="21">
        <f t="shared" si="6"/>
        <v>7590717</v>
      </c>
      <c r="G32" s="21">
        <f t="shared" si="6"/>
        <v>420345</v>
      </c>
      <c r="H32" s="21">
        <f t="shared" si="6"/>
        <v>553924</v>
      </c>
      <c r="I32" s="21">
        <f t="shared" si="6"/>
        <v>529427</v>
      </c>
      <c r="J32" s="21">
        <f t="shared" si="6"/>
        <v>1503696</v>
      </c>
      <c r="K32" s="21">
        <f t="shared" si="6"/>
        <v>700271</v>
      </c>
      <c r="L32" s="21">
        <f t="shared" si="6"/>
        <v>584205</v>
      </c>
      <c r="M32" s="21">
        <f t="shared" si="6"/>
        <v>869729</v>
      </c>
      <c r="N32" s="21">
        <f t="shared" si="6"/>
        <v>2154205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3657901</v>
      </c>
      <c r="X32" s="21">
        <f t="shared" si="6"/>
        <v>3795360</v>
      </c>
      <c r="Y32" s="21">
        <f t="shared" si="6"/>
        <v>-137459</v>
      </c>
      <c r="Z32" s="4">
        <f>+IF(X32&lt;&gt;0,+(Y32/X32)*100,0)</f>
        <v>-3.621764470300578</v>
      </c>
      <c r="AA32" s="19">
        <f>SUM(AA33:AA37)</f>
        <v>7590717</v>
      </c>
    </row>
    <row r="33" spans="1:27" ht="13.5">
      <c r="A33" s="5" t="s">
        <v>37</v>
      </c>
      <c r="B33" s="3"/>
      <c r="C33" s="22">
        <v>8730479</v>
      </c>
      <c r="D33" s="22"/>
      <c r="E33" s="23">
        <v>7590717</v>
      </c>
      <c r="F33" s="24">
        <v>7590717</v>
      </c>
      <c r="G33" s="24">
        <v>420345</v>
      </c>
      <c r="H33" s="24">
        <v>500046</v>
      </c>
      <c r="I33" s="24">
        <v>477965</v>
      </c>
      <c r="J33" s="24">
        <v>1398356</v>
      </c>
      <c r="K33" s="24">
        <v>642003</v>
      </c>
      <c r="L33" s="24">
        <v>531754</v>
      </c>
      <c r="M33" s="24">
        <v>770063</v>
      </c>
      <c r="N33" s="24">
        <v>1943820</v>
      </c>
      <c r="O33" s="24"/>
      <c r="P33" s="24"/>
      <c r="Q33" s="24"/>
      <c r="R33" s="24"/>
      <c r="S33" s="24"/>
      <c r="T33" s="24"/>
      <c r="U33" s="24"/>
      <c r="V33" s="24"/>
      <c r="W33" s="24">
        <v>3342176</v>
      </c>
      <c r="X33" s="24">
        <v>3795360</v>
      </c>
      <c r="Y33" s="24">
        <v>-453184</v>
      </c>
      <c r="Z33" s="6">
        <v>-11.94</v>
      </c>
      <c r="AA33" s="22">
        <v>7590717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>
        <v>53878</v>
      </c>
      <c r="I35" s="24">
        <v>51462</v>
      </c>
      <c r="J35" s="24">
        <v>105340</v>
      </c>
      <c r="K35" s="24">
        <v>58268</v>
      </c>
      <c r="L35" s="24">
        <v>52451</v>
      </c>
      <c r="M35" s="24">
        <v>99666</v>
      </c>
      <c r="N35" s="24">
        <v>210385</v>
      </c>
      <c r="O35" s="24"/>
      <c r="P35" s="24"/>
      <c r="Q35" s="24"/>
      <c r="R35" s="24"/>
      <c r="S35" s="24"/>
      <c r="T35" s="24"/>
      <c r="U35" s="24"/>
      <c r="V35" s="24"/>
      <c r="W35" s="24">
        <v>315725</v>
      </c>
      <c r="X35" s="24"/>
      <c r="Y35" s="24">
        <v>315725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9322471</v>
      </c>
      <c r="D38" s="19">
        <f>SUM(D39:D41)</f>
        <v>0</v>
      </c>
      <c r="E38" s="20">
        <f t="shared" si="7"/>
        <v>15435308</v>
      </c>
      <c r="F38" s="21">
        <f t="shared" si="7"/>
        <v>15435308</v>
      </c>
      <c r="G38" s="21">
        <f t="shared" si="7"/>
        <v>652985</v>
      </c>
      <c r="H38" s="21">
        <f t="shared" si="7"/>
        <v>671251</v>
      </c>
      <c r="I38" s="21">
        <f t="shared" si="7"/>
        <v>671723</v>
      </c>
      <c r="J38" s="21">
        <f t="shared" si="7"/>
        <v>1995959</v>
      </c>
      <c r="K38" s="21">
        <f t="shared" si="7"/>
        <v>695816</v>
      </c>
      <c r="L38" s="21">
        <f t="shared" si="7"/>
        <v>773337</v>
      </c>
      <c r="M38" s="21">
        <f t="shared" si="7"/>
        <v>1156736</v>
      </c>
      <c r="N38" s="21">
        <f t="shared" si="7"/>
        <v>2625889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4621848</v>
      </c>
      <c r="X38" s="21">
        <f t="shared" si="7"/>
        <v>7717650</v>
      </c>
      <c r="Y38" s="21">
        <f t="shared" si="7"/>
        <v>-3095802</v>
      </c>
      <c r="Z38" s="4">
        <f>+IF(X38&lt;&gt;0,+(Y38/X38)*100,0)</f>
        <v>-40.113272822685666</v>
      </c>
      <c r="AA38" s="19">
        <f>SUM(AA39:AA41)</f>
        <v>15435308</v>
      </c>
    </row>
    <row r="39" spans="1:27" ht="13.5">
      <c r="A39" s="5" t="s">
        <v>43</v>
      </c>
      <c r="B39" s="3"/>
      <c r="C39" s="22">
        <v>8709625</v>
      </c>
      <c r="D39" s="22"/>
      <c r="E39" s="23">
        <v>11198357</v>
      </c>
      <c r="F39" s="24">
        <v>11198357</v>
      </c>
      <c r="G39" s="24">
        <v>583733</v>
      </c>
      <c r="H39" s="24">
        <v>646772</v>
      </c>
      <c r="I39" s="24">
        <v>648496</v>
      </c>
      <c r="J39" s="24">
        <v>1879001</v>
      </c>
      <c r="K39" s="24">
        <v>672623</v>
      </c>
      <c r="L39" s="24">
        <v>750085</v>
      </c>
      <c r="M39" s="24">
        <v>1125540</v>
      </c>
      <c r="N39" s="24">
        <v>2548248</v>
      </c>
      <c r="O39" s="24"/>
      <c r="P39" s="24"/>
      <c r="Q39" s="24"/>
      <c r="R39" s="24"/>
      <c r="S39" s="24"/>
      <c r="T39" s="24"/>
      <c r="U39" s="24"/>
      <c r="V39" s="24"/>
      <c r="W39" s="24">
        <v>4427249</v>
      </c>
      <c r="X39" s="24">
        <v>5599176</v>
      </c>
      <c r="Y39" s="24">
        <v>-1171927</v>
      </c>
      <c r="Z39" s="6">
        <v>-20.93</v>
      </c>
      <c r="AA39" s="22">
        <v>11198357</v>
      </c>
    </row>
    <row r="40" spans="1:27" ht="13.5">
      <c r="A40" s="5" t="s">
        <v>44</v>
      </c>
      <c r="B40" s="3"/>
      <c r="C40" s="22">
        <v>612846</v>
      </c>
      <c r="D40" s="22"/>
      <c r="E40" s="23">
        <v>4236951</v>
      </c>
      <c r="F40" s="24">
        <v>4236951</v>
      </c>
      <c r="G40" s="24">
        <v>69252</v>
      </c>
      <c r="H40" s="24">
        <v>24479</v>
      </c>
      <c r="I40" s="24">
        <v>23227</v>
      </c>
      <c r="J40" s="24">
        <v>116958</v>
      </c>
      <c r="K40" s="24">
        <v>23193</v>
      </c>
      <c r="L40" s="24">
        <v>23252</v>
      </c>
      <c r="M40" s="24">
        <v>31196</v>
      </c>
      <c r="N40" s="24">
        <v>77641</v>
      </c>
      <c r="O40" s="24"/>
      <c r="P40" s="24"/>
      <c r="Q40" s="24"/>
      <c r="R40" s="24"/>
      <c r="S40" s="24"/>
      <c r="T40" s="24"/>
      <c r="U40" s="24"/>
      <c r="V40" s="24"/>
      <c r="W40" s="24">
        <v>194599</v>
      </c>
      <c r="X40" s="24">
        <v>2118474</v>
      </c>
      <c r="Y40" s="24">
        <v>-1923875</v>
      </c>
      <c r="Z40" s="6">
        <v>-90.81</v>
      </c>
      <c r="AA40" s="22">
        <v>4236951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70434155</v>
      </c>
      <c r="D42" s="19">
        <f>SUM(D43:D46)</f>
        <v>0</v>
      </c>
      <c r="E42" s="20">
        <f t="shared" si="8"/>
        <v>47633419</v>
      </c>
      <c r="F42" s="21">
        <f t="shared" si="8"/>
        <v>47633419</v>
      </c>
      <c r="G42" s="21">
        <f t="shared" si="8"/>
        <v>1277391</v>
      </c>
      <c r="H42" s="21">
        <f t="shared" si="8"/>
        <v>2122891</v>
      </c>
      <c r="I42" s="21">
        <f t="shared" si="8"/>
        <v>2018028</v>
      </c>
      <c r="J42" s="21">
        <f t="shared" si="8"/>
        <v>5418310</v>
      </c>
      <c r="K42" s="21">
        <f t="shared" si="8"/>
        <v>7013503</v>
      </c>
      <c r="L42" s="21">
        <f t="shared" si="8"/>
        <v>2226192</v>
      </c>
      <c r="M42" s="21">
        <f t="shared" si="8"/>
        <v>6057404</v>
      </c>
      <c r="N42" s="21">
        <f t="shared" si="8"/>
        <v>15297099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20715409</v>
      </c>
      <c r="X42" s="21">
        <f t="shared" si="8"/>
        <v>23816706</v>
      </c>
      <c r="Y42" s="21">
        <f t="shared" si="8"/>
        <v>-3101297</v>
      </c>
      <c r="Z42" s="4">
        <f>+IF(X42&lt;&gt;0,+(Y42/X42)*100,0)</f>
        <v>-13.02151943262011</v>
      </c>
      <c r="AA42" s="19">
        <f>SUM(AA43:AA46)</f>
        <v>47633419</v>
      </c>
    </row>
    <row r="43" spans="1:27" ht="13.5">
      <c r="A43" s="5" t="s">
        <v>47</v>
      </c>
      <c r="B43" s="3"/>
      <c r="C43" s="22">
        <v>7596540</v>
      </c>
      <c r="D43" s="22"/>
      <c r="E43" s="23">
        <v>10563695</v>
      </c>
      <c r="F43" s="24">
        <v>10563695</v>
      </c>
      <c r="G43" s="24"/>
      <c r="H43" s="24">
        <v>271689</v>
      </c>
      <c r="I43" s="24">
        <v>146743</v>
      </c>
      <c r="J43" s="24">
        <v>418432</v>
      </c>
      <c r="K43" s="24">
        <v>3917110</v>
      </c>
      <c r="L43" s="24"/>
      <c r="M43" s="24">
        <v>1141103</v>
      </c>
      <c r="N43" s="24">
        <v>5058213</v>
      </c>
      <c r="O43" s="24"/>
      <c r="P43" s="24"/>
      <c r="Q43" s="24"/>
      <c r="R43" s="24"/>
      <c r="S43" s="24"/>
      <c r="T43" s="24"/>
      <c r="U43" s="24"/>
      <c r="V43" s="24"/>
      <c r="W43" s="24">
        <v>5476645</v>
      </c>
      <c r="X43" s="24">
        <v>5281848</v>
      </c>
      <c r="Y43" s="24">
        <v>194797</v>
      </c>
      <c r="Z43" s="6">
        <v>3.69</v>
      </c>
      <c r="AA43" s="22">
        <v>10563695</v>
      </c>
    </row>
    <row r="44" spans="1:27" ht="13.5">
      <c r="A44" s="5" t="s">
        <v>48</v>
      </c>
      <c r="B44" s="3"/>
      <c r="C44" s="22">
        <v>43406948</v>
      </c>
      <c r="D44" s="22"/>
      <c r="E44" s="23">
        <v>34393273</v>
      </c>
      <c r="F44" s="24">
        <v>34393273</v>
      </c>
      <c r="G44" s="24">
        <v>1126543</v>
      </c>
      <c r="H44" s="24">
        <v>1669377</v>
      </c>
      <c r="I44" s="24">
        <v>1696662</v>
      </c>
      <c r="J44" s="24">
        <v>4492582</v>
      </c>
      <c r="K44" s="24">
        <v>2922996</v>
      </c>
      <c r="L44" s="24">
        <v>2050693</v>
      </c>
      <c r="M44" s="24">
        <v>4632868</v>
      </c>
      <c r="N44" s="24">
        <v>9606557</v>
      </c>
      <c r="O44" s="24"/>
      <c r="P44" s="24"/>
      <c r="Q44" s="24"/>
      <c r="R44" s="24"/>
      <c r="S44" s="24"/>
      <c r="T44" s="24"/>
      <c r="U44" s="24"/>
      <c r="V44" s="24"/>
      <c r="W44" s="24">
        <v>14099139</v>
      </c>
      <c r="X44" s="24">
        <v>17196636</v>
      </c>
      <c r="Y44" s="24">
        <v>-3097497</v>
      </c>
      <c r="Z44" s="6">
        <v>-18.01</v>
      </c>
      <c r="AA44" s="22">
        <v>34393273</v>
      </c>
    </row>
    <row r="45" spans="1:27" ht="13.5">
      <c r="A45" s="5" t="s">
        <v>49</v>
      </c>
      <c r="B45" s="3"/>
      <c r="C45" s="25">
        <v>17979094</v>
      </c>
      <c r="D45" s="25"/>
      <c r="E45" s="26">
        <v>1080866</v>
      </c>
      <c r="F45" s="27">
        <v>1080866</v>
      </c>
      <c r="G45" s="27">
        <v>55721</v>
      </c>
      <c r="H45" s="27">
        <v>73731</v>
      </c>
      <c r="I45" s="27">
        <v>71037</v>
      </c>
      <c r="J45" s="27">
        <v>200489</v>
      </c>
      <c r="K45" s="27">
        <v>70491</v>
      </c>
      <c r="L45" s="27">
        <v>71952</v>
      </c>
      <c r="M45" s="27">
        <v>109544</v>
      </c>
      <c r="N45" s="27">
        <v>251987</v>
      </c>
      <c r="O45" s="27"/>
      <c r="P45" s="27"/>
      <c r="Q45" s="27"/>
      <c r="R45" s="27"/>
      <c r="S45" s="27"/>
      <c r="T45" s="27"/>
      <c r="U45" s="27"/>
      <c r="V45" s="27"/>
      <c r="W45" s="27">
        <v>452476</v>
      </c>
      <c r="X45" s="27">
        <v>540432</v>
      </c>
      <c r="Y45" s="27">
        <v>-87956</v>
      </c>
      <c r="Z45" s="7">
        <v>-16.28</v>
      </c>
      <c r="AA45" s="25">
        <v>1080866</v>
      </c>
    </row>
    <row r="46" spans="1:27" ht="13.5">
      <c r="A46" s="5" t="s">
        <v>50</v>
      </c>
      <c r="B46" s="3"/>
      <c r="C46" s="22">
        <v>1451573</v>
      </c>
      <c r="D46" s="22"/>
      <c r="E46" s="23">
        <v>1595585</v>
      </c>
      <c r="F46" s="24">
        <v>1595585</v>
      </c>
      <c r="G46" s="24">
        <v>95127</v>
      </c>
      <c r="H46" s="24">
        <v>108094</v>
      </c>
      <c r="I46" s="24">
        <v>103586</v>
      </c>
      <c r="J46" s="24">
        <v>306807</v>
      </c>
      <c r="K46" s="24">
        <v>102906</v>
      </c>
      <c r="L46" s="24">
        <v>103547</v>
      </c>
      <c r="M46" s="24">
        <v>173889</v>
      </c>
      <c r="N46" s="24">
        <v>380342</v>
      </c>
      <c r="O46" s="24"/>
      <c r="P46" s="24"/>
      <c r="Q46" s="24"/>
      <c r="R46" s="24"/>
      <c r="S46" s="24"/>
      <c r="T46" s="24"/>
      <c r="U46" s="24"/>
      <c r="V46" s="24"/>
      <c r="W46" s="24">
        <v>687149</v>
      </c>
      <c r="X46" s="24">
        <v>797790</v>
      </c>
      <c r="Y46" s="24">
        <v>-110641</v>
      </c>
      <c r="Z46" s="6">
        <v>-13.87</v>
      </c>
      <c r="AA46" s="22">
        <v>1595585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297181657</v>
      </c>
      <c r="D48" s="40">
        <f>+D28+D32+D38+D42+D47</f>
        <v>0</v>
      </c>
      <c r="E48" s="41">
        <f t="shared" si="9"/>
        <v>178437692</v>
      </c>
      <c r="F48" s="42">
        <f t="shared" si="9"/>
        <v>178437692</v>
      </c>
      <c r="G48" s="42">
        <f t="shared" si="9"/>
        <v>6532000</v>
      </c>
      <c r="H48" s="42">
        <f t="shared" si="9"/>
        <v>11090316</v>
      </c>
      <c r="I48" s="42">
        <f t="shared" si="9"/>
        <v>9021411</v>
      </c>
      <c r="J48" s="42">
        <f t="shared" si="9"/>
        <v>26643727</v>
      </c>
      <c r="K48" s="42">
        <f t="shared" si="9"/>
        <v>27626604</v>
      </c>
      <c r="L48" s="42">
        <f t="shared" si="9"/>
        <v>7908810</v>
      </c>
      <c r="M48" s="42">
        <f t="shared" si="9"/>
        <v>17089041</v>
      </c>
      <c r="N48" s="42">
        <f t="shared" si="9"/>
        <v>52624455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79268182</v>
      </c>
      <c r="X48" s="42">
        <f t="shared" si="9"/>
        <v>85164918</v>
      </c>
      <c r="Y48" s="42">
        <f t="shared" si="9"/>
        <v>-5896736</v>
      </c>
      <c r="Z48" s="43">
        <f>+IF(X48&lt;&gt;0,+(Y48/X48)*100,0)</f>
        <v>-6.923902633241543</v>
      </c>
      <c r="AA48" s="40">
        <f>+AA28+AA32+AA38+AA42+AA47</f>
        <v>178437692</v>
      </c>
    </row>
    <row r="49" spans="1:27" ht="13.5">
      <c r="A49" s="14" t="s">
        <v>58</v>
      </c>
      <c r="B49" s="15"/>
      <c r="C49" s="44">
        <f aca="true" t="shared" si="10" ref="C49:Y49">+C25-C48</f>
        <v>-14105399</v>
      </c>
      <c r="D49" s="44">
        <f>+D25-D48</f>
        <v>0</v>
      </c>
      <c r="E49" s="45">
        <f t="shared" si="10"/>
        <v>122188804</v>
      </c>
      <c r="F49" s="46">
        <f t="shared" si="10"/>
        <v>122188804</v>
      </c>
      <c r="G49" s="46">
        <f t="shared" si="10"/>
        <v>83643571</v>
      </c>
      <c r="H49" s="46">
        <f t="shared" si="10"/>
        <v>-5457207</v>
      </c>
      <c r="I49" s="46">
        <f t="shared" si="10"/>
        <v>-6319058</v>
      </c>
      <c r="J49" s="46">
        <f t="shared" si="10"/>
        <v>71867306</v>
      </c>
      <c r="K49" s="46">
        <f t="shared" si="10"/>
        <v>21041710</v>
      </c>
      <c r="L49" s="46">
        <f t="shared" si="10"/>
        <v>-5876209</v>
      </c>
      <c r="M49" s="46">
        <f t="shared" si="10"/>
        <v>70189398</v>
      </c>
      <c r="N49" s="46">
        <f t="shared" si="10"/>
        <v>85354899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157222205</v>
      </c>
      <c r="X49" s="46">
        <f>IF(F25=F48,0,X25-X48)</f>
        <v>68009498</v>
      </c>
      <c r="Y49" s="46">
        <f t="shared" si="10"/>
        <v>89212707</v>
      </c>
      <c r="Z49" s="47">
        <f>+IF(X49&lt;&gt;0,+(Y49/X49)*100,0)</f>
        <v>131.17683503560048</v>
      </c>
      <c r="AA49" s="44">
        <f>+AA25-AA48</f>
        <v>122188804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29474330</v>
      </c>
      <c r="D5" s="19">
        <f>SUM(D6:D8)</f>
        <v>0</v>
      </c>
      <c r="E5" s="20">
        <f t="shared" si="0"/>
        <v>25100196</v>
      </c>
      <c r="F5" s="21">
        <f t="shared" si="0"/>
        <v>25100196</v>
      </c>
      <c r="G5" s="21">
        <f t="shared" si="0"/>
        <v>4275811</v>
      </c>
      <c r="H5" s="21">
        <f t="shared" si="0"/>
        <v>2442271</v>
      </c>
      <c r="I5" s="21">
        <f t="shared" si="0"/>
        <v>6604259</v>
      </c>
      <c r="J5" s="21">
        <f t="shared" si="0"/>
        <v>13322341</v>
      </c>
      <c r="K5" s="21">
        <f t="shared" si="0"/>
        <v>-13209</v>
      </c>
      <c r="L5" s="21">
        <f t="shared" si="0"/>
        <v>610631</v>
      </c>
      <c r="M5" s="21">
        <f t="shared" si="0"/>
        <v>6041957</v>
      </c>
      <c r="N5" s="21">
        <f t="shared" si="0"/>
        <v>6639379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19961720</v>
      </c>
      <c r="X5" s="21">
        <f t="shared" si="0"/>
        <v>22245106</v>
      </c>
      <c r="Y5" s="21">
        <f t="shared" si="0"/>
        <v>-2283386</v>
      </c>
      <c r="Z5" s="4">
        <f>+IF(X5&lt;&gt;0,+(Y5/X5)*100,0)</f>
        <v>-10.264666754116615</v>
      </c>
      <c r="AA5" s="19">
        <f>SUM(AA6:AA8)</f>
        <v>25100196</v>
      </c>
    </row>
    <row r="6" spans="1:27" ht="13.5">
      <c r="A6" s="5" t="s">
        <v>33</v>
      </c>
      <c r="B6" s="3"/>
      <c r="C6" s="22">
        <v>16366010</v>
      </c>
      <c r="D6" s="22"/>
      <c r="E6" s="23">
        <v>17420000</v>
      </c>
      <c r="F6" s="24">
        <v>17420000</v>
      </c>
      <c r="G6" s="24"/>
      <c r="H6" s="24"/>
      <c r="I6" s="24">
        <v>7258000</v>
      </c>
      <c r="J6" s="24">
        <v>7258000</v>
      </c>
      <c r="K6" s="24"/>
      <c r="L6" s="24"/>
      <c r="M6" s="24">
        <v>5781416</v>
      </c>
      <c r="N6" s="24">
        <v>5781416</v>
      </c>
      <c r="O6" s="24"/>
      <c r="P6" s="24"/>
      <c r="Q6" s="24"/>
      <c r="R6" s="24"/>
      <c r="S6" s="24"/>
      <c r="T6" s="24"/>
      <c r="U6" s="24"/>
      <c r="V6" s="24"/>
      <c r="W6" s="24">
        <v>13039416</v>
      </c>
      <c r="X6" s="24">
        <v>17420000</v>
      </c>
      <c r="Y6" s="24">
        <v>-4380584</v>
      </c>
      <c r="Z6" s="6">
        <v>-25.15</v>
      </c>
      <c r="AA6" s="22">
        <v>17420000</v>
      </c>
    </row>
    <row r="7" spans="1:27" ht="13.5">
      <c r="A7" s="5" t="s">
        <v>34</v>
      </c>
      <c r="B7" s="3"/>
      <c r="C7" s="25">
        <v>11828757</v>
      </c>
      <c r="D7" s="25"/>
      <c r="E7" s="26">
        <v>7680196</v>
      </c>
      <c r="F7" s="27">
        <v>7680196</v>
      </c>
      <c r="G7" s="27">
        <v>4258744</v>
      </c>
      <c r="H7" s="27">
        <v>2416889</v>
      </c>
      <c r="I7" s="27">
        <v>-675957</v>
      </c>
      <c r="J7" s="27">
        <v>5999676</v>
      </c>
      <c r="K7" s="27">
        <v>-56718</v>
      </c>
      <c r="L7" s="27">
        <v>593838</v>
      </c>
      <c r="M7" s="27">
        <v>161303</v>
      </c>
      <c r="N7" s="27">
        <v>698423</v>
      </c>
      <c r="O7" s="27"/>
      <c r="P7" s="27"/>
      <c r="Q7" s="27"/>
      <c r="R7" s="27"/>
      <c r="S7" s="27"/>
      <c r="T7" s="27"/>
      <c r="U7" s="27"/>
      <c r="V7" s="27"/>
      <c r="W7" s="27">
        <v>6698099</v>
      </c>
      <c r="X7" s="27">
        <v>4825106</v>
      </c>
      <c r="Y7" s="27">
        <v>1872993</v>
      </c>
      <c r="Z7" s="7">
        <v>38.82</v>
      </c>
      <c r="AA7" s="25">
        <v>7680196</v>
      </c>
    </row>
    <row r="8" spans="1:27" ht="13.5">
      <c r="A8" s="5" t="s">
        <v>35</v>
      </c>
      <c r="B8" s="3"/>
      <c r="C8" s="22">
        <v>1279563</v>
      </c>
      <c r="D8" s="22"/>
      <c r="E8" s="23"/>
      <c r="F8" s="24"/>
      <c r="G8" s="24">
        <v>17067</v>
      </c>
      <c r="H8" s="24">
        <v>25382</v>
      </c>
      <c r="I8" s="24">
        <v>22216</v>
      </c>
      <c r="J8" s="24">
        <v>64665</v>
      </c>
      <c r="K8" s="24">
        <v>43509</v>
      </c>
      <c r="L8" s="24">
        <v>16793</v>
      </c>
      <c r="M8" s="24">
        <v>99238</v>
      </c>
      <c r="N8" s="24">
        <v>159540</v>
      </c>
      <c r="O8" s="24"/>
      <c r="P8" s="24"/>
      <c r="Q8" s="24"/>
      <c r="R8" s="24"/>
      <c r="S8" s="24"/>
      <c r="T8" s="24"/>
      <c r="U8" s="24"/>
      <c r="V8" s="24"/>
      <c r="W8" s="24">
        <v>224205</v>
      </c>
      <c r="X8" s="24"/>
      <c r="Y8" s="24">
        <v>224205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4160978</v>
      </c>
      <c r="D9" s="19">
        <f>SUM(D10:D14)</f>
        <v>0</v>
      </c>
      <c r="E9" s="20">
        <f t="shared" si="1"/>
        <v>3432741</v>
      </c>
      <c r="F9" s="21">
        <f t="shared" si="1"/>
        <v>3432741</v>
      </c>
      <c r="G9" s="21">
        <f t="shared" si="1"/>
        <v>0</v>
      </c>
      <c r="H9" s="21">
        <f t="shared" si="1"/>
        <v>0</v>
      </c>
      <c r="I9" s="21">
        <f t="shared" si="1"/>
        <v>99711</v>
      </c>
      <c r="J9" s="21">
        <f t="shared" si="1"/>
        <v>99711</v>
      </c>
      <c r="K9" s="21">
        <f t="shared" si="1"/>
        <v>41802</v>
      </c>
      <c r="L9" s="21">
        <f t="shared" si="1"/>
        <v>30983</v>
      </c>
      <c r="M9" s="21">
        <f t="shared" si="1"/>
        <v>1760082</v>
      </c>
      <c r="N9" s="21">
        <f t="shared" si="1"/>
        <v>1832867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1932578</v>
      </c>
      <c r="X9" s="21">
        <f t="shared" si="1"/>
        <v>2070372</v>
      </c>
      <c r="Y9" s="21">
        <f t="shared" si="1"/>
        <v>-137794</v>
      </c>
      <c r="Z9" s="4">
        <f>+IF(X9&lt;&gt;0,+(Y9/X9)*100,0)</f>
        <v>-6.655518911577244</v>
      </c>
      <c r="AA9" s="19">
        <f>SUM(AA10:AA14)</f>
        <v>3432741</v>
      </c>
    </row>
    <row r="10" spans="1:27" ht="13.5">
      <c r="A10" s="5" t="s">
        <v>37</v>
      </c>
      <c r="B10" s="3"/>
      <c r="C10" s="22">
        <v>813050</v>
      </c>
      <c r="D10" s="22"/>
      <c r="E10" s="23">
        <v>720741</v>
      </c>
      <c r="F10" s="24">
        <v>720741</v>
      </c>
      <c r="G10" s="24"/>
      <c r="H10" s="24"/>
      <c r="I10" s="24">
        <v>99711</v>
      </c>
      <c r="J10" s="24">
        <v>99711</v>
      </c>
      <c r="K10" s="24">
        <v>41802</v>
      </c>
      <c r="L10" s="24">
        <v>30983</v>
      </c>
      <c r="M10" s="24">
        <v>41891</v>
      </c>
      <c r="N10" s="24">
        <v>114676</v>
      </c>
      <c r="O10" s="24"/>
      <c r="P10" s="24"/>
      <c r="Q10" s="24"/>
      <c r="R10" s="24"/>
      <c r="S10" s="24"/>
      <c r="T10" s="24"/>
      <c r="U10" s="24"/>
      <c r="V10" s="24"/>
      <c r="W10" s="24">
        <v>214387</v>
      </c>
      <c r="X10" s="24">
        <v>714372</v>
      </c>
      <c r="Y10" s="24">
        <v>-499985</v>
      </c>
      <c r="Z10" s="6">
        <v>-69.99</v>
      </c>
      <c r="AA10" s="22">
        <v>720741</v>
      </c>
    </row>
    <row r="11" spans="1:27" ht="13.5">
      <c r="A11" s="5" t="s">
        <v>38</v>
      </c>
      <c r="B11" s="3"/>
      <c r="C11" s="22">
        <v>3347928</v>
      </c>
      <c r="D11" s="22"/>
      <c r="E11" s="23">
        <v>2712000</v>
      </c>
      <c r="F11" s="24">
        <v>2712000</v>
      </c>
      <c r="G11" s="24"/>
      <c r="H11" s="24"/>
      <c r="I11" s="24"/>
      <c r="J11" s="24"/>
      <c r="K11" s="24"/>
      <c r="L11" s="24"/>
      <c r="M11" s="24">
        <v>1718191</v>
      </c>
      <c r="N11" s="24">
        <v>1718191</v>
      </c>
      <c r="O11" s="24"/>
      <c r="P11" s="24"/>
      <c r="Q11" s="24"/>
      <c r="R11" s="24"/>
      <c r="S11" s="24"/>
      <c r="T11" s="24"/>
      <c r="U11" s="24"/>
      <c r="V11" s="24"/>
      <c r="W11" s="24">
        <v>1718191</v>
      </c>
      <c r="X11" s="24">
        <v>1356000</v>
      </c>
      <c r="Y11" s="24">
        <v>362191</v>
      </c>
      <c r="Z11" s="6">
        <v>26.71</v>
      </c>
      <c r="AA11" s="22">
        <v>2712000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2318115</v>
      </c>
      <c r="D15" s="19">
        <f>SUM(D16:D18)</f>
        <v>0</v>
      </c>
      <c r="E15" s="20">
        <f t="shared" si="2"/>
        <v>296310</v>
      </c>
      <c r="F15" s="21">
        <f t="shared" si="2"/>
        <v>296310</v>
      </c>
      <c r="G15" s="21">
        <f t="shared" si="2"/>
        <v>8097</v>
      </c>
      <c r="H15" s="21">
        <f t="shared" si="2"/>
        <v>5041</v>
      </c>
      <c r="I15" s="21">
        <f t="shared" si="2"/>
        <v>24500</v>
      </c>
      <c r="J15" s="21">
        <f t="shared" si="2"/>
        <v>37638</v>
      </c>
      <c r="K15" s="21">
        <f t="shared" si="2"/>
        <v>18453</v>
      </c>
      <c r="L15" s="21">
        <f t="shared" si="2"/>
        <v>5793</v>
      </c>
      <c r="M15" s="21">
        <f t="shared" si="2"/>
        <v>15352</v>
      </c>
      <c r="N15" s="21">
        <f t="shared" si="2"/>
        <v>39598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77236</v>
      </c>
      <c r="X15" s="21">
        <f t="shared" si="2"/>
        <v>148164</v>
      </c>
      <c r="Y15" s="21">
        <f t="shared" si="2"/>
        <v>-70928</v>
      </c>
      <c r="Z15" s="4">
        <f>+IF(X15&lt;&gt;0,+(Y15/X15)*100,0)</f>
        <v>-47.87127777327826</v>
      </c>
      <c r="AA15" s="19">
        <f>SUM(AA16:AA18)</f>
        <v>296310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2318115</v>
      </c>
      <c r="D17" s="22"/>
      <c r="E17" s="23">
        <v>296310</v>
      </c>
      <c r="F17" s="24">
        <v>296310</v>
      </c>
      <c r="G17" s="24">
        <v>8097</v>
      </c>
      <c r="H17" s="24">
        <v>5041</v>
      </c>
      <c r="I17" s="24">
        <v>24500</v>
      </c>
      <c r="J17" s="24">
        <v>37638</v>
      </c>
      <c r="K17" s="24">
        <v>18453</v>
      </c>
      <c r="L17" s="24">
        <v>5793</v>
      </c>
      <c r="M17" s="24">
        <v>15352</v>
      </c>
      <c r="N17" s="24">
        <v>39598</v>
      </c>
      <c r="O17" s="24"/>
      <c r="P17" s="24"/>
      <c r="Q17" s="24"/>
      <c r="R17" s="24"/>
      <c r="S17" s="24"/>
      <c r="T17" s="24"/>
      <c r="U17" s="24"/>
      <c r="V17" s="24"/>
      <c r="W17" s="24">
        <v>77236</v>
      </c>
      <c r="X17" s="24">
        <v>148164</v>
      </c>
      <c r="Y17" s="24">
        <v>-70928</v>
      </c>
      <c r="Z17" s="6">
        <v>-47.87</v>
      </c>
      <c r="AA17" s="22">
        <v>296310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33533700</v>
      </c>
      <c r="D19" s="19">
        <f>SUM(D20:D23)</f>
        <v>0</v>
      </c>
      <c r="E19" s="20">
        <f t="shared" si="3"/>
        <v>46132695</v>
      </c>
      <c r="F19" s="21">
        <f t="shared" si="3"/>
        <v>46132695</v>
      </c>
      <c r="G19" s="21">
        <f t="shared" si="3"/>
        <v>1269248</v>
      </c>
      <c r="H19" s="21">
        <f t="shared" si="3"/>
        <v>1898906</v>
      </c>
      <c r="I19" s="21">
        <f t="shared" si="3"/>
        <v>1723858</v>
      </c>
      <c r="J19" s="21">
        <f t="shared" si="3"/>
        <v>4892012</v>
      </c>
      <c r="K19" s="21">
        <f t="shared" si="3"/>
        <v>1520422</v>
      </c>
      <c r="L19" s="21">
        <f t="shared" si="3"/>
        <v>1969370</v>
      </c>
      <c r="M19" s="21">
        <f t="shared" si="3"/>
        <v>4767907</v>
      </c>
      <c r="N19" s="21">
        <f t="shared" si="3"/>
        <v>8257699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13149711</v>
      </c>
      <c r="X19" s="21">
        <f t="shared" si="3"/>
        <v>36391366</v>
      </c>
      <c r="Y19" s="21">
        <f t="shared" si="3"/>
        <v>-23241655</v>
      </c>
      <c r="Z19" s="4">
        <f>+IF(X19&lt;&gt;0,+(Y19/X19)*100,0)</f>
        <v>-63.86584938856102</v>
      </c>
      <c r="AA19" s="19">
        <f>SUM(AA20:AA23)</f>
        <v>46132695</v>
      </c>
    </row>
    <row r="20" spans="1:27" ht="13.5">
      <c r="A20" s="5" t="s">
        <v>47</v>
      </c>
      <c r="B20" s="3"/>
      <c r="C20" s="22">
        <v>8628536</v>
      </c>
      <c r="D20" s="22"/>
      <c r="E20" s="23">
        <v>10782590</v>
      </c>
      <c r="F20" s="24">
        <v>10782590</v>
      </c>
      <c r="G20" s="24">
        <v>388832</v>
      </c>
      <c r="H20" s="24">
        <v>974799</v>
      </c>
      <c r="I20" s="24">
        <v>787882</v>
      </c>
      <c r="J20" s="24">
        <v>2151513</v>
      </c>
      <c r="K20" s="24">
        <v>618776</v>
      </c>
      <c r="L20" s="24">
        <v>709949</v>
      </c>
      <c r="M20" s="24">
        <v>509557</v>
      </c>
      <c r="N20" s="24">
        <v>1838282</v>
      </c>
      <c r="O20" s="24"/>
      <c r="P20" s="24"/>
      <c r="Q20" s="24"/>
      <c r="R20" s="24"/>
      <c r="S20" s="24"/>
      <c r="T20" s="24"/>
      <c r="U20" s="24"/>
      <c r="V20" s="24"/>
      <c r="W20" s="24">
        <v>3989795</v>
      </c>
      <c r="X20" s="24">
        <v>6216306</v>
      </c>
      <c r="Y20" s="24">
        <v>-2226511</v>
      </c>
      <c r="Z20" s="6">
        <v>-35.82</v>
      </c>
      <c r="AA20" s="22">
        <v>10782590</v>
      </c>
    </row>
    <row r="21" spans="1:27" ht="13.5">
      <c r="A21" s="5" t="s">
        <v>48</v>
      </c>
      <c r="B21" s="3"/>
      <c r="C21" s="22">
        <v>22042177</v>
      </c>
      <c r="D21" s="22"/>
      <c r="E21" s="23">
        <v>23742380</v>
      </c>
      <c r="F21" s="24">
        <v>23742380</v>
      </c>
      <c r="G21" s="24">
        <v>627078</v>
      </c>
      <c r="H21" s="24">
        <v>662849</v>
      </c>
      <c r="I21" s="24">
        <v>649088</v>
      </c>
      <c r="J21" s="24">
        <v>1939015</v>
      </c>
      <c r="K21" s="24">
        <v>643246</v>
      </c>
      <c r="L21" s="24">
        <v>997271</v>
      </c>
      <c r="M21" s="24">
        <v>3873803</v>
      </c>
      <c r="N21" s="24">
        <v>5514320</v>
      </c>
      <c r="O21" s="24"/>
      <c r="P21" s="24"/>
      <c r="Q21" s="24"/>
      <c r="R21" s="24"/>
      <c r="S21" s="24"/>
      <c r="T21" s="24"/>
      <c r="U21" s="24"/>
      <c r="V21" s="24"/>
      <c r="W21" s="24">
        <v>7453335</v>
      </c>
      <c r="X21" s="24">
        <v>19871188</v>
      </c>
      <c r="Y21" s="24">
        <v>-12417853</v>
      </c>
      <c r="Z21" s="6">
        <v>-62.49</v>
      </c>
      <c r="AA21" s="22">
        <v>23742380</v>
      </c>
    </row>
    <row r="22" spans="1:27" ht="13.5">
      <c r="A22" s="5" t="s">
        <v>49</v>
      </c>
      <c r="B22" s="3"/>
      <c r="C22" s="25">
        <v>1538331</v>
      </c>
      <c r="D22" s="25"/>
      <c r="E22" s="26">
        <v>10287545</v>
      </c>
      <c r="F22" s="27">
        <v>10287545</v>
      </c>
      <c r="G22" s="27">
        <v>133062</v>
      </c>
      <c r="H22" s="27">
        <v>137518</v>
      </c>
      <c r="I22" s="27">
        <v>161991</v>
      </c>
      <c r="J22" s="27">
        <v>432571</v>
      </c>
      <c r="K22" s="27">
        <v>140970</v>
      </c>
      <c r="L22" s="27">
        <v>138602</v>
      </c>
      <c r="M22" s="27">
        <v>260692</v>
      </c>
      <c r="N22" s="27">
        <v>540264</v>
      </c>
      <c r="O22" s="27"/>
      <c r="P22" s="27"/>
      <c r="Q22" s="27"/>
      <c r="R22" s="27"/>
      <c r="S22" s="27"/>
      <c r="T22" s="27"/>
      <c r="U22" s="27"/>
      <c r="V22" s="27"/>
      <c r="W22" s="27">
        <v>972835</v>
      </c>
      <c r="X22" s="27">
        <v>9643782</v>
      </c>
      <c r="Y22" s="27">
        <v>-8670947</v>
      </c>
      <c r="Z22" s="7">
        <v>-89.91</v>
      </c>
      <c r="AA22" s="25">
        <v>10287545</v>
      </c>
    </row>
    <row r="23" spans="1:27" ht="13.5">
      <c r="A23" s="5" t="s">
        <v>50</v>
      </c>
      <c r="B23" s="3"/>
      <c r="C23" s="22">
        <v>1324656</v>
      </c>
      <c r="D23" s="22"/>
      <c r="E23" s="23">
        <v>1320180</v>
      </c>
      <c r="F23" s="24">
        <v>1320180</v>
      </c>
      <c r="G23" s="24">
        <v>120276</v>
      </c>
      <c r="H23" s="24">
        <v>123740</v>
      </c>
      <c r="I23" s="24">
        <v>124897</v>
      </c>
      <c r="J23" s="24">
        <v>368913</v>
      </c>
      <c r="K23" s="24">
        <v>117430</v>
      </c>
      <c r="L23" s="24">
        <v>123548</v>
      </c>
      <c r="M23" s="24">
        <v>123855</v>
      </c>
      <c r="N23" s="24">
        <v>364833</v>
      </c>
      <c r="O23" s="24"/>
      <c r="P23" s="24"/>
      <c r="Q23" s="24"/>
      <c r="R23" s="24"/>
      <c r="S23" s="24"/>
      <c r="T23" s="24"/>
      <c r="U23" s="24"/>
      <c r="V23" s="24"/>
      <c r="W23" s="24">
        <v>733746</v>
      </c>
      <c r="X23" s="24">
        <v>660090</v>
      </c>
      <c r="Y23" s="24">
        <v>73656</v>
      </c>
      <c r="Z23" s="6">
        <v>11.16</v>
      </c>
      <c r="AA23" s="22">
        <v>1320180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69487123</v>
      </c>
      <c r="D25" s="40">
        <f>+D5+D9+D15+D19+D24</f>
        <v>0</v>
      </c>
      <c r="E25" s="41">
        <f t="shared" si="4"/>
        <v>74961942</v>
      </c>
      <c r="F25" s="42">
        <f t="shared" si="4"/>
        <v>74961942</v>
      </c>
      <c r="G25" s="42">
        <f t="shared" si="4"/>
        <v>5553156</v>
      </c>
      <c r="H25" s="42">
        <f t="shared" si="4"/>
        <v>4346218</v>
      </c>
      <c r="I25" s="42">
        <f t="shared" si="4"/>
        <v>8452328</v>
      </c>
      <c r="J25" s="42">
        <f t="shared" si="4"/>
        <v>18351702</v>
      </c>
      <c r="K25" s="42">
        <f t="shared" si="4"/>
        <v>1567468</v>
      </c>
      <c r="L25" s="42">
        <f t="shared" si="4"/>
        <v>2616777</v>
      </c>
      <c r="M25" s="42">
        <f t="shared" si="4"/>
        <v>12585298</v>
      </c>
      <c r="N25" s="42">
        <f t="shared" si="4"/>
        <v>16769543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35121245</v>
      </c>
      <c r="X25" s="42">
        <f t="shared" si="4"/>
        <v>60855008</v>
      </c>
      <c r="Y25" s="42">
        <f t="shared" si="4"/>
        <v>-25733763</v>
      </c>
      <c r="Z25" s="43">
        <f>+IF(X25&lt;&gt;0,+(Y25/X25)*100,0)</f>
        <v>-42.28700947668925</v>
      </c>
      <c r="AA25" s="40">
        <f>+AA5+AA9+AA15+AA19+AA24</f>
        <v>74961942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22455066</v>
      </c>
      <c r="D28" s="19">
        <f>SUM(D29:D31)</f>
        <v>0</v>
      </c>
      <c r="E28" s="20">
        <f t="shared" si="5"/>
        <v>27258947</v>
      </c>
      <c r="F28" s="21">
        <f t="shared" si="5"/>
        <v>27258947</v>
      </c>
      <c r="G28" s="21">
        <f t="shared" si="5"/>
        <v>1445453</v>
      </c>
      <c r="H28" s="21">
        <f t="shared" si="5"/>
        <v>1631034</v>
      </c>
      <c r="I28" s="21">
        <f t="shared" si="5"/>
        <v>1638335</v>
      </c>
      <c r="J28" s="21">
        <f t="shared" si="5"/>
        <v>4714822</v>
      </c>
      <c r="K28" s="21">
        <f t="shared" si="5"/>
        <v>1884596</v>
      </c>
      <c r="L28" s="21">
        <f t="shared" si="5"/>
        <v>2008652</v>
      </c>
      <c r="M28" s="21">
        <f t="shared" si="5"/>
        <v>1532296</v>
      </c>
      <c r="N28" s="21">
        <f t="shared" si="5"/>
        <v>5425544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10140366</v>
      </c>
      <c r="X28" s="21">
        <f t="shared" si="5"/>
        <v>13629528</v>
      </c>
      <c r="Y28" s="21">
        <f t="shared" si="5"/>
        <v>-3489162</v>
      </c>
      <c r="Z28" s="4">
        <f>+IF(X28&lt;&gt;0,+(Y28/X28)*100,0)</f>
        <v>-25.600020778415804</v>
      </c>
      <c r="AA28" s="19">
        <f>SUM(AA29:AA31)</f>
        <v>27258947</v>
      </c>
    </row>
    <row r="29" spans="1:27" ht="13.5">
      <c r="A29" s="5" t="s">
        <v>33</v>
      </c>
      <c r="B29" s="3"/>
      <c r="C29" s="22">
        <v>6518887</v>
      </c>
      <c r="D29" s="22"/>
      <c r="E29" s="23">
        <v>8616870</v>
      </c>
      <c r="F29" s="24">
        <v>8616870</v>
      </c>
      <c r="G29" s="24">
        <v>505818</v>
      </c>
      <c r="H29" s="24">
        <v>559561</v>
      </c>
      <c r="I29" s="24">
        <v>560158</v>
      </c>
      <c r="J29" s="24">
        <v>1625537</v>
      </c>
      <c r="K29" s="24">
        <v>588221</v>
      </c>
      <c r="L29" s="24">
        <v>587428</v>
      </c>
      <c r="M29" s="24">
        <v>600173</v>
      </c>
      <c r="N29" s="24">
        <v>1775822</v>
      </c>
      <c r="O29" s="24"/>
      <c r="P29" s="24"/>
      <c r="Q29" s="24"/>
      <c r="R29" s="24"/>
      <c r="S29" s="24"/>
      <c r="T29" s="24"/>
      <c r="U29" s="24"/>
      <c r="V29" s="24"/>
      <c r="W29" s="24">
        <v>3401359</v>
      </c>
      <c r="X29" s="24">
        <v>4308438</v>
      </c>
      <c r="Y29" s="24">
        <v>-907079</v>
      </c>
      <c r="Z29" s="6">
        <v>-21.05</v>
      </c>
      <c r="AA29" s="22">
        <v>8616870</v>
      </c>
    </row>
    <row r="30" spans="1:27" ht="13.5">
      <c r="A30" s="5" t="s">
        <v>34</v>
      </c>
      <c r="B30" s="3"/>
      <c r="C30" s="25">
        <v>6774167</v>
      </c>
      <c r="D30" s="25"/>
      <c r="E30" s="26">
        <v>18642077</v>
      </c>
      <c r="F30" s="27">
        <v>18642077</v>
      </c>
      <c r="G30" s="27">
        <v>318118</v>
      </c>
      <c r="H30" s="27">
        <v>394291</v>
      </c>
      <c r="I30" s="27">
        <v>346540</v>
      </c>
      <c r="J30" s="27">
        <v>1058949</v>
      </c>
      <c r="K30" s="27">
        <v>665175</v>
      </c>
      <c r="L30" s="27">
        <v>757721</v>
      </c>
      <c r="M30" s="27">
        <v>299537</v>
      </c>
      <c r="N30" s="27">
        <v>1722433</v>
      </c>
      <c r="O30" s="27"/>
      <c r="P30" s="27"/>
      <c r="Q30" s="27"/>
      <c r="R30" s="27"/>
      <c r="S30" s="27"/>
      <c r="T30" s="27"/>
      <c r="U30" s="27"/>
      <c r="V30" s="27"/>
      <c r="W30" s="27">
        <v>2781382</v>
      </c>
      <c r="X30" s="27">
        <v>9321090</v>
      </c>
      <c r="Y30" s="27">
        <v>-6539708</v>
      </c>
      <c r="Z30" s="7">
        <v>-70.16</v>
      </c>
      <c r="AA30" s="25">
        <v>18642077</v>
      </c>
    </row>
    <row r="31" spans="1:27" ht="13.5">
      <c r="A31" s="5" t="s">
        <v>35</v>
      </c>
      <c r="B31" s="3"/>
      <c r="C31" s="22">
        <v>9162012</v>
      </c>
      <c r="D31" s="22"/>
      <c r="E31" s="23"/>
      <c r="F31" s="24"/>
      <c r="G31" s="24">
        <v>621517</v>
      </c>
      <c r="H31" s="24">
        <v>677182</v>
      </c>
      <c r="I31" s="24">
        <v>731637</v>
      </c>
      <c r="J31" s="24">
        <v>2030336</v>
      </c>
      <c r="K31" s="24">
        <v>631200</v>
      </c>
      <c r="L31" s="24">
        <v>663503</v>
      </c>
      <c r="M31" s="24">
        <v>632586</v>
      </c>
      <c r="N31" s="24">
        <v>1927289</v>
      </c>
      <c r="O31" s="24"/>
      <c r="P31" s="24"/>
      <c r="Q31" s="24"/>
      <c r="R31" s="24"/>
      <c r="S31" s="24"/>
      <c r="T31" s="24"/>
      <c r="U31" s="24"/>
      <c r="V31" s="24"/>
      <c r="W31" s="24">
        <v>3957625</v>
      </c>
      <c r="X31" s="24"/>
      <c r="Y31" s="24">
        <v>3957625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1800954</v>
      </c>
      <c r="D32" s="19">
        <f>SUM(D33:D37)</f>
        <v>0</v>
      </c>
      <c r="E32" s="20">
        <f t="shared" si="6"/>
        <v>2797380</v>
      </c>
      <c r="F32" s="21">
        <f t="shared" si="6"/>
        <v>2797380</v>
      </c>
      <c r="G32" s="21">
        <f t="shared" si="6"/>
        <v>140411</v>
      </c>
      <c r="H32" s="21">
        <f t="shared" si="6"/>
        <v>133498</v>
      </c>
      <c r="I32" s="21">
        <f t="shared" si="6"/>
        <v>112161</v>
      </c>
      <c r="J32" s="21">
        <f t="shared" si="6"/>
        <v>386070</v>
      </c>
      <c r="K32" s="21">
        <f t="shared" si="6"/>
        <v>153019</v>
      </c>
      <c r="L32" s="21">
        <f t="shared" si="6"/>
        <v>123753</v>
      </c>
      <c r="M32" s="21">
        <f t="shared" si="6"/>
        <v>120106</v>
      </c>
      <c r="N32" s="21">
        <f t="shared" si="6"/>
        <v>396878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782948</v>
      </c>
      <c r="X32" s="21">
        <f t="shared" si="6"/>
        <v>1398708</v>
      </c>
      <c r="Y32" s="21">
        <f t="shared" si="6"/>
        <v>-615760</v>
      </c>
      <c r="Z32" s="4">
        <f>+IF(X32&lt;&gt;0,+(Y32/X32)*100,0)</f>
        <v>-44.02348453000912</v>
      </c>
      <c r="AA32" s="19">
        <f>SUM(AA33:AA37)</f>
        <v>2797380</v>
      </c>
    </row>
    <row r="33" spans="1:27" ht="13.5">
      <c r="A33" s="5" t="s">
        <v>37</v>
      </c>
      <c r="B33" s="3"/>
      <c r="C33" s="22">
        <v>1372197</v>
      </c>
      <c r="D33" s="22"/>
      <c r="E33" s="23">
        <v>2153727</v>
      </c>
      <c r="F33" s="24">
        <v>2153727</v>
      </c>
      <c r="G33" s="24">
        <v>87171</v>
      </c>
      <c r="H33" s="24">
        <v>112343</v>
      </c>
      <c r="I33" s="24">
        <v>88733</v>
      </c>
      <c r="J33" s="24">
        <v>288247</v>
      </c>
      <c r="K33" s="24">
        <v>105801</v>
      </c>
      <c r="L33" s="24">
        <v>109491</v>
      </c>
      <c r="M33" s="24">
        <v>103526</v>
      </c>
      <c r="N33" s="24">
        <v>318818</v>
      </c>
      <c r="O33" s="24"/>
      <c r="P33" s="24"/>
      <c r="Q33" s="24"/>
      <c r="R33" s="24"/>
      <c r="S33" s="24"/>
      <c r="T33" s="24"/>
      <c r="U33" s="24"/>
      <c r="V33" s="24"/>
      <c r="W33" s="24">
        <v>607065</v>
      </c>
      <c r="X33" s="24">
        <v>1076892</v>
      </c>
      <c r="Y33" s="24">
        <v>-469827</v>
      </c>
      <c r="Z33" s="6">
        <v>-43.63</v>
      </c>
      <c r="AA33" s="22">
        <v>2153727</v>
      </c>
    </row>
    <row r="34" spans="1:27" ht="13.5">
      <c r="A34" s="5" t="s">
        <v>38</v>
      </c>
      <c r="B34" s="3"/>
      <c r="C34" s="22">
        <v>423157</v>
      </c>
      <c r="D34" s="22"/>
      <c r="E34" s="23">
        <v>643653</v>
      </c>
      <c r="F34" s="24">
        <v>643653</v>
      </c>
      <c r="G34" s="24">
        <v>53240</v>
      </c>
      <c r="H34" s="24">
        <v>21155</v>
      </c>
      <c r="I34" s="24">
        <v>23428</v>
      </c>
      <c r="J34" s="24">
        <v>97823</v>
      </c>
      <c r="K34" s="24">
        <v>47218</v>
      </c>
      <c r="L34" s="24">
        <v>14262</v>
      </c>
      <c r="M34" s="24">
        <v>16580</v>
      </c>
      <c r="N34" s="24">
        <v>78060</v>
      </c>
      <c r="O34" s="24"/>
      <c r="P34" s="24"/>
      <c r="Q34" s="24"/>
      <c r="R34" s="24"/>
      <c r="S34" s="24"/>
      <c r="T34" s="24"/>
      <c r="U34" s="24"/>
      <c r="V34" s="24"/>
      <c r="W34" s="24">
        <v>175883</v>
      </c>
      <c r="X34" s="24">
        <v>321816</v>
      </c>
      <c r="Y34" s="24">
        <v>-145933</v>
      </c>
      <c r="Z34" s="6">
        <v>-45.35</v>
      </c>
      <c r="AA34" s="22">
        <v>643653</v>
      </c>
    </row>
    <row r="35" spans="1:27" ht="13.5">
      <c r="A35" s="5" t="s">
        <v>39</v>
      </c>
      <c r="B35" s="3"/>
      <c r="C35" s="22">
        <v>5600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3031279</v>
      </c>
      <c r="D38" s="19">
        <f>SUM(D39:D41)</f>
        <v>0</v>
      </c>
      <c r="E38" s="20">
        <f t="shared" si="7"/>
        <v>4049033</v>
      </c>
      <c r="F38" s="21">
        <f t="shared" si="7"/>
        <v>4049033</v>
      </c>
      <c r="G38" s="21">
        <f t="shared" si="7"/>
        <v>119480</v>
      </c>
      <c r="H38" s="21">
        <f t="shared" si="7"/>
        <v>126100</v>
      </c>
      <c r="I38" s="21">
        <f t="shared" si="7"/>
        <v>122354</v>
      </c>
      <c r="J38" s="21">
        <f t="shared" si="7"/>
        <v>367934</v>
      </c>
      <c r="K38" s="21">
        <f t="shared" si="7"/>
        <v>184067</v>
      </c>
      <c r="L38" s="21">
        <f t="shared" si="7"/>
        <v>109756</v>
      </c>
      <c r="M38" s="21">
        <f t="shared" si="7"/>
        <v>138658</v>
      </c>
      <c r="N38" s="21">
        <f t="shared" si="7"/>
        <v>432481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800415</v>
      </c>
      <c r="X38" s="21">
        <f t="shared" si="7"/>
        <v>2024526</v>
      </c>
      <c r="Y38" s="21">
        <f t="shared" si="7"/>
        <v>-1224111</v>
      </c>
      <c r="Z38" s="4">
        <f>+IF(X38&lt;&gt;0,+(Y38/X38)*100,0)</f>
        <v>-60.46407899923242</v>
      </c>
      <c r="AA38" s="19">
        <f>SUM(AA39:AA41)</f>
        <v>4049033</v>
      </c>
    </row>
    <row r="39" spans="1:27" ht="13.5">
      <c r="A39" s="5" t="s">
        <v>43</v>
      </c>
      <c r="B39" s="3"/>
      <c r="C39" s="22">
        <v>842954</v>
      </c>
      <c r="D39" s="22"/>
      <c r="E39" s="23">
        <v>1660323</v>
      </c>
      <c r="F39" s="24">
        <v>1660323</v>
      </c>
      <c r="G39" s="24">
        <v>63407</v>
      </c>
      <c r="H39" s="24">
        <v>85638</v>
      </c>
      <c r="I39" s="24">
        <v>74294</v>
      </c>
      <c r="J39" s="24">
        <v>223339</v>
      </c>
      <c r="K39" s="24">
        <v>75727</v>
      </c>
      <c r="L39" s="24">
        <v>70423</v>
      </c>
      <c r="M39" s="24">
        <v>100284</v>
      </c>
      <c r="N39" s="24">
        <v>246434</v>
      </c>
      <c r="O39" s="24"/>
      <c r="P39" s="24"/>
      <c r="Q39" s="24"/>
      <c r="R39" s="24"/>
      <c r="S39" s="24"/>
      <c r="T39" s="24"/>
      <c r="U39" s="24"/>
      <c r="V39" s="24"/>
      <c r="W39" s="24">
        <v>469773</v>
      </c>
      <c r="X39" s="24">
        <v>830172</v>
      </c>
      <c r="Y39" s="24">
        <v>-360399</v>
      </c>
      <c r="Z39" s="6">
        <v>-43.41</v>
      </c>
      <c r="AA39" s="22">
        <v>1660323</v>
      </c>
    </row>
    <row r="40" spans="1:27" ht="13.5">
      <c r="A40" s="5" t="s">
        <v>44</v>
      </c>
      <c r="B40" s="3"/>
      <c r="C40" s="22">
        <v>2188325</v>
      </c>
      <c r="D40" s="22"/>
      <c r="E40" s="23">
        <v>2388710</v>
      </c>
      <c r="F40" s="24">
        <v>2388710</v>
      </c>
      <c r="G40" s="24">
        <v>56073</v>
      </c>
      <c r="H40" s="24">
        <v>40462</v>
      </c>
      <c r="I40" s="24">
        <v>48060</v>
      </c>
      <c r="J40" s="24">
        <v>144595</v>
      </c>
      <c r="K40" s="24">
        <v>108340</v>
      </c>
      <c r="L40" s="24">
        <v>39333</v>
      </c>
      <c r="M40" s="24">
        <v>38374</v>
      </c>
      <c r="N40" s="24">
        <v>186047</v>
      </c>
      <c r="O40" s="24"/>
      <c r="P40" s="24"/>
      <c r="Q40" s="24"/>
      <c r="R40" s="24"/>
      <c r="S40" s="24"/>
      <c r="T40" s="24"/>
      <c r="U40" s="24"/>
      <c r="V40" s="24"/>
      <c r="W40" s="24">
        <v>330642</v>
      </c>
      <c r="X40" s="24">
        <v>1194354</v>
      </c>
      <c r="Y40" s="24">
        <v>-863712</v>
      </c>
      <c r="Z40" s="6">
        <v>-72.32</v>
      </c>
      <c r="AA40" s="22">
        <v>2388710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39699134</v>
      </c>
      <c r="D42" s="19">
        <f>SUM(D43:D46)</f>
        <v>0</v>
      </c>
      <c r="E42" s="20">
        <f t="shared" si="8"/>
        <v>34979265</v>
      </c>
      <c r="F42" s="21">
        <f t="shared" si="8"/>
        <v>34979265</v>
      </c>
      <c r="G42" s="21">
        <f t="shared" si="8"/>
        <v>1479214</v>
      </c>
      <c r="H42" s="21">
        <f t="shared" si="8"/>
        <v>2491890</v>
      </c>
      <c r="I42" s="21">
        <f t="shared" si="8"/>
        <v>1960578</v>
      </c>
      <c r="J42" s="21">
        <f t="shared" si="8"/>
        <v>5931682</v>
      </c>
      <c r="K42" s="21">
        <f t="shared" si="8"/>
        <v>1812759</v>
      </c>
      <c r="L42" s="21">
        <f t="shared" si="8"/>
        <v>1969451</v>
      </c>
      <c r="M42" s="21">
        <f t="shared" si="8"/>
        <v>1623000</v>
      </c>
      <c r="N42" s="21">
        <f t="shared" si="8"/>
        <v>5405210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11336892</v>
      </c>
      <c r="X42" s="21">
        <f t="shared" si="8"/>
        <v>17489700</v>
      </c>
      <c r="Y42" s="21">
        <f t="shared" si="8"/>
        <v>-6152808</v>
      </c>
      <c r="Z42" s="4">
        <f>+IF(X42&lt;&gt;0,+(Y42/X42)*100,0)</f>
        <v>-35.17960856961526</v>
      </c>
      <c r="AA42" s="19">
        <f>SUM(AA43:AA46)</f>
        <v>34979265</v>
      </c>
    </row>
    <row r="43" spans="1:27" ht="13.5">
      <c r="A43" s="5" t="s">
        <v>47</v>
      </c>
      <c r="B43" s="3"/>
      <c r="C43" s="22">
        <v>17029465</v>
      </c>
      <c r="D43" s="22"/>
      <c r="E43" s="23">
        <v>13225751</v>
      </c>
      <c r="F43" s="24">
        <v>13225751</v>
      </c>
      <c r="G43" s="24">
        <v>1082928</v>
      </c>
      <c r="H43" s="24">
        <v>1142670</v>
      </c>
      <c r="I43" s="24">
        <v>1030888</v>
      </c>
      <c r="J43" s="24">
        <v>3256486</v>
      </c>
      <c r="K43" s="24">
        <v>730089</v>
      </c>
      <c r="L43" s="24">
        <v>961149</v>
      </c>
      <c r="M43" s="24">
        <v>755074</v>
      </c>
      <c r="N43" s="24">
        <v>2446312</v>
      </c>
      <c r="O43" s="24"/>
      <c r="P43" s="24"/>
      <c r="Q43" s="24"/>
      <c r="R43" s="24"/>
      <c r="S43" s="24"/>
      <c r="T43" s="24"/>
      <c r="U43" s="24"/>
      <c r="V43" s="24"/>
      <c r="W43" s="24">
        <v>5702798</v>
      </c>
      <c r="X43" s="24">
        <v>6612894</v>
      </c>
      <c r="Y43" s="24">
        <v>-910096</v>
      </c>
      <c r="Z43" s="6">
        <v>-13.76</v>
      </c>
      <c r="AA43" s="22">
        <v>13225751</v>
      </c>
    </row>
    <row r="44" spans="1:27" ht="13.5">
      <c r="A44" s="5" t="s">
        <v>48</v>
      </c>
      <c r="B44" s="3"/>
      <c r="C44" s="22">
        <v>11709660</v>
      </c>
      <c r="D44" s="22"/>
      <c r="E44" s="23">
        <v>13303150</v>
      </c>
      <c r="F44" s="24">
        <v>13303150</v>
      </c>
      <c r="G44" s="24">
        <v>214735</v>
      </c>
      <c r="H44" s="24">
        <v>1091366</v>
      </c>
      <c r="I44" s="24">
        <v>690453</v>
      </c>
      <c r="J44" s="24">
        <v>1996554</v>
      </c>
      <c r="K44" s="24">
        <v>867265</v>
      </c>
      <c r="L44" s="24">
        <v>801475</v>
      </c>
      <c r="M44" s="24">
        <v>675669</v>
      </c>
      <c r="N44" s="24">
        <v>2344409</v>
      </c>
      <c r="O44" s="24"/>
      <c r="P44" s="24"/>
      <c r="Q44" s="24"/>
      <c r="R44" s="24"/>
      <c r="S44" s="24"/>
      <c r="T44" s="24"/>
      <c r="U44" s="24"/>
      <c r="V44" s="24"/>
      <c r="W44" s="24">
        <v>4340963</v>
      </c>
      <c r="X44" s="24">
        <v>6651606</v>
      </c>
      <c r="Y44" s="24">
        <v>-2310643</v>
      </c>
      <c r="Z44" s="6">
        <v>-34.74</v>
      </c>
      <c r="AA44" s="22">
        <v>13303150</v>
      </c>
    </row>
    <row r="45" spans="1:27" ht="13.5">
      <c r="A45" s="5" t="s">
        <v>49</v>
      </c>
      <c r="B45" s="3"/>
      <c r="C45" s="25">
        <v>2678357</v>
      </c>
      <c r="D45" s="25"/>
      <c r="E45" s="26">
        <v>4186061</v>
      </c>
      <c r="F45" s="27">
        <v>4186061</v>
      </c>
      <c r="G45" s="27">
        <v>102550</v>
      </c>
      <c r="H45" s="27">
        <v>145740</v>
      </c>
      <c r="I45" s="27">
        <v>130939</v>
      </c>
      <c r="J45" s="27">
        <v>379229</v>
      </c>
      <c r="K45" s="27">
        <v>122834</v>
      </c>
      <c r="L45" s="27">
        <v>112690</v>
      </c>
      <c r="M45" s="27">
        <v>106616</v>
      </c>
      <c r="N45" s="27">
        <v>342140</v>
      </c>
      <c r="O45" s="27"/>
      <c r="P45" s="27"/>
      <c r="Q45" s="27"/>
      <c r="R45" s="27"/>
      <c r="S45" s="27"/>
      <c r="T45" s="27"/>
      <c r="U45" s="27"/>
      <c r="V45" s="27"/>
      <c r="W45" s="27">
        <v>721369</v>
      </c>
      <c r="X45" s="27">
        <v>2093034</v>
      </c>
      <c r="Y45" s="27">
        <v>-1371665</v>
      </c>
      <c r="Z45" s="7">
        <v>-65.53</v>
      </c>
      <c r="AA45" s="25">
        <v>4186061</v>
      </c>
    </row>
    <row r="46" spans="1:27" ht="13.5">
      <c r="A46" s="5" t="s">
        <v>50</v>
      </c>
      <c r="B46" s="3"/>
      <c r="C46" s="22">
        <v>8281652</v>
      </c>
      <c r="D46" s="22"/>
      <c r="E46" s="23">
        <v>4264303</v>
      </c>
      <c r="F46" s="24">
        <v>4264303</v>
      </c>
      <c r="G46" s="24">
        <v>79001</v>
      </c>
      <c r="H46" s="24">
        <v>112114</v>
      </c>
      <c r="I46" s="24">
        <v>108298</v>
      </c>
      <c r="J46" s="24">
        <v>299413</v>
      </c>
      <c r="K46" s="24">
        <v>92571</v>
      </c>
      <c r="L46" s="24">
        <v>94137</v>
      </c>
      <c r="M46" s="24">
        <v>85641</v>
      </c>
      <c r="N46" s="24">
        <v>272349</v>
      </c>
      <c r="O46" s="24"/>
      <c r="P46" s="24"/>
      <c r="Q46" s="24"/>
      <c r="R46" s="24"/>
      <c r="S46" s="24"/>
      <c r="T46" s="24"/>
      <c r="U46" s="24"/>
      <c r="V46" s="24"/>
      <c r="W46" s="24">
        <v>571762</v>
      </c>
      <c r="X46" s="24">
        <v>2132166</v>
      </c>
      <c r="Y46" s="24">
        <v>-1560404</v>
      </c>
      <c r="Z46" s="6">
        <v>-73.18</v>
      </c>
      <c r="AA46" s="22">
        <v>4264303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66986433</v>
      </c>
      <c r="D48" s="40">
        <f>+D28+D32+D38+D42+D47</f>
        <v>0</v>
      </c>
      <c r="E48" s="41">
        <f t="shared" si="9"/>
        <v>69084625</v>
      </c>
      <c r="F48" s="42">
        <f t="shared" si="9"/>
        <v>69084625</v>
      </c>
      <c r="G48" s="42">
        <f t="shared" si="9"/>
        <v>3184558</v>
      </c>
      <c r="H48" s="42">
        <f t="shared" si="9"/>
        <v>4382522</v>
      </c>
      <c r="I48" s="42">
        <f t="shared" si="9"/>
        <v>3833428</v>
      </c>
      <c r="J48" s="42">
        <f t="shared" si="9"/>
        <v>11400508</v>
      </c>
      <c r="K48" s="42">
        <f t="shared" si="9"/>
        <v>4034441</v>
      </c>
      <c r="L48" s="42">
        <f t="shared" si="9"/>
        <v>4211612</v>
      </c>
      <c r="M48" s="42">
        <f t="shared" si="9"/>
        <v>3414060</v>
      </c>
      <c r="N48" s="42">
        <f t="shared" si="9"/>
        <v>11660113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23060621</v>
      </c>
      <c r="X48" s="42">
        <f t="shared" si="9"/>
        <v>34542462</v>
      </c>
      <c r="Y48" s="42">
        <f t="shared" si="9"/>
        <v>-11481841</v>
      </c>
      <c r="Z48" s="43">
        <f>+IF(X48&lt;&gt;0,+(Y48/X48)*100,0)</f>
        <v>-33.239787598232</v>
      </c>
      <c r="AA48" s="40">
        <f>+AA28+AA32+AA38+AA42+AA47</f>
        <v>69084625</v>
      </c>
    </row>
    <row r="49" spans="1:27" ht="13.5">
      <c r="A49" s="14" t="s">
        <v>58</v>
      </c>
      <c r="B49" s="15"/>
      <c r="C49" s="44">
        <f aca="true" t="shared" si="10" ref="C49:Y49">+C25-C48</f>
        <v>2500690</v>
      </c>
      <c r="D49" s="44">
        <f>+D25-D48</f>
        <v>0</v>
      </c>
      <c r="E49" s="45">
        <f t="shared" si="10"/>
        <v>5877317</v>
      </c>
      <c r="F49" s="46">
        <f t="shared" si="10"/>
        <v>5877317</v>
      </c>
      <c r="G49" s="46">
        <f t="shared" si="10"/>
        <v>2368598</v>
      </c>
      <c r="H49" s="46">
        <f t="shared" si="10"/>
        <v>-36304</v>
      </c>
      <c r="I49" s="46">
        <f t="shared" si="10"/>
        <v>4618900</v>
      </c>
      <c r="J49" s="46">
        <f t="shared" si="10"/>
        <v>6951194</v>
      </c>
      <c r="K49" s="46">
        <f t="shared" si="10"/>
        <v>-2466973</v>
      </c>
      <c r="L49" s="46">
        <f t="shared" si="10"/>
        <v>-1594835</v>
      </c>
      <c r="M49" s="46">
        <f t="shared" si="10"/>
        <v>9171238</v>
      </c>
      <c r="N49" s="46">
        <f t="shared" si="10"/>
        <v>5109430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12060624</v>
      </c>
      <c r="X49" s="46">
        <f>IF(F25=F48,0,X25-X48)</f>
        <v>26312546</v>
      </c>
      <c r="Y49" s="46">
        <f t="shared" si="10"/>
        <v>-14251922</v>
      </c>
      <c r="Z49" s="47">
        <f>+IF(X49&lt;&gt;0,+(Y49/X49)*100,0)</f>
        <v>-54.16397941879133</v>
      </c>
      <c r="AA49" s="44">
        <f>+AA25-AA48</f>
        <v>5877317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41954637</v>
      </c>
      <c r="D5" s="19">
        <f>SUM(D6:D8)</f>
        <v>0</v>
      </c>
      <c r="E5" s="20">
        <f t="shared" si="0"/>
        <v>50791499</v>
      </c>
      <c r="F5" s="21">
        <f t="shared" si="0"/>
        <v>50791499</v>
      </c>
      <c r="G5" s="21">
        <f t="shared" si="0"/>
        <v>17329589</v>
      </c>
      <c r="H5" s="21">
        <f t="shared" si="0"/>
        <v>676443</v>
      </c>
      <c r="I5" s="21">
        <f t="shared" si="0"/>
        <v>142252</v>
      </c>
      <c r="J5" s="21">
        <f t="shared" si="0"/>
        <v>18148284</v>
      </c>
      <c r="K5" s="21">
        <f t="shared" si="0"/>
        <v>422866</v>
      </c>
      <c r="L5" s="21">
        <f t="shared" si="0"/>
        <v>597063</v>
      </c>
      <c r="M5" s="21">
        <f t="shared" si="0"/>
        <v>15767146</v>
      </c>
      <c r="N5" s="21">
        <f t="shared" si="0"/>
        <v>16787075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34935359</v>
      </c>
      <c r="X5" s="21">
        <f t="shared" si="0"/>
        <v>33509760</v>
      </c>
      <c r="Y5" s="21">
        <f t="shared" si="0"/>
        <v>1425599</v>
      </c>
      <c r="Z5" s="4">
        <f>+IF(X5&lt;&gt;0,+(Y5/X5)*100,0)</f>
        <v>4.25427994709601</v>
      </c>
      <c r="AA5" s="19">
        <f>SUM(AA6:AA8)</f>
        <v>50791499</v>
      </c>
    </row>
    <row r="6" spans="1:27" ht="13.5">
      <c r="A6" s="5" t="s">
        <v>33</v>
      </c>
      <c r="B6" s="3"/>
      <c r="C6" s="22">
        <v>6811231</v>
      </c>
      <c r="D6" s="22"/>
      <c r="E6" s="23">
        <v>6369000</v>
      </c>
      <c r="F6" s="24">
        <v>6369000</v>
      </c>
      <c r="G6" s="24">
        <v>2123000</v>
      </c>
      <c r="H6" s="24"/>
      <c r="I6" s="24"/>
      <c r="J6" s="24">
        <v>2123000</v>
      </c>
      <c r="K6" s="24"/>
      <c r="L6" s="24"/>
      <c r="M6" s="24">
        <v>2123000</v>
      </c>
      <c r="N6" s="24">
        <v>2123000</v>
      </c>
      <c r="O6" s="24"/>
      <c r="P6" s="24"/>
      <c r="Q6" s="24"/>
      <c r="R6" s="24"/>
      <c r="S6" s="24"/>
      <c r="T6" s="24"/>
      <c r="U6" s="24"/>
      <c r="V6" s="24"/>
      <c r="W6" s="24">
        <v>4246000</v>
      </c>
      <c r="X6" s="24">
        <v>4245998</v>
      </c>
      <c r="Y6" s="24">
        <v>2</v>
      </c>
      <c r="Z6" s="6">
        <v>0</v>
      </c>
      <c r="AA6" s="22">
        <v>6369000</v>
      </c>
    </row>
    <row r="7" spans="1:27" ht="13.5">
      <c r="A7" s="5" t="s">
        <v>34</v>
      </c>
      <c r="B7" s="3"/>
      <c r="C7" s="25">
        <v>34118440</v>
      </c>
      <c r="D7" s="25"/>
      <c r="E7" s="26">
        <v>44422499</v>
      </c>
      <c r="F7" s="27">
        <v>44422499</v>
      </c>
      <c r="G7" s="27">
        <v>15108413</v>
      </c>
      <c r="H7" s="27">
        <v>578267</v>
      </c>
      <c r="I7" s="27">
        <v>50562</v>
      </c>
      <c r="J7" s="27">
        <v>15737242</v>
      </c>
      <c r="K7" s="27">
        <v>331176</v>
      </c>
      <c r="L7" s="27">
        <v>245672</v>
      </c>
      <c r="M7" s="27">
        <v>13545834</v>
      </c>
      <c r="N7" s="27">
        <v>14122682</v>
      </c>
      <c r="O7" s="27"/>
      <c r="P7" s="27"/>
      <c r="Q7" s="27"/>
      <c r="R7" s="27"/>
      <c r="S7" s="27"/>
      <c r="T7" s="27"/>
      <c r="U7" s="27"/>
      <c r="V7" s="27"/>
      <c r="W7" s="27">
        <v>29859924</v>
      </c>
      <c r="X7" s="27">
        <v>29263762</v>
      </c>
      <c r="Y7" s="27">
        <v>596162</v>
      </c>
      <c r="Z7" s="7">
        <v>2.04</v>
      </c>
      <c r="AA7" s="25">
        <v>44422499</v>
      </c>
    </row>
    <row r="8" spans="1:27" ht="13.5">
      <c r="A8" s="5" t="s">
        <v>35</v>
      </c>
      <c r="B8" s="3"/>
      <c r="C8" s="22">
        <v>1024966</v>
      </c>
      <c r="D8" s="22"/>
      <c r="E8" s="23"/>
      <c r="F8" s="24"/>
      <c r="G8" s="24">
        <v>98176</v>
      </c>
      <c r="H8" s="24">
        <v>98176</v>
      </c>
      <c r="I8" s="24">
        <v>91690</v>
      </c>
      <c r="J8" s="24">
        <v>288042</v>
      </c>
      <c r="K8" s="24">
        <v>91690</v>
      </c>
      <c r="L8" s="24">
        <v>351391</v>
      </c>
      <c r="M8" s="24">
        <v>98312</v>
      </c>
      <c r="N8" s="24">
        <v>541393</v>
      </c>
      <c r="O8" s="24"/>
      <c r="P8" s="24"/>
      <c r="Q8" s="24"/>
      <c r="R8" s="24"/>
      <c r="S8" s="24"/>
      <c r="T8" s="24"/>
      <c r="U8" s="24"/>
      <c r="V8" s="24"/>
      <c r="W8" s="24">
        <v>829435</v>
      </c>
      <c r="X8" s="24"/>
      <c r="Y8" s="24">
        <v>829435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2607646</v>
      </c>
      <c r="D9" s="19">
        <f>SUM(D10:D14)</f>
        <v>0</v>
      </c>
      <c r="E9" s="20">
        <f t="shared" si="1"/>
        <v>2817000</v>
      </c>
      <c r="F9" s="21">
        <f t="shared" si="1"/>
        <v>2817000</v>
      </c>
      <c r="G9" s="21">
        <f t="shared" si="1"/>
        <v>2428000</v>
      </c>
      <c r="H9" s="21">
        <f t="shared" si="1"/>
        <v>0</v>
      </c>
      <c r="I9" s="21">
        <f t="shared" si="1"/>
        <v>0</v>
      </c>
      <c r="J9" s="21">
        <f t="shared" si="1"/>
        <v>2428000</v>
      </c>
      <c r="K9" s="21">
        <f t="shared" si="1"/>
        <v>14550</v>
      </c>
      <c r="L9" s="21">
        <f t="shared" si="1"/>
        <v>516</v>
      </c>
      <c r="M9" s="21">
        <f t="shared" si="1"/>
        <v>0</v>
      </c>
      <c r="N9" s="21">
        <f t="shared" si="1"/>
        <v>15066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2443066</v>
      </c>
      <c r="X9" s="21">
        <f t="shared" si="1"/>
        <v>1813169</v>
      </c>
      <c r="Y9" s="21">
        <f t="shared" si="1"/>
        <v>629897</v>
      </c>
      <c r="Z9" s="4">
        <f>+IF(X9&lt;&gt;0,+(Y9/X9)*100,0)</f>
        <v>34.74011523470785</v>
      </c>
      <c r="AA9" s="19">
        <f>SUM(AA10:AA14)</f>
        <v>2817000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179646</v>
      </c>
      <c r="D12" s="22"/>
      <c r="E12" s="23">
        <v>389000</v>
      </c>
      <c r="F12" s="24">
        <v>389000</v>
      </c>
      <c r="G12" s="24"/>
      <c r="H12" s="24"/>
      <c r="I12" s="24"/>
      <c r="J12" s="24"/>
      <c r="K12" s="24">
        <v>14550</v>
      </c>
      <c r="L12" s="24">
        <v>516</v>
      </c>
      <c r="M12" s="24"/>
      <c r="N12" s="24">
        <v>15066</v>
      </c>
      <c r="O12" s="24"/>
      <c r="P12" s="24"/>
      <c r="Q12" s="24"/>
      <c r="R12" s="24"/>
      <c r="S12" s="24"/>
      <c r="T12" s="24"/>
      <c r="U12" s="24"/>
      <c r="V12" s="24"/>
      <c r="W12" s="24">
        <v>15066</v>
      </c>
      <c r="X12" s="24">
        <v>194502</v>
      </c>
      <c r="Y12" s="24">
        <v>-179436</v>
      </c>
      <c r="Z12" s="6">
        <v>-92.25</v>
      </c>
      <c r="AA12" s="22">
        <v>389000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2428000</v>
      </c>
      <c r="D14" s="25"/>
      <c r="E14" s="26">
        <v>2428000</v>
      </c>
      <c r="F14" s="27">
        <v>2428000</v>
      </c>
      <c r="G14" s="27">
        <v>2428000</v>
      </c>
      <c r="H14" s="27"/>
      <c r="I14" s="27"/>
      <c r="J14" s="27">
        <v>2428000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2428000</v>
      </c>
      <c r="X14" s="27">
        <v>1618667</v>
      </c>
      <c r="Y14" s="27">
        <v>809333</v>
      </c>
      <c r="Z14" s="7">
        <v>50</v>
      </c>
      <c r="AA14" s="25">
        <v>2428000</v>
      </c>
    </row>
    <row r="15" spans="1:27" ht="13.5">
      <c r="A15" s="2" t="s">
        <v>42</v>
      </c>
      <c r="B15" s="8"/>
      <c r="C15" s="19">
        <f aca="true" t="shared" si="2" ref="C15:Y15">SUM(C16:C18)</f>
        <v>4869487</v>
      </c>
      <c r="D15" s="19">
        <f>SUM(D16:D18)</f>
        <v>0</v>
      </c>
      <c r="E15" s="20">
        <f t="shared" si="2"/>
        <v>12823752</v>
      </c>
      <c r="F15" s="21">
        <f t="shared" si="2"/>
        <v>12823752</v>
      </c>
      <c r="G15" s="21">
        <f t="shared" si="2"/>
        <v>0</v>
      </c>
      <c r="H15" s="21">
        <f t="shared" si="2"/>
        <v>1268</v>
      </c>
      <c r="I15" s="21">
        <f t="shared" si="2"/>
        <v>0</v>
      </c>
      <c r="J15" s="21">
        <f t="shared" si="2"/>
        <v>1268</v>
      </c>
      <c r="K15" s="21">
        <f t="shared" si="2"/>
        <v>0</v>
      </c>
      <c r="L15" s="21">
        <f t="shared" si="2"/>
        <v>1276522</v>
      </c>
      <c r="M15" s="21">
        <f t="shared" si="2"/>
        <v>15741</v>
      </c>
      <c r="N15" s="21">
        <f t="shared" si="2"/>
        <v>1292263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1293531</v>
      </c>
      <c r="X15" s="21">
        <f t="shared" si="2"/>
        <v>7863876</v>
      </c>
      <c r="Y15" s="21">
        <f t="shared" si="2"/>
        <v>-6570345</v>
      </c>
      <c r="Z15" s="4">
        <f>+IF(X15&lt;&gt;0,+(Y15/X15)*100,0)</f>
        <v>-83.55097409979506</v>
      </c>
      <c r="AA15" s="19">
        <f>SUM(AA16:AA18)</f>
        <v>12823752</v>
      </c>
    </row>
    <row r="16" spans="1:27" ht="13.5">
      <c r="A16" s="5" t="s">
        <v>43</v>
      </c>
      <c r="B16" s="3"/>
      <c r="C16" s="22">
        <v>4869487</v>
      </c>
      <c r="D16" s="22"/>
      <c r="E16" s="23">
        <v>2904000</v>
      </c>
      <c r="F16" s="24">
        <v>2904000</v>
      </c>
      <c r="G16" s="24"/>
      <c r="H16" s="24">
        <v>1268</v>
      </c>
      <c r="I16" s="24"/>
      <c r="J16" s="24">
        <v>1268</v>
      </c>
      <c r="K16" s="24"/>
      <c r="L16" s="24">
        <v>56522</v>
      </c>
      <c r="M16" s="24">
        <v>15741</v>
      </c>
      <c r="N16" s="24">
        <v>72263</v>
      </c>
      <c r="O16" s="24"/>
      <c r="P16" s="24"/>
      <c r="Q16" s="24"/>
      <c r="R16" s="24"/>
      <c r="S16" s="24"/>
      <c r="T16" s="24"/>
      <c r="U16" s="24"/>
      <c r="V16" s="24"/>
      <c r="W16" s="24">
        <v>73531</v>
      </c>
      <c r="X16" s="24">
        <v>2904000</v>
      </c>
      <c r="Y16" s="24">
        <v>-2830469</v>
      </c>
      <c r="Z16" s="6">
        <v>-97.47</v>
      </c>
      <c r="AA16" s="22">
        <v>2904000</v>
      </c>
    </row>
    <row r="17" spans="1:27" ht="13.5">
      <c r="A17" s="5" t="s">
        <v>44</v>
      </c>
      <c r="B17" s="3"/>
      <c r="C17" s="22"/>
      <c r="D17" s="22"/>
      <c r="E17" s="23">
        <v>918184</v>
      </c>
      <c r="F17" s="24">
        <v>918184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459090</v>
      </c>
      <c r="Y17" s="24">
        <v>-459090</v>
      </c>
      <c r="Z17" s="6">
        <v>-100</v>
      </c>
      <c r="AA17" s="22">
        <v>918184</v>
      </c>
    </row>
    <row r="18" spans="1:27" ht="13.5">
      <c r="A18" s="5" t="s">
        <v>45</v>
      </c>
      <c r="B18" s="3"/>
      <c r="C18" s="22"/>
      <c r="D18" s="22"/>
      <c r="E18" s="23">
        <v>9001568</v>
      </c>
      <c r="F18" s="24">
        <v>9001568</v>
      </c>
      <c r="G18" s="24"/>
      <c r="H18" s="24"/>
      <c r="I18" s="24"/>
      <c r="J18" s="24"/>
      <c r="K18" s="24"/>
      <c r="L18" s="24">
        <v>1220000</v>
      </c>
      <c r="M18" s="24"/>
      <c r="N18" s="24">
        <v>1220000</v>
      </c>
      <c r="O18" s="24"/>
      <c r="P18" s="24"/>
      <c r="Q18" s="24"/>
      <c r="R18" s="24"/>
      <c r="S18" s="24"/>
      <c r="T18" s="24"/>
      <c r="U18" s="24"/>
      <c r="V18" s="24"/>
      <c r="W18" s="24">
        <v>1220000</v>
      </c>
      <c r="X18" s="24">
        <v>4500786</v>
      </c>
      <c r="Y18" s="24">
        <v>-3280786</v>
      </c>
      <c r="Z18" s="6">
        <v>-72.89</v>
      </c>
      <c r="AA18" s="22">
        <v>9001568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49431770</v>
      </c>
      <c r="D25" s="40">
        <f>+D5+D9+D15+D19+D24</f>
        <v>0</v>
      </c>
      <c r="E25" s="41">
        <f t="shared" si="4"/>
        <v>66432251</v>
      </c>
      <c r="F25" s="42">
        <f t="shared" si="4"/>
        <v>66432251</v>
      </c>
      <c r="G25" s="42">
        <f t="shared" si="4"/>
        <v>19757589</v>
      </c>
      <c r="H25" s="42">
        <f t="shared" si="4"/>
        <v>677711</v>
      </c>
      <c r="I25" s="42">
        <f t="shared" si="4"/>
        <v>142252</v>
      </c>
      <c r="J25" s="42">
        <f t="shared" si="4"/>
        <v>20577552</v>
      </c>
      <c r="K25" s="42">
        <f t="shared" si="4"/>
        <v>437416</v>
      </c>
      <c r="L25" s="42">
        <f t="shared" si="4"/>
        <v>1874101</v>
      </c>
      <c r="M25" s="42">
        <f t="shared" si="4"/>
        <v>15782887</v>
      </c>
      <c r="N25" s="42">
        <f t="shared" si="4"/>
        <v>18094404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38671956</v>
      </c>
      <c r="X25" s="42">
        <f t="shared" si="4"/>
        <v>43186805</v>
      </c>
      <c r="Y25" s="42">
        <f t="shared" si="4"/>
        <v>-4514849</v>
      </c>
      <c r="Z25" s="43">
        <f>+IF(X25&lt;&gt;0,+(Y25/X25)*100,0)</f>
        <v>-10.454232490687838</v>
      </c>
      <c r="AA25" s="40">
        <f>+AA5+AA9+AA15+AA19+AA24</f>
        <v>66432251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24926875</v>
      </c>
      <c r="D28" s="19">
        <f>SUM(D29:D31)</f>
        <v>0</v>
      </c>
      <c r="E28" s="20">
        <f t="shared" si="5"/>
        <v>38577582</v>
      </c>
      <c r="F28" s="21">
        <f t="shared" si="5"/>
        <v>38577582</v>
      </c>
      <c r="G28" s="21">
        <f t="shared" si="5"/>
        <v>2325782</v>
      </c>
      <c r="H28" s="21">
        <f t="shared" si="5"/>
        <v>3721588</v>
      </c>
      <c r="I28" s="21">
        <f t="shared" si="5"/>
        <v>3373450</v>
      </c>
      <c r="J28" s="21">
        <f t="shared" si="5"/>
        <v>9420820</v>
      </c>
      <c r="K28" s="21">
        <f t="shared" si="5"/>
        <v>2891227</v>
      </c>
      <c r="L28" s="21">
        <f t="shared" si="5"/>
        <v>3993282</v>
      </c>
      <c r="M28" s="21">
        <f t="shared" si="5"/>
        <v>2487510</v>
      </c>
      <c r="N28" s="21">
        <f t="shared" si="5"/>
        <v>9372019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18792839</v>
      </c>
      <c r="X28" s="21">
        <f t="shared" si="5"/>
        <v>19288890</v>
      </c>
      <c r="Y28" s="21">
        <f t="shared" si="5"/>
        <v>-496051</v>
      </c>
      <c r="Z28" s="4">
        <f>+IF(X28&lt;&gt;0,+(Y28/X28)*100,0)</f>
        <v>-2.571692824211243</v>
      </c>
      <c r="AA28" s="19">
        <f>SUM(AA29:AA31)</f>
        <v>38577582</v>
      </c>
    </row>
    <row r="29" spans="1:27" ht="13.5">
      <c r="A29" s="5" t="s">
        <v>33</v>
      </c>
      <c r="B29" s="3"/>
      <c r="C29" s="22">
        <v>18489577</v>
      </c>
      <c r="D29" s="22"/>
      <c r="E29" s="23">
        <v>16881010</v>
      </c>
      <c r="F29" s="24">
        <v>16881010</v>
      </c>
      <c r="G29" s="24">
        <v>1119271</v>
      </c>
      <c r="H29" s="24">
        <v>2026768</v>
      </c>
      <c r="I29" s="24">
        <v>1461958</v>
      </c>
      <c r="J29" s="24">
        <v>4607997</v>
      </c>
      <c r="K29" s="24">
        <v>1565083</v>
      </c>
      <c r="L29" s="24">
        <v>2205759</v>
      </c>
      <c r="M29" s="24">
        <v>1213616</v>
      </c>
      <c r="N29" s="24">
        <v>4984458</v>
      </c>
      <c r="O29" s="24"/>
      <c r="P29" s="24"/>
      <c r="Q29" s="24"/>
      <c r="R29" s="24"/>
      <c r="S29" s="24"/>
      <c r="T29" s="24"/>
      <c r="U29" s="24"/>
      <c r="V29" s="24"/>
      <c r="W29" s="24">
        <v>9592455</v>
      </c>
      <c r="X29" s="24">
        <v>8440548</v>
      </c>
      <c r="Y29" s="24">
        <v>1151907</v>
      </c>
      <c r="Z29" s="6">
        <v>13.65</v>
      </c>
      <c r="AA29" s="22">
        <v>16881010</v>
      </c>
    </row>
    <row r="30" spans="1:27" ht="13.5">
      <c r="A30" s="5" t="s">
        <v>34</v>
      </c>
      <c r="B30" s="3"/>
      <c r="C30" s="25">
        <v>-4030553</v>
      </c>
      <c r="D30" s="25"/>
      <c r="E30" s="26">
        <v>20227837</v>
      </c>
      <c r="F30" s="27">
        <v>20227837</v>
      </c>
      <c r="G30" s="27">
        <v>391057</v>
      </c>
      <c r="H30" s="27">
        <v>678458</v>
      </c>
      <c r="I30" s="27">
        <v>483761</v>
      </c>
      <c r="J30" s="27">
        <v>1553276</v>
      </c>
      <c r="K30" s="27">
        <v>350274</v>
      </c>
      <c r="L30" s="27">
        <v>575839</v>
      </c>
      <c r="M30" s="27">
        <v>343829</v>
      </c>
      <c r="N30" s="27">
        <v>1269942</v>
      </c>
      <c r="O30" s="27"/>
      <c r="P30" s="27"/>
      <c r="Q30" s="27"/>
      <c r="R30" s="27"/>
      <c r="S30" s="27"/>
      <c r="T30" s="27"/>
      <c r="U30" s="27"/>
      <c r="V30" s="27"/>
      <c r="W30" s="27">
        <v>2823218</v>
      </c>
      <c r="X30" s="27">
        <v>10113960</v>
      </c>
      <c r="Y30" s="27">
        <v>-7290742</v>
      </c>
      <c r="Z30" s="7">
        <v>-72.09</v>
      </c>
      <c r="AA30" s="25">
        <v>20227837</v>
      </c>
    </row>
    <row r="31" spans="1:27" ht="13.5">
      <c r="A31" s="5" t="s">
        <v>35</v>
      </c>
      <c r="B31" s="3"/>
      <c r="C31" s="22">
        <v>10467851</v>
      </c>
      <c r="D31" s="22"/>
      <c r="E31" s="23">
        <v>1468735</v>
      </c>
      <c r="F31" s="24">
        <v>1468735</v>
      </c>
      <c r="G31" s="24">
        <v>815454</v>
      </c>
      <c r="H31" s="24">
        <v>1016362</v>
      </c>
      <c r="I31" s="24">
        <v>1427731</v>
      </c>
      <c r="J31" s="24">
        <v>3259547</v>
      </c>
      <c r="K31" s="24">
        <v>975870</v>
      </c>
      <c r="L31" s="24">
        <v>1211684</v>
      </c>
      <c r="M31" s="24">
        <v>930065</v>
      </c>
      <c r="N31" s="24">
        <v>3117619</v>
      </c>
      <c r="O31" s="24"/>
      <c r="P31" s="24"/>
      <c r="Q31" s="24"/>
      <c r="R31" s="24"/>
      <c r="S31" s="24"/>
      <c r="T31" s="24"/>
      <c r="U31" s="24"/>
      <c r="V31" s="24"/>
      <c r="W31" s="24">
        <v>6377166</v>
      </c>
      <c r="X31" s="24">
        <v>734382</v>
      </c>
      <c r="Y31" s="24">
        <v>5642784</v>
      </c>
      <c r="Z31" s="6">
        <v>768.37</v>
      </c>
      <c r="AA31" s="22">
        <v>1468735</v>
      </c>
    </row>
    <row r="32" spans="1:27" ht="13.5">
      <c r="A32" s="2" t="s">
        <v>36</v>
      </c>
      <c r="B32" s="3"/>
      <c r="C32" s="19">
        <f aca="true" t="shared" si="6" ref="C32:Y32">SUM(C33:C37)</f>
        <v>8972775</v>
      </c>
      <c r="D32" s="19">
        <f>SUM(D33:D37)</f>
        <v>0</v>
      </c>
      <c r="E32" s="20">
        <f t="shared" si="6"/>
        <v>10447620</v>
      </c>
      <c r="F32" s="21">
        <f t="shared" si="6"/>
        <v>10447620</v>
      </c>
      <c r="G32" s="21">
        <f t="shared" si="6"/>
        <v>703013</v>
      </c>
      <c r="H32" s="21">
        <f t="shared" si="6"/>
        <v>799092</v>
      </c>
      <c r="I32" s="21">
        <f t="shared" si="6"/>
        <v>794815</v>
      </c>
      <c r="J32" s="21">
        <f t="shared" si="6"/>
        <v>2296920</v>
      </c>
      <c r="K32" s="21">
        <f t="shared" si="6"/>
        <v>733240</v>
      </c>
      <c r="L32" s="21">
        <f t="shared" si="6"/>
        <v>1079022</v>
      </c>
      <c r="M32" s="21">
        <f t="shared" si="6"/>
        <v>697285</v>
      </c>
      <c r="N32" s="21">
        <f t="shared" si="6"/>
        <v>2509547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4806467</v>
      </c>
      <c r="X32" s="21">
        <f t="shared" si="6"/>
        <v>5223840</v>
      </c>
      <c r="Y32" s="21">
        <f t="shared" si="6"/>
        <v>-417373</v>
      </c>
      <c r="Z32" s="4">
        <f>+IF(X32&lt;&gt;0,+(Y32/X32)*100,0)</f>
        <v>-7.989773806242151</v>
      </c>
      <c r="AA32" s="19">
        <f>SUM(AA33:AA37)</f>
        <v>10447620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4533447</v>
      </c>
      <c r="D35" s="22"/>
      <c r="E35" s="23">
        <v>4940407</v>
      </c>
      <c r="F35" s="24">
        <v>4940407</v>
      </c>
      <c r="G35" s="24">
        <v>322069</v>
      </c>
      <c r="H35" s="24">
        <v>356340</v>
      </c>
      <c r="I35" s="24">
        <v>341809</v>
      </c>
      <c r="J35" s="24">
        <v>1020218</v>
      </c>
      <c r="K35" s="24">
        <v>333622</v>
      </c>
      <c r="L35" s="24">
        <v>486441</v>
      </c>
      <c r="M35" s="24">
        <v>315043</v>
      </c>
      <c r="N35" s="24">
        <v>1135106</v>
      </c>
      <c r="O35" s="24"/>
      <c r="P35" s="24"/>
      <c r="Q35" s="24"/>
      <c r="R35" s="24"/>
      <c r="S35" s="24"/>
      <c r="T35" s="24"/>
      <c r="U35" s="24"/>
      <c r="V35" s="24"/>
      <c r="W35" s="24">
        <v>2155324</v>
      </c>
      <c r="X35" s="24">
        <v>2470218</v>
      </c>
      <c r="Y35" s="24">
        <v>-314894</v>
      </c>
      <c r="Z35" s="6">
        <v>-12.75</v>
      </c>
      <c r="AA35" s="22">
        <v>4940407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4439328</v>
      </c>
      <c r="D37" s="25"/>
      <c r="E37" s="26">
        <v>5507213</v>
      </c>
      <c r="F37" s="27">
        <v>5507213</v>
      </c>
      <c r="G37" s="27">
        <v>380944</v>
      </c>
      <c r="H37" s="27">
        <v>442752</v>
      </c>
      <c r="I37" s="27">
        <v>453006</v>
      </c>
      <c r="J37" s="27">
        <v>1276702</v>
      </c>
      <c r="K37" s="27">
        <v>399618</v>
      </c>
      <c r="L37" s="27">
        <v>592581</v>
      </c>
      <c r="M37" s="27">
        <v>382242</v>
      </c>
      <c r="N37" s="27">
        <v>1374441</v>
      </c>
      <c r="O37" s="27"/>
      <c r="P37" s="27"/>
      <c r="Q37" s="27"/>
      <c r="R37" s="27"/>
      <c r="S37" s="27"/>
      <c r="T37" s="27"/>
      <c r="U37" s="27"/>
      <c r="V37" s="27"/>
      <c r="W37" s="27">
        <v>2651143</v>
      </c>
      <c r="X37" s="27">
        <v>2753622</v>
      </c>
      <c r="Y37" s="27">
        <v>-102479</v>
      </c>
      <c r="Z37" s="7">
        <v>-3.72</v>
      </c>
      <c r="AA37" s="25">
        <v>5507213</v>
      </c>
    </row>
    <row r="38" spans="1:27" ht="13.5">
      <c r="A38" s="2" t="s">
        <v>42</v>
      </c>
      <c r="B38" s="8"/>
      <c r="C38" s="19">
        <f aca="true" t="shared" si="7" ref="C38:Y38">SUM(C39:C41)</f>
        <v>10500169</v>
      </c>
      <c r="D38" s="19">
        <f>SUM(D39:D41)</f>
        <v>0</v>
      </c>
      <c r="E38" s="20">
        <f t="shared" si="7"/>
        <v>18966672</v>
      </c>
      <c r="F38" s="21">
        <f t="shared" si="7"/>
        <v>18966672</v>
      </c>
      <c r="G38" s="21">
        <f t="shared" si="7"/>
        <v>588155</v>
      </c>
      <c r="H38" s="21">
        <f t="shared" si="7"/>
        <v>696273</v>
      </c>
      <c r="I38" s="21">
        <f t="shared" si="7"/>
        <v>510811</v>
      </c>
      <c r="J38" s="21">
        <f t="shared" si="7"/>
        <v>1795239</v>
      </c>
      <c r="K38" s="21">
        <f t="shared" si="7"/>
        <v>1077379</v>
      </c>
      <c r="L38" s="21">
        <f t="shared" si="7"/>
        <v>1430811</v>
      </c>
      <c r="M38" s="21">
        <f t="shared" si="7"/>
        <v>1285088</v>
      </c>
      <c r="N38" s="21">
        <f t="shared" si="7"/>
        <v>3793278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5588517</v>
      </c>
      <c r="X38" s="21">
        <f t="shared" si="7"/>
        <v>9483360</v>
      </c>
      <c r="Y38" s="21">
        <f t="shared" si="7"/>
        <v>-3894843</v>
      </c>
      <c r="Z38" s="4">
        <f>+IF(X38&lt;&gt;0,+(Y38/X38)*100,0)</f>
        <v>-41.0702852153667</v>
      </c>
      <c r="AA38" s="19">
        <f>SUM(AA39:AA41)</f>
        <v>18966672</v>
      </c>
    </row>
    <row r="39" spans="1:27" ht="13.5">
      <c r="A39" s="5" t="s">
        <v>43</v>
      </c>
      <c r="B39" s="3"/>
      <c r="C39" s="22">
        <v>8781716</v>
      </c>
      <c r="D39" s="22"/>
      <c r="E39" s="23">
        <v>9046920</v>
      </c>
      <c r="F39" s="24">
        <v>9046920</v>
      </c>
      <c r="G39" s="24">
        <v>341890</v>
      </c>
      <c r="H39" s="24">
        <v>403289</v>
      </c>
      <c r="I39" s="24">
        <v>357288</v>
      </c>
      <c r="J39" s="24">
        <v>1102467</v>
      </c>
      <c r="K39" s="24">
        <v>413330</v>
      </c>
      <c r="L39" s="24">
        <v>572297</v>
      </c>
      <c r="M39" s="24">
        <v>380671</v>
      </c>
      <c r="N39" s="24">
        <v>1366298</v>
      </c>
      <c r="O39" s="24"/>
      <c r="P39" s="24"/>
      <c r="Q39" s="24"/>
      <c r="R39" s="24"/>
      <c r="S39" s="24"/>
      <c r="T39" s="24"/>
      <c r="U39" s="24"/>
      <c r="V39" s="24"/>
      <c r="W39" s="24">
        <v>2468765</v>
      </c>
      <c r="X39" s="24">
        <v>4523472</v>
      </c>
      <c r="Y39" s="24">
        <v>-2054707</v>
      </c>
      <c r="Z39" s="6">
        <v>-45.42</v>
      </c>
      <c r="AA39" s="22">
        <v>9046920</v>
      </c>
    </row>
    <row r="40" spans="1:27" ht="13.5">
      <c r="A40" s="5" t="s">
        <v>44</v>
      </c>
      <c r="B40" s="3"/>
      <c r="C40" s="22"/>
      <c r="D40" s="22"/>
      <c r="E40" s="23">
        <v>918184</v>
      </c>
      <c r="F40" s="24">
        <v>918184</v>
      </c>
      <c r="G40" s="24">
        <v>71661</v>
      </c>
      <c r="H40" s="24">
        <v>71661</v>
      </c>
      <c r="I40" s="24">
        <v>-71661</v>
      </c>
      <c r="J40" s="24">
        <v>71661</v>
      </c>
      <c r="K40" s="24">
        <v>-71661</v>
      </c>
      <c r="L40" s="24">
        <v>70583</v>
      </c>
      <c r="M40" s="24">
        <v>70583</v>
      </c>
      <c r="N40" s="24">
        <v>69505</v>
      </c>
      <c r="O40" s="24"/>
      <c r="P40" s="24"/>
      <c r="Q40" s="24"/>
      <c r="R40" s="24"/>
      <c r="S40" s="24"/>
      <c r="T40" s="24"/>
      <c r="U40" s="24"/>
      <c r="V40" s="24"/>
      <c r="W40" s="24">
        <v>141166</v>
      </c>
      <c r="X40" s="24">
        <v>459096</v>
      </c>
      <c r="Y40" s="24">
        <v>-317930</v>
      </c>
      <c r="Z40" s="6">
        <v>-69.25</v>
      </c>
      <c r="AA40" s="22">
        <v>918184</v>
      </c>
    </row>
    <row r="41" spans="1:27" ht="13.5">
      <c r="A41" s="5" t="s">
        <v>45</v>
      </c>
      <c r="B41" s="3"/>
      <c r="C41" s="22">
        <v>1718453</v>
      </c>
      <c r="D41" s="22"/>
      <c r="E41" s="23">
        <v>9001568</v>
      </c>
      <c r="F41" s="24">
        <v>9001568</v>
      </c>
      <c r="G41" s="24">
        <v>174604</v>
      </c>
      <c r="H41" s="24">
        <v>221323</v>
      </c>
      <c r="I41" s="24">
        <v>225184</v>
      </c>
      <c r="J41" s="24">
        <v>621111</v>
      </c>
      <c r="K41" s="24">
        <v>735710</v>
      </c>
      <c r="L41" s="24">
        <v>787931</v>
      </c>
      <c r="M41" s="24">
        <v>833834</v>
      </c>
      <c r="N41" s="24">
        <v>2357475</v>
      </c>
      <c r="O41" s="24"/>
      <c r="P41" s="24"/>
      <c r="Q41" s="24"/>
      <c r="R41" s="24"/>
      <c r="S41" s="24"/>
      <c r="T41" s="24"/>
      <c r="U41" s="24"/>
      <c r="V41" s="24"/>
      <c r="W41" s="24">
        <v>2978586</v>
      </c>
      <c r="X41" s="24">
        <v>4500792</v>
      </c>
      <c r="Y41" s="24">
        <v>-1522206</v>
      </c>
      <c r="Z41" s="6">
        <v>-33.82</v>
      </c>
      <c r="AA41" s="22">
        <v>9001568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1820334</v>
      </c>
      <c r="D47" s="19"/>
      <c r="E47" s="20">
        <v>2055774</v>
      </c>
      <c r="F47" s="21">
        <v>2055774</v>
      </c>
      <c r="G47" s="21">
        <v>123376</v>
      </c>
      <c r="H47" s="21">
        <v>152140</v>
      </c>
      <c r="I47" s="21">
        <v>144298</v>
      </c>
      <c r="J47" s="21">
        <v>419814</v>
      </c>
      <c r="K47" s="21">
        <v>143707</v>
      </c>
      <c r="L47" s="21">
        <v>262279</v>
      </c>
      <c r="M47" s="21">
        <v>128825</v>
      </c>
      <c r="N47" s="21">
        <v>534811</v>
      </c>
      <c r="O47" s="21"/>
      <c r="P47" s="21"/>
      <c r="Q47" s="21"/>
      <c r="R47" s="21"/>
      <c r="S47" s="21"/>
      <c r="T47" s="21"/>
      <c r="U47" s="21"/>
      <c r="V47" s="21"/>
      <c r="W47" s="21">
        <v>954625</v>
      </c>
      <c r="X47" s="21">
        <v>1027914</v>
      </c>
      <c r="Y47" s="21">
        <v>-73289</v>
      </c>
      <c r="Z47" s="4">
        <v>-7.13</v>
      </c>
      <c r="AA47" s="19">
        <v>2055774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46220153</v>
      </c>
      <c r="D48" s="40">
        <f>+D28+D32+D38+D42+D47</f>
        <v>0</v>
      </c>
      <c r="E48" s="41">
        <f t="shared" si="9"/>
        <v>70047648</v>
      </c>
      <c r="F48" s="42">
        <f t="shared" si="9"/>
        <v>70047648</v>
      </c>
      <c r="G48" s="42">
        <f t="shared" si="9"/>
        <v>3740326</v>
      </c>
      <c r="H48" s="42">
        <f t="shared" si="9"/>
        <v>5369093</v>
      </c>
      <c r="I48" s="42">
        <f t="shared" si="9"/>
        <v>4823374</v>
      </c>
      <c r="J48" s="42">
        <f t="shared" si="9"/>
        <v>13932793</v>
      </c>
      <c r="K48" s="42">
        <f t="shared" si="9"/>
        <v>4845553</v>
      </c>
      <c r="L48" s="42">
        <f t="shared" si="9"/>
        <v>6765394</v>
      </c>
      <c r="M48" s="42">
        <f t="shared" si="9"/>
        <v>4598708</v>
      </c>
      <c r="N48" s="42">
        <f t="shared" si="9"/>
        <v>16209655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30142448</v>
      </c>
      <c r="X48" s="42">
        <f t="shared" si="9"/>
        <v>35024004</v>
      </c>
      <c r="Y48" s="42">
        <f t="shared" si="9"/>
        <v>-4881556</v>
      </c>
      <c r="Z48" s="43">
        <f>+IF(X48&lt;&gt;0,+(Y48/X48)*100,0)</f>
        <v>-13.937743954117868</v>
      </c>
      <c r="AA48" s="40">
        <f>+AA28+AA32+AA38+AA42+AA47</f>
        <v>70047648</v>
      </c>
    </row>
    <row r="49" spans="1:27" ht="13.5">
      <c r="A49" s="14" t="s">
        <v>58</v>
      </c>
      <c r="B49" s="15"/>
      <c r="C49" s="44">
        <f aca="true" t="shared" si="10" ref="C49:Y49">+C25-C48</f>
        <v>3211617</v>
      </c>
      <c r="D49" s="44">
        <f>+D25-D48</f>
        <v>0</v>
      </c>
      <c r="E49" s="45">
        <f t="shared" si="10"/>
        <v>-3615397</v>
      </c>
      <c r="F49" s="46">
        <f t="shared" si="10"/>
        <v>-3615397</v>
      </c>
      <c r="G49" s="46">
        <f t="shared" si="10"/>
        <v>16017263</v>
      </c>
      <c r="H49" s="46">
        <f t="shared" si="10"/>
        <v>-4691382</v>
      </c>
      <c r="I49" s="46">
        <f t="shared" si="10"/>
        <v>-4681122</v>
      </c>
      <c r="J49" s="46">
        <f t="shared" si="10"/>
        <v>6644759</v>
      </c>
      <c r="K49" s="46">
        <f t="shared" si="10"/>
        <v>-4408137</v>
      </c>
      <c r="L49" s="46">
        <f t="shared" si="10"/>
        <v>-4891293</v>
      </c>
      <c r="M49" s="46">
        <f t="shared" si="10"/>
        <v>11184179</v>
      </c>
      <c r="N49" s="46">
        <f t="shared" si="10"/>
        <v>1884749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8529508</v>
      </c>
      <c r="X49" s="46">
        <f>IF(F25=F48,0,X25-X48)</f>
        <v>8162801</v>
      </c>
      <c r="Y49" s="46">
        <f t="shared" si="10"/>
        <v>366707</v>
      </c>
      <c r="Z49" s="47">
        <f>+IF(X49&lt;&gt;0,+(Y49/X49)*100,0)</f>
        <v>4.4924162674062496</v>
      </c>
      <c r="AA49" s="44">
        <f>+AA25-AA48</f>
        <v>-3615397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45625085</v>
      </c>
      <c r="D5" s="19">
        <f>SUM(D6:D8)</f>
        <v>0</v>
      </c>
      <c r="E5" s="20">
        <f t="shared" si="0"/>
        <v>48056231</v>
      </c>
      <c r="F5" s="21">
        <f t="shared" si="0"/>
        <v>48056231</v>
      </c>
      <c r="G5" s="21">
        <f t="shared" si="0"/>
        <v>7907195</v>
      </c>
      <c r="H5" s="21">
        <f t="shared" si="0"/>
        <v>2322911</v>
      </c>
      <c r="I5" s="21">
        <f t="shared" si="0"/>
        <v>424790</v>
      </c>
      <c r="J5" s="21">
        <f t="shared" si="0"/>
        <v>10654896</v>
      </c>
      <c r="K5" s="21">
        <f t="shared" si="0"/>
        <v>31395034</v>
      </c>
      <c r="L5" s="21">
        <f t="shared" si="0"/>
        <v>1561913</v>
      </c>
      <c r="M5" s="21">
        <f t="shared" si="0"/>
        <v>999898</v>
      </c>
      <c r="N5" s="21">
        <f t="shared" si="0"/>
        <v>33956845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44611741</v>
      </c>
      <c r="X5" s="21">
        <f t="shared" si="0"/>
        <v>14289330</v>
      </c>
      <c r="Y5" s="21">
        <f t="shared" si="0"/>
        <v>30322411</v>
      </c>
      <c r="Z5" s="4">
        <f>+IF(X5&lt;&gt;0,+(Y5/X5)*100,0)</f>
        <v>212.20316837808352</v>
      </c>
      <c r="AA5" s="19">
        <f>SUM(AA6:AA8)</f>
        <v>48056231</v>
      </c>
    </row>
    <row r="6" spans="1:27" ht="13.5">
      <c r="A6" s="5" t="s">
        <v>33</v>
      </c>
      <c r="B6" s="3"/>
      <c r="C6" s="22">
        <v>181950</v>
      </c>
      <c r="D6" s="22"/>
      <c r="E6" s="23">
        <v>4745</v>
      </c>
      <c r="F6" s="24">
        <v>4745</v>
      </c>
      <c r="G6" s="24">
        <v>2589</v>
      </c>
      <c r="H6" s="24">
        <v>2596</v>
      </c>
      <c r="I6" s="24"/>
      <c r="J6" s="24">
        <v>5185</v>
      </c>
      <c r="K6" s="24"/>
      <c r="L6" s="24"/>
      <c r="M6" s="24">
        <v>-56059</v>
      </c>
      <c r="N6" s="24">
        <v>-56059</v>
      </c>
      <c r="O6" s="24"/>
      <c r="P6" s="24"/>
      <c r="Q6" s="24"/>
      <c r="R6" s="24"/>
      <c r="S6" s="24"/>
      <c r="T6" s="24"/>
      <c r="U6" s="24"/>
      <c r="V6" s="24"/>
      <c r="W6" s="24">
        <v>-50874</v>
      </c>
      <c r="X6" s="24">
        <v>2370</v>
      </c>
      <c r="Y6" s="24">
        <v>-53244</v>
      </c>
      <c r="Z6" s="6">
        <v>-2246.58</v>
      </c>
      <c r="AA6" s="22">
        <v>4745</v>
      </c>
    </row>
    <row r="7" spans="1:27" ht="13.5">
      <c r="A7" s="5" t="s">
        <v>34</v>
      </c>
      <c r="B7" s="3"/>
      <c r="C7" s="25">
        <v>44730801</v>
      </c>
      <c r="D7" s="25"/>
      <c r="E7" s="26">
        <v>48015921</v>
      </c>
      <c r="F7" s="27">
        <v>48015921</v>
      </c>
      <c r="G7" s="27">
        <v>7772719</v>
      </c>
      <c r="H7" s="27">
        <v>2315598</v>
      </c>
      <c r="I7" s="27">
        <v>424630</v>
      </c>
      <c r="J7" s="27">
        <v>10512947</v>
      </c>
      <c r="K7" s="27">
        <v>31393277</v>
      </c>
      <c r="L7" s="27">
        <v>1559839</v>
      </c>
      <c r="M7" s="27">
        <v>1054080</v>
      </c>
      <c r="N7" s="27">
        <v>34007196</v>
      </c>
      <c r="O7" s="27"/>
      <c r="P7" s="27"/>
      <c r="Q7" s="27"/>
      <c r="R7" s="27"/>
      <c r="S7" s="27"/>
      <c r="T7" s="27"/>
      <c r="U7" s="27"/>
      <c r="V7" s="27"/>
      <c r="W7" s="27">
        <v>44520143</v>
      </c>
      <c r="X7" s="27">
        <v>14286960</v>
      </c>
      <c r="Y7" s="27">
        <v>30233183</v>
      </c>
      <c r="Z7" s="7">
        <v>211.61</v>
      </c>
      <c r="AA7" s="25">
        <v>48015921</v>
      </c>
    </row>
    <row r="8" spans="1:27" ht="13.5">
      <c r="A8" s="5" t="s">
        <v>35</v>
      </c>
      <c r="B8" s="3"/>
      <c r="C8" s="22">
        <v>712334</v>
      </c>
      <c r="D8" s="22"/>
      <c r="E8" s="23">
        <v>35565</v>
      </c>
      <c r="F8" s="24">
        <v>35565</v>
      </c>
      <c r="G8" s="24">
        <v>131887</v>
      </c>
      <c r="H8" s="24">
        <v>4717</v>
      </c>
      <c r="I8" s="24">
        <v>160</v>
      </c>
      <c r="J8" s="24">
        <v>136764</v>
      </c>
      <c r="K8" s="24">
        <v>1757</v>
      </c>
      <c r="L8" s="24">
        <v>2074</v>
      </c>
      <c r="M8" s="24">
        <v>1877</v>
      </c>
      <c r="N8" s="24">
        <v>5708</v>
      </c>
      <c r="O8" s="24"/>
      <c r="P8" s="24"/>
      <c r="Q8" s="24"/>
      <c r="R8" s="24"/>
      <c r="S8" s="24"/>
      <c r="T8" s="24"/>
      <c r="U8" s="24"/>
      <c r="V8" s="24"/>
      <c r="W8" s="24">
        <v>142472</v>
      </c>
      <c r="X8" s="24"/>
      <c r="Y8" s="24">
        <v>142472</v>
      </c>
      <c r="Z8" s="6">
        <v>0</v>
      </c>
      <c r="AA8" s="22">
        <v>35565</v>
      </c>
    </row>
    <row r="9" spans="1:27" ht="13.5">
      <c r="A9" s="2" t="s">
        <v>36</v>
      </c>
      <c r="B9" s="3"/>
      <c r="C9" s="19">
        <f aca="true" t="shared" si="1" ref="C9:Y9">SUM(C10:C14)</f>
        <v>1124111</v>
      </c>
      <c r="D9" s="19">
        <f>SUM(D10:D14)</f>
        <v>0</v>
      </c>
      <c r="E9" s="20">
        <f t="shared" si="1"/>
        <v>691738</v>
      </c>
      <c r="F9" s="21">
        <f t="shared" si="1"/>
        <v>691738</v>
      </c>
      <c r="G9" s="21">
        <f t="shared" si="1"/>
        <v>19346</v>
      </c>
      <c r="H9" s="21">
        <f t="shared" si="1"/>
        <v>22872</v>
      </c>
      <c r="I9" s="21">
        <f t="shared" si="1"/>
        <v>18083</v>
      </c>
      <c r="J9" s="21">
        <f t="shared" si="1"/>
        <v>60301</v>
      </c>
      <c r="K9" s="21">
        <f t="shared" si="1"/>
        <v>19804</v>
      </c>
      <c r="L9" s="21">
        <f t="shared" si="1"/>
        <v>366827</v>
      </c>
      <c r="M9" s="21">
        <f t="shared" si="1"/>
        <v>69278</v>
      </c>
      <c r="N9" s="21">
        <f t="shared" si="1"/>
        <v>455909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516210</v>
      </c>
      <c r="X9" s="21">
        <f t="shared" si="1"/>
        <v>444720</v>
      </c>
      <c r="Y9" s="21">
        <f t="shared" si="1"/>
        <v>71490</v>
      </c>
      <c r="Z9" s="4">
        <f>+IF(X9&lt;&gt;0,+(Y9/X9)*100,0)</f>
        <v>16.07528332433891</v>
      </c>
      <c r="AA9" s="19">
        <f>SUM(AA10:AA14)</f>
        <v>691738</v>
      </c>
    </row>
    <row r="10" spans="1:27" ht="13.5">
      <c r="A10" s="5" t="s">
        <v>37</v>
      </c>
      <c r="B10" s="3"/>
      <c r="C10" s="22">
        <v>1123509</v>
      </c>
      <c r="D10" s="22"/>
      <c r="E10" s="23">
        <v>678456</v>
      </c>
      <c r="F10" s="24">
        <v>678456</v>
      </c>
      <c r="G10" s="24">
        <v>19346</v>
      </c>
      <c r="H10" s="24">
        <v>22872</v>
      </c>
      <c r="I10" s="24">
        <v>18083</v>
      </c>
      <c r="J10" s="24">
        <v>60301</v>
      </c>
      <c r="K10" s="24">
        <v>19804</v>
      </c>
      <c r="L10" s="24">
        <v>366827</v>
      </c>
      <c r="M10" s="24">
        <v>69278</v>
      </c>
      <c r="N10" s="24">
        <v>455909</v>
      </c>
      <c r="O10" s="24"/>
      <c r="P10" s="24"/>
      <c r="Q10" s="24"/>
      <c r="R10" s="24"/>
      <c r="S10" s="24"/>
      <c r="T10" s="24"/>
      <c r="U10" s="24"/>
      <c r="V10" s="24"/>
      <c r="W10" s="24">
        <v>516210</v>
      </c>
      <c r="X10" s="24">
        <v>438078</v>
      </c>
      <c r="Y10" s="24">
        <v>78132</v>
      </c>
      <c r="Z10" s="6">
        <v>17.84</v>
      </c>
      <c r="AA10" s="22">
        <v>678456</v>
      </c>
    </row>
    <row r="11" spans="1:27" ht="13.5">
      <c r="A11" s="5" t="s">
        <v>38</v>
      </c>
      <c r="B11" s="3"/>
      <c r="C11" s="22"/>
      <c r="D11" s="22"/>
      <c r="E11" s="23">
        <v>13282</v>
      </c>
      <c r="F11" s="24">
        <v>13282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6642</v>
      </c>
      <c r="Y11" s="24">
        <v>-6642</v>
      </c>
      <c r="Z11" s="6">
        <v>-100</v>
      </c>
      <c r="AA11" s="22">
        <v>13282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602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43314057</v>
      </c>
      <c r="D15" s="19">
        <f>SUM(D16:D18)</f>
        <v>0</v>
      </c>
      <c r="E15" s="20">
        <f t="shared" si="2"/>
        <v>44445232</v>
      </c>
      <c r="F15" s="21">
        <f t="shared" si="2"/>
        <v>44445232</v>
      </c>
      <c r="G15" s="21">
        <f t="shared" si="2"/>
        <v>17778</v>
      </c>
      <c r="H15" s="21">
        <f t="shared" si="2"/>
        <v>38615</v>
      </c>
      <c r="I15" s="21">
        <f t="shared" si="2"/>
        <v>4867</v>
      </c>
      <c r="J15" s="21">
        <f t="shared" si="2"/>
        <v>61260</v>
      </c>
      <c r="K15" s="21">
        <f t="shared" si="2"/>
        <v>34915</v>
      </c>
      <c r="L15" s="21">
        <f t="shared" si="2"/>
        <v>444962</v>
      </c>
      <c r="M15" s="21">
        <f t="shared" si="2"/>
        <v>70951</v>
      </c>
      <c r="N15" s="21">
        <f t="shared" si="2"/>
        <v>550828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612088</v>
      </c>
      <c r="X15" s="21">
        <f t="shared" si="2"/>
        <v>22461672</v>
      </c>
      <c r="Y15" s="21">
        <f t="shared" si="2"/>
        <v>-21849584</v>
      </c>
      <c r="Z15" s="4">
        <f>+IF(X15&lt;&gt;0,+(Y15/X15)*100,0)</f>
        <v>-97.27496688581331</v>
      </c>
      <c r="AA15" s="19">
        <f>SUM(AA16:AA18)</f>
        <v>44445232</v>
      </c>
    </row>
    <row r="16" spans="1:27" ht="13.5">
      <c r="A16" s="5" t="s">
        <v>43</v>
      </c>
      <c r="B16" s="3"/>
      <c r="C16" s="22">
        <v>10684722</v>
      </c>
      <c r="D16" s="22"/>
      <c r="E16" s="23">
        <v>102051</v>
      </c>
      <c r="F16" s="24">
        <v>102051</v>
      </c>
      <c r="G16" s="24">
        <v>4004</v>
      </c>
      <c r="H16" s="24">
        <v>486</v>
      </c>
      <c r="I16" s="24">
        <v>347</v>
      </c>
      <c r="J16" s="24">
        <v>4837</v>
      </c>
      <c r="K16" s="24">
        <v>4439</v>
      </c>
      <c r="L16" s="24">
        <v>411284</v>
      </c>
      <c r="M16" s="24">
        <v>56383</v>
      </c>
      <c r="N16" s="24">
        <v>472106</v>
      </c>
      <c r="O16" s="24"/>
      <c r="P16" s="24"/>
      <c r="Q16" s="24"/>
      <c r="R16" s="24"/>
      <c r="S16" s="24"/>
      <c r="T16" s="24"/>
      <c r="U16" s="24"/>
      <c r="V16" s="24"/>
      <c r="W16" s="24">
        <v>476943</v>
      </c>
      <c r="X16" s="24">
        <v>580782</v>
      </c>
      <c r="Y16" s="24">
        <v>-103839</v>
      </c>
      <c r="Z16" s="6">
        <v>-17.88</v>
      </c>
      <c r="AA16" s="22">
        <v>102051</v>
      </c>
    </row>
    <row r="17" spans="1:27" ht="13.5">
      <c r="A17" s="5" t="s">
        <v>44</v>
      </c>
      <c r="B17" s="3"/>
      <c r="C17" s="22">
        <v>32629335</v>
      </c>
      <c r="D17" s="22"/>
      <c r="E17" s="23">
        <v>44343181</v>
      </c>
      <c r="F17" s="24">
        <v>44343181</v>
      </c>
      <c r="G17" s="24">
        <v>13774</v>
      </c>
      <c r="H17" s="24">
        <v>38129</v>
      </c>
      <c r="I17" s="24">
        <v>4520</v>
      </c>
      <c r="J17" s="24">
        <v>56423</v>
      </c>
      <c r="K17" s="24">
        <v>30476</v>
      </c>
      <c r="L17" s="24">
        <v>33678</v>
      </c>
      <c r="M17" s="24">
        <v>14568</v>
      </c>
      <c r="N17" s="24">
        <v>78722</v>
      </c>
      <c r="O17" s="24"/>
      <c r="P17" s="24"/>
      <c r="Q17" s="24"/>
      <c r="R17" s="24"/>
      <c r="S17" s="24"/>
      <c r="T17" s="24"/>
      <c r="U17" s="24"/>
      <c r="V17" s="24"/>
      <c r="W17" s="24">
        <v>135145</v>
      </c>
      <c r="X17" s="24">
        <v>21880890</v>
      </c>
      <c r="Y17" s="24">
        <v>-21745745</v>
      </c>
      <c r="Z17" s="6">
        <v>-99.38</v>
      </c>
      <c r="AA17" s="22">
        <v>44343181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21325273</v>
      </c>
      <c r="D19" s="19">
        <f>SUM(D20:D23)</f>
        <v>0</v>
      </c>
      <c r="E19" s="20">
        <f t="shared" si="3"/>
        <v>31068936</v>
      </c>
      <c r="F19" s="21">
        <f t="shared" si="3"/>
        <v>31068936</v>
      </c>
      <c r="G19" s="21">
        <f t="shared" si="3"/>
        <v>2496925</v>
      </c>
      <c r="H19" s="21">
        <f t="shared" si="3"/>
        <v>1922956</v>
      </c>
      <c r="I19" s="21">
        <f t="shared" si="3"/>
        <v>1946541</v>
      </c>
      <c r="J19" s="21">
        <f t="shared" si="3"/>
        <v>6366422</v>
      </c>
      <c r="K19" s="21">
        <f t="shared" si="3"/>
        <v>1682277</v>
      </c>
      <c r="L19" s="21">
        <f t="shared" si="3"/>
        <v>3868771</v>
      </c>
      <c r="M19" s="21">
        <f t="shared" si="3"/>
        <v>1460907</v>
      </c>
      <c r="N19" s="21">
        <f t="shared" si="3"/>
        <v>7011955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13378377</v>
      </c>
      <c r="X19" s="21">
        <f t="shared" si="3"/>
        <v>9714630</v>
      </c>
      <c r="Y19" s="21">
        <f t="shared" si="3"/>
        <v>3663747</v>
      </c>
      <c r="Z19" s="4">
        <f>+IF(X19&lt;&gt;0,+(Y19/X19)*100,0)</f>
        <v>37.71370602894809</v>
      </c>
      <c r="AA19" s="19">
        <f>SUM(AA20:AA23)</f>
        <v>31068936</v>
      </c>
    </row>
    <row r="20" spans="1:27" ht="13.5">
      <c r="A20" s="5" t="s">
        <v>47</v>
      </c>
      <c r="B20" s="3"/>
      <c r="C20" s="22">
        <v>9975608</v>
      </c>
      <c r="D20" s="22"/>
      <c r="E20" s="23">
        <v>12742886</v>
      </c>
      <c r="F20" s="24">
        <v>12742886</v>
      </c>
      <c r="G20" s="24">
        <v>1396575</v>
      </c>
      <c r="H20" s="24">
        <v>901061</v>
      </c>
      <c r="I20" s="24">
        <v>1009515</v>
      </c>
      <c r="J20" s="24">
        <v>3307151</v>
      </c>
      <c r="K20" s="24">
        <v>904988</v>
      </c>
      <c r="L20" s="24">
        <v>2600535</v>
      </c>
      <c r="M20" s="24">
        <v>312508</v>
      </c>
      <c r="N20" s="24">
        <v>3818031</v>
      </c>
      <c r="O20" s="24"/>
      <c r="P20" s="24"/>
      <c r="Q20" s="24"/>
      <c r="R20" s="24"/>
      <c r="S20" s="24"/>
      <c r="T20" s="24"/>
      <c r="U20" s="24"/>
      <c r="V20" s="24"/>
      <c r="W20" s="24">
        <v>7125182</v>
      </c>
      <c r="X20" s="24">
        <v>552270</v>
      </c>
      <c r="Y20" s="24">
        <v>6572912</v>
      </c>
      <c r="Z20" s="6">
        <v>1190.16</v>
      </c>
      <c r="AA20" s="22">
        <v>12742886</v>
      </c>
    </row>
    <row r="21" spans="1:27" ht="13.5">
      <c r="A21" s="5" t="s">
        <v>48</v>
      </c>
      <c r="B21" s="3"/>
      <c r="C21" s="22">
        <v>5740649</v>
      </c>
      <c r="D21" s="22"/>
      <c r="E21" s="23">
        <v>10331474</v>
      </c>
      <c r="F21" s="24">
        <v>10331474</v>
      </c>
      <c r="G21" s="24">
        <v>514578</v>
      </c>
      <c r="H21" s="24">
        <v>432856</v>
      </c>
      <c r="I21" s="24">
        <v>437593</v>
      </c>
      <c r="J21" s="24">
        <v>1385027</v>
      </c>
      <c r="K21" s="24">
        <v>278089</v>
      </c>
      <c r="L21" s="24">
        <v>743935</v>
      </c>
      <c r="M21" s="24">
        <v>689966</v>
      </c>
      <c r="N21" s="24">
        <v>1711990</v>
      </c>
      <c r="O21" s="24"/>
      <c r="P21" s="24"/>
      <c r="Q21" s="24"/>
      <c r="R21" s="24"/>
      <c r="S21" s="24"/>
      <c r="T21" s="24"/>
      <c r="U21" s="24"/>
      <c r="V21" s="24"/>
      <c r="W21" s="24">
        <v>3097017</v>
      </c>
      <c r="X21" s="24">
        <v>5165070</v>
      </c>
      <c r="Y21" s="24">
        <v>-2068053</v>
      </c>
      <c r="Z21" s="6">
        <v>-40.04</v>
      </c>
      <c r="AA21" s="22">
        <v>10331474</v>
      </c>
    </row>
    <row r="22" spans="1:27" ht="13.5">
      <c r="A22" s="5" t="s">
        <v>49</v>
      </c>
      <c r="B22" s="3"/>
      <c r="C22" s="25">
        <v>2599442</v>
      </c>
      <c r="D22" s="25"/>
      <c r="E22" s="26">
        <v>3800471</v>
      </c>
      <c r="F22" s="27">
        <v>3800471</v>
      </c>
      <c r="G22" s="27">
        <v>295608</v>
      </c>
      <c r="H22" s="27">
        <v>297751</v>
      </c>
      <c r="I22" s="27">
        <v>254231</v>
      </c>
      <c r="J22" s="27">
        <v>847590</v>
      </c>
      <c r="K22" s="27">
        <v>260170</v>
      </c>
      <c r="L22" s="27">
        <v>301996</v>
      </c>
      <c r="M22" s="27">
        <v>233598</v>
      </c>
      <c r="N22" s="27">
        <v>795764</v>
      </c>
      <c r="O22" s="27"/>
      <c r="P22" s="27"/>
      <c r="Q22" s="27"/>
      <c r="R22" s="27"/>
      <c r="S22" s="27"/>
      <c r="T22" s="27"/>
      <c r="U22" s="27"/>
      <c r="V22" s="27"/>
      <c r="W22" s="27">
        <v>1643354</v>
      </c>
      <c r="X22" s="27">
        <v>1900236</v>
      </c>
      <c r="Y22" s="27">
        <v>-256882</v>
      </c>
      <c r="Z22" s="7">
        <v>-13.52</v>
      </c>
      <c r="AA22" s="25">
        <v>3800471</v>
      </c>
    </row>
    <row r="23" spans="1:27" ht="13.5">
      <c r="A23" s="5" t="s">
        <v>50</v>
      </c>
      <c r="B23" s="3"/>
      <c r="C23" s="22">
        <v>3009574</v>
      </c>
      <c r="D23" s="22"/>
      <c r="E23" s="23">
        <v>4194105</v>
      </c>
      <c r="F23" s="24">
        <v>4194105</v>
      </c>
      <c r="G23" s="24">
        <v>290164</v>
      </c>
      <c r="H23" s="24">
        <v>291288</v>
      </c>
      <c r="I23" s="24">
        <v>245202</v>
      </c>
      <c r="J23" s="24">
        <v>826654</v>
      </c>
      <c r="K23" s="24">
        <v>239030</v>
      </c>
      <c r="L23" s="24">
        <v>222305</v>
      </c>
      <c r="M23" s="24">
        <v>224835</v>
      </c>
      <c r="N23" s="24">
        <v>686170</v>
      </c>
      <c r="O23" s="24"/>
      <c r="P23" s="24"/>
      <c r="Q23" s="24"/>
      <c r="R23" s="24"/>
      <c r="S23" s="24"/>
      <c r="T23" s="24"/>
      <c r="U23" s="24"/>
      <c r="V23" s="24"/>
      <c r="W23" s="24">
        <v>1512824</v>
      </c>
      <c r="X23" s="24">
        <v>2097054</v>
      </c>
      <c r="Y23" s="24">
        <v>-584230</v>
      </c>
      <c r="Z23" s="6">
        <v>-27.86</v>
      </c>
      <c r="AA23" s="22">
        <v>4194105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111388526</v>
      </c>
      <c r="D25" s="40">
        <f>+D5+D9+D15+D19+D24</f>
        <v>0</v>
      </c>
      <c r="E25" s="41">
        <f t="shared" si="4"/>
        <v>124262137</v>
      </c>
      <c r="F25" s="42">
        <f t="shared" si="4"/>
        <v>124262137</v>
      </c>
      <c r="G25" s="42">
        <f t="shared" si="4"/>
        <v>10441244</v>
      </c>
      <c r="H25" s="42">
        <f t="shared" si="4"/>
        <v>4307354</v>
      </c>
      <c r="I25" s="42">
        <f t="shared" si="4"/>
        <v>2394281</v>
      </c>
      <c r="J25" s="42">
        <f t="shared" si="4"/>
        <v>17142879</v>
      </c>
      <c r="K25" s="42">
        <f t="shared" si="4"/>
        <v>33132030</v>
      </c>
      <c r="L25" s="42">
        <f t="shared" si="4"/>
        <v>6242473</v>
      </c>
      <c r="M25" s="42">
        <f t="shared" si="4"/>
        <v>2601034</v>
      </c>
      <c r="N25" s="42">
        <f t="shared" si="4"/>
        <v>41975537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59118416</v>
      </c>
      <c r="X25" s="42">
        <f t="shared" si="4"/>
        <v>46910352</v>
      </c>
      <c r="Y25" s="42">
        <f t="shared" si="4"/>
        <v>12208064</v>
      </c>
      <c r="Z25" s="43">
        <f>+IF(X25&lt;&gt;0,+(Y25/X25)*100,0)</f>
        <v>26.024243007172487</v>
      </c>
      <c r="AA25" s="40">
        <f>+AA5+AA9+AA15+AA19+AA24</f>
        <v>124262137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58022656</v>
      </c>
      <c r="D28" s="19">
        <f>SUM(D29:D31)</f>
        <v>0</v>
      </c>
      <c r="E28" s="20">
        <f t="shared" si="5"/>
        <v>61179954</v>
      </c>
      <c r="F28" s="21">
        <f t="shared" si="5"/>
        <v>61179954</v>
      </c>
      <c r="G28" s="21">
        <f t="shared" si="5"/>
        <v>2136450</v>
      </c>
      <c r="H28" s="21">
        <f t="shared" si="5"/>
        <v>1458844</v>
      </c>
      <c r="I28" s="21">
        <f t="shared" si="5"/>
        <v>3108499</v>
      </c>
      <c r="J28" s="21">
        <f t="shared" si="5"/>
        <v>6703793</v>
      </c>
      <c r="K28" s="21">
        <f t="shared" si="5"/>
        <v>1943116</v>
      </c>
      <c r="L28" s="21">
        <f t="shared" si="5"/>
        <v>4275627</v>
      </c>
      <c r="M28" s="21">
        <f t="shared" si="5"/>
        <v>2283453</v>
      </c>
      <c r="N28" s="21">
        <f t="shared" si="5"/>
        <v>8502196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15205989</v>
      </c>
      <c r="X28" s="21">
        <f t="shared" si="5"/>
        <v>9562506</v>
      </c>
      <c r="Y28" s="21">
        <f t="shared" si="5"/>
        <v>5643483</v>
      </c>
      <c r="Z28" s="4">
        <f>+IF(X28&lt;&gt;0,+(Y28/X28)*100,0)</f>
        <v>59.01677865613888</v>
      </c>
      <c r="AA28" s="19">
        <f>SUM(AA29:AA31)</f>
        <v>61179954</v>
      </c>
    </row>
    <row r="29" spans="1:27" ht="13.5">
      <c r="A29" s="5" t="s">
        <v>33</v>
      </c>
      <c r="B29" s="3"/>
      <c r="C29" s="22">
        <v>8658528</v>
      </c>
      <c r="D29" s="22"/>
      <c r="E29" s="23">
        <v>4858142</v>
      </c>
      <c r="F29" s="24">
        <v>4858142</v>
      </c>
      <c r="G29" s="24">
        <v>411405</v>
      </c>
      <c r="H29" s="24">
        <v>478640</v>
      </c>
      <c r="I29" s="24">
        <v>399068</v>
      </c>
      <c r="J29" s="24">
        <v>1289113</v>
      </c>
      <c r="K29" s="24">
        <v>449868</v>
      </c>
      <c r="L29" s="24">
        <v>628264</v>
      </c>
      <c r="M29" s="24">
        <v>415665</v>
      </c>
      <c r="N29" s="24">
        <v>1493797</v>
      </c>
      <c r="O29" s="24"/>
      <c r="P29" s="24"/>
      <c r="Q29" s="24"/>
      <c r="R29" s="24"/>
      <c r="S29" s="24"/>
      <c r="T29" s="24"/>
      <c r="U29" s="24"/>
      <c r="V29" s="24"/>
      <c r="W29" s="24">
        <v>2782910</v>
      </c>
      <c r="X29" s="24">
        <v>2233122</v>
      </c>
      <c r="Y29" s="24">
        <v>549788</v>
      </c>
      <c r="Z29" s="6">
        <v>24.62</v>
      </c>
      <c r="AA29" s="22">
        <v>4858142</v>
      </c>
    </row>
    <row r="30" spans="1:27" ht="13.5">
      <c r="A30" s="5" t="s">
        <v>34</v>
      </c>
      <c r="B30" s="3"/>
      <c r="C30" s="25">
        <v>43768088</v>
      </c>
      <c r="D30" s="25"/>
      <c r="E30" s="26">
        <v>46922699</v>
      </c>
      <c r="F30" s="27">
        <v>46922699</v>
      </c>
      <c r="G30" s="27">
        <v>1459814</v>
      </c>
      <c r="H30" s="27">
        <v>711424</v>
      </c>
      <c r="I30" s="27">
        <v>2306937</v>
      </c>
      <c r="J30" s="27">
        <v>4478175</v>
      </c>
      <c r="K30" s="27">
        <v>1097323</v>
      </c>
      <c r="L30" s="27">
        <v>3406824</v>
      </c>
      <c r="M30" s="27">
        <v>1655066</v>
      </c>
      <c r="N30" s="27">
        <v>6159213</v>
      </c>
      <c r="O30" s="27"/>
      <c r="P30" s="27"/>
      <c r="Q30" s="27"/>
      <c r="R30" s="27"/>
      <c r="S30" s="27"/>
      <c r="T30" s="27"/>
      <c r="U30" s="27"/>
      <c r="V30" s="27"/>
      <c r="W30" s="27">
        <v>10637388</v>
      </c>
      <c r="X30" s="27">
        <v>7329384</v>
      </c>
      <c r="Y30" s="27">
        <v>3308004</v>
      </c>
      <c r="Z30" s="7">
        <v>45.13</v>
      </c>
      <c r="AA30" s="25">
        <v>46922699</v>
      </c>
    </row>
    <row r="31" spans="1:27" ht="13.5">
      <c r="A31" s="5" t="s">
        <v>35</v>
      </c>
      <c r="B31" s="3"/>
      <c r="C31" s="22">
        <v>5596040</v>
      </c>
      <c r="D31" s="22"/>
      <c r="E31" s="23">
        <v>9399113</v>
      </c>
      <c r="F31" s="24">
        <v>9399113</v>
      </c>
      <c r="G31" s="24">
        <v>265231</v>
      </c>
      <c r="H31" s="24">
        <v>268780</v>
      </c>
      <c r="I31" s="24">
        <v>402494</v>
      </c>
      <c r="J31" s="24">
        <v>936505</v>
      </c>
      <c r="K31" s="24">
        <v>395925</v>
      </c>
      <c r="L31" s="24">
        <v>240539</v>
      </c>
      <c r="M31" s="24">
        <v>212722</v>
      </c>
      <c r="N31" s="24">
        <v>849186</v>
      </c>
      <c r="O31" s="24"/>
      <c r="P31" s="24"/>
      <c r="Q31" s="24"/>
      <c r="R31" s="24"/>
      <c r="S31" s="24"/>
      <c r="T31" s="24"/>
      <c r="U31" s="24"/>
      <c r="V31" s="24"/>
      <c r="W31" s="24">
        <v>1785691</v>
      </c>
      <c r="X31" s="24"/>
      <c r="Y31" s="24">
        <v>1785691</v>
      </c>
      <c r="Z31" s="6">
        <v>0</v>
      </c>
      <c r="AA31" s="22">
        <v>9399113</v>
      </c>
    </row>
    <row r="32" spans="1:27" ht="13.5">
      <c r="A32" s="2" t="s">
        <v>36</v>
      </c>
      <c r="B32" s="3"/>
      <c r="C32" s="19">
        <f aca="true" t="shared" si="6" ref="C32:Y32">SUM(C33:C37)</f>
        <v>1756152</v>
      </c>
      <c r="D32" s="19">
        <f>SUM(D33:D37)</f>
        <v>0</v>
      </c>
      <c r="E32" s="20">
        <f t="shared" si="6"/>
        <v>2716082</v>
      </c>
      <c r="F32" s="21">
        <f t="shared" si="6"/>
        <v>2716082</v>
      </c>
      <c r="G32" s="21">
        <f t="shared" si="6"/>
        <v>162801</v>
      </c>
      <c r="H32" s="21">
        <f t="shared" si="6"/>
        <v>123000</v>
      </c>
      <c r="I32" s="21">
        <f t="shared" si="6"/>
        <v>175035</v>
      </c>
      <c r="J32" s="21">
        <f t="shared" si="6"/>
        <v>460836</v>
      </c>
      <c r="K32" s="21">
        <f t="shared" si="6"/>
        <v>122713</v>
      </c>
      <c r="L32" s="21">
        <f t="shared" si="6"/>
        <v>164053</v>
      </c>
      <c r="M32" s="21">
        <f t="shared" si="6"/>
        <v>145418</v>
      </c>
      <c r="N32" s="21">
        <f t="shared" si="6"/>
        <v>432184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893020</v>
      </c>
      <c r="X32" s="21">
        <f t="shared" si="6"/>
        <v>1957584</v>
      </c>
      <c r="Y32" s="21">
        <f t="shared" si="6"/>
        <v>-1064564</v>
      </c>
      <c r="Z32" s="4">
        <f>+IF(X32&lt;&gt;0,+(Y32/X32)*100,0)</f>
        <v>-54.38152334714628</v>
      </c>
      <c r="AA32" s="19">
        <f>SUM(AA33:AA37)</f>
        <v>2716082</v>
      </c>
    </row>
    <row r="33" spans="1:27" ht="13.5">
      <c r="A33" s="5" t="s">
        <v>37</v>
      </c>
      <c r="B33" s="3"/>
      <c r="C33" s="22">
        <v>1738202</v>
      </c>
      <c r="D33" s="22"/>
      <c r="E33" s="23">
        <v>2701863</v>
      </c>
      <c r="F33" s="24">
        <v>2701863</v>
      </c>
      <c r="G33" s="24">
        <v>160201</v>
      </c>
      <c r="H33" s="24">
        <v>123000</v>
      </c>
      <c r="I33" s="24">
        <v>175035</v>
      </c>
      <c r="J33" s="24">
        <v>458236</v>
      </c>
      <c r="K33" s="24">
        <v>125278</v>
      </c>
      <c r="L33" s="24">
        <v>164053</v>
      </c>
      <c r="M33" s="24">
        <v>145418</v>
      </c>
      <c r="N33" s="24">
        <v>434749</v>
      </c>
      <c r="O33" s="24"/>
      <c r="P33" s="24"/>
      <c r="Q33" s="24"/>
      <c r="R33" s="24"/>
      <c r="S33" s="24"/>
      <c r="T33" s="24"/>
      <c r="U33" s="24"/>
      <c r="V33" s="24"/>
      <c r="W33" s="24">
        <v>892985</v>
      </c>
      <c r="X33" s="24">
        <v>1950474</v>
      </c>
      <c r="Y33" s="24">
        <v>-1057489</v>
      </c>
      <c r="Z33" s="6">
        <v>-54.22</v>
      </c>
      <c r="AA33" s="22">
        <v>2701863</v>
      </c>
    </row>
    <row r="34" spans="1:27" ht="13.5">
      <c r="A34" s="5" t="s">
        <v>38</v>
      </c>
      <c r="B34" s="3"/>
      <c r="C34" s="22"/>
      <c r="D34" s="22"/>
      <c r="E34" s="23">
        <v>395</v>
      </c>
      <c r="F34" s="24">
        <v>395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198</v>
      </c>
      <c r="Y34" s="24">
        <v>-198</v>
      </c>
      <c r="Z34" s="6">
        <v>-100</v>
      </c>
      <c r="AA34" s="22">
        <v>395</v>
      </c>
    </row>
    <row r="35" spans="1:27" ht="13.5">
      <c r="A35" s="5" t="s">
        <v>39</v>
      </c>
      <c r="B35" s="3"/>
      <c r="C35" s="22">
        <v>9198</v>
      </c>
      <c r="D35" s="22"/>
      <c r="E35" s="23">
        <v>13824</v>
      </c>
      <c r="F35" s="24">
        <v>13824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6912</v>
      </c>
      <c r="Y35" s="24">
        <v>-6912</v>
      </c>
      <c r="Z35" s="6">
        <v>-100</v>
      </c>
      <c r="AA35" s="22">
        <v>13824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8752</v>
      </c>
      <c r="D37" s="25"/>
      <c r="E37" s="26"/>
      <c r="F37" s="27"/>
      <c r="G37" s="27">
        <v>2600</v>
      </c>
      <c r="H37" s="27"/>
      <c r="I37" s="27"/>
      <c r="J37" s="27">
        <v>2600</v>
      </c>
      <c r="K37" s="27">
        <v>-2565</v>
      </c>
      <c r="L37" s="27"/>
      <c r="M37" s="27"/>
      <c r="N37" s="27">
        <v>-2565</v>
      </c>
      <c r="O37" s="27"/>
      <c r="P37" s="27"/>
      <c r="Q37" s="27"/>
      <c r="R37" s="27"/>
      <c r="S37" s="27"/>
      <c r="T37" s="27"/>
      <c r="U37" s="27"/>
      <c r="V37" s="27"/>
      <c r="W37" s="27">
        <v>35</v>
      </c>
      <c r="X37" s="27"/>
      <c r="Y37" s="27">
        <v>35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15285604</v>
      </c>
      <c r="D38" s="19">
        <f>SUM(D39:D41)</f>
        <v>0</v>
      </c>
      <c r="E38" s="20">
        <f t="shared" si="7"/>
        <v>21481991</v>
      </c>
      <c r="F38" s="21">
        <f t="shared" si="7"/>
        <v>21481991</v>
      </c>
      <c r="G38" s="21">
        <f t="shared" si="7"/>
        <v>867345</v>
      </c>
      <c r="H38" s="21">
        <f t="shared" si="7"/>
        <v>838861</v>
      </c>
      <c r="I38" s="21">
        <f t="shared" si="7"/>
        <v>1032090</v>
      </c>
      <c r="J38" s="21">
        <f t="shared" si="7"/>
        <v>2738296</v>
      </c>
      <c r="K38" s="21">
        <f t="shared" si="7"/>
        <v>1105504</v>
      </c>
      <c r="L38" s="21">
        <f t="shared" si="7"/>
        <v>1202115</v>
      </c>
      <c r="M38" s="21">
        <f t="shared" si="7"/>
        <v>1001758</v>
      </c>
      <c r="N38" s="21">
        <f t="shared" si="7"/>
        <v>3309377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6047673</v>
      </c>
      <c r="X38" s="21">
        <f t="shared" si="7"/>
        <v>14078820</v>
      </c>
      <c r="Y38" s="21">
        <f t="shared" si="7"/>
        <v>-8031147</v>
      </c>
      <c r="Z38" s="4">
        <f>+IF(X38&lt;&gt;0,+(Y38/X38)*100,0)</f>
        <v>-57.04417699778816</v>
      </c>
      <c r="AA38" s="19">
        <f>SUM(AA39:AA41)</f>
        <v>21481991</v>
      </c>
    </row>
    <row r="39" spans="1:27" ht="13.5">
      <c r="A39" s="5" t="s">
        <v>43</v>
      </c>
      <c r="B39" s="3"/>
      <c r="C39" s="22">
        <v>8799199</v>
      </c>
      <c r="D39" s="22"/>
      <c r="E39" s="23">
        <v>19549879</v>
      </c>
      <c r="F39" s="24">
        <v>19549879</v>
      </c>
      <c r="G39" s="24">
        <v>508107</v>
      </c>
      <c r="H39" s="24">
        <v>487748</v>
      </c>
      <c r="I39" s="24">
        <v>584379</v>
      </c>
      <c r="J39" s="24">
        <v>1580234</v>
      </c>
      <c r="K39" s="24">
        <v>505601</v>
      </c>
      <c r="L39" s="24">
        <v>628030</v>
      </c>
      <c r="M39" s="24">
        <v>598270</v>
      </c>
      <c r="N39" s="24">
        <v>1731901</v>
      </c>
      <c r="O39" s="24"/>
      <c r="P39" s="24"/>
      <c r="Q39" s="24"/>
      <c r="R39" s="24"/>
      <c r="S39" s="24"/>
      <c r="T39" s="24"/>
      <c r="U39" s="24"/>
      <c r="V39" s="24"/>
      <c r="W39" s="24">
        <v>3312135</v>
      </c>
      <c r="X39" s="24">
        <v>10164222</v>
      </c>
      <c r="Y39" s="24">
        <v>-6852087</v>
      </c>
      <c r="Z39" s="6">
        <v>-67.41</v>
      </c>
      <c r="AA39" s="22">
        <v>19549879</v>
      </c>
    </row>
    <row r="40" spans="1:27" ht="13.5">
      <c r="A40" s="5" t="s">
        <v>44</v>
      </c>
      <c r="B40" s="3"/>
      <c r="C40" s="22">
        <v>6486405</v>
      </c>
      <c r="D40" s="22"/>
      <c r="E40" s="23">
        <v>1932112</v>
      </c>
      <c r="F40" s="24">
        <v>1932112</v>
      </c>
      <c r="G40" s="24">
        <v>359238</v>
      </c>
      <c r="H40" s="24">
        <v>351113</v>
      </c>
      <c r="I40" s="24">
        <v>447711</v>
      </c>
      <c r="J40" s="24">
        <v>1158062</v>
      </c>
      <c r="K40" s="24">
        <v>599903</v>
      </c>
      <c r="L40" s="24">
        <v>574085</v>
      </c>
      <c r="M40" s="24">
        <v>403488</v>
      </c>
      <c r="N40" s="24">
        <v>1577476</v>
      </c>
      <c r="O40" s="24"/>
      <c r="P40" s="24"/>
      <c r="Q40" s="24"/>
      <c r="R40" s="24"/>
      <c r="S40" s="24"/>
      <c r="T40" s="24"/>
      <c r="U40" s="24"/>
      <c r="V40" s="24"/>
      <c r="W40" s="24">
        <v>2735538</v>
      </c>
      <c r="X40" s="24">
        <v>3914598</v>
      </c>
      <c r="Y40" s="24">
        <v>-1179060</v>
      </c>
      <c r="Z40" s="6">
        <v>-30.12</v>
      </c>
      <c r="AA40" s="22">
        <v>1932112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61921197</v>
      </c>
      <c r="D42" s="19">
        <f>SUM(D43:D46)</f>
        <v>0</v>
      </c>
      <c r="E42" s="20">
        <f t="shared" si="8"/>
        <v>99158915</v>
      </c>
      <c r="F42" s="21">
        <f t="shared" si="8"/>
        <v>99158915</v>
      </c>
      <c r="G42" s="21">
        <f t="shared" si="8"/>
        <v>2913610</v>
      </c>
      <c r="H42" s="21">
        <f t="shared" si="8"/>
        <v>892200</v>
      </c>
      <c r="I42" s="21">
        <f t="shared" si="8"/>
        <v>6983914</v>
      </c>
      <c r="J42" s="21">
        <f t="shared" si="8"/>
        <v>10789724</v>
      </c>
      <c r="K42" s="21">
        <f t="shared" si="8"/>
        <v>6825842</v>
      </c>
      <c r="L42" s="21">
        <f t="shared" si="8"/>
        <v>3701959</v>
      </c>
      <c r="M42" s="21">
        <f t="shared" si="8"/>
        <v>2603257</v>
      </c>
      <c r="N42" s="21">
        <f t="shared" si="8"/>
        <v>13131058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23920782</v>
      </c>
      <c r="X42" s="21">
        <f t="shared" si="8"/>
        <v>46248738</v>
      </c>
      <c r="Y42" s="21">
        <f t="shared" si="8"/>
        <v>-22327956</v>
      </c>
      <c r="Z42" s="4">
        <f>+IF(X42&lt;&gt;0,+(Y42/X42)*100,0)</f>
        <v>-48.277978958042056</v>
      </c>
      <c r="AA42" s="19">
        <f>SUM(AA43:AA46)</f>
        <v>99158915</v>
      </c>
    </row>
    <row r="43" spans="1:27" ht="13.5">
      <c r="A43" s="5" t="s">
        <v>47</v>
      </c>
      <c r="B43" s="3"/>
      <c r="C43" s="22">
        <v>47055372</v>
      </c>
      <c r="D43" s="22"/>
      <c r="E43" s="23">
        <v>61974451</v>
      </c>
      <c r="F43" s="24">
        <v>61974451</v>
      </c>
      <c r="G43" s="24">
        <v>2146154</v>
      </c>
      <c r="H43" s="24">
        <v>76538</v>
      </c>
      <c r="I43" s="24">
        <v>5883055</v>
      </c>
      <c r="J43" s="24">
        <v>8105747</v>
      </c>
      <c r="K43" s="24">
        <v>5846991</v>
      </c>
      <c r="L43" s="24">
        <v>2759110</v>
      </c>
      <c r="M43" s="24">
        <v>1904903</v>
      </c>
      <c r="N43" s="24">
        <v>10511004</v>
      </c>
      <c r="O43" s="24"/>
      <c r="P43" s="24"/>
      <c r="Q43" s="24"/>
      <c r="R43" s="24"/>
      <c r="S43" s="24"/>
      <c r="T43" s="24"/>
      <c r="U43" s="24"/>
      <c r="V43" s="24"/>
      <c r="W43" s="24">
        <v>18616751</v>
      </c>
      <c r="X43" s="24">
        <v>29272002</v>
      </c>
      <c r="Y43" s="24">
        <v>-10655251</v>
      </c>
      <c r="Z43" s="6">
        <v>-36.4</v>
      </c>
      <c r="AA43" s="22">
        <v>61974451</v>
      </c>
    </row>
    <row r="44" spans="1:27" ht="13.5">
      <c r="A44" s="5" t="s">
        <v>48</v>
      </c>
      <c r="B44" s="3"/>
      <c r="C44" s="22">
        <v>3845962</v>
      </c>
      <c r="D44" s="22"/>
      <c r="E44" s="23">
        <v>8892796</v>
      </c>
      <c r="F44" s="24">
        <v>8892796</v>
      </c>
      <c r="G44" s="24">
        <v>250457</v>
      </c>
      <c r="H44" s="24">
        <v>245514</v>
      </c>
      <c r="I44" s="24">
        <v>447594</v>
      </c>
      <c r="J44" s="24">
        <v>943565</v>
      </c>
      <c r="K44" s="24">
        <v>365755</v>
      </c>
      <c r="L44" s="24">
        <v>410029</v>
      </c>
      <c r="M44" s="24">
        <v>224175</v>
      </c>
      <c r="N44" s="24">
        <v>999959</v>
      </c>
      <c r="O44" s="24"/>
      <c r="P44" s="24"/>
      <c r="Q44" s="24"/>
      <c r="R44" s="24"/>
      <c r="S44" s="24"/>
      <c r="T44" s="24"/>
      <c r="U44" s="24"/>
      <c r="V44" s="24"/>
      <c r="W44" s="24">
        <v>1943524</v>
      </c>
      <c r="X44" s="24">
        <v>8515554</v>
      </c>
      <c r="Y44" s="24">
        <v>-6572030</v>
      </c>
      <c r="Z44" s="6">
        <v>-77.18</v>
      </c>
      <c r="AA44" s="22">
        <v>8892796</v>
      </c>
    </row>
    <row r="45" spans="1:27" ht="13.5">
      <c r="A45" s="5" t="s">
        <v>49</v>
      </c>
      <c r="B45" s="3"/>
      <c r="C45" s="25">
        <v>5877980</v>
      </c>
      <c r="D45" s="25"/>
      <c r="E45" s="26">
        <v>13623448</v>
      </c>
      <c r="F45" s="27">
        <v>13623448</v>
      </c>
      <c r="G45" s="27">
        <v>293490</v>
      </c>
      <c r="H45" s="27">
        <v>356474</v>
      </c>
      <c r="I45" s="27">
        <v>347070</v>
      </c>
      <c r="J45" s="27">
        <v>997034</v>
      </c>
      <c r="K45" s="27">
        <v>314439</v>
      </c>
      <c r="L45" s="27">
        <v>309177</v>
      </c>
      <c r="M45" s="27">
        <v>272075</v>
      </c>
      <c r="N45" s="27">
        <v>895691</v>
      </c>
      <c r="O45" s="27"/>
      <c r="P45" s="27"/>
      <c r="Q45" s="27"/>
      <c r="R45" s="27"/>
      <c r="S45" s="27"/>
      <c r="T45" s="27"/>
      <c r="U45" s="27"/>
      <c r="V45" s="27"/>
      <c r="W45" s="27">
        <v>1892725</v>
      </c>
      <c r="X45" s="27">
        <v>3978726</v>
      </c>
      <c r="Y45" s="27">
        <v>-2086001</v>
      </c>
      <c r="Z45" s="7">
        <v>-52.43</v>
      </c>
      <c r="AA45" s="25">
        <v>13623448</v>
      </c>
    </row>
    <row r="46" spans="1:27" ht="13.5">
      <c r="A46" s="5" t="s">
        <v>50</v>
      </c>
      <c r="B46" s="3"/>
      <c r="C46" s="22">
        <v>5141883</v>
      </c>
      <c r="D46" s="22"/>
      <c r="E46" s="23">
        <v>14668220</v>
      </c>
      <c r="F46" s="24">
        <v>14668220</v>
      </c>
      <c r="G46" s="24">
        <v>223509</v>
      </c>
      <c r="H46" s="24">
        <v>213674</v>
      </c>
      <c r="I46" s="24">
        <v>306195</v>
      </c>
      <c r="J46" s="24">
        <v>743378</v>
      </c>
      <c r="K46" s="24">
        <v>298657</v>
      </c>
      <c r="L46" s="24">
        <v>223643</v>
      </c>
      <c r="M46" s="24">
        <v>202104</v>
      </c>
      <c r="N46" s="24">
        <v>724404</v>
      </c>
      <c r="O46" s="24"/>
      <c r="P46" s="24"/>
      <c r="Q46" s="24"/>
      <c r="R46" s="24"/>
      <c r="S46" s="24"/>
      <c r="T46" s="24"/>
      <c r="U46" s="24"/>
      <c r="V46" s="24"/>
      <c r="W46" s="24">
        <v>1467782</v>
      </c>
      <c r="X46" s="24">
        <v>4482456</v>
      </c>
      <c r="Y46" s="24">
        <v>-3014674</v>
      </c>
      <c r="Z46" s="6">
        <v>-67.25</v>
      </c>
      <c r="AA46" s="22">
        <v>14668220</v>
      </c>
    </row>
    <row r="47" spans="1:27" ht="13.5">
      <c r="A47" s="2" t="s">
        <v>51</v>
      </c>
      <c r="B47" s="8" t="s">
        <v>52</v>
      </c>
      <c r="C47" s="19">
        <v>528285</v>
      </c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275538</v>
      </c>
      <c r="Y47" s="21">
        <v>-275538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137513894</v>
      </c>
      <c r="D48" s="40">
        <f>+D28+D32+D38+D42+D47</f>
        <v>0</v>
      </c>
      <c r="E48" s="41">
        <f t="shared" si="9"/>
        <v>184536942</v>
      </c>
      <c r="F48" s="42">
        <f t="shared" si="9"/>
        <v>184536942</v>
      </c>
      <c r="G48" s="42">
        <f t="shared" si="9"/>
        <v>6080206</v>
      </c>
      <c r="H48" s="42">
        <f t="shared" si="9"/>
        <v>3312905</v>
      </c>
      <c r="I48" s="42">
        <f t="shared" si="9"/>
        <v>11299538</v>
      </c>
      <c r="J48" s="42">
        <f t="shared" si="9"/>
        <v>20692649</v>
      </c>
      <c r="K48" s="42">
        <f t="shared" si="9"/>
        <v>9997175</v>
      </c>
      <c r="L48" s="42">
        <f t="shared" si="9"/>
        <v>9343754</v>
      </c>
      <c r="M48" s="42">
        <f t="shared" si="9"/>
        <v>6033886</v>
      </c>
      <c r="N48" s="42">
        <f t="shared" si="9"/>
        <v>25374815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46067464</v>
      </c>
      <c r="X48" s="42">
        <f t="shared" si="9"/>
        <v>72123186</v>
      </c>
      <c r="Y48" s="42">
        <f t="shared" si="9"/>
        <v>-26055722</v>
      </c>
      <c r="Z48" s="43">
        <f>+IF(X48&lt;&gt;0,+(Y48/X48)*100,0)</f>
        <v>-36.126693016584156</v>
      </c>
      <c r="AA48" s="40">
        <f>+AA28+AA32+AA38+AA42+AA47</f>
        <v>184536942</v>
      </c>
    </row>
    <row r="49" spans="1:27" ht="13.5">
      <c r="A49" s="14" t="s">
        <v>58</v>
      </c>
      <c r="B49" s="15"/>
      <c r="C49" s="44">
        <f aca="true" t="shared" si="10" ref="C49:Y49">+C25-C48</f>
        <v>-26125368</v>
      </c>
      <c r="D49" s="44">
        <f>+D25-D48</f>
        <v>0</v>
      </c>
      <c r="E49" s="45">
        <f t="shared" si="10"/>
        <v>-60274805</v>
      </c>
      <c r="F49" s="46">
        <f t="shared" si="10"/>
        <v>-60274805</v>
      </c>
      <c r="G49" s="46">
        <f t="shared" si="10"/>
        <v>4361038</v>
      </c>
      <c r="H49" s="46">
        <f t="shared" si="10"/>
        <v>994449</v>
      </c>
      <c r="I49" s="46">
        <f t="shared" si="10"/>
        <v>-8905257</v>
      </c>
      <c r="J49" s="46">
        <f t="shared" si="10"/>
        <v>-3549770</v>
      </c>
      <c r="K49" s="46">
        <f t="shared" si="10"/>
        <v>23134855</v>
      </c>
      <c r="L49" s="46">
        <f t="shared" si="10"/>
        <v>-3101281</v>
      </c>
      <c r="M49" s="46">
        <f t="shared" si="10"/>
        <v>-3432852</v>
      </c>
      <c r="N49" s="46">
        <f t="shared" si="10"/>
        <v>16600722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13050952</v>
      </c>
      <c r="X49" s="46">
        <f>IF(F25=F48,0,X25-X48)</f>
        <v>-25212834</v>
      </c>
      <c r="Y49" s="46">
        <f t="shared" si="10"/>
        <v>38263786</v>
      </c>
      <c r="Z49" s="47">
        <f>+IF(X49&lt;&gt;0,+(Y49/X49)*100,0)</f>
        <v>-151.76312984093735</v>
      </c>
      <c r="AA49" s="44">
        <f>+AA25-AA48</f>
        <v>-60274805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44942110</v>
      </c>
      <c r="D5" s="19">
        <f>SUM(D6:D8)</f>
        <v>0</v>
      </c>
      <c r="E5" s="20">
        <f t="shared" si="0"/>
        <v>63225177</v>
      </c>
      <c r="F5" s="21">
        <f t="shared" si="0"/>
        <v>63225177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39841803</v>
      </c>
      <c r="Y5" s="21">
        <f t="shared" si="0"/>
        <v>-39841803</v>
      </c>
      <c r="Z5" s="4">
        <f>+IF(X5&lt;&gt;0,+(Y5/X5)*100,0)</f>
        <v>-100</v>
      </c>
      <c r="AA5" s="19">
        <f>SUM(AA6:AA8)</f>
        <v>63225177</v>
      </c>
    </row>
    <row r="6" spans="1:27" ht="13.5">
      <c r="A6" s="5" t="s">
        <v>33</v>
      </c>
      <c r="B6" s="3"/>
      <c r="C6" s="22">
        <v>31057702</v>
      </c>
      <c r="D6" s="22"/>
      <c r="E6" s="23">
        <v>44259000</v>
      </c>
      <c r="F6" s="24">
        <v>44259000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33194250</v>
      </c>
      <c r="Y6" s="24">
        <v>-33194250</v>
      </c>
      <c r="Z6" s="6">
        <v>-100</v>
      </c>
      <c r="AA6" s="22">
        <v>44259000</v>
      </c>
    </row>
    <row r="7" spans="1:27" ht="13.5">
      <c r="A7" s="5" t="s">
        <v>34</v>
      </c>
      <c r="B7" s="3"/>
      <c r="C7" s="25">
        <v>13822176</v>
      </c>
      <c r="D7" s="25"/>
      <c r="E7" s="26">
        <v>18593402</v>
      </c>
      <c r="F7" s="27">
        <v>18593402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6647553</v>
      </c>
      <c r="Y7" s="27">
        <v>-6647553</v>
      </c>
      <c r="Z7" s="7">
        <v>-100</v>
      </c>
      <c r="AA7" s="25">
        <v>18593402</v>
      </c>
    </row>
    <row r="8" spans="1:27" ht="13.5">
      <c r="A8" s="5" t="s">
        <v>35</v>
      </c>
      <c r="B8" s="3"/>
      <c r="C8" s="22">
        <v>62232</v>
      </c>
      <c r="D8" s="22"/>
      <c r="E8" s="23">
        <v>372775</v>
      </c>
      <c r="F8" s="24">
        <v>372775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>
        <v>372775</v>
      </c>
    </row>
    <row r="9" spans="1:27" ht="13.5">
      <c r="A9" s="2" t="s">
        <v>36</v>
      </c>
      <c r="B9" s="3"/>
      <c r="C9" s="19">
        <f aca="true" t="shared" si="1" ref="C9:Y9">SUM(C10:C14)</f>
        <v>10547632</v>
      </c>
      <c r="D9" s="19">
        <f>SUM(D10:D14)</f>
        <v>0</v>
      </c>
      <c r="E9" s="20">
        <f t="shared" si="1"/>
        <v>11444957</v>
      </c>
      <c r="F9" s="21">
        <f t="shared" si="1"/>
        <v>11444957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4205783</v>
      </c>
      <c r="Y9" s="21">
        <f t="shared" si="1"/>
        <v>-4205783</v>
      </c>
      <c r="Z9" s="4">
        <f>+IF(X9&lt;&gt;0,+(Y9/X9)*100,0)</f>
        <v>-100</v>
      </c>
      <c r="AA9" s="19">
        <f>SUM(AA10:AA14)</f>
        <v>11444957</v>
      </c>
    </row>
    <row r="10" spans="1:27" ht="13.5">
      <c r="A10" s="5" t="s">
        <v>37</v>
      </c>
      <c r="B10" s="3"/>
      <c r="C10" s="22">
        <v>7571701</v>
      </c>
      <c r="D10" s="22"/>
      <c r="E10" s="23">
        <v>1517478</v>
      </c>
      <c r="F10" s="24">
        <v>1517478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1517478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2973031</v>
      </c>
      <c r="D12" s="22"/>
      <c r="E12" s="23">
        <v>9927479</v>
      </c>
      <c r="F12" s="24">
        <v>9927479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4205783</v>
      </c>
      <c r="Y12" s="24">
        <v>-4205783</v>
      </c>
      <c r="Z12" s="6">
        <v>-100</v>
      </c>
      <c r="AA12" s="22">
        <v>9927479</v>
      </c>
    </row>
    <row r="13" spans="1:27" ht="13.5">
      <c r="A13" s="5" t="s">
        <v>40</v>
      </c>
      <c r="B13" s="3"/>
      <c r="C13" s="22">
        <v>2900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11422984</v>
      </c>
      <c r="D15" s="19">
        <f>SUM(D16:D18)</f>
        <v>0</v>
      </c>
      <c r="E15" s="20">
        <f t="shared" si="2"/>
        <v>1091570</v>
      </c>
      <c r="F15" s="21">
        <f t="shared" si="2"/>
        <v>1091570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818678</v>
      </c>
      <c r="Y15" s="21">
        <f t="shared" si="2"/>
        <v>-818678</v>
      </c>
      <c r="Z15" s="4">
        <f>+IF(X15&lt;&gt;0,+(Y15/X15)*100,0)</f>
        <v>-100</v>
      </c>
      <c r="AA15" s="19">
        <f>SUM(AA16:AA18)</f>
        <v>1091570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11422984</v>
      </c>
      <c r="D17" s="22"/>
      <c r="E17" s="23">
        <v>1091570</v>
      </c>
      <c r="F17" s="24">
        <v>1091570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818678</v>
      </c>
      <c r="Y17" s="24">
        <v>-818678</v>
      </c>
      <c r="Z17" s="6">
        <v>-100</v>
      </c>
      <c r="AA17" s="22">
        <v>1091570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70187445</v>
      </c>
      <c r="D19" s="19">
        <f>SUM(D20:D23)</f>
        <v>0</v>
      </c>
      <c r="E19" s="20">
        <f t="shared" si="3"/>
        <v>90349293</v>
      </c>
      <c r="F19" s="21">
        <f t="shared" si="3"/>
        <v>90349293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47886835</v>
      </c>
      <c r="Y19" s="21">
        <f t="shared" si="3"/>
        <v>-47886835</v>
      </c>
      <c r="Z19" s="4">
        <f>+IF(X19&lt;&gt;0,+(Y19/X19)*100,0)</f>
        <v>-100</v>
      </c>
      <c r="AA19" s="19">
        <f>SUM(AA20:AA23)</f>
        <v>90349293</v>
      </c>
    </row>
    <row r="20" spans="1:27" ht="13.5">
      <c r="A20" s="5" t="s">
        <v>47</v>
      </c>
      <c r="B20" s="3"/>
      <c r="C20" s="22">
        <v>36844645</v>
      </c>
      <c r="D20" s="22"/>
      <c r="E20" s="23">
        <v>37592603</v>
      </c>
      <c r="F20" s="24">
        <v>37592603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20049596</v>
      </c>
      <c r="Y20" s="24">
        <v>-20049596</v>
      </c>
      <c r="Z20" s="6">
        <v>-100</v>
      </c>
      <c r="AA20" s="22">
        <v>37592603</v>
      </c>
    </row>
    <row r="21" spans="1:27" ht="13.5">
      <c r="A21" s="5" t="s">
        <v>48</v>
      </c>
      <c r="B21" s="3"/>
      <c r="C21" s="22">
        <v>14860983</v>
      </c>
      <c r="D21" s="22"/>
      <c r="E21" s="23">
        <v>26531363</v>
      </c>
      <c r="F21" s="24">
        <v>26531363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13622649</v>
      </c>
      <c r="Y21" s="24">
        <v>-13622649</v>
      </c>
      <c r="Z21" s="6">
        <v>-100</v>
      </c>
      <c r="AA21" s="22">
        <v>26531363</v>
      </c>
    </row>
    <row r="22" spans="1:27" ht="13.5">
      <c r="A22" s="5" t="s">
        <v>49</v>
      </c>
      <c r="B22" s="3"/>
      <c r="C22" s="25">
        <v>10645492</v>
      </c>
      <c r="D22" s="25"/>
      <c r="E22" s="26">
        <v>19413063</v>
      </c>
      <c r="F22" s="27">
        <v>19413063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10984100</v>
      </c>
      <c r="Y22" s="27">
        <v>-10984100</v>
      </c>
      <c r="Z22" s="7">
        <v>-100</v>
      </c>
      <c r="AA22" s="25">
        <v>19413063</v>
      </c>
    </row>
    <row r="23" spans="1:27" ht="13.5">
      <c r="A23" s="5" t="s">
        <v>50</v>
      </c>
      <c r="B23" s="3"/>
      <c r="C23" s="22">
        <v>7836325</v>
      </c>
      <c r="D23" s="22"/>
      <c r="E23" s="23">
        <v>6812264</v>
      </c>
      <c r="F23" s="24">
        <v>6812264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3230490</v>
      </c>
      <c r="Y23" s="24">
        <v>-3230490</v>
      </c>
      <c r="Z23" s="6">
        <v>-100</v>
      </c>
      <c r="AA23" s="22">
        <v>6812264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137100171</v>
      </c>
      <c r="D25" s="40">
        <f>+D5+D9+D15+D19+D24</f>
        <v>0</v>
      </c>
      <c r="E25" s="41">
        <f t="shared" si="4"/>
        <v>166110997</v>
      </c>
      <c r="F25" s="42">
        <f t="shared" si="4"/>
        <v>166110997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92753099</v>
      </c>
      <c r="Y25" s="42">
        <f t="shared" si="4"/>
        <v>-92753099</v>
      </c>
      <c r="Z25" s="43">
        <f>+IF(X25&lt;&gt;0,+(Y25/X25)*100,0)</f>
        <v>-100</v>
      </c>
      <c r="AA25" s="40">
        <f>+AA5+AA9+AA15+AA19+AA24</f>
        <v>166110997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37267204</v>
      </c>
      <c r="D28" s="19">
        <f>SUM(D29:D31)</f>
        <v>0</v>
      </c>
      <c r="E28" s="20">
        <f t="shared" si="5"/>
        <v>47672842</v>
      </c>
      <c r="F28" s="21">
        <f t="shared" si="5"/>
        <v>47672842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21023723</v>
      </c>
      <c r="Y28" s="21">
        <f t="shared" si="5"/>
        <v>-21023723</v>
      </c>
      <c r="Z28" s="4">
        <f>+IF(X28&lt;&gt;0,+(Y28/X28)*100,0)</f>
        <v>-100</v>
      </c>
      <c r="AA28" s="19">
        <f>SUM(AA29:AA31)</f>
        <v>47672842</v>
      </c>
    </row>
    <row r="29" spans="1:27" ht="13.5">
      <c r="A29" s="5" t="s">
        <v>33</v>
      </c>
      <c r="B29" s="3"/>
      <c r="C29" s="22">
        <v>15367172</v>
      </c>
      <c r="D29" s="22"/>
      <c r="E29" s="23">
        <v>16077138</v>
      </c>
      <c r="F29" s="24">
        <v>16077138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7090017</v>
      </c>
      <c r="Y29" s="24">
        <v>-7090017</v>
      </c>
      <c r="Z29" s="6">
        <v>-100</v>
      </c>
      <c r="AA29" s="22">
        <v>16077138</v>
      </c>
    </row>
    <row r="30" spans="1:27" ht="13.5">
      <c r="A30" s="5" t="s">
        <v>34</v>
      </c>
      <c r="B30" s="3"/>
      <c r="C30" s="25">
        <v>17212923</v>
      </c>
      <c r="D30" s="25"/>
      <c r="E30" s="26">
        <v>21869394</v>
      </c>
      <c r="F30" s="27">
        <v>21869394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13933706</v>
      </c>
      <c r="Y30" s="27">
        <v>-13933706</v>
      </c>
      <c r="Z30" s="7">
        <v>-100</v>
      </c>
      <c r="AA30" s="25">
        <v>21869394</v>
      </c>
    </row>
    <row r="31" spans="1:27" ht="13.5">
      <c r="A31" s="5" t="s">
        <v>35</v>
      </c>
      <c r="B31" s="3"/>
      <c r="C31" s="22">
        <v>4687109</v>
      </c>
      <c r="D31" s="22"/>
      <c r="E31" s="23">
        <v>9726310</v>
      </c>
      <c r="F31" s="24">
        <v>9726310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>
        <v>0</v>
      </c>
      <c r="AA31" s="22">
        <v>9726310</v>
      </c>
    </row>
    <row r="32" spans="1:27" ht="13.5">
      <c r="A32" s="2" t="s">
        <v>36</v>
      </c>
      <c r="B32" s="3"/>
      <c r="C32" s="19">
        <f aca="true" t="shared" si="6" ref="C32:Y32">SUM(C33:C37)</f>
        <v>11606584</v>
      </c>
      <c r="D32" s="19">
        <f>SUM(D33:D37)</f>
        <v>0</v>
      </c>
      <c r="E32" s="20">
        <f t="shared" si="6"/>
        <v>19453164</v>
      </c>
      <c r="F32" s="21">
        <f t="shared" si="6"/>
        <v>19453164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8578844</v>
      </c>
      <c r="Y32" s="21">
        <f t="shared" si="6"/>
        <v>-8578844</v>
      </c>
      <c r="Z32" s="4">
        <f>+IF(X32&lt;&gt;0,+(Y32/X32)*100,0)</f>
        <v>-100</v>
      </c>
      <c r="AA32" s="19">
        <f>SUM(AA33:AA37)</f>
        <v>19453164</v>
      </c>
    </row>
    <row r="33" spans="1:27" ht="13.5">
      <c r="A33" s="5" t="s">
        <v>37</v>
      </c>
      <c r="B33" s="3"/>
      <c r="C33" s="22">
        <v>5307309</v>
      </c>
      <c r="D33" s="22"/>
      <c r="E33" s="23">
        <v>3945095</v>
      </c>
      <c r="F33" s="24">
        <v>3945095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1739786</v>
      </c>
      <c r="Y33" s="24">
        <v>-1739786</v>
      </c>
      <c r="Z33" s="6">
        <v>-100</v>
      </c>
      <c r="AA33" s="22">
        <v>3945095</v>
      </c>
    </row>
    <row r="34" spans="1:27" ht="13.5">
      <c r="A34" s="5" t="s">
        <v>38</v>
      </c>
      <c r="B34" s="3"/>
      <c r="C34" s="22">
        <v>2445765</v>
      </c>
      <c r="D34" s="22"/>
      <c r="E34" s="23">
        <v>3067231</v>
      </c>
      <c r="F34" s="24">
        <v>3067231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1352649</v>
      </c>
      <c r="Y34" s="24">
        <v>-1352649</v>
      </c>
      <c r="Z34" s="6">
        <v>-100</v>
      </c>
      <c r="AA34" s="22">
        <v>3067231</v>
      </c>
    </row>
    <row r="35" spans="1:27" ht="13.5">
      <c r="A35" s="5" t="s">
        <v>39</v>
      </c>
      <c r="B35" s="3"/>
      <c r="C35" s="22">
        <v>3090017</v>
      </c>
      <c r="D35" s="22"/>
      <c r="E35" s="23">
        <v>9694103</v>
      </c>
      <c r="F35" s="24">
        <v>9694103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4275100</v>
      </c>
      <c r="Y35" s="24">
        <v>-4275100</v>
      </c>
      <c r="Z35" s="6">
        <v>-100</v>
      </c>
      <c r="AA35" s="22">
        <v>9694103</v>
      </c>
    </row>
    <row r="36" spans="1:27" ht="13.5">
      <c r="A36" s="5" t="s">
        <v>40</v>
      </c>
      <c r="B36" s="3"/>
      <c r="C36" s="22">
        <v>763493</v>
      </c>
      <c r="D36" s="22"/>
      <c r="E36" s="23">
        <v>2746735</v>
      </c>
      <c r="F36" s="24">
        <v>2746735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1211309</v>
      </c>
      <c r="Y36" s="24">
        <v>-1211309</v>
      </c>
      <c r="Z36" s="6">
        <v>-100</v>
      </c>
      <c r="AA36" s="22">
        <v>2746735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6681296</v>
      </c>
      <c r="D38" s="19">
        <f>SUM(D39:D41)</f>
        <v>0</v>
      </c>
      <c r="E38" s="20">
        <f t="shared" si="7"/>
        <v>12991868</v>
      </c>
      <c r="F38" s="21">
        <f t="shared" si="7"/>
        <v>12991868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5729412</v>
      </c>
      <c r="Y38" s="21">
        <f t="shared" si="7"/>
        <v>-5729412</v>
      </c>
      <c r="Z38" s="4">
        <f>+IF(X38&lt;&gt;0,+(Y38/X38)*100,0)</f>
        <v>-100</v>
      </c>
      <c r="AA38" s="19">
        <f>SUM(AA39:AA41)</f>
        <v>12991868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6681296</v>
      </c>
      <c r="D40" s="22"/>
      <c r="E40" s="23">
        <v>12991868</v>
      </c>
      <c r="F40" s="24">
        <v>12991868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5729412</v>
      </c>
      <c r="Y40" s="24">
        <v>-5729412</v>
      </c>
      <c r="Z40" s="6">
        <v>-100</v>
      </c>
      <c r="AA40" s="22">
        <v>12991868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92987565</v>
      </c>
      <c r="D42" s="19">
        <f>SUM(D43:D46)</f>
        <v>0</v>
      </c>
      <c r="E42" s="20">
        <f t="shared" si="8"/>
        <v>75742252</v>
      </c>
      <c r="F42" s="21">
        <f t="shared" si="8"/>
        <v>75742252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33402334</v>
      </c>
      <c r="Y42" s="21">
        <f t="shared" si="8"/>
        <v>-33402334</v>
      </c>
      <c r="Z42" s="4">
        <f>+IF(X42&lt;&gt;0,+(Y42/X42)*100,0)</f>
        <v>-100</v>
      </c>
      <c r="AA42" s="19">
        <f>SUM(AA43:AA46)</f>
        <v>75742252</v>
      </c>
    </row>
    <row r="43" spans="1:27" ht="13.5">
      <c r="A43" s="5" t="s">
        <v>47</v>
      </c>
      <c r="B43" s="3"/>
      <c r="C43" s="22">
        <v>25366291</v>
      </c>
      <c r="D43" s="22"/>
      <c r="E43" s="23">
        <v>26988843</v>
      </c>
      <c r="F43" s="24">
        <v>26988843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11902080</v>
      </c>
      <c r="Y43" s="24">
        <v>-11902080</v>
      </c>
      <c r="Z43" s="6">
        <v>-100</v>
      </c>
      <c r="AA43" s="22">
        <v>26988843</v>
      </c>
    </row>
    <row r="44" spans="1:27" ht="13.5">
      <c r="A44" s="5" t="s">
        <v>48</v>
      </c>
      <c r="B44" s="3"/>
      <c r="C44" s="22">
        <v>55871667</v>
      </c>
      <c r="D44" s="22"/>
      <c r="E44" s="23">
        <v>27426327</v>
      </c>
      <c r="F44" s="24">
        <v>27426327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12095011</v>
      </c>
      <c r="Y44" s="24">
        <v>-12095011</v>
      </c>
      <c r="Z44" s="6">
        <v>-100</v>
      </c>
      <c r="AA44" s="22">
        <v>27426327</v>
      </c>
    </row>
    <row r="45" spans="1:27" ht="13.5">
      <c r="A45" s="5" t="s">
        <v>49</v>
      </c>
      <c r="B45" s="3"/>
      <c r="C45" s="25">
        <v>6698193</v>
      </c>
      <c r="D45" s="25"/>
      <c r="E45" s="26">
        <v>11893213</v>
      </c>
      <c r="F45" s="27">
        <v>11893213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5244907</v>
      </c>
      <c r="Y45" s="27">
        <v>-5244907</v>
      </c>
      <c r="Z45" s="7">
        <v>-100</v>
      </c>
      <c r="AA45" s="25">
        <v>11893213</v>
      </c>
    </row>
    <row r="46" spans="1:27" ht="13.5">
      <c r="A46" s="5" t="s">
        <v>50</v>
      </c>
      <c r="B46" s="3"/>
      <c r="C46" s="22">
        <v>5051414</v>
      </c>
      <c r="D46" s="22"/>
      <c r="E46" s="23">
        <v>9433869</v>
      </c>
      <c r="F46" s="24">
        <v>9433869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4160336</v>
      </c>
      <c r="Y46" s="24">
        <v>-4160336</v>
      </c>
      <c r="Z46" s="6">
        <v>-100</v>
      </c>
      <c r="AA46" s="22">
        <v>9433869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148542649</v>
      </c>
      <c r="D48" s="40">
        <f>+D28+D32+D38+D42+D47</f>
        <v>0</v>
      </c>
      <c r="E48" s="41">
        <f t="shared" si="9"/>
        <v>155860126</v>
      </c>
      <c r="F48" s="42">
        <f t="shared" si="9"/>
        <v>155860126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0</v>
      </c>
      <c r="X48" s="42">
        <f t="shared" si="9"/>
        <v>68734313</v>
      </c>
      <c r="Y48" s="42">
        <f t="shared" si="9"/>
        <v>-68734313</v>
      </c>
      <c r="Z48" s="43">
        <f>+IF(X48&lt;&gt;0,+(Y48/X48)*100,0)</f>
        <v>-100</v>
      </c>
      <c r="AA48" s="40">
        <f>+AA28+AA32+AA38+AA42+AA47</f>
        <v>155860126</v>
      </c>
    </row>
    <row r="49" spans="1:27" ht="13.5">
      <c r="A49" s="14" t="s">
        <v>58</v>
      </c>
      <c r="B49" s="15"/>
      <c r="C49" s="44">
        <f aca="true" t="shared" si="10" ref="C49:Y49">+C25-C48</f>
        <v>-11442478</v>
      </c>
      <c r="D49" s="44">
        <f>+D25-D48</f>
        <v>0</v>
      </c>
      <c r="E49" s="45">
        <f t="shared" si="10"/>
        <v>10250871</v>
      </c>
      <c r="F49" s="46">
        <f t="shared" si="10"/>
        <v>10250871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0</v>
      </c>
      <c r="X49" s="46">
        <f>IF(F25=F48,0,X25-X48)</f>
        <v>24018786</v>
      </c>
      <c r="Y49" s="46">
        <f t="shared" si="10"/>
        <v>-24018786</v>
      </c>
      <c r="Z49" s="47">
        <f>+IF(X49&lt;&gt;0,+(Y49/X49)*100,0)</f>
        <v>-100</v>
      </c>
      <c r="AA49" s="44">
        <f>+AA25-AA48</f>
        <v>10250871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58981872</v>
      </c>
      <c r="D5" s="19">
        <f>SUM(D6:D8)</f>
        <v>0</v>
      </c>
      <c r="E5" s="20">
        <f t="shared" si="0"/>
        <v>53962317</v>
      </c>
      <c r="F5" s="21">
        <f t="shared" si="0"/>
        <v>53962317</v>
      </c>
      <c r="G5" s="21">
        <f t="shared" si="0"/>
        <v>26981120</v>
      </c>
      <c r="H5" s="21">
        <f t="shared" si="0"/>
        <v>1793207</v>
      </c>
      <c r="I5" s="21">
        <f t="shared" si="0"/>
        <v>1812667</v>
      </c>
      <c r="J5" s="21">
        <f t="shared" si="0"/>
        <v>30586994</v>
      </c>
      <c r="K5" s="21">
        <f t="shared" si="0"/>
        <v>1479635</v>
      </c>
      <c r="L5" s="21">
        <f t="shared" si="0"/>
        <v>1281102</v>
      </c>
      <c r="M5" s="21">
        <f t="shared" si="0"/>
        <v>9357804</v>
      </c>
      <c r="N5" s="21">
        <f t="shared" si="0"/>
        <v>12118541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42705535</v>
      </c>
      <c r="X5" s="21">
        <f t="shared" si="0"/>
        <v>26930160</v>
      </c>
      <c r="Y5" s="21">
        <f t="shared" si="0"/>
        <v>15775375</v>
      </c>
      <c r="Z5" s="4">
        <f>+IF(X5&lt;&gt;0,+(Y5/X5)*100,0)</f>
        <v>58.57883874436691</v>
      </c>
      <c r="AA5" s="19">
        <f>SUM(AA6:AA8)</f>
        <v>53962317</v>
      </c>
    </row>
    <row r="6" spans="1:27" ht="13.5">
      <c r="A6" s="5" t="s">
        <v>33</v>
      </c>
      <c r="B6" s="3"/>
      <c r="C6" s="22">
        <v>6874289</v>
      </c>
      <c r="D6" s="22"/>
      <c r="E6" s="23">
        <v>4544519</v>
      </c>
      <c r="F6" s="24">
        <v>4544519</v>
      </c>
      <c r="G6" s="24">
        <v>1619926</v>
      </c>
      <c r="H6" s="24">
        <v>75167</v>
      </c>
      <c r="I6" s="24">
        <v>72701</v>
      </c>
      <c r="J6" s="24">
        <v>1767794</v>
      </c>
      <c r="K6" s="24">
        <v>102131</v>
      </c>
      <c r="L6" s="24">
        <v>89395</v>
      </c>
      <c r="M6" s="24">
        <v>1227357</v>
      </c>
      <c r="N6" s="24">
        <v>1418883</v>
      </c>
      <c r="O6" s="24"/>
      <c r="P6" s="24"/>
      <c r="Q6" s="24"/>
      <c r="R6" s="24"/>
      <c r="S6" s="24"/>
      <c r="T6" s="24"/>
      <c r="U6" s="24"/>
      <c r="V6" s="24"/>
      <c r="W6" s="24">
        <v>3186677</v>
      </c>
      <c r="X6" s="24">
        <v>2272260</v>
      </c>
      <c r="Y6" s="24">
        <v>914417</v>
      </c>
      <c r="Z6" s="6">
        <v>40.24</v>
      </c>
      <c r="AA6" s="22">
        <v>4544519</v>
      </c>
    </row>
    <row r="7" spans="1:27" ht="13.5">
      <c r="A7" s="5" t="s">
        <v>34</v>
      </c>
      <c r="B7" s="3"/>
      <c r="C7" s="25">
        <v>52041222</v>
      </c>
      <c r="D7" s="25"/>
      <c r="E7" s="26">
        <v>49417798</v>
      </c>
      <c r="F7" s="27">
        <v>49417798</v>
      </c>
      <c r="G7" s="27">
        <v>25313624</v>
      </c>
      <c r="H7" s="27">
        <v>1710717</v>
      </c>
      <c r="I7" s="27">
        <v>1734913</v>
      </c>
      <c r="J7" s="27">
        <v>28759254</v>
      </c>
      <c r="K7" s="27">
        <v>1369528</v>
      </c>
      <c r="L7" s="27">
        <v>1229731</v>
      </c>
      <c r="M7" s="27">
        <v>8130104</v>
      </c>
      <c r="N7" s="27">
        <v>10729363</v>
      </c>
      <c r="O7" s="27"/>
      <c r="P7" s="27"/>
      <c r="Q7" s="27"/>
      <c r="R7" s="27"/>
      <c r="S7" s="27"/>
      <c r="T7" s="27"/>
      <c r="U7" s="27"/>
      <c r="V7" s="27"/>
      <c r="W7" s="27">
        <v>39488617</v>
      </c>
      <c r="X7" s="27">
        <v>24657900</v>
      </c>
      <c r="Y7" s="27">
        <v>14830717</v>
      </c>
      <c r="Z7" s="7">
        <v>60.15</v>
      </c>
      <c r="AA7" s="25">
        <v>49417798</v>
      </c>
    </row>
    <row r="8" spans="1:27" ht="13.5">
      <c r="A8" s="5" t="s">
        <v>35</v>
      </c>
      <c r="B8" s="3"/>
      <c r="C8" s="22">
        <v>66361</v>
      </c>
      <c r="D8" s="22"/>
      <c r="E8" s="23"/>
      <c r="F8" s="24"/>
      <c r="G8" s="24">
        <v>47570</v>
      </c>
      <c r="H8" s="24">
        <v>7323</v>
      </c>
      <c r="I8" s="24">
        <v>5053</v>
      </c>
      <c r="J8" s="24">
        <v>59946</v>
      </c>
      <c r="K8" s="24">
        <v>7976</v>
      </c>
      <c r="L8" s="24">
        <v>-38024</v>
      </c>
      <c r="M8" s="24">
        <v>343</v>
      </c>
      <c r="N8" s="24">
        <v>-29705</v>
      </c>
      <c r="O8" s="24"/>
      <c r="P8" s="24"/>
      <c r="Q8" s="24"/>
      <c r="R8" s="24"/>
      <c r="S8" s="24"/>
      <c r="T8" s="24"/>
      <c r="U8" s="24"/>
      <c r="V8" s="24"/>
      <c r="W8" s="24">
        <v>30241</v>
      </c>
      <c r="X8" s="24"/>
      <c r="Y8" s="24">
        <v>30241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13666678</v>
      </c>
      <c r="D9" s="19">
        <f>SUM(D10:D14)</f>
        <v>0</v>
      </c>
      <c r="E9" s="20">
        <f t="shared" si="1"/>
        <v>6856923</v>
      </c>
      <c r="F9" s="21">
        <f t="shared" si="1"/>
        <v>6856923</v>
      </c>
      <c r="G9" s="21">
        <f t="shared" si="1"/>
        <v>110884</v>
      </c>
      <c r="H9" s="21">
        <f t="shared" si="1"/>
        <v>113837</v>
      </c>
      <c r="I9" s="21">
        <f t="shared" si="1"/>
        <v>129158</v>
      </c>
      <c r="J9" s="21">
        <f t="shared" si="1"/>
        <v>353879</v>
      </c>
      <c r="K9" s="21">
        <f t="shared" si="1"/>
        <v>461924</v>
      </c>
      <c r="L9" s="21">
        <f t="shared" si="1"/>
        <v>182809</v>
      </c>
      <c r="M9" s="21">
        <f t="shared" si="1"/>
        <v>1466580</v>
      </c>
      <c r="N9" s="21">
        <f t="shared" si="1"/>
        <v>2111313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2465192</v>
      </c>
      <c r="X9" s="21">
        <f t="shared" si="1"/>
        <v>9428466</v>
      </c>
      <c r="Y9" s="21">
        <f t="shared" si="1"/>
        <v>-6963274</v>
      </c>
      <c r="Z9" s="4">
        <f>+IF(X9&lt;&gt;0,+(Y9/X9)*100,0)</f>
        <v>-73.85373187960799</v>
      </c>
      <c r="AA9" s="19">
        <f>SUM(AA10:AA14)</f>
        <v>6856923</v>
      </c>
    </row>
    <row r="10" spans="1:27" ht="13.5">
      <c r="A10" s="5" t="s">
        <v>37</v>
      </c>
      <c r="B10" s="3"/>
      <c r="C10" s="22">
        <v>1849299</v>
      </c>
      <c r="D10" s="22"/>
      <c r="E10" s="23">
        <v>1542229</v>
      </c>
      <c r="F10" s="24">
        <v>1542229</v>
      </c>
      <c r="G10" s="24">
        <v>59628</v>
      </c>
      <c r="H10" s="24">
        <v>71872</v>
      </c>
      <c r="I10" s="24">
        <v>79238</v>
      </c>
      <c r="J10" s="24">
        <v>210738</v>
      </c>
      <c r="K10" s="24">
        <v>406833</v>
      </c>
      <c r="L10" s="24">
        <v>93019</v>
      </c>
      <c r="M10" s="24">
        <v>64491</v>
      </c>
      <c r="N10" s="24">
        <v>564343</v>
      </c>
      <c r="O10" s="24"/>
      <c r="P10" s="24"/>
      <c r="Q10" s="24"/>
      <c r="R10" s="24"/>
      <c r="S10" s="24"/>
      <c r="T10" s="24"/>
      <c r="U10" s="24"/>
      <c r="V10" s="24"/>
      <c r="W10" s="24">
        <v>775081</v>
      </c>
      <c r="X10" s="24">
        <v>771114</v>
      </c>
      <c r="Y10" s="24">
        <v>3967</v>
      </c>
      <c r="Z10" s="6">
        <v>0.51</v>
      </c>
      <c r="AA10" s="22">
        <v>1542229</v>
      </c>
    </row>
    <row r="11" spans="1:27" ht="13.5">
      <c r="A11" s="5" t="s">
        <v>38</v>
      </c>
      <c r="B11" s="3"/>
      <c r="C11" s="22">
        <v>148010</v>
      </c>
      <c r="D11" s="22"/>
      <c r="E11" s="23">
        <v>172843</v>
      </c>
      <c r="F11" s="24">
        <v>172843</v>
      </c>
      <c r="G11" s="24">
        <v>324</v>
      </c>
      <c r="H11" s="24">
        <v>144</v>
      </c>
      <c r="I11" s="24">
        <v>6772</v>
      </c>
      <c r="J11" s="24">
        <v>7240</v>
      </c>
      <c r="K11" s="24">
        <v>11618</v>
      </c>
      <c r="L11" s="24">
        <v>46832</v>
      </c>
      <c r="M11" s="24">
        <v>20983</v>
      </c>
      <c r="N11" s="24">
        <v>79433</v>
      </c>
      <c r="O11" s="24"/>
      <c r="P11" s="24"/>
      <c r="Q11" s="24"/>
      <c r="R11" s="24"/>
      <c r="S11" s="24"/>
      <c r="T11" s="24"/>
      <c r="U11" s="24"/>
      <c r="V11" s="24"/>
      <c r="W11" s="24">
        <v>86673</v>
      </c>
      <c r="X11" s="24">
        <v>6086424</v>
      </c>
      <c r="Y11" s="24">
        <v>-5999751</v>
      </c>
      <c r="Z11" s="6">
        <v>-98.58</v>
      </c>
      <c r="AA11" s="22">
        <v>172843</v>
      </c>
    </row>
    <row r="12" spans="1:27" ht="13.5">
      <c r="A12" s="5" t="s">
        <v>39</v>
      </c>
      <c r="B12" s="3"/>
      <c r="C12" s="22">
        <v>10700812</v>
      </c>
      <c r="D12" s="22"/>
      <c r="E12" s="23">
        <v>5095859</v>
      </c>
      <c r="F12" s="24">
        <v>5095859</v>
      </c>
      <c r="G12" s="24">
        <v>48173</v>
      </c>
      <c r="H12" s="24">
        <v>39059</v>
      </c>
      <c r="I12" s="24">
        <v>40384</v>
      </c>
      <c r="J12" s="24">
        <v>127616</v>
      </c>
      <c r="K12" s="24">
        <v>40706</v>
      </c>
      <c r="L12" s="24">
        <v>40190</v>
      </c>
      <c r="M12" s="24">
        <v>18335</v>
      </c>
      <c r="N12" s="24">
        <v>99231</v>
      </c>
      <c r="O12" s="24"/>
      <c r="P12" s="24"/>
      <c r="Q12" s="24"/>
      <c r="R12" s="24"/>
      <c r="S12" s="24"/>
      <c r="T12" s="24"/>
      <c r="U12" s="24"/>
      <c r="V12" s="24"/>
      <c r="W12" s="24">
        <v>226847</v>
      </c>
      <c r="X12" s="24">
        <v>2547930</v>
      </c>
      <c r="Y12" s="24">
        <v>-2321083</v>
      </c>
      <c r="Z12" s="6">
        <v>-91.1</v>
      </c>
      <c r="AA12" s="22">
        <v>5095859</v>
      </c>
    </row>
    <row r="13" spans="1:27" ht="13.5">
      <c r="A13" s="5" t="s">
        <v>40</v>
      </c>
      <c r="B13" s="3"/>
      <c r="C13" s="22">
        <v>967597</v>
      </c>
      <c r="D13" s="22"/>
      <c r="E13" s="23">
        <v>45992</v>
      </c>
      <c r="F13" s="24">
        <v>45992</v>
      </c>
      <c r="G13" s="24">
        <v>2759</v>
      </c>
      <c r="H13" s="24">
        <v>2762</v>
      </c>
      <c r="I13" s="24">
        <v>2764</v>
      </c>
      <c r="J13" s="24">
        <v>8285</v>
      </c>
      <c r="K13" s="24">
        <v>2767</v>
      </c>
      <c r="L13" s="24">
        <v>2768</v>
      </c>
      <c r="M13" s="24">
        <v>1362771</v>
      </c>
      <c r="N13" s="24">
        <v>1368306</v>
      </c>
      <c r="O13" s="24"/>
      <c r="P13" s="24"/>
      <c r="Q13" s="24"/>
      <c r="R13" s="24"/>
      <c r="S13" s="24"/>
      <c r="T13" s="24"/>
      <c r="U13" s="24"/>
      <c r="V13" s="24"/>
      <c r="W13" s="24">
        <v>1376591</v>
      </c>
      <c r="X13" s="24">
        <v>22998</v>
      </c>
      <c r="Y13" s="24">
        <v>1353593</v>
      </c>
      <c r="Z13" s="6">
        <v>5885.7</v>
      </c>
      <c r="AA13" s="22">
        <v>45992</v>
      </c>
    </row>
    <row r="14" spans="1:27" ht="13.5">
      <c r="A14" s="5" t="s">
        <v>41</v>
      </c>
      <c r="B14" s="3"/>
      <c r="C14" s="25">
        <v>960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15088570</v>
      </c>
      <c r="D15" s="19">
        <f>SUM(D16:D18)</f>
        <v>0</v>
      </c>
      <c r="E15" s="20">
        <f t="shared" si="2"/>
        <v>13506034</v>
      </c>
      <c r="F15" s="21">
        <f t="shared" si="2"/>
        <v>13506034</v>
      </c>
      <c r="G15" s="21">
        <f t="shared" si="2"/>
        <v>2500</v>
      </c>
      <c r="H15" s="21">
        <f t="shared" si="2"/>
        <v>254067</v>
      </c>
      <c r="I15" s="21">
        <f t="shared" si="2"/>
        <v>1837</v>
      </c>
      <c r="J15" s="21">
        <f t="shared" si="2"/>
        <v>258404</v>
      </c>
      <c r="K15" s="21">
        <f t="shared" si="2"/>
        <v>2935</v>
      </c>
      <c r="L15" s="21">
        <f t="shared" si="2"/>
        <v>452080</v>
      </c>
      <c r="M15" s="21">
        <f t="shared" si="2"/>
        <v>1120</v>
      </c>
      <c r="N15" s="21">
        <f t="shared" si="2"/>
        <v>456135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714539</v>
      </c>
      <c r="X15" s="21">
        <f t="shared" si="2"/>
        <v>6753018</v>
      </c>
      <c r="Y15" s="21">
        <f t="shared" si="2"/>
        <v>-6038479</v>
      </c>
      <c r="Z15" s="4">
        <f>+IF(X15&lt;&gt;0,+(Y15/X15)*100,0)</f>
        <v>-89.41896793404075</v>
      </c>
      <c r="AA15" s="19">
        <f>SUM(AA16:AA18)</f>
        <v>13506034</v>
      </c>
    </row>
    <row r="16" spans="1:27" ht="13.5">
      <c r="A16" s="5" t="s">
        <v>43</v>
      </c>
      <c r="B16" s="3"/>
      <c r="C16" s="22">
        <v>1000253</v>
      </c>
      <c r="D16" s="22"/>
      <c r="E16" s="23">
        <v>13001000</v>
      </c>
      <c r="F16" s="24">
        <v>13001000</v>
      </c>
      <c r="G16" s="24"/>
      <c r="H16" s="24">
        <v>250369</v>
      </c>
      <c r="I16" s="24"/>
      <c r="J16" s="24">
        <v>250369</v>
      </c>
      <c r="K16" s="24"/>
      <c r="L16" s="24">
        <v>450000</v>
      </c>
      <c r="M16" s="24"/>
      <c r="N16" s="24">
        <v>450000</v>
      </c>
      <c r="O16" s="24"/>
      <c r="P16" s="24"/>
      <c r="Q16" s="24"/>
      <c r="R16" s="24"/>
      <c r="S16" s="24"/>
      <c r="T16" s="24"/>
      <c r="U16" s="24"/>
      <c r="V16" s="24"/>
      <c r="W16" s="24">
        <v>700369</v>
      </c>
      <c r="X16" s="24">
        <v>6500502</v>
      </c>
      <c r="Y16" s="24">
        <v>-5800133</v>
      </c>
      <c r="Z16" s="6">
        <v>-89.23</v>
      </c>
      <c r="AA16" s="22">
        <v>13001000</v>
      </c>
    </row>
    <row r="17" spans="1:27" ht="13.5">
      <c r="A17" s="5" t="s">
        <v>44</v>
      </c>
      <c r="B17" s="3"/>
      <c r="C17" s="22">
        <v>14088317</v>
      </c>
      <c r="D17" s="22"/>
      <c r="E17" s="23">
        <v>505034</v>
      </c>
      <c r="F17" s="24">
        <v>505034</v>
      </c>
      <c r="G17" s="24">
        <v>2500</v>
      </c>
      <c r="H17" s="24">
        <v>3698</v>
      </c>
      <c r="I17" s="24">
        <v>1837</v>
      </c>
      <c r="J17" s="24">
        <v>8035</v>
      </c>
      <c r="K17" s="24">
        <v>2935</v>
      </c>
      <c r="L17" s="24">
        <v>2080</v>
      </c>
      <c r="M17" s="24">
        <v>1120</v>
      </c>
      <c r="N17" s="24">
        <v>6135</v>
      </c>
      <c r="O17" s="24"/>
      <c r="P17" s="24"/>
      <c r="Q17" s="24"/>
      <c r="R17" s="24"/>
      <c r="S17" s="24"/>
      <c r="T17" s="24"/>
      <c r="U17" s="24"/>
      <c r="V17" s="24"/>
      <c r="W17" s="24">
        <v>14170</v>
      </c>
      <c r="X17" s="24">
        <v>252516</v>
      </c>
      <c r="Y17" s="24">
        <v>-238346</v>
      </c>
      <c r="Z17" s="6">
        <v>-94.39</v>
      </c>
      <c r="AA17" s="22">
        <v>505034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153385295</v>
      </c>
      <c r="D19" s="19">
        <f>SUM(D20:D23)</f>
        <v>0</v>
      </c>
      <c r="E19" s="20">
        <f t="shared" si="3"/>
        <v>212808254</v>
      </c>
      <c r="F19" s="21">
        <f t="shared" si="3"/>
        <v>212808254</v>
      </c>
      <c r="G19" s="21">
        <f t="shared" si="3"/>
        <v>21160389</v>
      </c>
      <c r="H19" s="21">
        <f t="shared" si="3"/>
        <v>12839141</v>
      </c>
      <c r="I19" s="21">
        <f t="shared" si="3"/>
        <v>11568692</v>
      </c>
      <c r="J19" s="21">
        <f t="shared" si="3"/>
        <v>45568222</v>
      </c>
      <c r="K19" s="21">
        <f t="shared" si="3"/>
        <v>13360850</v>
      </c>
      <c r="L19" s="21">
        <f t="shared" si="3"/>
        <v>14518093</v>
      </c>
      <c r="M19" s="21">
        <f t="shared" si="3"/>
        <v>17127559</v>
      </c>
      <c r="N19" s="21">
        <f t="shared" si="3"/>
        <v>45006502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90574724</v>
      </c>
      <c r="X19" s="21">
        <f t="shared" si="3"/>
        <v>106404126</v>
      </c>
      <c r="Y19" s="21">
        <f t="shared" si="3"/>
        <v>-15829402</v>
      </c>
      <c r="Z19" s="4">
        <f>+IF(X19&lt;&gt;0,+(Y19/X19)*100,0)</f>
        <v>-14.876680627967378</v>
      </c>
      <c r="AA19" s="19">
        <f>SUM(AA20:AA23)</f>
        <v>212808254</v>
      </c>
    </row>
    <row r="20" spans="1:27" ht="13.5">
      <c r="A20" s="5" t="s">
        <v>47</v>
      </c>
      <c r="B20" s="3"/>
      <c r="C20" s="22">
        <v>83832681</v>
      </c>
      <c r="D20" s="22"/>
      <c r="E20" s="23">
        <v>88946364</v>
      </c>
      <c r="F20" s="24">
        <v>88946364</v>
      </c>
      <c r="G20" s="24">
        <v>8892593</v>
      </c>
      <c r="H20" s="24">
        <v>7610410</v>
      </c>
      <c r="I20" s="24">
        <v>6767342</v>
      </c>
      <c r="J20" s="24">
        <v>23270345</v>
      </c>
      <c r="K20" s="24">
        <v>8466449</v>
      </c>
      <c r="L20" s="24">
        <v>9431190</v>
      </c>
      <c r="M20" s="24">
        <v>6140192</v>
      </c>
      <c r="N20" s="24">
        <v>24037831</v>
      </c>
      <c r="O20" s="24"/>
      <c r="P20" s="24"/>
      <c r="Q20" s="24"/>
      <c r="R20" s="24"/>
      <c r="S20" s="24"/>
      <c r="T20" s="24"/>
      <c r="U20" s="24"/>
      <c r="V20" s="24"/>
      <c r="W20" s="24">
        <v>47308176</v>
      </c>
      <c r="X20" s="24">
        <v>44473182</v>
      </c>
      <c r="Y20" s="24">
        <v>2834994</v>
      </c>
      <c r="Z20" s="6">
        <v>6.37</v>
      </c>
      <c r="AA20" s="22">
        <v>88946364</v>
      </c>
    </row>
    <row r="21" spans="1:27" ht="13.5">
      <c r="A21" s="5" t="s">
        <v>48</v>
      </c>
      <c r="B21" s="3"/>
      <c r="C21" s="22">
        <v>38541014</v>
      </c>
      <c r="D21" s="22"/>
      <c r="E21" s="23">
        <v>76303776</v>
      </c>
      <c r="F21" s="24">
        <v>76303776</v>
      </c>
      <c r="G21" s="24">
        <v>4116441</v>
      </c>
      <c r="H21" s="24">
        <v>2781652</v>
      </c>
      <c r="I21" s="24">
        <v>2351095</v>
      </c>
      <c r="J21" s="24">
        <v>9249188</v>
      </c>
      <c r="K21" s="24">
        <v>2443301</v>
      </c>
      <c r="L21" s="24">
        <v>2637606</v>
      </c>
      <c r="M21" s="24">
        <v>3970957</v>
      </c>
      <c r="N21" s="24">
        <v>9051864</v>
      </c>
      <c r="O21" s="24"/>
      <c r="P21" s="24"/>
      <c r="Q21" s="24"/>
      <c r="R21" s="24"/>
      <c r="S21" s="24"/>
      <c r="T21" s="24"/>
      <c r="U21" s="24"/>
      <c r="V21" s="24"/>
      <c r="W21" s="24">
        <v>18301052</v>
      </c>
      <c r="X21" s="24">
        <v>38151888</v>
      </c>
      <c r="Y21" s="24">
        <v>-19850836</v>
      </c>
      <c r="Z21" s="6">
        <v>-52.03</v>
      </c>
      <c r="AA21" s="22">
        <v>76303776</v>
      </c>
    </row>
    <row r="22" spans="1:27" ht="13.5">
      <c r="A22" s="5" t="s">
        <v>49</v>
      </c>
      <c r="B22" s="3"/>
      <c r="C22" s="25">
        <v>19842802</v>
      </c>
      <c r="D22" s="25"/>
      <c r="E22" s="26">
        <v>29552367</v>
      </c>
      <c r="F22" s="27">
        <v>29552367</v>
      </c>
      <c r="G22" s="27">
        <v>5072030</v>
      </c>
      <c r="H22" s="27">
        <v>1557318</v>
      </c>
      <c r="I22" s="27">
        <v>1559816</v>
      </c>
      <c r="J22" s="27">
        <v>8189164</v>
      </c>
      <c r="K22" s="27">
        <v>1560528</v>
      </c>
      <c r="L22" s="27">
        <v>1558242</v>
      </c>
      <c r="M22" s="27">
        <v>4372354</v>
      </c>
      <c r="N22" s="27">
        <v>7491124</v>
      </c>
      <c r="O22" s="27"/>
      <c r="P22" s="27"/>
      <c r="Q22" s="27"/>
      <c r="R22" s="27"/>
      <c r="S22" s="27"/>
      <c r="T22" s="27"/>
      <c r="U22" s="27"/>
      <c r="V22" s="27"/>
      <c r="W22" s="27">
        <v>15680288</v>
      </c>
      <c r="X22" s="27">
        <v>14776182</v>
      </c>
      <c r="Y22" s="27">
        <v>904106</v>
      </c>
      <c r="Z22" s="7">
        <v>6.12</v>
      </c>
      <c r="AA22" s="25">
        <v>29552367</v>
      </c>
    </row>
    <row r="23" spans="1:27" ht="13.5">
      <c r="A23" s="5" t="s">
        <v>50</v>
      </c>
      <c r="B23" s="3"/>
      <c r="C23" s="22">
        <v>11168798</v>
      </c>
      <c r="D23" s="22"/>
      <c r="E23" s="23">
        <v>18005747</v>
      </c>
      <c r="F23" s="24">
        <v>18005747</v>
      </c>
      <c r="G23" s="24">
        <v>3079325</v>
      </c>
      <c r="H23" s="24">
        <v>889761</v>
      </c>
      <c r="I23" s="24">
        <v>890439</v>
      </c>
      <c r="J23" s="24">
        <v>4859525</v>
      </c>
      <c r="K23" s="24">
        <v>890572</v>
      </c>
      <c r="L23" s="24">
        <v>891055</v>
      </c>
      <c r="M23" s="24">
        <v>2644056</v>
      </c>
      <c r="N23" s="24">
        <v>4425683</v>
      </c>
      <c r="O23" s="24"/>
      <c r="P23" s="24"/>
      <c r="Q23" s="24"/>
      <c r="R23" s="24"/>
      <c r="S23" s="24"/>
      <c r="T23" s="24"/>
      <c r="U23" s="24"/>
      <c r="V23" s="24"/>
      <c r="W23" s="24">
        <v>9285208</v>
      </c>
      <c r="X23" s="24">
        <v>9002874</v>
      </c>
      <c r="Y23" s="24">
        <v>282334</v>
      </c>
      <c r="Z23" s="6">
        <v>3.14</v>
      </c>
      <c r="AA23" s="22">
        <v>18005747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241122415</v>
      </c>
      <c r="D25" s="40">
        <f>+D5+D9+D15+D19+D24</f>
        <v>0</v>
      </c>
      <c r="E25" s="41">
        <f t="shared" si="4"/>
        <v>287133528</v>
      </c>
      <c r="F25" s="42">
        <f t="shared" si="4"/>
        <v>287133528</v>
      </c>
      <c r="G25" s="42">
        <f t="shared" si="4"/>
        <v>48254893</v>
      </c>
      <c r="H25" s="42">
        <f t="shared" si="4"/>
        <v>15000252</v>
      </c>
      <c r="I25" s="42">
        <f t="shared" si="4"/>
        <v>13512354</v>
      </c>
      <c r="J25" s="42">
        <f t="shared" si="4"/>
        <v>76767499</v>
      </c>
      <c r="K25" s="42">
        <f t="shared" si="4"/>
        <v>15305344</v>
      </c>
      <c r="L25" s="42">
        <f t="shared" si="4"/>
        <v>16434084</v>
      </c>
      <c r="M25" s="42">
        <f t="shared" si="4"/>
        <v>27953063</v>
      </c>
      <c r="N25" s="42">
        <f t="shared" si="4"/>
        <v>59692491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136459990</v>
      </c>
      <c r="X25" s="42">
        <f t="shared" si="4"/>
        <v>149515770</v>
      </c>
      <c r="Y25" s="42">
        <f t="shared" si="4"/>
        <v>-13055780</v>
      </c>
      <c r="Z25" s="43">
        <f>+IF(X25&lt;&gt;0,+(Y25/X25)*100,0)</f>
        <v>-8.732042111678254</v>
      </c>
      <c r="AA25" s="40">
        <f>+AA5+AA9+AA15+AA19+AA24</f>
        <v>287133528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58718611</v>
      </c>
      <c r="D28" s="19">
        <f>SUM(D29:D31)</f>
        <v>0</v>
      </c>
      <c r="E28" s="20">
        <f t="shared" si="5"/>
        <v>55414334</v>
      </c>
      <c r="F28" s="21">
        <f t="shared" si="5"/>
        <v>55414334</v>
      </c>
      <c r="G28" s="21">
        <f t="shared" si="5"/>
        <v>2956283</v>
      </c>
      <c r="H28" s="21">
        <f t="shared" si="5"/>
        <v>4611434</v>
      </c>
      <c r="I28" s="21">
        <f t="shared" si="5"/>
        <v>3608343</v>
      </c>
      <c r="J28" s="21">
        <f t="shared" si="5"/>
        <v>11176060</v>
      </c>
      <c r="K28" s="21">
        <f t="shared" si="5"/>
        <v>4226150</v>
      </c>
      <c r="L28" s="21">
        <f t="shared" si="5"/>
        <v>4575422</v>
      </c>
      <c r="M28" s="21">
        <f t="shared" si="5"/>
        <v>3226992</v>
      </c>
      <c r="N28" s="21">
        <f t="shared" si="5"/>
        <v>12028564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23204624</v>
      </c>
      <c r="X28" s="21">
        <f t="shared" si="5"/>
        <v>27707154</v>
      </c>
      <c r="Y28" s="21">
        <f t="shared" si="5"/>
        <v>-4502530</v>
      </c>
      <c r="Z28" s="4">
        <f>+IF(X28&lt;&gt;0,+(Y28/X28)*100,0)</f>
        <v>-16.25042398797076</v>
      </c>
      <c r="AA28" s="19">
        <f>SUM(AA29:AA31)</f>
        <v>55414334</v>
      </c>
    </row>
    <row r="29" spans="1:27" ht="13.5">
      <c r="A29" s="5" t="s">
        <v>33</v>
      </c>
      <c r="B29" s="3"/>
      <c r="C29" s="22">
        <v>19268706</v>
      </c>
      <c r="D29" s="22"/>
      <c r="E29" s="23">
        <v>15900932</v>
      </c>
      <c r="F29" s="24">
        <v>15900932</v>
      </c>
      <c r="G29" s="24">
        <v>810338</v>
      </c>
      <c r="H29" s="24">
        <v>1258496</v>
      </c>
      <c r="I29" s="24">
        <v>1261436</v>
      </c>
      <c r="J29" s="24">
        <v>3330270</v>
      </c>
      <c r="K29" s="24">
        <v>895542</v>
      </c>
      <c r="L29" s="24">
        <v>875391</v>
      </c>
      <c r="M29" s="24">
        <v>972416</v>
      </c>
      <c r="N29" s="24">
        <v>2743349</v>
      </c>
      <c r="O29" s="24"/>
      <c r="P29" s="24"/>
      <c r="Q29" s="24"/>
      <c r="R29" s="24"/>
      <c r="S29" s="24"/>
      <c r="T29" s="24"/>
      <c r="U29" s="24"/>
      <c r="V29" s="24"/>
      <c r="W29" s="24">
        <v>6073619</v>
      </c>
      <c r="X29" s="24">
        <v>7950468</v>
      </c>
      <c r="Y29" s="24">
        <v>-1876849</v>
      </c>
      <c r="Z29" s="6">
        <v>-23.61</v>
      </c>
      <c r="AA29" s="22">
        <v>15900932</v>
      </c>
    </row>
    <row r="30" spans="1:27" ht="13.5">
      <c r="A30" s="5" t="s">
        <v>34</v>
      </c>
      <c r="B30" s="3"/>
      <c r="C30" s="25">
        <v>27676457</v>
      </c>
      <c r="D30" s="25"/>
      <c r="E30" s="26">
        <v>39513402</v>
      </c>
      <c r="F30" s="27">
        <v>39513402</v>
      </c>
      <c r="G30" s="27">
        <v>1524414</v>
      </c>
      <c r="H30" s="27">
        <v>1501520</v>
      </c>
      <c r="I30" s="27">
        <v>1666053</v>
      </c>
      <c r="J30" s="27">
        <v>4691987</v>
      </c>
      <c r="K30" s="27">
        <v>1934009</v>
      </c>
      <c r="L30" s="27">
        <v>2385299</v>
      </c>
      <c r="M30" s="27">
        <v>1099815</v>
      </c>
      <c r="N30" s="27">
        <v>5419123</v>
      </c>
      <c r="O30" s="27"/>
      <c r="P30" s="27"/>
      <c r="Q30" s="27"/>
      <c r="R30" s="27"/>
      <c r="S30" s="27"/>
      <c r="T30" s="27"/>
      <c r="U30" s="27"/>
      <c r="V30" s="27"/>
      <c r="W30" s="27">
        <v>10111110</v>
      </c>
      <c r="X30" s="27">
        <v>19756686</v>
      </c>
      <c r="Y30" s="27">
        <v>-9645576</v>
      </c>
      <c r="Z30" s="7">
        <v>-48.82</v>
      </c>
      <c r="AA30" s="25">
        <v>39513402</v>
      </c>
    </row>
    <row r="31" spans="1:27" ht="13.5">
      <c r="A31" s="5" t="s">
        <v>35</v>
      </c>
      <c r="B31" s="3"/>
      <c r="C31" s="22">
        <v>11773448</v>
      </c>
      <c r="D31" s="22"/>
      <c r="E31" s="23"/>
      <c r="F31" s="24"/>
      <c r="G31" s="24">
        <v>621531</v>
      </c>
      <c r="H31" s="24">
        <v>1851418</v>
      </c>
      <c r="I31" s="24">
        <v>680854</v>
      </c>
      <c r="J31" s="24">
        <v>3153803</v>
      </c>
      <c r="K31" s="24">
        <v>1396599</v>
      </c>
      <c r="L31" s="24">
        <v>1314732</v>
      </c>
      <c r="M31" s="24">
        <v>1154761</v>
      </c>
      <c r="N31" s="24">
        <v>3866092</v>
      </c>
      <c r="O31" s="24"/>
      <c r="P31" s="24"/>
      <c r="Q31" s="24"/>
      <c r="R31" s="24"/>
      <c r="S31" s="24"/>
      <c r="T31" s="24"/>
      <c r="U31" s="24"/>
      <c r="V31" s="24"/>
      <c r="W31" s="24">
        <v>7019895</v>
      </c>
      <c r="X31" s="24"/>
      <c r="Y31" s="24">
        <v>7019895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33399968</v>
      </c>
      <c r="D32" s="19">
        <f>SUM(D33:D37)</f>
        <v>0</v>
      </c>
      <c r="E32" s="20">
        <f t="shared" si="6"/>
        <v>31321066</v>
      </c>
      <c r="F32" s="21">
        <f t="shared" si="6"/>
        <v>31321066</v>
      </c>
      <c r="G32" s="21">
        <f t="shared" si="6"/>
        <v>1472072</v>
      </c>
      <c r="H32" s="21">
        <f t="shared" si="6"/>
        <v>1909956</v>
      </c>
      <c r="I32" s="21">
        <f t="shared" si="6"/>
        <v>1810783</v>
      </c>
      <c r="J32" s="21">
        <f t="shared" si="6"/>
        <v>5192811</v>
      </c>
      <c r="K32" s="21">
        <f t="shared" si="6"/>
        <v>2223512</v>
      </c>
      <c r="L32" s="21">
        <f t="shared" si="6"/>
        <v>2119361</v>
      </c>
      <c r="M32" s="21">
        <f t="shared" si="6"/>
        <v>1843775</v>
      </c>
      <c r="N32" s="21">
        <f t="shared" si="6"/>
        <v>6186648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11379459</v>
      </c>
      <c r="X32" s="21">
        <f t="shared" si="6"/>
        <v>15660546</v>
      </c>
      <c r="Y32" s="21">
        <f t="shared" si="6"/>
        <v>-4281087</v>
      </c>
      <c r="Z32" s="4">
        <f>+IF(X32&lt;&gt;0,+(Y32/X32)*100,0)</f>
        <v>-27.336767185511924</v>
      </c>
      <c r="AA32" s="19">
        <f>SUM(AA33:AA37)</f>
        <v>31321066</v>
      </c>
    </row>
    <row r="33" spans="1:27" ht="13.5">
      <c r="A33" s="5" t="s">
        <v>37</v>
      </c>
      <c r="B33" s="3"/>
      <c r="C33" s="22">
        <v>18063225</v>
      </c>
      <c r="D33" s="22"/>
      <c r="E33" s="23">
        <v>13558562</v>
      </c>
      <c r="F33" s="24">
        <v>13558562</v>
      </c>
      <c r="G33" s="24">
        <v>639763</v>
      </c>
      <c r="H33" s="24">
        <v>868166</v>
      </c>
      <c r="I33" s="24">
        <v>770711</v>
      </c>
      <c r="J33" s="24">
        <v>2278640</v>
      </c>
      <c r="K33" s="24">
        <v>974438</v>
      </c>
      <c r="L33" s="24">
        <v>904724</v>
      </c>
      <c r="M33" s="24">
        <v>824140</v>
      </c>
      <c r="N33" s="24">
        <v>2703302</v>
      </c>
      <c r="O33" s="24"/>
      <c r="P33" s="24"/>
      <c r="Q33" s="24"/>
      <c r="R33" s="24"/>
      <c r="S33" s="24"/>
      <c r="T33" s="24"/>
      <c r="U33" s="24"/>
      <c r="V33" s="24"/>
      <c r="W33" s="24">
        <v>4981942</v>
      </c>
      <c r="X33" s="24">
        <v>6779298</v>
      </c>
      <c r="Y33" s="24">
        <v>-1797356</v>
      </c>
      <c r="Z33" s="6">
        <v>-26.51</v>
      </c>
      <c r="AA33" s="22">
        <v>13558562</v>
      </c>
    </row>
    <row r="34" spans="1:27" ht="13.5">
      <c r="A34" s="5" t="s">
        <v>38</v>
      </c>
      <c r="B34" s="3"/>
      <c r="C34" s="22">
        <v>4301222</v>
      </c>
      <c r="D34" s="22"/>
      <c r="E34" s="23">
        <v>5387705</v>
      </c>
      <c r="F34" s="24">
        <v>5387705</v>
      </c>
      <c r="G34" s="24">
        <v>306110</v>
      </c>
      <c r="H34" s="24">
        <v>387193</v>
      </c>
      <c r="I34" s="24">
        <v>395298</v>
      </c>
      <c r="J34" s="24">
        <v>1088601</v>
      </c>
      <c r="K34" s="24">
        <v>369482</v>
      </c>
      <c r="L34" s="24">
        <v>436196</v>
      </c>
      <c r="M34" s="24">
        <v>402619</v>
      </c>
      <c r="N34" s="24">
        <v>1208297</v>
      </c>
      <c r="O34" s="24"/>
      <c r="P34" s="24"/>
      <c r="Q34" s="24"/>
      <c r="R34" s="24"/>
      <c r="S34" s="24"/>
      <c r="T34" s="24"/>
      <c r="U34" s="24"/>
      <c r="V34" s="24"/>
      <c r="W34" s="24">
        <v>2296898</v>
      </c>
      <c r="X34" s="24">
        <v>2693850</v>
      </c>
      <c r="Y34" s="24">
        <v>-396952</v>
      </c>
      <c r="Z34" s="6">
        <v>-14.74</v>
      </c>
      <c r="AA34" s="22">
        <v>5387705</v>
      </c>
    </row>
    <row r="35" spans="1:27" ht="13.5">
      <c r="A35" s="5" t="s">
        <v>39</v>
      </c>
      <c r="B35" s="3"/>
      <c r="C35" s="22">
        <v>7279544</v>
      </c>
      <c r="D35" s="22"/>
      <c r="E35" s="23">
        <v>9795208</v>
      </c>
      <c r="F35" s="24">
        <v>9795208</v>
      </c>
      <c r="G35" s="24">
        <v>359586</v>
      </c>
      <c r="H35" s="24">
        <v>460353</v>
      </c>
      <c r="I35" s="24">
        <v>454431</v>
      </c>
      <c r="J35" s="24">
        <v>1274370</v>
      </c>
      <c r="K35" s="24">
        <v>700181</v>
      </c>
      <c r="L35" s="24">
        <v>600632</v>
      </c>
      <c r="M35" s="24">
        <v>454604</v>
      </c>
      <c r="N35" s="24">
        <v>1755417</v>
      </c>
      <c r="O35" s="24"/>
      <c r="P35" s="24"/>
      <c r="Q35" s="24"/>
      <c r="R35" s="24"/>
      <c r="S35" s="24"/>
      <c r="T35" s="24"/>
      <c r="U35" s="24"/>
      <c r="V35" s="24"/>
      <c r="W35" s="24">
        <v>3029787</v>
      </c>
      <c r="X35" s="24">
        <v>4897602</v>
      </c>
      <c r="Y35" s="24">
        <v>-1867815</v>
      </c>
      <c r="Z35" s="6">
        <v>-38.14</v>
      </c>
      <c r="AA35" s="22">
        <v>9795208</v>
      </c>
    </row>
    <row r="36" spans="1:27" ht="13.5">
      <c r="A36" s="5" t="s">
        <v>40</v>
      </c>
      <c r="B36" s="3"/>
      <c r="C36" s="22">
        <v>3719009</v>
      </c>
      <c r="D36" s="22"/>
      <c r="E36" s="23">
        <v>2419571</v>
      </c>
      <c r="F36" s="24">
        <v>2419571</v>
      </c>
      <c r="G36" s="24">
        <v>166613</v>
      </c>
      <c r="H36" s="24">
        <v>194244</v>
      </c>
      <c r="I36" s="24">
        <v>187177</v>
      </c>
      <c r="J36" s="24">
        <v>548034</v>
      </c>
      <c r="K36" s="24">
        <v>176039</v>
      </c>
      <c r="L36" s="24">
        <v>171235</v>
      </c>
      <c r="M36" s="24">
        <v>162412</v>
      </c>
      <c r="N36" s="24">
        <v>509686</v>
      </c>
      <c r="O36" s="24"/>
      <c r="P36" s="24"/>
      <c r="Q36" s="24"/>
      <c r="R36" s="24"/>
      <c r="S36" s="24"/>
      <c r="T36" s="24"/>
      <c r="U36" s="24"/>
      <c r="V36" s="24"/>
      <c r="W36" s="24">
        <v>1057720</v>
      </c>
      <c r="X36" s="24">
        <v>1209786</v>
      </c>
      <c r="Y36" s="24">
        <v>-152066</v>
      </c>
      <c r="Z36" s="6">
        <v>-12.57</v>
      </c>
      <c r="AA36" s="22">
        <v>2419571</v>
      </c>
    </row>
    <row r="37" spans="1:27" ht="13.5">
      <c r="A37" s="5" t="s">
        <v>41</v>
      </c>
      <c r="B37" s="3"/>
      <c r="C37" s="25">
        <v>36968</v>
      </c>
      <c r="D37" s="25"/>
      <c r="E37" s="26">
        <v>160020</v>
      </c>
      <c r="F37" s="27">
        <v>160020</v>
      </c>
      <c r="G37" s="27"/>
      <c r="H37" s="27"/>
      <c r="I37" s="27">
        <v>3166</v>
      </c>
      <c r="J37" s="27">
        <v>3166</v>
      </c>
      <c r="K37" s="27">
        <v>3372</v>
      </c>
      <c r="L37" s="27">
        <v>6574</v>
      </c>
      <c r="M37" s="27"/>
      <c r="N37" s="27">
        <v>9946</v>
      </c>
      <c r="O37" s="27"/>
      <c r="P37" s="27"/>
      <c r="Q37" s="27"/>
      <c r="R37" s="27"/>
      <c r="S37" s="27"/>
      <c r="T37" s="27"/>
      <c r="U37" s="27"/>
      <c r="V37" s="27"/>
      <c r="W37" s="27">
        <v>13112</v>
      </c>
      <c r="X37" s="27">
        <v>80010</v>
      </c>
      <c r="Y37" s="27">
        <v>-66898</v>
      </c>
      <c r="Z37" s="7">
        <v>-83.61</v>
      </c>
      <c r="AA37" s="25">
        <v>160020</v>
      </c>
    </row>
    <row r="38" spans="1:27" ht="13.5">
      <c r="A38" s="2" t="s">
        <v>42</v>
      </c>
      <c r="B38" s="8"/>
      <c r="C38" s="19">
        <f aca="true" t="shared" si="7" ref="C38:Y38">SUM(C39:C41)</f>
        <v>37184541</v>
      </c>
      <c r="D38" s="19">
        <f>SUM(D39:D41)</f>
        <v>0</v>
      </c>
      <c r="E38" s="20">
        <f t="shared" si="7"/>
        <v>31792919</v>
      </c>
      <c r="F38" s="21">
        <f t="shared" si="7"/>
        <v>31792919</v>
      </c>
      <c r="G38" s="21">
        <f t="shared" si="7"/>
        <v>1414552</v>
      </c>
      <c r="H38" s="21">
        <f t="shared" si="7"/>
        <v>1765581</v>
      </c>
      <c r="I38" s="21">
        <f t="shared" si="7"/>
        <v>1433604</v>
      </c>
      <c r="J38" s="21">
        <f t="shared" si="7"/>
        <v>4613737</v>
      </c>
      <c r="K38" s="21">
        <f t="shared" si="7"/>
        <v>1926737</v>
      </c>
      <c r="L38" s="21">
        <f t="shared" si="7"/>
        <v>2829085</v>
      </c>
      <c r="M38" s="21">
        <f t="shared" si="7"/>
        <v>1610487</v>
      </c>
      <c r="N38" s="21">
        <f t="shared" si="7"/>
        <v>6366309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10980046</v>
      </c>
      <c r="X38" s="21">
        <f t="shared" si="7"/>
        <v>15896454</v>
      </c>
      <c r="Y38" s="21">
        <f t="shared" si="7"/>
        <v>-4916408</v>
      </c>
      <c r="Z38" s="4">
        <f>+IF(X38&lt;&gt;0,+(Y38/X38)*100,0)</f>
        <v>-30.927702492643956</v>
      </c>
      <c r="AA38" s="19">
        <f>SUM(AA39:AA41)</f>
        <v>31792919</v>
      </c>
    </row>
    <row r="39" spans="1:27" ht="13.5">
      <c r="A39" s="5" t="s">
        <v>43</v>
      </c>
      <c r="B39" s="3"/>
      <c r="C39" s="22">
        <v>15530258</v>
      </c>
      <c r="D39" s="22"/>
      <c r="E39" s="23">
        <v>13760984</v>
      </c>
      <c r="F39" s="24">
        <v>13760984</v>
      </c>
      <c r="G39" s="24">
        <v>702875</v>
      </c>
      <c r="H39" s="24">
        <v>632266</v>
      </c>
      <c r="I39" s="24">
        <v>652133</v>
      </c>
      <c r="J39" s="24">
        <v>1987274</v>
      </c>
      <c r="K39" s="24">
        <v>927359</v>
      </c>
      <c r="L39" s="24">
        <v>1910189</v>
      </c>
      <c r="M39" s="24">
        <v>918097</v>
      </c>
      <c r="N39" s="24">
        <v>3755645</v>
      </c>
      <c r="O39" s="24"/>
      <c r="P39" s="24"/>
      <c r="Q39" s="24"/>
      <c r="R39" s="24"/>
      <c r="S39" s="24"/>
      <c r="T39" s="24"/>
      <c r="U39" s="24"/>
      <c r="V39" s="24"/>
      <c r="W39" s="24">
        <v>5742919</v>
      </c>
      <c r="X39" s="24">
        <v>6880488</v>
      </c>
      <c r="Y39" s="24">
        <v>-1137569</v>
      </c>
      <c r="Z39" s="6">
        <v>-16.53</v>
      </c>
      <c r="AA39" s="22">
        <v>13760984</v>
      </c>
    </row>
    <row r="40" spans="1:27" ht="13.5">
      <c r="A40" s="5" t="s">
        <v>44</v>
      </c>
      <c r="B40" s="3"/>
      <c r="C40" s="22">
        <v>21654283</v>
      </c>
      <c r="D40" s="22"/>
      <c r="E40" s="23">
        <v>18031935</v>
      </c>
      <c r="F40" s="24">
        <v>18031935</v>
      </c>
      <c r="G40" s="24">
        <v>711677</v>
      </c>
      <c r="H40" s="24">
        <v>1133315</v>
      </c>
      <c r="I40" s="24">
        <v>781471</v>
      </c>
      <c r="J40" s="24">
        <v>2626463</v>
      </c>
      <c r="K40" s="24">
        <v>999378</v>
      </c>
      <c r="L40" s="24">
        <v>918896</v>
      </c>
      <c r="M40" s="24">
        <v>692390</v>
      </c>
      <c r="N40" s="24">
        <v>2610664</v>
      </c>
      <c r="O40" s="24"/>
      <c r="P40" s="24"/>
      <c r="Q40" s="24"/>
      <c r="R40" s="24"/>
      <c r="S40" s="24"/>
      <c r="T40" s="24"/>
      <c r="U40" s="24"/>
      <c r="V40" s="24"/>
      <c r="W40" s="24">
        <v>5237127</v>
      </c>
      <c r="X40" s="24">
        <v>9015966</v>
      </c>
      <c r="Y40" s="24">
        <v>-3778839</v>
      </c>
      <c r="Z40" s="6">
        <v>-41.91</v>
      </c>
      <c r="AA40" s="22">
        <v>18031935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152075052</v>
      </c>
      <c r="D42" s="19">
        <f>SUM(D43:D46)</f>
        <v>0</v>
      </c>
      <c r="E42" s="20">
        <f t="shared" si="8"/>
        <v>126937089</v>
      </c>
      <c r="F42" s="21">
        <f t="shared" si="8"/>
        <v>126937089</v>
      </c>
      <c r="G42" s="21">
        <f t="shared" si="8"/>
        <v>10901117</v>
      </c>
      <c r="H42" s="21">
        <f t="shared" si="8"/>
        <v>14838603</v>
      </c>
      <c r="I42" s="21">
        <f t="shared" si="8"/>
        <v>9512846</v>
      </c>
      <c r="J42" s="21">
        <f t="shared" si="8"/>
        <v>35252566</v>
      </c>
      <c r="K42" s="21">
        <f t="shared" si="8"/>
        <v>9543813</v>
      </c>
      <c r="L42" s="21">
        <f t="shared" si="8"/>
        <v>6051398</v>
      </c>
      <c r="M42" s="21">
        <f t="shared" si="8"/>
        <v>5231022</v>
      </c>
      <c r="N42" s="21">
        <f t="shared" si="8"/>
        <v>20826233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56078799</v>
      </c>
      <c r="X42" s="21">
        <f t="shared" si="8"/>
        <v>63468552</v>
      </c>
      <c r="Y42" s="21">
        <f t="shared" si="8"/>
        <v>-7389753</v>
      </c>
      <c r="Z42" s="4">
        <f>+IF(X42&lt;&gt;0,+(Y42/X42)*100,0)</f>
        <v>-11.643172511640095</v>
      </c>
      <c r="AA42" s="19">
        <f>SUM(AA43:AA46)</f>
        <v>126937089</v>
      </c>
    </row>
    <row r="43" spans="1:27" ht="13.5">
      <c r="A43" s="5" t="s">
        <v>47</v>
      </c>
      <c r="B43" s="3"/>
      <c r="C43" s="22">
        <v>96038061</v>
      </c>
      <c r="D43" s="22"/>
      <c r="E43" s="23">
        <v>80307330</v>
      </c>
      <c r="F43" s="24">
        <v>80307330</v>
      </c>
      <c r="G43" s="24">
        <v>8238035</v>
      </c>
      <c r="H43" s="24">
        <v>10881091</v>
      </c>
      <c r="I43" s="24">
        <v>6703216</v>
      </c>
      <c r="J43" s="24">
        <v>25822342</v>
      </c>
      <c r="K43" s="24">
        <v>5879069</v>
      </c>
      <c r="L43" s="24">
        <v>1962586</v>
      </c>
      <c r="M43" s="24">
        <v>2094140</v>
      </c>
      <c r="N43" s="24">
        <v>9935795</v>
      </c>
      <c r="O43" s="24"/>
      <c r="P43" s="24"/>
      <c r="Q43" s="24"/>
      <c r="R43" s="24"/>
      <c r="S43" s="24"/>
      <c r="T43" s="24"/>
      <c r="U43" s="24"/>
      <c r="V43" s="24"/>
      <c r="W43" s="24">
        <v>35758137</v>
      </c>
      <c r="X43" s="24">
        <v>40153668</v>
      </c>
      <c r="Y43" s="24">
        <v>-4395531</v>
      </c>
      <c r="Z43" s="6">
        <v>-10.95</v>
      </c>
      <c r="AA43" s="22">
        <v>80307330</v>
      </c>
    </row>
    <row r="44" spans="1:27" ht="13.5">
      <c r="A44" s="5" t="s">
        <v>48</v>
      </c>
      <c r="B44" s="3"/>
      <c r="C44" s="22">
        <v>27621376</v>
      </c>
      <c r="D44" s="22"/>
      <c r="E44" s="23">
        <v>16073252</v>
      </c>
      <c r="F44" s="24">
        <v>16073252</v>
      </c>
      <c r="G44" s="24">
        <v>879491</v>
      </c>
      <c r="H44" s="24">
        <v>1255715</v>
      </c>
      <c r="I44" s="24">
        <v>796067</v>
      </c>
      <c r="J44" s="24">
        <v>2931273</v>
      </c>
      <c r="K44" s="24">
        <v>1273153</v>
      </c>
      <c r="L44" s="24">
        <v>1370041</v>
      </c>
      <c r="M44" s="24">
        <v>1044069</v>
      </c>
      <c r="N44" s="24">
        <v>3687263</v>
      </c>
      <c r="O44" s="24"/>
      <c r="P44" s="24"/>
      <c r="Q44" s="24"/>
      <c r="R44" s="24"/>
      <c r="S44" s="24"/>
      <c r="T44" s="24"/>
      <c r="U44" s="24"/>
      <c r="V44" s="24"/>
      <c r="W44" s="24">
        <v>6618536</v>
      </c>
      <c r="X44" s="24">
        <v>8036628</v>
      </c>
      <c r="Y44" s="24">
        <v>-1418092</v>
      </c>
      <c r="Z44" s="6">
        <v>-17.65</v>
      </c>
      <c r="AA44" s="22">
        <v>16073252</v>
      </c>
    </row>
    <row r="45" spans="1:27" ht="13.5">
      <c r="A45" s="5" t="s">
        <v>49</v>
      </c>
      <c r="B45" s="3"/>
      <c r="C45" s="25">
        <v>16923382</v>
      </c>
      <c r="D45" s="25"/>
      <c r="E45" s="26">
        <v>17299629</v>
      </c>
      <c r="F45" s="27">
        <v>17299629</v>
      </c>
      <c r="G45" s="27">
        <v>811910</v>
      </c>
      <c r="H45" s="27">
        <v>1429694</v>
      </c>
      <c r="I45" s="27">
        <v>1001026</v>
      </c>
      <c r="J45" s="27">
        <v>3242630</v>
      </c>
      <c r="K45" s="27">
        <v>1148023</v>
      </c>
      <c r="L45" s="27">
        <v>1356068</v>
      </c>
      <c r="M45" s="27">
        <v>1027771</v>
      </c>
      <c r="N45" s="27">
        <v>3531862</v>
      </c>
      <c r="O45" s="27"/>
      <c r="P45" s="27"/>
      <c r="Q45" s="27"/>
      <c r="R45" s="27"/>
      <c r="S45" s="27"/>
      <c r="T45" s="27"/>
      <c r="U45" s="27"/>
      <c r="V45" s="27"/>
      <c r="W45" s="27">
        <v>6774492</v>
      </c>
      <c r="X45" s="27">
        <v>8649816</v>
      </c>
      <c r="Y45" s="27">
        <v>-1875324</v>
      </c>
      <c r="Z45" s="7">
        <v>-21.68</v>
      </c>
      <c r="AA45" s="25">
        <v>17299629</v>
      </c>
    </row>
    <row r="46" spans="1:27" ht="13.5">
      <c r="A46" s="5" t="s">
        <v>50</v>
      </c>
      <c r="B46" s="3"/>
      <c r="C46" s="22">
        <v>11492233</v>
      </c>
      <c r="D46" s="22"/>
      <c r="E46" s="23">
        <v>13256878</v>
      </c>
      <c r="F46" s="24">
        <v>13256878</v>
      </c>
      <c r="G46" s="24">
        <v>971681</v>
      </c>
      <c r="H46" s="24">
        <v>1272103</v>
      </c>
      <c r="I46" s="24">
        <v>1012537</v>
      </c>
      <c r="J46" s="24">
        <v>3256321</v>
      </c>
      <c r="K46" s="24">
        <v>1243568</v>
      </c>
      <c r="L46" s="24">
        <v>1362703</v>
      </c>
      <c r="M46" s="24">
        <v>1065042</v>
      </c>
      <c r="N46" s="24">
        <v>3671313</v>
      </c>
      <c r="O46" s="24"/>
      <c r="P46" s="24"/>
      <c r="Q46" s="24"/>
      <c r="R46" s="24"/>
      <c r="S46" s="24"/>
      <c r="T46" s="24"/>
      <c r="U46" s="24"/>
      <c r="V46" s="24"/>
      <c r="W46" s="24">
        <v>6927634</v>
      </c>
      <c r="X46" s="24">
        <v>6628440</v>
      </c>
      <c r="Y46" s="24">
        <v>299194</v>
      </c>
      <c r="Z46" s="6">
        <v>4.51</v>
      </c>
      <c r="AA46" s="22">
        <v>13256878</v>
      </c>
    </row>
    <row r="47" spans="1:27" ht="13.5">
      <c r="A47" s="2" t="s">
        <v>51</v>
      </c>
      <c r="B47" s="8" t="s">
        <v>52</v>
      </c>
      <c r="C47" s="19">
        <v>1227779</v>
      </c>
      <c r="D47" s="19"/>
      <c r="E47" s="20">
        <v>696613</v>
      </c>
      <c r="F47" s="21">
        <v>696613</v>
      </c>
      <c r="G47" s="21">
        <v>103746</v>
      </c>
      <c r="H47" s="21">
        <v>96110</v>
      </c>
      <c r="I47" s="21">
        <v>96091</v>
      </c>
      <c r="J47" s="21">
        <v>295947</v>
      </c>
      <c r="K47" s="21">
        <v>105926</v>
      </c>
      <c r="L47" s="21">
        <v>107980</v>
      </c>
      <c r="M47" s="21">
        <v>91731</v>
      </c>
      <c r="N47" s="21">
        <v>305637</v>
      </c>
      <c r="O47" s="21"/>
      <c r="P47" s="21"/>
      <c r="Q47" s="21"/>
      <c r="R47" s="21"/>
      <c r="S47" s="21"/>
      <c r="T47" s="21"/>
      <c r="U47" s="21"/>
      <c r="V47" s="21"/>
      <c r="W47" s="21">
        <v>601584</v>
      </c>
      <c r="X47" s="21">
        <v>348306</v>
      </c>
      <c r="Y47" s="21">
        <v>253278</v>
      </c>
      <c r="Z47" s="4">
        <v>72.72</v>
      </c>
      <c r="AA47" s="19">
        <v>696613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282605951</v>
      </c>
      <c r="D48" s="40">
        <f>+D28+D32+D38+D42+D47</f>
        <v>0</v>
      </c>
      <c r="E48" s="41">
        <f t="shared" si="9"/>
        <v>246162021</v>
      </c>
      <c r="F48" s="42">
        <f t="shared" si="9"/>
        <v>246162021</v>
      </c>
      <c r="G48" s="42">
        <f t="shared" si="9"/>
        <v>16847770</v>
      </c>
      <c r="H48" s="42">
        <f t="shared" si="9"/>
        <v>23221684</v>
      </c>
      <c r="I48" s="42">
        <f t="shared" si="9"/>
        <v>16461667</v>
      </c>
      <c r="J48" s="42">
        <f t="shared" si="9"/>
        <v>56531121</v>
      </c>
      <c r="K48" s="42">
        <f t="shared" si="9"/>
        <v>18026138</v>
      </c>
      <c r="L48" s="42">
        <f t="shared" si="9"/>
        <v>15683246</v>
      </c>
      <c r="M48" s="42">
        <f t="shared" si="9"/>
        <v>12004007</v>
      </c>
      <c r="N48" s="42">
        <f t="shared" si="9"/>
        <v>45713391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102244512</v>
      </c>
      <c r="X48" s="42">
        <f t="shared" si="9"/>
        <v>123081012</v>
      </c>
      <c r="Y48" s="42">
        <f t="shared" si="9"/>
        <v>-20836500</v>
      </c>
      <c r="Z48" s="43">
        <f>+IF(X48&lt;&gt;0,+(Y48/X48)*100,0)</f>
        <v>-16.92909382318046</v>
      </c>
      <c r="AA48" s="40">
        <f>+AA28+AA32+AA38+AA42+AA47</f>
        <v>246162021</v>
      </c>
    </row>
    <row r="49" spans="1:27" ht="13.5">
      <c r="A49" s="14" t="s">
        <v>58</v>
      </c>
      <c r="B49" s="15"/>
      <c r="C49" s="44">
        <f aca="true" t="shared" si="10" ref="C49:Y49">+C25-C48</f>
        <v>-41483536</v>
      </c>
      <c r="D49" s="44">
        <f>+D25-D48</f>
        <v>0</v>
      </c>
      <c r="E49" s="45">
        <f t="shared" si="10"/>
        <v>40971507</v>
      </c>
      <c r="F49" s="46">
        <f t="shared" si="10"/>
        <v>40971507</v>
      </c>
      <c r="G49" s="46">
        <f t="shared" si="10"/>
        <v>31407123</v>
      </c>
      <c r="H49" s="46">
        <f t="shared" si="10"/>
        <v>-8221432</v>
      </c>
      <c r="I49" s="46">
        <f t="shared" si="10"/>
        <v>-2949313</v>
      </c>
      <c r="J49" s="46">
        <f t="shared" si="10"/>
        <v>20236378</v>
      </c>
      <c r="K49" s="46">
        <f t="shared" si="10"/>
        <v>-2720794</v>
      </c>
      <c r="L49" s="46">
        <f t="shared" si="10"/>
        <v>750838</v>
      </c>
      <c r="M49" s="46">
        <f t="shared" si="10"/>
        <v>15949056</v>
      </c>
      <c r="N49" s="46">
        <f t="shared" si="10"/>
        <v>13979100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34215478</v>
      </c>
      <c r="X49" s="46">
        <f>IF(F25=F48,0,X25-X48)</f>
        <v>26434758</v>
      </c>
      <c r="Y49" s="46">
        <f t="shared" si="10"/>
        <v>7780720</v>
      </c>
      <c r="Z49" s="47">
        <f>+IF(X49&lt;&gt;0,+(Y49/X49)*100,0)</f>
        <v>29.433672137267152</v>
      </c>
      <c r="AA49" s="44">
        <f>+AA25-AA48</f>
        <v>40971507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50072530</v>
      </c>
      <c r="D5" s="19">
        <f>SUM(D6:D8)</f>
        <v>0</v>
      </c>
      <c r="E5" s="20">
        <f t="shared" si="0"/>
        <v>54740145</v>
      </c>
      <c r="F5" s="21">
        <f t="shared" si="0"/>
        <v>54740145</v>
      </c>
      <c r="G5" s="21">
        <f t="shared" si="0"/>
        <v>10959568</v>
      </c>
      <c r="H5" s="21">
        <f t="shared" si="0"/>
        <v>870614</v>
      </c>
      <c r="I5" s="21">
        <f t="shared" si="0"/>
        <v>3791011</v>
      </c>
      <c r="J5" s="21">
        <f t="shared" si="0"/>
        <v>15621193</v>
      </c>
      <c r="K5" s="21">
        <f t="shared" si="0"/>
        <v>4091414</v>
      </c>
      <c r="L5" s="21">
        <f t="shared" si="0"/>
        <v>10200171</v>
      </c>
      <c r="M5" s="21">
        <f t="shared" si="0"/>
        <v>9906386</v>
      </c>
      <c r="N5" s="21">
        <f t="shared" si="0"/>
        <v>24197971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39819164</v>
      </c>
      <c r="X5" s="21">
        <f t="shared" si="0"/>
        <v>20510384</v>
      </c>
      <c r="Y5" s="21">
        <f t="shared" si="0"/>
        <v>19308780</v>
      </c>
      <c r="Z5" s="4">
        <f>+IF(X5&lt;&gt;0,+(Y5/X5)*100,0)</f>
        <v>94.14148462554382</v>
      </c>
      <c r="AA5" s="19">
        <f>SUM(AA6:AA8)</f>
        <v>54740145</v>
      </c>
    </row>
    <row r="6" spans="1:27" ht="13.5">
      <c r="A6" s="5" t="s">
        <v>33</v>
      </c>
      <c r="B6" s="3"/>
      <c r="C6" s="22">
        <v>42335771</v>
      </c>
      <c r="D6" s="22"/>
      <c r="E6" s="23">
        <v>25126713</v>
      </c>
      <c r="F6" s="24">
        <v>25126713</v>
      </c>
      <c r="G6" s="24">
        <v>10618726</v>
      </c>
      <c r="H6" s="24">
        <v>764446</v>
      </c>
      <c r="I6" s="24">
        <v>3306408</v>
      </c>
      <c r="J6" s="24">
        <v>14689580</v>
      </c>
      <c r="K6" s="24">
        <v>3318289</v>
      </c>
      <c r="L6" s="24">
        <v>8516283</v>
      </c>
      <c r="M6" s="24">
        <v>9239614</v>
      </c>
      <c r="N6" s="24">
        <v>21074186</v>
      </c>
      <c r="O6" s="24"/>
      <c r="P6" s="24"/>
      <c r="Q6" s="24"/>
      <c r="R6" s="24"/>
      <c r="S6" s="24"/>
      <c r="T6" s="24"/>
      <c r="U6" s="24"/>
      <c r="V6" s="24"/>
      <c r="W6" s="24">
        <v>35763766</v>
      </c>
      <c r="X6" s="24">
        <v>5255633</v>
      </c>
      <c r="Y6" s="24">
        <v>30508133</v>
      </c>
      <c r="Z6" s="6">
        <v>580.48</v>
      </c>
      <c r="AA6" s="22">
        <v>25126713</v>
      </c>
    </row>
    <row r="7" spans="1:27" ht="13.5">
      <c r="A7" s="5" t="s">
        <v>34</v>
      </c>
      <c r="B7" s="3"/>
      <c r="C7" s="25">
        <v>7736759</v>
      </c>
      <c r="D7" s="25"/>
      <c r="E7" s="26">
        <v>29613432</v>
      </c>
      <c r="F7" s="27">
        <v>29613432</v>
      </c>
      <c r="G7" s="27">
        <v>340842</v>
      </c>
      <c r="H7" s="27">
        <v>106168</v>
      </c>
      <c r="I7" s="27">
        <v>484603</v>
      </c>
      <c r="J7" s="27">
        <v>931613</v>
      </c>
      <c r="K7" s="27">
        <v>773125</v>
      </c>
      <c r="L7" s="27">
        <v>1683888</v>
      </c>
      <c r="M7" s="27">
        <v>666772</v>
      </c>
      <c r="N7" s="27">
        <v>3123785</v>
      </c>
      <c r="O7" s="27"/>
      <c r="P7" s="27"/>
      <c r="Q7" s="27"/>
      <c r="R7" s="27"/>
      <c r="S7" s="27"/>
      <c r="T7" s="27"/>
      <c r="U7" s="27"/>
      <c r="V7" s="27"/>
      <c r="W7" s="27">
        <v>4055398</v>
      </c>
      <c r="X7" s="27">
        <v>15254751</v>
      </c>
      <c r="Y7" s="27">
        <v>-11199353</v>
      </c>
      <c r="Z7" s="7">
        <v>-73.42</v>
      </c>
      <c r="AA7" s="25">
        <v>29613432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47560</v>
      </c>
      <c r="D9" s="19">
        <f>SUM(D10:D14)</f>
        <v>0</v>
      </c>
      <c r="E9" s="20">
        <f t="shared" si="1"/>
        <v>1198625</v>
      </c>
      <c r="F9" s="21">
        <f t="shared" si="1"/>
        <v>1198625</v>
      </c>
      <c r="G9" s="21">
        <f t="shared" si="1"/>
        <v>3000</v>
      </c>
      <c r="H9" s="21">
        <f t="shared" si="1"/>
        <v>1285</v>
      </c>
      <c r="I9" s="21">
        <f t="shared" si="1"/>
        <v>1887</v>
      </c>
      <c r="J9" s="21">
        <f t="shared" si="1"/>
        <v>6172</v>
      </c>
      <c r="K9" s="21">
        <f t="shared" si="1"/>
        <v>1350</v>
      </c>
      <c r="L9" s="21">
        <f t="shared" si="1"/>
        <v>1195</v>
      </c>
      <c r="M9" s="21">
        <f t="shared" si="1"/>
        <v>2245</v>
      </c>
      <c r="N9" s="21">
        <f t="shared" si="1"/>
        <v>4790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10962</v>
      </c>
      <c r="X9" s="21">
        <f t="shared" si="1"/>
        <v>672604</v>
      </c>
      <c r="Y9" s="21">
        <f t="shared" si="1"/>
        <v>-661642</v>
      </c>
      <c r="Z9" s="4">
        <f>+IF(X9&lt;&gt;0,+(Y9/X9)*100,0)</f>
        <v>-98.37021486639983</v>
      </c>
      <c r="AA9" s="19">
        <f>SUM(AA10:AA14)</f>
        <v>1198625</v>
      </c>
    </row>
    <row r="10" spans="1:27" ht="13.5">
      <c r="A10" s="5" t="s">
        <v>37</v>
      </c>
      <c r="B10" s="3"/>
      <c r="C10" s="22">
        <v>18225</v>
      </c>
      <c r="D10" s="22"/>
      <c r="E10" s="23">
        <v>1119540</v>
      </c>
      <c r="F10" s="24">
        <v>1119540</v>
      </c>
      <c r="G10" s="24">
        <v>3000</v>
      </c>
      <c r="H10" s="24">
        <v>1167</v>
      </c>
      <c r="I10" s="24">
        <v>1530</v>
      </c>
      <c r="J10" s="24">
        <v>5697</v>
      </c>
      <c r="K10" s="24">
        <v>1350</v>
      </c>
      <c r="L10" s="24">
        <v>1095</v>
      </c>
      <c r="M10" s="24">
        <v>955</v>
      </c>
      <c r="N10" s="24">
        <v>3400</v>
      </c>
      <c r="O10" s="24"/>
      <c r="P10" s="24"/>
      <c r="Q10" s="24"/>
      <c r="R10" s="24"/>
      <c r="S10" s="24"/>
      <c r="T10" s="24"/>
      <c r="U10" s="24"/>
      <c r="V10" s="24"/>
      <c r="W10" s="24">
        <v>9097</v>
      </c>
      <c r="X10" s="24">
        <v>670728</v>
      </c>
      <c r="Y10" s="24">
        <v>-661631</v>
      </c>
      <c r="Z10" s="6">
        <v>-98.64</v>
      </c>
      <c r="AA10" s="22">
        <v>1119540</v>
      </c>
    </row>
    <row r="11" spans="1:27" ht="13.5">
      <c r="A11" s="5" t="s">
        <v>38</v>
      </c>
      <c r="B11" s="3"/>
      <c r="C11" s="22">
        <v>28535</v>
      </c>
      <c r="D11" s="22"/>
      <c r="E11" s="23">
        <v>78345</v>
      </c>
      <c r="F11" s="24">
        <v>78345</v>
      </c>
      <c r="G11" s="24"/>
      <c r="H11" s="24">
        <v>118</v>
      </c>
      <c r="I11" s="24">
        <v>357</v>
      </c>
      <c r="J11" s="24">
        <v>475</v>
      </c>
      <c r="K11" s="24"/>
      <c r="L11" s="24">
        <v>100</v>
      </c>
      <c r="M11" s="24">
        <v>1290</v>
      </c>
      <c r="N11" s="24">
        <v>1390</v>
      </c>
      <c r="O11" s="24"/>
      <c r="P11" s="24"/>
      <c r="Q11" s="24"/>
      <c r="R11" s="24"/>
      <c r="S11" s="24"/>
      <c r="T11" s="24"/>
      <c r="U11" s="24"/>
      <c r="V11" s="24"/>
      <c r="W11" s="24">
        <v>1865</v>
      </c>
      <c r="X11" s="24">
        <v>1136</v>
      </c>
      <c r="Y11" s="24">
        <v>729</v>
      </c>
      <c r="Z11" s="6">
        <v>64.17</v>
      </c>
      <c r="AA11" s="22">
        <v>78345</v>
      </c>
    </row>
    <row r="12" spans="1:27" ht="13.5">
      <c r="A12" s="5" t="s">
        <v>39</v>
      </c>
      <c r="B12" s="3"/>
      <c r="C12" s="22">
        <v>800</v>
      </c>
      <c r="D12" s="22"/>
      <c r="E12" s="23">
        <v>740</v>
      </c>
      <c r="F12" s="24">
        <v>740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740</v>
      </c>
      <c r="Y12" s="24">
        <v>-740</v>
      </c>
      <c r="Z12" s="6">
        <v>-100</v>
      </c>
      <c r="AA12" s="22">
        <v>740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4700</v>
      </c>
      <c r="D15" s="19">
        <f>SUM(D16:D18)</f>
        <v>0</v>
      </c>
      <c r="E15" s="20">
        <f t="shared" si="2"/>
        <v>2025</v>
      </c>
      <c r="F15" s="21">
        <f t="shared" si="2"/>
        <v>2025</v>
      </c>
      <c r="G15" s="21">
        <f t="shared" si="2"/>
        <v>420</v>
      </c>
      <c r="H15" s="21">
        <f t="shared" si="2"/>
        <v>490</v>
      </c>
      <c r="I15" s="21">
        <f t="shared" si="2"/>
        <v>280</v>
      </c>
      <c r="J15" s="21">
        <f t="shared" si="2"/>
        <v>1190</v>
      </c>
      <c r="K15" s="21">
        <f t="shared" si="2"/>
        <v>630</v>
      </c>
      <c r="L15" s="21">
        <f t="shared" si="2"/>
        <v>420</v>
      </c>
      <c r="M15" s="21">
        <f t="shared" si="2"/>
        <v>560</v>
      </c>
      <c r="N15" s="21">
        <f t="shared" si="2"/>
        <v>1610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2800</v>
      </c>
      <c r="X15" s="21">
        <f t="shared" si="2"/>
        <v>1223</v>
      </c>
      <c r="Y15" s="21">
        <f t="shared" si="2"/>
        <v>1577</v>
      </c>
      <c r="Z15" s="4">
        <f>+IF(X15&lt;&gt;0,+(Y15/X15)*100,0)</f>
        <v>128.94521668029435</v>
      </c>
      <c r="AA15" s="19">
        <f>SUM(AA16:AA18)</f>
        <v>2025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4700</v>
      </c>
      <c r="D17" s="22"/>
      <c r="E17" s="23">
        <v>2025</v>
      </c>
      <c r="F17" s="24">
        <v>2025</v>
      </c>
      <c r="G17" s="24">
        <v>420</v>
      </c>
      <c r="H17" s="24">
        <v>490</v>
      </c>
      <c r="I17" s="24">
        <v>280</v>
      </c>
      <c r="J17" s="24">
        <v>1190</v>
      </c>
      <c r="K17" s="24">
        <v>630</v>
      </c>
      <c r="L17" s="24">
        <v>420</v>
      </c>
      <c r="M17" s="24">
        <v>560</v>
      </c>
      <c r="N17" s="24">
        <v>1610</v>
      </c>
      <c r="O17" s="24"/>
      <c r="P17" s="24"/>
      <c r="Q17" s="24"/>
      <c r="R17" s="24"/>
      <c r="S17" s="24"/>
      <c r="T17" s="24"/>
      <c r="U17" s="24"/>
      <c r="V17" s="24"/>
      <c r="W17" s="24">
        <v>2800</v>
      </c>
      <c r="X17" s="24">
        <v>1223</v>
      </c>
      <c r="Y17" s="24">
        <v>1577</v>
      </c>
      <c r="Z17" s="6">
        <v>128.95</v>
      </c>
      <c r="AA17" s="22">
        <v>2025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12520340</v>
      </c>
      <c r="D19" s="19">
        <f>SUM(D20:D23)</f>
        <v>0</v>
      </c>
      <c r="E19" s="20">
        <f t="shared" si="3"/>
        <v>83369908</v>
      </c>
      <c r="F19" s="21">
        <f t="shared" si="3"/>
        <v>83369908</v>
      </c>
      <c r="G19" s="21">
        <f t="shared" si="3"/>
        <v>2054028</v>
      </c>
      <c r="H19" s="21">
        <f t="shared" si="3"/>
        <v>2003549</v>
      </c>
      <c r="I19" s="21">
        <f t="shared" si="3"/>
        <v>1922107</v>
      </c>
      <c r="J19" s="21">
        <f t="shared" si="3"/>
        <v>5979684</v>
      </c>
      <c r="K19" s="21">
        <f t="shared" si="3"/>
        <v>2059940</v>
      </c>
      <c r="L19" s="21">
        <f t="shared" si="3"/>
        <v>1914131</v>
      </c>
      <c r="M19" s="21">
        <f t="shared" si="3"/>
        <v>1807303</v>
      </c>
      <c r="N19" s="21">
        <f t="shared" si="3"/>
        <v>5781374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11761058</v>
      </c>
      <c r="X19" s="21">
        <f t="shared" si="3"/>
        <v>18939094</v>
      </c>
      <c r="Y19" s="21">
        <f t="shared" si="3"/>
        <v>-7178036</v>
      </c>
      <c r="Z19" s="4">
        <f>+IF(X19&lt;&gt;0,+(Y19/X19)*100,0)</f>
        <v>-37.90063030470201</v>
      </c>
      <c r="AA19" s="19">
        <f>SUM(AA20:AA23)</f>
        <v>83369908</v>
      </c>
    </row>
    <row r="20" spans="1:27" ht="13.5">
      <c r="A20" s="5" t="s">
        <v>47</v>
      </c>
      <c r="B20" s="3"/>
      <c r="C20" s="22">
        <v>8929950</v>
      </c>
      <c r="D20" s="22"/>
      <c r="E20" s="23">
        <v>15028077</v>
      </c>
      <c r="F20" s="24">
        <v>15028077</v>
      </c>
      <c r="G20" s="24">
        <v>946053</v>
      </c>
      <c r="H20" s="24">
        <v>888870</v>
      </c>
      <c r="I20" s="24">
        <v>822340</v>
      </c>
      <c r="J20" s="24">
        <v>2657263</v>
      </c>
      <c r="K20" s="24">
        <v>906327</v>
      </c>
      <c r="L20" s="24">
        <v>815346</v>
      </c>
      <c r="M20" s="24">
        <v>724240</v>
      </c>
      <c r="N20" s="24">
        <v>2445913</v>
      </c>
      <c r="O20" s="24"/>
      <c r="P20" s="24"/>
      <c r="Q20" s="24"/>
      <c r="R20" s="24"/>
      <c r="S20" s="24"/>
      <c r="T20" s="24"/>
      <c r="U20" s="24"/>
      <c r="V20" s="24"/>
      <c r="W20" s="24">
        <v>5103176</v>
      </c>
      <c r="X20" s="24">
        <v>6462689</v>
      </c>
      <c r="Y20" s="24">
        <v>-1359513</v>
      </c>
      <c r="Z20" s="6">
        <v>-21.04</v>
      </c>
      <c r="AA20" s="22">
        <v>15028077</v>
      </c>
    </row>
    <row r="21" spans="1:27" ht="13.5">
      <c r="A21" s="5" t="s">
        <v>48</v>
      </c>
      <c r="B21" s="3"/>
      <c r="C21" s="22">
        <v>1952072</v>
      </c>
      <c r="D21" s="22"/>
      <c r="E21" s="23">
        <v>55936568</v>
      </c>
      <c r="F21" s="24">
        <v>55936568</v>
      </c>
      <c r="G21" s="24">
        <v>413065</v>
      </c>
      <c r="H21" s="24">
        <v>416005</v>
      </c>
      <c r="I21" s="24">
        <v>414464</v>
      </c>
      <c r="J21" s="24">
        <v>1243534</v>
      </c>
      <c r="K21" s="24">
        <v>445521</v>
      </c>
      <c r="L21" s="24">
        <v>413547</v>
      </c>
      <c r="M21" s="24">
        <v>402427</v>
      </c>
      <c r="N21" s="24">
        <v>1261495</v>
      </c>
      <c r="O21" s="24"/>
      <c r="P21" s="24"/>
      <c r="Q21" s="24"/>
      <c r="R21" s="24"/>
      <c r="S21" s="24"/>
      <c r="T21" s="24"/>
      <c r="U21" s="24"/>
      <c r="V21" s="24"/>
      <c r="W21" s="24">
        <v>2505029</v>
      </c>
      <c r="X21" s="24">
        <v>3394758</v>
      </c>
      <c r="Y21" s="24">
        <v>-889729</v>
      </c>
      <c r="Z21" s="6">
        <v>-26.21</v>
      </c>
      <c r="AA21" s="22">
        <v>55936568</v>
      </c>
    </row>
    <row r="22" spans="1:27" ht="13.5">
      <c r="A22" s="5" t="s">
        <v>49</v>
      </c>
      <c r="B22" s="3"/>
      <c r="C22" s="25">
        <v>336743</v>
      </c>
      <c r="D22" s="25"/>
      <c r="E22" s="26">
        <v>6000112</v>
      </c>
      <c r="F22" s="27">
        <v>6000112</v>
      </c>
      <c r="G22" s="27">
        <v>356140</v>
      </c>
      <c r="H22" s="27">
        <v>354313</v>
      </c>
      <c r="I22" s="27">
        <v>342231</v>
      </c>
      <c r="J22" s="27">
        <v>1052684</v>
      </c>
      <c r="K22" s="27">
        <v>365149</v>
      </c>
      <c r="L22" s="27">
        <v>350998</v>
      </c>
      <c r="M22" s="27">
        <v>347204</v>
      </c>
      <c r="N22" s="27">
        <v>1063351</v>
      </c>
      <c r="O22" s="27"/>
      <c r="P22" s="27"/>
      <c r="Q22" s="27"/>
      <c r="R22" s="27"/>
      <c r="S22" s="27"/>
      <c r="T22" s="27"/>
      <c r="U22" s="27"/>
      <c r="V22" s="27"/>
      <c r="W22" s="27">
        <v>2116035</v>
      </c>
      <c r="X22" s="27">
        <v>4959541</v>
      </c>
      <c r="Y22" s="27">
        <v>-2843506</v>
      </c>
      <c r="Z22" s="7">
        <v>-57.33</v>
      </c>
      <c r="AA22" s="25">
        <v>6000112</v>
      </c>
    </row>
    <row r="23" spans="1:27" ht="13.5">
      <c r="A23" s="5" t="s">
        <v>50</v>
      </c>
      <c r="B23" s="3"/>
      <c r="C23" s="22">
        <v>1301575</v>
      </c>
      <c r="D23" s="22"/>
      <c r="E23" s="23">
        <v>6405151</v>
      </c>
      <c r="F23" s="24">
        <v>6405151</v>
      </c>
      <c r="G23" s="24">
        <v>338770</v>
      </c>
      <c r="H23" s="24">
        <v>344361</v>
      </c>
      <c r="I23" s="24">
        <v>343072</v>
      </c>
      <c r="J23" s="24">
        <v>1026203</v>
      </c>
      <c r="K23" s="24">
        <v>342943</v>
      </c>
      <c r="L23" s="24">
        <v>334240</v>
      </c>
      <c r="M23" s="24">
        <v>333432</v>
      </c>
      <c r="N23" s="24">
        <v>1010615</v>
      </c>
      <c r="O23" s="24"/>
      <c r="P23" s="24"/>
      <c r="Q23" s="24"/>
      <c r="R23" s="24"/>
      <c r="S23" s="24"/>
      <c r="T23" s="24"/>
      <c r="U23" s="24"/>
      <c r="V23" s="24"/>
      <c r="W23" s="24">
        <v>2036818</v>
      </c>
      <c r="X23" s="24">
        <v>4122106</v>
      </c>
      <c r="Y23" s="24">
        <v>-2085288</v>
      </c>
      <c r="Z23" s="6">
        <v>-50.59</v>
      </c>
      <c r="AA23" s="22">
        <v>6405151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62645130</v>
      </c>
      <c r="D25" s="40">
        <f>+D5+D9+D15+D19+D24</f>
        <v>0</v>
      </c>
      <c r="E25" s="41">
        <f t="shared" si="4"/>
        <v>139310703</v>
      </c>
      <c r="F25" s="42">
        <f t="shared" si="4"/>
        <v>139310703</v>
      </c>
      <c r="G25" s="42">
        <f t="shared" si="4"/>
        <v>13017016</v>
      </c>
      <c r="H25" s="42">
        <f t="shared" si="4"/>
        <v>2875938</v>
      </c>
      <c r="I25" s="42">
        <f t="shared" si="4"/>
        <v>5715285</v>
      </c>
      <c r="J25" s="42">
        <f t="shared" si="4"/>
        <v>21608239</v>
      </c>
      <c r="K25" s="42">
        <f t="shared" si="4"/>
        <v>6153334</v>
      </c>
      <c r="L25" s="42">
        <f t="shared" si="4"/>
        <v>12115917</v>
      </c>
      <c r="M25" s="42">
        <f t="shared" si="4"/>
        <v>11716494</v>
      </c>
      <c r="N25" s="42">
        <f t="shared" si="4"/>
        <v>29985745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51593984</v>
      </c>
      <c r="X25" s="42">
        <f t="shared" si="4"/>
        <v>40123305</v>
      </c>
      <c r="Y25" s="42">
        <f t="shared" si="4"/>
        <v>11470679</v>
      </c>
      <c r="Z25" s="43">
        <f>+IF(X25&lt;&gt;0,+(Y25/X25)*100,0)</f>
        <v>28.588569660450453</v>
      </c>
      <c r="AA25" s="40">
        <f>+AA5+AA9+AA15+AA19+AA24</f>
        <v>139310703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24382742</v>
      </c>
      <c r="D28" s="19">
        <f>SUM(D29:D31)</f>
        <v>0</v>
      </c>
      <c r="E28" s="20">
        <f t="shared" si="5"/>
        <v>38088532</v>
      </c>
      <c r="F28" s="21">
        <f t="shared" si="5"/>
        <v>38088532</v>
      </c>
      <c r="G28" s="21">
        <f t="shared" si="5"/>
        <v>3078260</v>
      </c>
      <c r="H28" s="21">
        <f t="shared" si="5"/>
        <v>2189991</v>
      </c>
      <c r="I28" s="21">
        <f t="shared" si="5"/>
        <v>2267370</v>
      </c>
      <c r="J28" s="21">
        <f t="shared" si="5"/>
        <v>7535621</v>
      </c>
      <c r="K28" s="21">
        <f t="shared" si="5"/>
        <v>1751903</v>
      </c>
      <c r="L28" s="21">
        <f t="shared" si="5"/>
        <v>2291002</v>
      </c>
      <c r="M28" s="21">
        <f t="shared" si="5"/>
        <v>2801454</v>
      </c>
      <c r="N28" s="21">
        <f t="shared" si="5"/>
        <v>6844359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14379980</v>
      </c>
      <c r="X28" s="21">
        <f t="shared" si="5"/>
        <v>17976054</v>
      </c>
      <c r="Y28" s="21">
        <f t="shared" si="5"/>
        <v>-3596074</v>
      </c>
      <c r="Z28" s="4">
        <f>+IF(X28&lt;&gt;0,+(Y28/X28)*100,0)</f>
        <v>-20.00480194374138</v>
      </c>
      <c r="AA28" s="19">
        <f>SUM(AA29:AA31)</f>
        <v>38088532</v>
      </c>
    </row>
    <row r="29" spans="1:27" ht="13.5">
      <c r="A29" s="5" t="s">
        <v>33</v>
      </c>
      <c r="B29" s="3"/>
      <c r="C29" s="22">
        <v>10745437</v>
      </c>
      <c r="D29" s="22"/>
      <c r="E29" s="23">
        <v>22023591</v>
      </c>
      <c r="F29" s="24">
        <v>22023591</v>
      </c>
      <c r="G29" s="24">
        <v>2470417</v>
      </c>
      <c r="H29" s="24">
        <v>1364959</v>
      </c>
      <c r="I29" s="24">
        <v>1270654</v>
      </c>
      <c r="J29" s="24">
        <v>5106030</v>
      </c>
      <c r="K29" s="24">
        <v>516743</v>
      </c>
      <c r="L29" s="24">
        <v>873801</v>
      </c>
      <c r="M29" s="24">
        <v>1024619</v>
      </c>
      <c r="N29" s="24">
        <v>2415163</v>
      </c>
      <c r="O29" s="24"/>
      <c r="P29" s="24"/>
      <c r="Q29" s="24"/>
      <c r="R29" s="24"/>
      <c r="S29" s="24"/>
      <c r="T29" s="24"/>
      <c r="U29" s="24"/>
      <c r="V29" s="24"/>
      <c r="W29" s="24">
        <v>7521193</v>
      </c>
      <c r="X29" s="24">
        <v>11644526</v>
      </c>
      <c r="Y29" s="24">
        <v>-4123333</v>
      </c>
      <c r="Z29" s="6">
        <v>-35.41</v>
      </c>
      <c r="AA29" s="22">
        <v>22023591</v>
      </c>
    </row>
    <row r="30" spans="1:27" ht="13.5">
      <c r="A30" s="5" t="s">
        <v>34</v>
      </c>
      <c r="B30" s="3"/>
      <c r="C30" s="25">
        <v>10531559</v>
      </c>
      <c r="D30" s="25"/>
      <c r="E30" s="26">
        <v>12839369</v>
      </c>
      <c r="F30" s="27">
        <v>12839369</v>
      </c>
      <c r="G30" s="27">
        <v>297247</v>
      </c>
      <c r="H30" s="27">
        <v>472766</v>
      </c>
      <c r="I30" s="27">
        <v>640418</v>
      </c>
      <c r="J30" s="27">
        <v>1410431</v>
      </c>
      <c r="K30" s="27">
        <v>850806</v>
      </c>
      <c r="L30" s="27">
        <v>1092164</v>
      </c>
      <c r="M30" s="27">
        <v>1436895</v>
      </c>
      <c r="N30" s="27">
        <v>3379865</v>
      </c>
      <c r="O30" s="27"/>
      <c r="P30" s="27"/>
      <c r="Q30" s="27"/>
      <c r="R30" s="27"/>
      <c r="S30" s="27"/>
      <c r="T30" s="27"/>
      <c r="U30" s="27"/>
      <c r="V30" s="27"/>
      <c r="W30" s="27">
        <v>4790296</v>
      </c>
      <c r="X30" s="27">
        <v>6331528</v>
      </c>
      <c r="Y30" s="27">
        <v>-1541232</v>
      </c>
      <c r="Z30" s="7">
        <v>-24.34</v>
      </c>
      <c r="AA30" s="25">
        <v>12839369</v>
      </c>
    </row>
    <row r="31" spans="1:27" ht="13.5">
      <c r="A31" s="5" t="s">
        <v>35</v>
      </c>
      <c r="B31" s="3"/>
      <c r="C31" s="22">
        <v>3105746</v>
      </c>
      <c r="D31" s="22"/>
      <c r="E31" s="23">
        <v>3225572</v>
      </c>
      <c r="F31" s="24">
        <v>3225572</v>
      </c>
      <c r="G31" s="24">
        <v>310596</v>
      </c>
      <c r="H31" s="24">
        <v>352266</v>
      </c>
      <c r="I31" s="24">
        <v>356298</v>
      </c>
      <c r="J31" s="24">
        <v>1019160</v>
      </c>
      <c r="K31" s="24">
        <v>384354</v>
      </c>
      <c r="L31" s="24">
        <v>325037</v>
      </c>
      <c r="M31" s="24">
        <v>339940</v>
      </c>
      <c r="N31" s="24">
        <v>1049331</v>
      </c>
      <c r="O31" s="24"/>
      <c r="P31" s="24"/>
      <c r="Q31" s="24"/>
      <c r="R31" s="24"/>
      <c r="S31" s="24"/>
      <c r="T31" s="24"/>
      <c r="U31" s="24"/>
      <c r="V31" s="24"/>
      <c r="W31" s="24">
        <v>2068491</v>
      </c>
      <c r="X31" s="24"/>
      <c r="Y31" s="24">
        <v>2068491</v>
      </c>
      <c r="Z31" s="6">
        <v>0</v>
      </c>
      <c r="AA31" s="22">
        <v>3225572</v>
      </c>
    </row>
    <row r="32" spans="1:27" ht="13.5">
      <c r="A32" s="2" t="s">
        <v>36</v>
      </c>
      <c r="B32" s="3"/>
      <c r="C32" s="19">
        <f aca="true" t="shared" si="6" ref="C32:Y32">SUM(C33:C37)</f>
        <v>2395083</v>
      </c>
      <c r="D32" s="19">
        <f>SUM(D33:D37)</f>
        <v>0</v>
      </c>
      <c r="E32" s="20">
        <f t="shared" si="6"/>
        <v>3610639</v>
      </c>
      <c r="F32" s="21">
        <f t="shared" si="6"/>
        <v>3610639</v>
      </c>
      <c r="G32" s="21">
        <f t="shared" si="6"/>
        <v>34803</v>
      </c>
      <c r="H32" s="21">
        <f t="shared" si="6"/>
        <v>63643</v>
      </c>
      <c r="I32" s="21">
        <f t="shared" si="6"/>
        <v>40591</v>
      </c>
      <c r="J32" s="21">
        <f t="shared" si="6"/>
        <v>139037</v>
      </c>
      <c r="K32" s="21">
        <f t="shared" si="6"/>
        <v>371252</v>
      </c>
      <c r="L32" s="21">
        <f t="shared" si="6"/>
        <v>165154</v>
      </c>
      <c r="M32" s="21">
        <f t="shared" si="6"/>
        <v>258873</v>
      </c>
      <c r="N32" s="21">
        <f t="shared" si="6"/>
        <v>795279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934316</v>
      </c>
      <c r="X32" s="21">
        <f t="shared" si="6"/>
        <v>1787153</v>
      </c>
      <c r="Y32" s="21">
        <f t="shared" si="6"/>
        <v>-852837</v>
      </c>
      <c r="Z32" s="4">
        <f>+IF(X32&lt;&gt;0,+(Y32/X32)*100,0)</f>
        <v>-47.720424608301585</v>
      </c>
      <c r="AA32" s="19">
        <f>SUM(AA33:AA37)</f>
        <v>3610639</v>
      </c>
    </row>
    <row r="33" spans="1:27" ht="13.5">
      <c r="A33" s="5" t="s">
        <v>37</v>
      </c>
      <c r="B33" s="3"/>
      <c r="C33" s="22">
        <v>1856908</v>
      </c>
      <c r="D33" s="22"/>
      <c r="E33" s="23">
        <v>2777025</v>
      </c>
      <c r="F33" s="24">
        <v>2777025</v>
      </c>
      <c r="G33" s="24">
        <v>25746</v>
      </c>
      <c r="H33" s="24">
        <v>34717</v>
      </c>
      <c r="I33" s="24">
        <v>25239</v>
      </c>
      <c r="J33" s="24">
        <v>85702</v>
      </c>
      <c r="K33" s="24">
        <v>350922</v>
      </c>
      <c r="L33" s="24">
        <v>102792</v>
      </c>
      <c r="M33" s="24">
        <v>86194</v>
      </c>
      <c r="N33" s="24">
        <v>539908</v>
      </c>
      <c r="O33" s="24"/>
      <c r="P33" s="24"/>
      <c r="Q33" s="24"/>
      <c r="R33" s="24"/>
      <c r="S33" s="24"/>
      <c r="T33" s="24"/>
      <c r="U33" s="24"/>
      <c r="V33" s="24"/>
      <c r="W33" s="24">
        <v>625610</v>
      </c>
      <c r="X33" s="24">
        <v>1545035</v>
      </c>
      <c r="Y33" s="24">
        <v>-919425</v>
      </c>
      <c r="Z33" s="6">
        <v>-59.51</v>
      </c>
      <c r="AA33" s="22">
        <v>2777025</v>
      </c>
    </row>
    <row r="34" spans="1:27" ht="13.5">
      <c r="A34" s="5" t="s">
        <v>38</v>
      </c>
      <c r="B34" s="3"/>
      <c r="C34" s="22">
        <v>486020</v>
      </c>
      <c r="D34" s="22"/>
      <c r="E34" s="23">
        <v>481611</v>
      </c>
      <c r="F34" s="24">
        <v>481611</v>
      </c>
      <c r="G34" s="24">
        <v>9057</v>
      </c>
      <c r="H34" s="24">
        <v>24097</v>
      </c>
      <c r="I34" s="24">
        <v>14323</v>
      </c>
      <c r="J34" s="24">
        <v>47477</v>
      </c>
      <c r="K34" s="24">
        <v>18096</v>
      </c>
      <c r="L34" s="24">
        <v>62362</v>
      </c>
      <c r="M34" s="24">
        <v>156479</v>
      </c>
      <c r="N34" s="24">
        <v>236937</v>
      </c>
      <c r="O34" s="24"/>
      <c r="P34" s="24"/>
      <c r="Q34" s="24"/>
      <c r="R34" s="24"/>
      <c r="S34" s="24"/>
      <c r="T34" s="24"/>
      <c r="U34" s="24"/>
      <c r="V34" s="24"/>
      <c r="W34" s="24">
        <v>284414</v>
      </c>
      <c r="X34" s="24">
        <v>166573</v>
      </c>
      <c r="Y34" s="24">
        <v>117841</v>
      </c>
      <c r="Z34" s="6">
        <v>70.74</v>
      </c>
      <c r="AA34" s="22">
        <v>481611</v>
      </c>
    </row>
    <row r="35" spans="1:27" ht="13.5">
      <c r="A35" s="5" t="s">
        <v>39</v>
      </c>
      <c r="B35" s="3"/>
      <c r="C35" s="22">
        <v>47105</v>
      </c>
      <c r="D35" s="22"/>
      <c r="E35" s="23">
        <v>67577</v>
      </c>
      <c r="F35" s="24">
        <v>67577</v>
      </c>
      <c r="G35" s="24"/>
      <c r="H35" s="24">
        <v>2020</v>
      </c>
      <c r="I35" s="24">
        <v>1029</v>
      </c>
      <c r="J35" s="24">
        <v>3049</v>
      </c>
      <c r="K35" s="24">
        <v>2234</v>
      </c>
      <c r="L35" s="24"/>
      <c r="M35" s="24">
        <v>16200</v>
      </c>
      <c r="N35" s="24">
        <v>18434</v>
      </c>
      <c r="O35" s="24"/>
      <c r="P35" s="24"/>
      <c r="Q35" s="24"/>
      <c r="R35" s="24"/>
      <c r="S35" s="24"/>
      <c r="T35" s="24"/>
      <c r="U35" s="24"/>
      <c r="V35" s="24"/>
      <c r="W35" s="24">
        <v>21483</v>
      </c>
      <c r="X35" s="24">
        <v>37505</v>
      </c>
      <c r="Y35" s="24">
        <v>-16022</v>
      </c>
      <c r="Z35" s="6">
        <v>-42.72</v>
      </c>
      <c r="AA35" s="22">
        <v>67577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5050</v>
      </c>
      <c r="D37" s="25"/>
      <c r="E37" s="26">
        <v>284426</v>
      </c>
      <c r="F37" s="27">
        <v>284426</v>
      </c>
      <c r="G37" s="27"/>
      <c r="H37" s="27">
        <v>2809</v>
      </c>
      <c r="I37" s="27"/>
      <c r="J37" s="27">
        <v>2809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2809</v>
      </c>
      <c r="X37" s="27">
        <v>38040</v>
      </c>
      <c r="Y37" s="27">
        <v>-35231</v>
      </c>
      <c r="Z37" s="7">
        <v>-92.62</v>
      </c>
      <c r="AA37" s="25">
        <v>284426</v>
      </c>
    </row>
    <row r="38" spans="1:27" ht="13.5">
      <c r="A38" s="2" t="s">
        <v>42</v>
      </c>
      <c r="B38" s="8"/>
      <c r="C38" s="19">
        <f aca="true" t="shared" si="7" ref="C38:Y38">SUM(C39:C41)</f>
        <v>4458873</v>
      </c>
      <c r="D38" s="19">
        <f>SUM(D39:D41)</f>
        <v>0</v>
      </c>
      <c r="E38" s="20">
        <f t="shared" si="7"/>
        <v>4801636</v>
      </c>
      <c r="F38" s="21">
        <f t="shared" si="7"/>
        <v>4801636</v>
      </c>
      <c r="G38" s="21">
        <f t="shared" si="7"/>
        <v>138451</v>
      </c>
      <c r="H38" s="21">
        <f t="shared" si="7"/>
        <v>282968</v>
      </c>
      <c r="I38" s="21">
        <f t="shared" si="7"/>
        <v>171975</v>
      </c>
      <c r="J38" s="21">
        <f t="shared" si="7"/>
        <v>593394</v>
      </c>
      <c r="K38" s="21">
        <f t="shared" si="7"/>
        <v>260453</v>
      </c>
      <c r="L38" s="21">
        <f t="shared" si="7"/>
        <v>257032</v>
      </c>
      <c r="M38" s="21">
        <f t="shared" si="7"/>
        <v>199606</v>
      </c>
      <c r="N38" s="21">
        <f t="shared" si="7"/>
        <v>717091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1310485</v>
      </c>
      <c r="X38" s="21">
        <f t="shared" si="7"/>
        <v>1889391</v>
      </c>
      <c r="Y38" s="21">
        <f t="shared" si="7"/>
        <v>-578906</v>
      </c>
      <c r="Z38" s="4">
        <f>+IF(X38&lt;&gt;0,+(Y38/X38)*100,0)</f>
        <v>-30.639819920810464</v>
      </c>
      <c r="AA38" s="19">
        <f>SUM(AA39:AA41)</f>
        <v>4801636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4458873</v>
      </c>
      <c r="D40" s="22"/>
      <c r="E40" s="23">
        <v>4801636</v>
      </c>
      <c r="F40" s="24">
        <v>4801636</v>
      </c>
      <c r="G40" s="24">
        <v>138451</v>
      </c>
      <c r="H40" s="24">
        <v>282968</v>
      </c>
      <c r="I40" s="24">
        <v>171975</v>
      </c>
      <c r="J40" s="24">
        <v>593394</v>
      </c>
      <c r="K40" s="24">
        <v>260453</v>
      </c>
      <c r="L40" s="24">
        <v>257032</v>
      </c>
      <c r="M40" s="24">
        <v>199606</v>
      </c>
      <c r="N40" s="24">
        <v>717091</v>
      </c>
      <c r="O40" s="24"/>
      <c r="P40" s="24"/>
      <c r="Q40" s="24"/>
      <c r="R40" s="24"/>
      <c r="S40" s="24"/>
      <c r="T40" s="24"/>
      <c r="U40" s="24"/>
      <c r="V40" s="24"/>
      <c r="W40" s="24">
        <v>1310485</v>
      </c>
      <c r="X40" s="24">
        <v>1889391</v>
      </c>
      <c r="Y40" s="24">
        <v>-578906</v>
      </c>
      <c r="Z40" s="6">
        <v>-30.64</v>
      </c>
      <c r="AA40" s="22">
        <v>4801636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21076099</v>
      </c>
      <c r="D42" s="19">
        <f>SUM(D43:D46)</f>
        <v>0</v>
      </c>
      <c r="E42" s="20">
        <f t="shared" si="8"/>
        <v>26743428</v>
      </c>
      <c r="F42" s="21">
        <f t="shared" si="8"/>
        <v>26743428</v>
      </c>
      <c r="G42" s="21">
        <f t="shared" si="8"/>
        <v>1297074</v>
      </c>
      <c r="H42" s="21">
        <f t="shared" si="8"/>
        <v>1985538</v>
      </c>
      <c r="I42" s="21">
        <f t="shared" si="8"/>
        <v>1714373</v>
      </c>
      <c r="J42" s="21">
        <f t="shared" si="8"/>
        <v>4996985</v>
      </c>
      <c r="K42" s="21">
        <f t="shared" si="8"/>
        <v>2819041</v>
      </c>
      <c r="L42" s="21">
        <f t="shared" si="8"/>
        <v>1409814</v>
      </c>
      <c r="M42" s="21">
        <f t="shared" si="8"/>
        <v>1342109</v>
      </c>
      <c r="N42" s="21">
        <f t="shared" si="8"/>
        <v>5570964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10567949</v>
      </c>
      <c r="X42" s="21">
        <f t="shared" si="8"/>
        <v>13431654</v>
      </c>
      <c r="Y42" s="21">
        <f t="shared" si="8"/>
        <v>-2863705</v>
      </c>
      <c r="Z42" s="4">
        <f>+IF(X42&lt;&gt;0,+(Y42/X42)*100,0)</f>
        <v>-21.32056856139981</v>
      </c>
      <c r="AA42" s="19">
        <f>SUM(AA43:AA46)</f>
        <v>26743428</v>
      </c>
    </row>
    <row r="43" spans="1:27" ht="13.5">
      <c r="A43" s="5" t="s">
        <v>47</v>
      </c>
      <c r="B43" s="3"/>
      <c r="C43" s="22">
        <v>11514756</v>
      </c>
      <c r="D43" s="22"/>
      <c r="E43" s="23">
        <v>13954523</v>
      </c>
      <c r="F43" s="24">
        <v>13954523</v>
      </c>
      <c r="G43" s="24">
        <v>855998</v>
      </c>
      <c r="H43" s="24">
        <v>1431252</v>
      </c>
      <c r="I43" s="24">
        <v>1155121</v>
      </c>
      <c r="J43" s="24">
        <v>3442371</v>
      </c>
      <c r="K43" s="24">
        <v>874195</v>
      </c>
      <c r="L43" s="24">
        <v>880285</v>
      </c>
      <c r="M43" s="24">
        <v>864515</v>
      </c>
      <c r="N43" s="24">
        <v>2618995</v>
      </c>
      <c r="O43" s="24"/>
      <c r="P43" s="24"/>
      <c r="Q43" s="24"/>
      <c r="R43" s="24"/>
      <c r="S43" s="24"/>
      <c r="T43" s="24"/>
      <c r="U43" s="24"/>
      <c r="V43" s="24"/>
      <c r="W43" s="24">
        <v>6061366</v>
      </c>
      <c r="X43" s="24">
        <v>7621370</v>
      </c>
      <c r="Y43" s="24">
        <v>-1560004</v>
      </c>
      <c r="Z43" s="6">
        <v>-20.47</v>
      </c>
      <c r="AA43" s="22">
        <v>13954523</v>
      </c>
    </row>
    <row r="44" spans="1:27" ht="13.5">
      <c r="A44" s="5" t="s">
        <v>48</v>
      </c>
      <c r="B44" s="3"/>
      <c r="C44" s="22">
        <v>1636329</v>
      </c>
      <c r="D44" s="22"/>
      <c r="E44" s="23">
        <v>2431264</v>
      </c>
      <c r="F44" s="24">
        <v>2431264</v>
      </c>
      <c r="G44" s="24">
        <v>79261</v>
      </c>
      <c r="H44" s="24">
        <v>133879</v>
      </c>
      <c r="I44" s="24">
        <v>160060</v>
      </c>
      <c r="J44" s="24">
        <v>373200</v>
      </c>
      <c r="K44" s="24">
        <v>433032</v>
      </c>
      <c r="L44" s="24">
        <v>154343</v>
      </c>
      <c r="M44" s="24">
        <v>95896</v>
      </c>
      <c r="N44" s="24">
        <v>683271</v>
      </c>
      <c r="O44" s="24"/>
      <c r="P44" s="24"/>
      <c r="Q44" s="24"/>
      <c r="R44" s="24"/>
      <c r="S44" s="24"/>
      <c r="T44" s="24"/>
      <c r="U44" s="24"/>
      <c r="V44" s="24"/>
      <c r="W44" s="24">
        <v>1056471</v>
      </c>
      <c r="X44" s="24">
        <v>1278282</v>
      </c>
      <c r="Y44" s="24">
        <v>-221811</v>
      </c>
      <c r="Z44" s="6">
        <v>-17.35</v>
      </c>
      <c r="AA44" s="22">
        <v>2431264</v>
      </c>
    </row>
    <row r="45" spans="1:27" ht="13.5">
      <c r="A45" s="5" t="s">
        <v>49</v>
      </c>
      <c r="B45" s="3"/>
      <c r="C45" s="25">
        <v>4302203</v>
      </c>
      <c r="D45" s="25"/>
      <c r="E45" s="26">
        <v>5191512</v>
      </c>
      <c r="F45" s="27">
        <v>5191512</v>
      </c>
      <c r="G45" s="27">
        <v>259905</v>
      </c>
      <c r="H45" s="27">
        <v>367473</v>
      </c>
      <c r="I45" s="27">
        <v>365256</v>
      </c>
      <c r="J45" s="27">
        <v>992634</v>
      </c>
      <c r="K45" s="27">
        <v>1444255</v>
      </c>
      <c r="L45" s="27">
        <v>334887</v>
      </c>
      <c r="M45" s="27">
        <v>338400</v>
      </c>
      <c r="N45" s="27">
        <v>2117542</v>
      </c>
      <c r="O45" s="27"/>
      <c r="P45" s="27"/>
      <c r="Q45" s="27"/>
      <c r="R45" s="27"/>
      <c r="S45" s="27"/>
      <c r="T45" s="27"/>
      <c r="U45" s="27"/>
      <c r="V45" s="27"/>
      <c r="W45" s="27">
        <v>3110176</v>
      </c>
      <c r="X45" s="27">
        <v>2479533</v>
      </c>
      <c r="Y45" s="27">
        <v>630643</v>
      </c>
      <c r="Z45" s="7">
        <v>25.43</v>
      </c>
      <c r="AA45" s="25">
        <v>5191512</v>
      </c>
    </row>
    <row r="46" spans="1:27" ht="13.5">
      <c r="A46" s="5" t="s">
        <v>50</v>
      </c>
      <c r="B46" s="3"/>
      <c r="C46" s="22">
        <v>3622811</v>
      </c>
      <c r="D46" s="22"/>
      <c r="E46" s="23">
        <v>5166129</v>
      </c>
      <c r="F46" s="24">
        <v>5166129</v>
      </c>
      <c r="G46" s="24">
        <v>101910</v>
      </c>
      <c r="H46" s="24">
        <v>52934</v>
      </c>
      <c r="I46" s="24">
        <v>33936</v>
      </c>
      <c r="J46" s="24">
        <v>188780</v>
      </c>
      <c r="K46" s="24">
        <v>67559</v>
      </c>
      <c r="L46" s="24">
        <v>40299</v>
      </c>
      <c r="M46" s="24">
        <v>43298</v>
      </c>
      <c r="N46" s="24">
        <v>151156</v>
      </c>
      <c r="O46" s="24"/>
      <c r="P46" s="24"/>
      <c r="Q46" s="24"/>
      <c r="R46" s="24"/>
      <c r="S46" s="24"/>
      <c r="T46" s="24"/>
      <c r="U46" s="24"/>
      <c r="V46" s="24"/>
      <c r="W46" s="24">
        <v>339936</v>
      </c>
      <c r="X46" s="24">
        <v>2052469</v>
      </c>
      <c r="Y46" s="24">
        <v>-1712533</v>
      </c>
      <c r="Z46" s="6">
        <v>-83.44</v>
      </c>
      <c r="AA46" s="22">
        <v>5166129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52312797</v>
      </c>
      <c r="D48" s="40">
        <f>+D28+D32+D38+D42+D47</f>
        <v>0</v>
      </c>
      <c r="E48" s="41">
        <f t="shared" si="9"/>
        <v>73244235</v>
      </c>
      <c r="F48" s="42">
        <f t="shared" si="9"/>
        <v>73244235</v>
      </c>
      <c r="G48" s="42">
        <f t="shared" si="9"/>
        <v>4548588</v>
      </c>
      <c r="H48" s="42">
        <f t="shared" si="9"/>
        <v>4522140</v>
      </c>
      <c r="I48" s="42">
        <f t="shared" si="9"/>
        <v>4194309</v>
      </c>
      <c r="J48" s="42">
        <f t="shared" si="9"/>
        <v>13265037</v>
      </c>
      <c r="K48" s="42">
        <f t="shared" si="9"/>
        <v>5202649</v>
      </c>
      <c r="L48" s="42">
        <f t="shared" si="9"/>
        <v>4123002</v>
      </c>
      <c r="M48" s="42">
        <f t="shared" si="9"/>
        <v>4602042</v>
      </c>
      <c r="N48" s="42">
        <f t="shared" si="9"/>
        <v>13927693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27192730</v>
      </c>
      <c r="X48" s="42">
        <f t="shared" si="9"/>
        <v>35084252</v>
      </c>
      <c r="Y48" s="42">
        <f t="shared" si="9"/>
        <v>-7891522</v>
      </c>
      <c r="Z48" s="43">
        <f>+IF(X48&lt;&gt;0,+(Y48/X48)*100,0)</f>
        <v>-22.49306041924451</v>
      </c>
      <c r="AA48" s="40">
        <f>+AA28+AA32+AA38+AA42+AA47</f>
        <v>73244235</v>
      </c>
    </row>
    <row r="49" spans="1:27" ht="13.5">
      <c r="A49" s="14" t="s">
        <v>58</v>
      </c>
      <c r="B49" s="15"/>
      <c r="C49" s="44">
        <f aca="true" t="shared" si="10" ref="C49:Y49">+C25-C48</f>
        <v>10332333</v>
      </c>
      <c r="D49" s="44">
        <f>+D25-D48</f>
        <v>0</v>
      </c>
      <c r="E49" s="45">
        <f t="shared" si="10"/>
        <v>66066468</v>
      </c>
      <c r="F49" s="46">
        <f t="shared" si="10"/>
        <v>66066468</v>
      </c>
      <c r="G49" s="46">
        <f t="shared" si="10"/>
        <v>8468428</v>
      </c>
      <c r="H49" s="46">
        <f t="shared" si="10"/>
        <v>-1646202</v>
      </c>
      <c r="I49" s="46">
        <f t="shared" si="10"/>
        <v>1520976</v>
      </c>
      <c r="J49" s="46">
        <f t="shared" si="10"/>
        <v>8343202</v>
      </c>
      <c r="K49" s="46">
        <f t="shared" si="10"/>
        <v>950685</v>
      </c>
      <c r="L49" s="46">
        <f t="shared" si="10"/>
        <v>7992915</v>
      </c>
      <c r="M49" s="46">
        <f t="shared" si="10"/>
        <v>7114452</v>
      </c>
      <c r="N49" s="46">
        <f t="shared" si="10"/>
        <v>16058052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24401254</v>
      </c>
      <c r="X49" s="46">
        <f>IF(F25=F48,0,X25-X48)</f>
        <v>5039053</v>
      </c>
      <c r="Y49" s="46">
        <f t="shared" si="10"/>
        <v>19362201</v>
      </c>
      <c r="Z49" s="47">
        <f>+IF(X49&lt;&gt;0,+(Y49/X49)*100,0)</f>
        <v>384.24285277412247</v>
      </c>
      <c r="AA49" s="44">
        <f>+AA25-AA48</f>
        <v>66066468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27238334</v>
      </c>
      <c r="F5" s="21">
        <f t="shared" si="0"/>
        <v>27238334</v>
      </c>
      <c r="G5" s="21">
        <f t="shared" si="0"/>
        <v>10174389</v>
      </c>
      <c r="H5" s="21">
        <f t="shared" si="0"/>
        <v>216819</v>
      </c>
      <c r="I5" s="21">
        <f t="shared" si="0"/>
        <v>588951</v>
      </c>
      <c r="J5" s="21">
        <f t="shared" si="0"/>
        <v>10980159</v>
      </c>
      <c r="K5" s="21">
        <f t="shared" si="0"/>
        <v>195270</v>
      </c>
      <c r="L5" s="21">
        <f t="shared" si="0"/>
        <v>195270</v>
      </c>
      <c r="M5" s="21">
        <f t="shared" si="0"/>
        <v>7546449</v>
      </c>
      <c r="N5" s="21">
        <f t="shared" si="0"/>
        <v>7936989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18917148</v>
      </c>
      <c r="X5" s="21">
        <f t="shared" si="0"/>
        <v>15385500</v>
      </c>
      <c r="Y5" s="21">
        <f t="shared" si="0"/>
        <v>3531648</v>
      </c>
      <c r="Z5" s="4">
        <f>+IF(X5&lt;&gt;0,+(Y5/X5)*100,0)</f>
        <v>22.95439212245296</v>
      </c>
      <c r="AA5" s="19">
        <f>SUM(AA6:AA8)</f>
        <v>27238334</v>
      </c>
    </row>
    <row r="6" spans="1:27" ht="13.5">
      <c r="A6" s="5" t="s">
        <v>33</v>
      </c>
      <c r="B6" s="3"/>
      <c r="C6" s="22"/>
      <c r="D6" s="22"/>
      <c r="E6" s="23">
        <v>1681000</v>
      </c>
      <c r="F6" s="24">
        <v>1681000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840498</v>
      </c>
      <c r="Y6" s="24">
        <v>-840498</v>
      </c>
      <c r="Z6" s="6">
        <v>-100</v>
      </c>
      <c r="AA6" s="22">
        <v>1681000</v>
      </c>
    </row>
    <row r="7" spans="1:27" ht="13.5">
      <c r="A7" s="5" t="s">
        <v>34</v>
      </c>
      <c r="B7" s="3"/>
      <c r="C7" s="25"/>
      <c r="D7" s="25"/>
      <c r="E7" s="26">
        <v>25322052</v>
      </c>
      <c r="F7" s="27">
        <v>25322052</v>
      </c>
      <c r="G7" s="27">
        <v>10174389</v>
      </c>
      <c r="H7" s="27">
        <v>216819</v>
      </c>
      <c r="I7" s="27">
        <v>588951</v>
      </c>
      <c r="J7" s="27">
        <v>10980159</v>
      </c>
      <c r="K7" s="27">
        <v>195270</v>
      </c>
      <c r="L7" s="27">
        <v>195270</v>
      </c>
      <c r="M7" s="27">
        <v>7546449</v>
      </c>
      <c r="N7" s="27">
        <v>7936989</v>
      </c>
      <c r="O7" s="27"/>
      <c r="P7" s="27"/>
      <c r="Q7" s="27"/>
      <c r="R7" s="27"/>
      <c r="S7" s="27"/>
      <c r="T7" s="27"/>
      <c r="U7" s="27"/>
      <c r="V7" s="27"/>
      <c r="W7" s="27">
        <v>18917148</v>
      </c>
      <c r="X7" s="27">
        <v>14545002</v>
      </c>
      <c r="Y7" s="27">
        <v>4372146</v>
      </c>
      <c r="Z7" s="7">
        <v>30.06</v>
      </c>
      <c r="AA7" s="25">
        <v>25322052</v>
      </c>
    </row>
    <row r="8" spans="1:27" ht="13.5">
      <c r="A8" s="5" t="s">
        <v>35</v>
      </c>
      <c r="B8" s="3"/>
      <c r="C8" s="22"/>
      <c r="D8" s="22"/>
      <c r="E8" s="23">
        <v>235282</v>
      </c>
      <c r="F8" s="24">
        <v>235282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>
        <v>235282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2160000</v>
      </c>
      <c r="F9" s="21">
        <f t="shared" si="1"/>
        <v>2160000</v>
      </c>
      <c r="G9" s="21">
        <f t="shared" si="1"/>
        <v>21326</v>
      </c>
      <c r="H9" s="21">
        <f t="shared" si="1"/>
        <v>21929</v>
      </c>
      <c r="I9" s="21">
        <f t="shared" si="1"/>
        <v>4325</v>
      </c>
      <c r="J9" s="21">
        <f t="shared" si="1"/>
        <v>47580</v>
      </c>
      <c r="K9" s="21">
        <f t="shared" si="1"/>
        <v>21204</v>
      </c>
      <c r="L9" s="21">
        <f t="shared" si="1"/>
        <v>21204</v>
      </c>
      <c r="M9" s="21">
        <f t="shared" si="1"/>
        <v>21204</v>
      </c>
      <c r="N9" s="21">
        <f t="shared" si="1"/>
        <v>63612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111192</v>
      </c>
      <c r="X9" s="21">
        <f t="shared" si="1"/>
        <v>271998</v>
      </c>
      <c r="Y9" s="21">
        <f t="shared" si="1"/>
        <v>-160806</v>
      </c>
      <c r="Z9" s="4">
        <f>+IF(X9&lt;&gt;0,+(Y9/X9)*100,0)</f>
        <v>-59.12028764917389</v>
      </c>
      <c r="AA9" s="19">
        <f>SUM(AA10:AA14)</f>
        <v>2160000</v>
      </c>
    </row>
    <row r="10" spans="1:27" ht="13.5">
      <c r="A10" s="5" t="s">
        <v>37</v>
      </c>
      <c r="B10" s="3"/>
      <c r="C10" s="22"/>
      <c r="D10" s="22"/>
      <c r="E10" s="23">
        <v>2160000</v>
      </c>
      <c r="F10" s="24">
        <v>2160000</v>
      </c>
      <c r="G10" s="24">
        <v>21326</v>
      </c>
      <c r="H10" s="24">
        <v>21929</v>
      </c>
      <c r="I10" s="24">
        <v>4325</v>
      </c>
      <c r="J10" s="24">
        <v>47580</v>
      </c>
      <c r="K10" s="24">
        <v>21204</v>
      </c>
      <c r="L10" s="24">
        <v>21204</v>
      </c>
      <c r="M10" s="24">
        <v>21204</v>
      </c>
      <c r="N10" s="24">
        <v>63612</v>
      </c>
      <c r="O10" s="24"/>
      <c r="P10" s="24"/>
      <c r="Q10" s="24"/>
      <c r="R10" s="24"/>
      <c r="S10" s="24"/>
      <c r="T10" s="24"/>
      <c r="U10" s="24"/>
      <c r="V10" s="24"/>
      <c r="W10" s="24">
        <v>111192</v>
      </c>
      <c r="X10" s="24">
        <v>271998</v>
      </c>
      <c r="Y10" s="24">
        <v>-160806</v>
      </c>
      <c r="Z10" s="6">
        <v>-59.12</v>
      </c>
      <c r="AA10" s="22">
        <v>2160000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8426000</v>
      </c>
      <c r="F15" s="21">
        <f t="shared" si="2"/>
        <v>8426000</v>
      </c>
      <c r="G15" s="21">
        <f t="shared" si="2"/>
        <v>6000000</v>
      </c>
      <c r="H15" s="21">
        <f t="shared" si="2"/>
        <v>0</v>
      </c>
      <c r="I15" s="21">
        <f t="shared" si="2"/>
        <v>0</v>
      </c>
      <c r="J15" s="21">
        <f t="shared" si="2"/>
        <v>6000000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6000000</v>
      </c>
      <c r="X15" s="21">
        <f t="shared" si="2"/>
        <v>199998</v>
      </c>
      <c r="Y15" s="21">
        <f t="shared" si="2"/>
        <v>5800002</v>
      </c>
      <c r="Z15" s="4">
        <f>+IF(X15&lt;&gt;0,+(Y15/X15)*100,0)</f>
        <v>2900.030000300003</v>
      </c>
      <c r="AA15" s="19">
        <f>SUM(AA16:AA18)</f>
        <v>8426000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8426000</v>
      </c>
      <c r="F17" s="24">
        <v>8426000</v>
      </c>
      <c r="G17" s="24">
        <v>6000000</v>
      </c>
      <c r="H17" s="24"/>
      <c r="I17" s="24"/>
      <c r="J17" s="24">
        <v>6000000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6000000</v>
      </c>
      <c r="X17" s="24">
        <v>199998</v>
      </c>
      <c r="Y17" s="24">
        <v>5800002</v>
      </c>
      <c r="Z17" s="6">
        <v>2900.03</v>
      </c>
      <c r="AA17" s="22">
        <v>8426000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18814363</v>
      </c>
      <c r="F19" s="21">
        <f t="shared" si="3"/>
        <v>18814363</v>
      </c>
      <c r="G19" s="21">
        <f t="shared" si="3"/>
        <v>3870606</v>
      </c>
      <c r="H19" s="21">
        <f t="shared" si="3"/>
        <v>1349739</v>
      </c>
      <c r="I19" s="21">
        <f t="shared" si="3"/>
        <v>1216829</v>
      </c>
      <c r="J19" s="21">
        <f t="shared" si="3"/>
        <v>6437174</v>
      </c>
      <c r="K19" s="21">
        <f t="shared" si="3"/>
        <v>2954100</v>
      </c>
      <c r="L19" s="21">
        <f t="shared" si="3"/>
        <v>954100</v>
      </c>
      <c r="M19" s="21">
        <f t="shared" si="3"/>
        <v>1158777</v>
      </c>
      <c r="N19" s="21">
        <f t="shared" si="3"/>
        <v>5066977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11504151</v>
      </c>
      <c r="X19" s="21">
        <f t="shared" si="3"/>
        <v>5764008</v>
      </c>
      <c r="Y19" s="21">
        <f t="shared" si="3"/>
        <v>5740143</v>
      </c>
      <c r="Z19" s="4">
        <f>+IF(X19&lt;&gt;0,+(Y19/X19)*100,0)</f>
        <v>99.58596518256047</v>
      </c>
      <c r="AA19" s="19">
        <f>SUM(AA20:AA23)</f>
        <v>18814363</v>
      </c>
    </row>
    <row r="20" spans="1:27" ht="13.5">
      <c r="A20" s="5" t="s">
        <v>47</v>
      </c>
      <c r="B20" s="3"/>
      <c r="C20" s="22"/>
      <c r="D20" s="22"/>
      <c r="E20" s="23">
        <v>6384449</v>
      </c>
      <c r="F20" s="24">
        <v>6384449</v>
      </c>
      <c r="G20" s="24">
        <v>514159</v>
      </c>
      <c r="H20" s="24">
        <v>552415</v>
      </c>
      <c r="I20" s="24">
        <v>516925</v>
      </c>
      <c r="J20" s="24">
        <v>1583499</v>
      </c>
      <c r="K20" s="24">
        <v>2383900</v>
      </c>
      <c r="L20" s="24">
        <v>383900</v>
      </c>
      <c r="M20" s="24">
        <v>436651</v>
      </c>
      <c r="N20" s="24">
        <v>3204451</v>
      </c>
      <c r="O20" s="24"/>
      <c r="P20" s="24"/>
      <c r="Q20" s="24"/>
      <c r="R20" s="24"/>
      <c r="S20" s="24"/>
      <c r="T20" s="24"/>
      <c r="U20" s="24"/>
      <c r="V20" s="24"/>
      <c r="W20" s="24">
        <v>4787950</v>
      </c>
      <c r="X20" s="24">
        <v>2213502</v>
      </c>
      <c r="Y20" s="24">
        <v>2574448</v>
      </c>
      <c r="Z20" s="6">
        <v>116.31</v>
      </c>
      <c r="AA20" s="22">
        <v>6384449</v>
      </c>
    </row>
    <row r="21" spans="1:27" ht="13.5">
      <c r="A21" s="5" t="s">
        <v>48</v>
      </c>
      <c r="B21" s="3"/>
      <c r="C21" s="22"/>
      <c r="D21" s="22"/>
      <c r="E21" s="23">
        <v>2804126</v>
      </c>
      <c r="F21" s="24">
        <v>2804126</v>
      </c>
      <c r="G21" s="24">
        <v>277008</v>
      </c>
      <c r="H21" s="24">
        <v>426012</v>
      </c>
      <c r="I21" s="24">
        <v>370923</v>
      </c>
      <c r="J21" s="24">
        <v>1073943</v>
      </c>
      <c r="K21" s="24">
        <v>224781</v>
      </c>
      <c r="L21" s="24">
        <v>224781</v>
      </c>
      <c r="M21" s="24">
        <v>391278</v>
      </c>
      <c r="N21" s="24">
        <v>840840</v>
      </c>
      <c r="O21" s="24"/>
      <c r="P21" s="24"/>
      <c r="Q21" s="24"/>
      <c r="R21" s="24"/>
      <c r="S21" s="24"/>
      <c r="T21" s="24"/>
      <c r="U21" s="24"/>
      <c r="V21" s="24"/>
      <c r="W21" s="24">
        <v>1914783</v>
      </c>
      <c r="X21" s="24">
        <v>1436502</v>
      </c>
      <c r="Y21" s="24">
        <v>478281</v>
      </c>
      <c r="Z21" s="6">
        <v>33.29</v>
      </c>
      <c r="AA21" s="22">
        <v>2804126</v>
      </c>
    </row>
    <row r="22" spans="1:27" ht="13.5">
      <c r="A22" s="5" t="s">
        <v>49</v>
      </c>
      <c r="B22" s="3"/>
      <c r="C22" s="25"/>
      <c r="D22" s="25"/>
      <c r="E22" s="26">
        <v>7737723</v>
      </c>
      <c r="F22" s="27">
        <v>7737723</v>
      </c>
      <c r="G22" s="27">
        <v>2950461</v>
      </c>
      <c r="H22" s="27">
        <v>225296</v>
      </c>
      <c r="I22" s="27">
        <v>200228</v>
      </c>
      <c r="J22" s="27">
        <v>3375985</v>
      </c>
      <c r="K22" s="27">
        <v>215957</v>
      </c>
      <c r="L22" s="27">
        <v>215957</v>
      </c>
      <c r="M22" s="27">
        <v>200926</v>
      </c>
      <c r="N22" s="27">
        <v>632840</v>
      </c>
      <c r="O22" s="27"/>
      <c r="P22" s="27"/>
      <c r="Q22" s="27"/>
      <c r="R22" s="27"/>
      <c r="S22" s="27"/>
      <c r="T22" s="27"/>
      <c r="U22" s="27"/>
      <c r="V22" s="27"/>
      <c r="W22" s="27">
        <v>4008825</v>
      </c>
      <c r="X22" s="27">
        <v>1144002</v>
      </c>
      <c r="Y22" s="27">
        <v>2864823</v>
      </c>
      <c r="Z22" s="7">
        <v>250.42</v>
      </c>
      <c r="AA22" s="25">
        <v>7737723</v>
      </c>
    </row>
    <row r="23" spans="1:27" ht="13.5">
      <c r="A23" s="5" t="s">
        <v>50</v>
      </c>
      <c r="B23" s="3"/>
      <c r="C23" s="22"/>
      <c r="D23" s="22"/>
      <c r="E23" s="23">
        <v>1888065</v>
      </c>
      <c r="F23" s="24">
        <v>1888065</v>
      </c>
      <c r="G23" s="24">
        <v>128978</v>
      </c>
      <c r="H23" s="24">
        <v>146016</v>
      </c>
      <c r="I23" s="24">
        <v>128753</v>
      </c>
      <c r="J23" s="24">
        <v>403747</v>
      </c>
      <c r="K23" s="24">
        <v>129462</v>
      </c>
      <c r="L23" s="24">
        <v>129462</v>
      </c>
      <c r="M23" s="24">
        <v>129922</v>
      </c>
      <c r="N23" s="24">
        <v>388846</v>
      </c>
      <c r="O23" s="24"/>
      <c r="P23" s="24"/>
      <c r="Q23" s="24"/>
      <c r="R23" s="24"/>
      <c r="S23" s="24"/>
      <c r="T23" s="24"/>
      <c r="U23" s="24"/>
      <c r="V23" s="24"/>
      <c r="W23" s="24">
        <v>792593</v>
      </c>
      <c r="X23" s="24">
        <v>970002</v>
      </c>
      <c r="Y23" s="24">
        <v>-177409</v>
      </c>
      <c r="Z23" s="6">
        <v>-18.29</v>
      </c>
      <c r="AA23" s="22">
        <v>1888065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56638697</v>
      </c>
      <c r="F25" s="42">
        <f t="shared" si="4"/>
        <v>56638697</v>
      </c>
      <c r="G25" s="42">
        <f t="shared" si="4"/>
        <v>20066321</v>
      </c>
      <c r="H25" s="42">
        <f t="shared" si="4"/>
        <v>1588487</v>
      </c>
      <c r="I25" s="42">
        <f t="shared" si="4"/>
        <v>1810105</v>
      </c>
      <c r="J25" s="42">
        <f t="shared" si="4"/>
        <v>23464913</v>
      </c>
      <c r="K25" s="42">
        <f t="shared" si="4"/>
        <v>3170574</v>
      </c>
      <c r="L25" s="42">
        <f t="shared" si="4"/>
        <v>1170574</v>
      </c>
      <c r="M25" s="42">
        <f t="shared" si="4"/>
        <v>8726430</v>
      </c>
      <c r="N25" s="42">
        <f t="shared" si="4"/>
        <v>13067578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36532491</v>
      </c>
      <c r="X25" s="42">
        <f t="shared" si="4"/>
        <v>21621504</v>
      </c>
      <c r="Y25" s="42">
        <f t="shared" si="4"/>
        <v>14910987</v>
      </c>
      <c r="Z25" s="43">
        <f>+IF(X25&lt;&gt;0,+(Y25/X25)*100,0)</f>
        <v>68.9636900374738</v>
      </c>
      <c r="AA25" s="40">
        <f>+AA5+AA9+AA15+AA19+AA24</f>
        <v>56638697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20178053</v>
      </c>
      <c r="F28" s="21">
        <f t="shared" si="5"/>
        <v>20178053</v>
      </c>
      <c r="G28" s="21">
        <f t="shared" si="5"/>
        <v>2078808</v>
      </c>
      <c r="H28" s="21">
        <f t="shared" si="5"/>
        <v>1988579</v>
      </c>
      <c r="I28" s="21">
        <f t="shared" si="5"/>
        <v>1148371</v>
      </c>
      <c r="J28" s="21">
        <f t="shared" si="5"/>
        <v>5215758</v>
      </c>
      <c r="K28" s="21">
        <f t="shared" si="5"/>
        <v>1763179</v>
      </c>
      <c r="L28" s="21">
        <f t="shared" si="5"/>
        <v>1852343</v>
      </c>
      <c r="M28" s="21">
        <f t="shared" si="5"/>
        <v>989135</v>
      </c>
      <c r="N28" s="21">
        <f t="shared" si="5"/>
        <v>4604657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9820415</v>
      </c>
      <c r="X28" s="21">
        <f t="shared" si="5"/>
        <v>9278502</v>
      </c>
      <c r="Y28" s="21">
        <f t="shared" si="5"/>
        <v>541913</v>
      </c>
      <c r="Z28" s="4">
        <f>+IF(X28&lt;&gt;0,+(Y28/X28)*100,0)</f>
        <v>5.84052253262434</v>
      </c>
      <c r="AA28" s="19">
        <f>SUM(AA29:AA31)</f>
        <v>20178053</v>
      </c>
    </row>
    <row r="29" spans="1:27" ht="13.5">
      <c r="A29" s="5" t="s">
        <v>33</v>
      </c>
      <c r="B29" s="3"/>
      <c r="C29" s="22"/>
      <c r="D29" s="22"/>
      <c r="E29" s="23">
        <v>4988633</v>
      </c>
      <c r="F29" s="24">
        <v>4988633</v>
      </c>
      <c r="G29" s="24">
        <v>318370</v>
      </c>
      <c r="H29" s="24">
        <v>338923</v>
      </c>
      <c r="I29" s="24">
        <v>330616</v>
      </c>
      <c r="J29" s="24">
        <v>987909</v>
      </c>
      <c r="K29" s="24">
        <v>524085</v>
      </c>
      <c r="L29" s="24">
        <v>312119</v>
      </c>
      <c r="M29" s="24">
        <v>295977</v>
      </c>
      <c r="N29" s="24">
        <v>1132181</v>
      </c>
      <c r="O29" s="24"/>
      <c r="P29" s="24"/>
      <c r="Q29" s="24"/>
      <c r="R29" s="24"/>
      <c r="S29" s="24"/>
      <c r="T29" s="24"/>
      <c r="U29" s="24"/>
      <c r="V29" s="24"/>
      <c r="W29" s="24">
        <v>2120090</v>
      </c>
      <c r="X29" s="24">
        <v>2070000</v>
      </c>
      <c r="Y29" s="24">
        <v>50090</v>
      </c>
      <c r="Z29" s="6">
        <v>2.42</v>
      </c>
      <c r="AA29" s="22">
        <v>4988633</v>
      </c>
    </row>
    <row r="30" spans="1:27" ht="13.5">
      <c r="A30" s="5" t="s">
        <v>34</v>
      </c>
      <c r="B30" s="3"/>
      <c r="C30" s="25"/>
      <c r="D30" s="25"/>
      <c r="E30" s="26">
        <v>9280717</v>
      </c>
      <c r="F30" s="27">
        <v>9280717</v>
      </c>
      <c r="G30" s="27">
        <v>829090</v>
      </c>
      <c r="H30" s="27">
        <v>1407110</v>
      </c>
      <c r="I30" s="27">
        <v>412343</v>
      </c>
      <c r="J30" s="27">
        <v>2648543</v>
      </c>
      <c r="K30" s="27">
        <v>1045498</v>
      </c>
      <c r="L30" s="27">
        <v>1159787</v>
      </c>
      <c r="M30" s="27">
        <v>467196</v>
      </c>
      <c r="N30" s="27">
        <v>2672481</v>
      </c>
      <c r="O30" s="27"/>
      <c r="P30" s="27"/>
      <c r="Q30" s="27"/>
      <c r="R30" s="27"/>
      <c r="S30" s="27"/>
      <c r="T30" s="27"/>
      <c r="U30" s="27"/>
      <c r="V30" s="27"/>
      <c r="W30" s="27">
        <v>5321024</v>
      </c>
      <c r="X30" s="27">
        <v>7208502</v>
      </c>
      <c r="Y30" s="27">
        <v>-1887478</v>
      </c>
      <c r="Z30" s="7">
        <v>-26.18</v>
      </c>
      <c r="AA30" s="25">
        <v>9280717</v>
      </c>
    </row>
    <row r="31" spans="1:27" ht="13.5">
      <c r="A31" s="5" t="s">
        <v>35</v>
      </c>
      <c r="B31" s="3"/>
      <c r="C31" s="22"/>
      <c r="D31" s="22"/>
      <c r="E31" s="23">
        <v>5908703</v>
      </c>
      <c r="F31" s="24">
        <v>5908703</v>
      </c>
      <c r="G31" s="24">
        <v>931348</v>
      </c>
      <c r="H31" s="24">
        <v>242546</v>
      </c>
      <c r="I31" s="24">
        <v>405412</v>
      </c>
      <c r="J31" s="24">
        <v>1579306</v>
      </c>
      <c r="K31" s="24">
        <v>193596</v>
      </c>
      <c r="L31" s="24">
        <v>380437</v>
      </c>
      <c r="M31" s="24">
        <v>225962</v>
      </c>
      <c r="N31" s="24">
        <v>799995</v>
      </c>
      <c r="O31" s="24"/>
      <c r="P31" s="24"/>
      <c r="Q31" s="24"/>
      <c r="R31" s="24"/>
      <c r="S31" s="24"/>
      <c r="T31" s="24"/>
      <c r="U31" s="24"/>
      <c r="V31" s="24"/>
      <c r="W31" s="24">
        <v>2379301</v>
      </c>
      <c r="X31" s="24"/>
      <c r="Y31" s="24">
        <v>2379301</v>
      </c>
      <c r="Z31" s="6">
        <v>0</v>
      </c>
      <c r="AA31" s="22">
        <v>5908703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3564143</v>
      </c>
      <c r="F32" s="21">
        <f t="shared" si="6"/>
        <v>3564143</v>
      </c>
      <c r="G32" s="21">
        <f t="shared" si="6"/>
        <v>184108</v>
      </c>
      <c r="H32" s="21">
        <f t="shared" si="6"/>
        <v>224576</v>
      </c>
      <c r="I32" s="21">
        <f t="shared" si="6"/>
        <v>237745</v>
      </c>
      <c r="J32" s="21">
        <f t="shared" si="6"/>
        <v>646429</v>
      </c>
      <c r="K32" s="21">
        <f t="shared" si="6"/>
        <v>184108</v>
      </c>
      <c r="L32" s="21">
        <f t="shared" si="6"/>
        <v>205285</v>
      </c>
      <c r="M32" s="21">
        <f t="shared" si="6"/>
        <v>352976</v>
      </c>
      <c r="N32" s="21">
        <f t="shared" si="6"/>
        <v>742369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1388798</v>
      </c>
      <c r="X32" s="21">
        <f t="shared" si="6"/>
        <v>1827498</v>
      </c>
      <c r="Y32" s="21">
        <f t="shared" si="6"/>
        <v>-438700</v>
      </c>
      <c r="Z32" s="4">
        <f>+IF(X32&lt;&gt;0,+(Y32/X32)*100,0)</f>
        <v>-24.00549822763144</v>
      </c>
      <c r="AA32" s="19">
        <f>SUM(AA33:AA37)</f>
        <v>3564143</v>
      </c>
    </row>
    <row r="33" spans="1:27" ht="13.5">
      <c r="A33" s="5" t="s">
        <v>37</v>
      </c>
      <c r="B33" s="3"/>
      <c r="C33" s="22"/>
      <c r="D33" s="22"/>
      <c r="E33" s="23">
        <v>3564143</v>
      </c>
      <c r="F33" s="24">
        <v>3564143</v>
      </c>
      <c r="G33" s="24">
        <v>184108</v>
      </c>
      <c r="H33" s="24">
        <v>224576</v>
      </c>
      <c r="I33" s="24">
        <v>237745</v>
      </c>
      <c r="J33" s="24">
        <v>646429</v>
      </c>
      <c r="K33" s="24">
        <v>184108</v>
      </c>
      <c r="L33" s="24">
        <v>205285</v>
      </c>
      <c r="M33" s="24">
        <v>352976</v>
      </c>
      <c r="N33" s="24">
        <v>742369</v>
      </c>
      <c r="O33" s="24"/>
      <c r="P33" s="24"/>
      <c r="Q33" s="24"/>
      <c r="R33" s="24"/>
      <c r="S33" s="24"/>
      <c r="T33" s="24"/>
      <c r="U33" s="24"/>
      <c r="V33" s="24"/>
      <c r="W33" s="24">
        <v>1388798</v>
      </c>
      <c r="X33" s="24">
        <v>1827498</v>
      </c>
      <c r="Y33" s="24">
        <v>-438700</v>
      </c>
      <c r="Z33" s="6">
        <v>-24.01</v>
      </c>
      <c r="AA33" s="22">
        <v>3564143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4340254</v>
      </c>
      <c r="F38" s="21">
        <f t="shared" si="7"/>
        <v>4340254</v>
      </c>
      <c r="G38" s="21">
        <f t="shared" si="7"/>
        <v>245556</v>
      </c>
      <c r="H38" s="21">
        <f t="shared" si="7"/>
        <v>38010</v>
      </c>
      <c r="I38" s="21">
        <f t="shared" si="7"/>
        <v>43355</v>
      </c>
      <c r="J38" s="21">
        <f t="shared" si="7"/>
        <v>326921</v>
      </c>
      <c r="K38" s="21">
        <f t="shared" si="7"/>
        <v>22704</v>
      </c>
      <c r="L38" s="21">
        <f t="shared" si="7"/>
        <v>40146</v>
      </c>
      <c r="M38" s="21">
        <f t="shared" si="7"/>
        <v>32553</v>
      </c>
      <c r="N38" s="21">
        <f t="shared" si="7"/>
        <v>95403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422324</v>
      </c>
      <c r="X38" s="21">
        <f t="shared" si="7"/>
        <v>236502</v>
      </c>
      <c r="Y38" s="21">
        <f t="shared" si="7"/>
        <v>185822</v>
      </c>
      <c r="Z38" s="4">
        <f>+IF(X38&lt;&gt;0,+(Y38/X38)*100,0)</f>
        <v>78.57100574202333</v>
      </c>
      <c r="AA38" s="19">
        <f>SUM(AA39:AA41)</f>
        <v>4340254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4340254</v>
      </c>
      <c r="F40" s="24">
        <v>4340254</v>
      </c>
      <c r="G40" s="24">
        <v>245556</v>
      </c>
      <c r="H40" s="24">
        <v>38010</v>
      </c>
      <c r="I40" s="24">
        <v>43355</v>
      </c>
      <c r="J40" s="24">
        <v>326921</v>
      </c>
      <c r="K40" s="24">
        <v>22704</v>
      </c>
      <c r="L40" s="24">
        <v>40146</v>
      </c>
      <c r="M40" s="24">
        <v>32553</v>
      </c>
      <c r="N40" s="24">
        <v>95403</v>
      </c>
      <c r="O40" s="24"/>
      <c r="P40" s="24"/>
      <c r="Q40" s="24"/>
      <c r="R40" s="24"/>
      <c r="S40" s="24"/>
      <c r="T40" s="24"/>
      <c r="U40" s="24"/>
      <c r="V40" s="24"/>
      <c r="W40" s="24">
        <v>422324</v>
      </c>
      <c r="X40" s="24">
        <v>236502</v>
      </c>
      <c r="Y40" s="24">
        <v>185822</v>
      </c>
      <c r="Z40" s="6">
        <v>78.57</v>
      </c>
      <c r="AA40" s="22">
        <v>4340254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41004298</v>
      </c>
      <c r="F42" s="21">
        <f t="shared" si="8"/>
        <v>41004298</v>
      </c>
      <c r="G42" s="21">
        <f t="shared" si="8"/>
        <v>4381322</v>
      </c>
      <c r="H42" s="21">
        <f t="shared" si="8"/>
        <v>1420832</v>
      </c>
      <c r="I42" s="21">
        <f t="shared" si="8"/>
        <v>776900</v>
      </c>
      <c r="J42" s="21">
        <f t="shared" si="8"/>
        <v>6579054</v>
      </c>
      <c r="K42" s="21">
        <f t="shared" si="8"/>
        <v>1738063</v>
      </c>
      <c r="L42" s="21">
        <f t="shared" si="8"/>
        <v>987246</v>
      </c>
      <c r="M42" s="21">
        <f t="shared" si="8"/>
        <v>2532650</v>
      </c>
      <c r="N42" s="21">
        <f t="shared" si="8"/>
        <v>5257959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11837013</v>
      </c>
      <c r="X42" s="21">
        <f t="shared" si="8"/>
        <v>10279500</v>
      </c>
      <c r="Y42" s="21">
        <f t="shared" si="8"/>
        <v>1557513</v>
      </c>
      <c r="Z42" s="4">
        <f>+IF(X42&lt;&gt;0,+(Y42/X42)*100,0)</f>
        <v>15.151641616810155</v>
      </c>
      <c r="AA42" s="19">
        <f>SUM(AA43:AA46)</f>
        <v>41004298</v>
      </c>
    </row>
    <row r="43" spans="1:27" ht="13.5">
      <c r="A43" s="5" t="s">
        <v>47</v>
      </c>
      <c r="B43" s="3"/>
      <c r="C43" s="22"/>
      <c r="D43" s="22"/>
      <c r="E43" s="23">
        <v>20840652</v>
      </c>
      <c r="F43" s="24">
        <v>20840652</v>
      </c>
      <c r="G43" s="24">
        <v>3658480</v>
      </c>
      <c r="H43" s="24">
        <v>958666</v>
      </c>
      <c r="I43" s="24">
        <v>365178</v>
      </c>
      <c r="J43" s="24">
        <v>4982324</v>
      </c>
      <c r="K43" s="24">
        <v>954407</v>
      </c>
      <c r="L43" s="24">
        <v>384414</v>
      </c>
      <c r="M43" s="24">
        <v>2097486</v>
      </c>
      <c r="N43" s="24">
        <v>3436307</v>
      </c>
      <c r="O43" s="24"/>
      <c r="P43" s="24"/>
      <c r="Q43" s="24"/>
      <c r="R43" s="24"/>
      <c r="S43" s="24"/>
      <c r="T43" s="24"/>
      <c r="U43" s="24"/>
      <c r="V43" s="24"/>
      <c r="W43" s="24">
        <v>8418631</v>
      </c>
      <c r="X43" s="24">
        <v>6761502</v>
      </c>
      <c r="Y43" s="24">
        <v>1657129</v>
      </c>
      <c r="Z43" s="6">
        <v>24.51</v>
      </c>
      <c r="AA43" s="22">
        <v>20840652</v>
      </c>
    </row>
    <row r="44" spans="1:27" ht="13.5">
      <c r="A44" s="5" t="s">
        <v>48</v>
      </c>
      <c r="B44" s="3"/>
      <c r="C44" s="22"/>
      <c r="D44" s="22"/>
      <c r="E44" s="23">
        <v>6679199</v>
      </c>
      <c r="F44" s="24">
        <v>6679199</v>
      </c>
      <c r="G44" s="24">
        <v>144192</v>
      </c>
      <c r="H44" s="24">
        <v>162044</v>
      </c>
      <c r="I44" s="24">
        <v>185911</v>
      </c>
      <c r="J44" s="24">
        <v>492147</v>
      </c>
      <c r="K44" s="24">
        <v>165509</v>
      </c>
      <c r="L44" s="24">
        <v>318233</v>
      </c>
      <c r="M44" s="24">
        <v>170260</v>
      </c>
      <c r="N44" s="24">
        <v>654002</v>
      </c>
      <c r="O44" s="24"/>
      <c r="P44" s="24"/>
      <c r="Q44" s="24"/>
      <c r="R44" s="24"/>
      <c r="S44" s="24"/>
      <c r="T44" s="24"/>
      <c r="U44" s="24"/>
      <c r="V44" s="24"/>
      <c r="W44" s="24">
        <v>1146149</v>
      </c>
      <c r="X44" s="24">
        <v>1352502</v>
      </c>
      <c r="Y44" s="24">
        <v>-206353</v>
      </c>
      <c r="Z44" s="6">
        <v>-15.26</v>
      </c>
      <c r="AA44" s="22">
        <v>6679199</v>
      </c>
    </row>
    <row r="45" spans="1:27" ht="13.5">
      <c r="A45" s="5" t="s">
        <v>49</v>
      </c>
      <c r="B45" s="3"/>
      <c r="C45" s="25"/>
      <c r="D45" s="25"/>
      <c r="E45" s="26">
        <v>6416520</v>
      </c>
      <c r="F45" s="27">
        <v>6416520</v>
      </c>
      <c r="G45" s="27">
        <v>494178</v>
      </c>
      <c r="H45" s="27">
        <v>216455</v>
      </c>
      <c r="I45" s="27">
        <v>197365</v>
      </c>
      <c r="J45" s="27">
        <v>907998</v>
      </c>
      <c r="K45" s="27">
        <v>533675</v>
      </c>
      <c r="L45" s="27">
        <v>197439</v>
      </c>
      <c r="M45" s="27">
        <v>187342</v>
      </c>
      <c r="N45" s="27">
        <v>918456</v>
      </c>
      <c r="O45" s="27"/>
      <c r="P45" s="27"/>
      <c r="Q45" s="27"/>
      <c r="R45" s="27"/>
      <c r="S45" s="27"/>
      <c r="T45" s="27"/>
      <c r="U45" s="27"/>
      <c r="V45" s="27"/>
      <c r="W45" s="27">
        <v>1826454</v>
      </c>
      <c r="X45" s="27">
        <v>1368498</v>
      </c>
      <c r="Y45" s="27">
        <v>457956</v>
      </c>
      <c r="Z45" s="7">
        <v>33.46</v>
      </c>
      <c r="AA45" s="25">
        <v>6416520</v>
      </c>
    </row>
    <row r="46" spans="1:27" ht="13.5">
      <c r="A46" s="5" t="s">
        <v>50</v>
      </c>
      <c r="B46" s="3"/>
      <c r="C46" s="22"/>
      <c r="D46" s="22"/>
      <c r="E46" s="23">
        <v>7067927</v>
      </c>
      <c r="F46" s="24">
        <v>7067927</v>
      </c>
      <c r="G46" s="24">
        <v>84472</v>
      </c>
      <c r="H46" s="24">
        <v>83667</v>
      </c>
      <c r="I46" s="24">
        <v>28446</v>
      </c>
      <c r="J46" s="24">
        <v>196585</v>
      </c>
      <c r="K46" s="24">
        <v>84472</v>
      </c>
      <c r="L46" s="24">
        <v>87160</v>
      </c>
      <c r="M46" s="24">
        <v>77562</v>
      </c>
      <c r="N46" s="24">
        <v>249194</v>
      </c>
      <c r="O46" s="24"/>
      <c r="P46" s="24"/>
      <c r="Q46" s="24"/>
      <c r="R46" s="24"/>
      <c r="S46" s="24"/>
      <c r="T46" s="24"/>
      <c r="U46" s="24"/>
      <c r="V46" s="24"/>
      <c r="W46" s="24">
        <v>445779</v>
      </c>
      <c r="X46" s="24">
        <v>796998</v>
      </c>
      <c r="Y46" s="24">
        <v>-351219</v>
      </c>
      <c r="Z46" s="6">
        <v>-44.07</v>
      </c>
      <c r="AA46" s="22">
        <v>7067927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69086748</v>
      </c>
      <c r="F48" s="42">
        <f t="shared" si="9"/>
        <v>69086748</v>
      </c>
      <c r="G48" s="42">
        <f t="shared" si="9"/>
        <v>6889794</v>
      </c>
      <c r="H48" s="42">
        <f t="shared" si="9"/>
        <v>3671997</v>
      </c>
      <c r="I48" s="42">
        <f t="shared" si="9"/>
        <v>2206371</v>
      </c>
      <c r="J48" s="42">
        <f t="shared" si="9"/>
        <v>12768162</v>
      </c>
      <c r="K48" s="42">
        <f t="shared" si="9"/>
        <v>3708054</v>
      </c>
      <c r="L48" s="42">
        <f t="shared" si="9"/>
        <v>3085020</v>
      </c>
      <c r="M48" s="42">
        <f t="shared" si="9"/>
        <v>3907314</v>
      </c>
      <c r="N48" s="42">
        <f t="shared" si="9"/>
        <v>10700388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23468550</v>
      </c>
      <c r="X48" s="42">
        <f t="shared" si="9"/>
        <v>21622002</v>
      </c>
      <c r="Y48" s="42">
        <f t="shared" si="9"/>
        <v>1846548</v>
      </c>
      <c r="Z48" s="43">
        <f>+IF(X48&lt;&gt;0,+(Y48/X48)*100,0)</f>
        <v>8.540134257688072</v>
      </c>
      <c r="AA48" s="40">
        <f>+AA28+AA32+AA38+AA42+AA47</f>
        <v>69086748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-12448051</v>
      </c>
      <c r="F49" s="46">
        <f t="shared" si="10"/>
        <v>-12448051</v>
      </c>
      <c r="G49" s="46">
        <f t="shared" si="10"/>
        <v>13176527</v>
      </c>
      <c r="H49" s="46">
        <f t="shared" si="10"/>
        <v>-2083510</v>
      </c>
      <c r="I49" s="46">
        <f t="shared" si="10"/>
        <v>-396266</v>
      </c>
      <c r="J49" s="46">
        <f t="shared" si="10"/>
        <v>10696751</v>
      </c>
      <c r="K49" s="46">
        <f t="shared" si="10"/>
        <v>-537480</v>
      </c>
      <c r="L49" s="46">
        <f t="shared" si="10"/>
        <v>-1914446</v>
      </c>
      <c r="M49" s="46">
        <f t="shared" si="10"/>
        <v>4819116</v>
      </c>
      <c r="N49" s="46">
        <f t="shared" si="10"/>
        <v>2367190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13063941</v>
      </c>
      <c r="X49" s="46">
        <f>IF(F25=F48,0,X25-X48)</f>
        <v>-498</v>
      </c>
      <c r="Y49" s="46">
        <f t="shared" si="10"/>
        <v>13064439</v>
      </c>
      <c r="Z49" s="47">
        <f>+IF(X49&lt;&gt;0,+(Y49/X49)*100,0)</f>
        <v>-2623381.325301205</v>
      </c>
      <c r="AA49" s="44">
        <f>+AA25-AA48</f>
        <v>-12448051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45011695</v>
      </c>
      <c r="D5" s="19">
        <f>SUM(D6:D8)</f>
        <v>0</v>
      </c>
      <c r="E5" s="20">
        <f t="shared" si="0"/>
        <v>34046383</v>
      </c>
      <c r="F5" s="21">
        <f t="shared" si="0"/>
        <v>34046383</v>
      </c>
      <c r="G5" s="21">
        <f t="shared" si="0"/>
        <v>14063797</v>
      </c>
      <c r="H5" s="21">
        <f t="shared" si="0"/>
        <v>119504</v>
      </c>
      <c r="I5" s="21">
        <f t="shared" si="0"/>
        <v>78899</v>
      </c>
      <c r="J5" s="21">
        <f t="shared" si="0"/>
        <v>14262200</v>
      </c>
      <c r="K5" s="21">
        <f t="shared" si="0"/>
        <v>310488</v>
      </c>
      <c r="L5" s="21">
        <f t="shared" si="0"/>
        <v>115659</v>
      </c>
      <c r="M5" s="21">
        <f t="shared" si="0"/>
        <v>7767004</v>
      </c>
      <c r="N5" s="21">
        <f t="shared" si="0"/>
        <v>8193151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22455351</v>
      </c>
      <c r="X5" s="21">
        <f t="shared" si="0"/>
        <v>14048658</v>
      </c>
      <c r="Y5" s="21">
        <f t="shared" si="0"/>
        <v>8406693</v>
      </c>
      <c r="Z5" s="4">
        <f>+IF(X5&lt;&gt;0,+(Y5/X5)*100,0)</f>
        <v>59.83982954101381</v>
      </c>
      <c r="AA5" s="19">
        <f>SUM(AA6:AA8)</f>
        <v>34046383</v>
      </c>
    </row>
    <row r="6" spans="1:27" ht="13.5">
      <c r="A6" s="5" t="s">
        <v>33</v>
      </c>
      <c r="B6" s="3"/>
      <c r="C6" s="22">
        <v>20907000</v>
      </c>
      <c r="D6" s="22"/>
      <c r="E6" s="23">
        <v>19342394</v>
      </c>
      <c r="F6" s="24">
        <v>19342394</v>
      </c>
      <c r="G6" s="24">
        <v>9578000</v>
      </c>
      <c r="H6" s="24"/>
      <c r="I6" s="24"/>
      <c r="J6" s="24">
        <v>9578000</v>
      </c>
      <c r="K6" s="24"/>
      <c r="L6" s="24"/>
      <c r="M6" s="24">
        <v>7663114</v>
      </c>
      <c r="N6" s="24">
        <v>7663114</v>
      </c>
      <c r="O6" s="24"/>
      <c r="P6" s="24"/>
      <c r="Q6" s="24"/>
      <c r="R6" s="24"/>
      <c r="S6" s="24"/>
      <c r="T6" s="24"/>
      <c r="U6" s="24"/>
      <c r="V6" s="24"/>
      <c r="W6" s="24">
        <v>17241114</v>
      </c>
      <c r="X6" s="24">
        <v>9455328</v>
      </c>
      <c r="Y6" s="24">
        <v>7785786</v>
      </c>
      <c r="Z6" s="6">
        <v>82.34</v>
      </c>
      <c r="AA6" s="22">
        <v>19342394</v>
      </c>
    </row>
    <row r="7" spans="1:27" ht="13.5">
      <c r="A7" s="5" t="s">
        <v>34</v>
      </c>
      <c r="B7" s="3"/>
      <c r="C7" s="25">
        <v>21764409</v>
      </c>
      <c r="D7" s="25"/>
      <c r="E7" s="26">
        <v>13182954</v>
      </c>
      <c r="F7" s="27">
        <v>13182954</v>
      </c>
      <c r="G7" s="27">
        <v>4446398</v>
      </c>
      <c r="H7" s="27">
        <v>78891</v>
      </c>
      <c r="I7" s="27">
        <v>5705</v>
      </c>
      <c r="J7" s="27">
        <v>4530994</v>
      </c>
      <c r="K7" s="27">
        <v>249371</v>
      </c>
      <c r="L7" s="27">
        <v>71616</v>
      </c>
      <c r="M7" s="27">
        <v>62890</v>
      </c>
      <c r="N7" s="27">
        <v>383877</v>
      </c>
      <c r="O7" s="27"/>
      <c r="P7" s="27"/>
      <c r="Q7" s="27"/>
      <c r="R7" s="27"/>
      <c r="S7" s="27"/>
      <c r="T7" s="27"/>
      <c r="U7" s="27"/>
      <c r="V7" s="27"/>
      <c r="W7" s="27">
        <v>4914871</v>
      </c>
      <c r="X7" s="27">
        <v>4593330</v>
      </c>
      <c r="Y7" s="27">
        <v>321541</v>
      </c>
      <c r="Z7" s="7">
        <v>7</v>
      </c>
      <c r="AA7" s="25">
        <v>13182954</v>
      </c>
    </row>
    <row r="8" spans="1:27" ht="13.5">
      <c r="A8" s="5" t="s">
        <v>35</v>
      </c>
      <c r="B8" s="3"/>
      <c r="C8" s="22">
        <v>2340286</v>
      </c>
      <c r="D8" s="22"/>
      <c r="E8" s="23">
        <v>1521035</v>
      </c>
      <c r="F8" s="24">
        <v>1521035</v>
      </c>
      <c r="G8" s="24">
        <v>39399</v>
      </c>
      <c r="H8" s="24">
        <v>40613</v>
      </c>
      <c r="I8" s="24">
        <v>73194</v>
      </c>
      <c r="J8" s="24">
        <v>153206</v>
      </c>
      <c r="K8" s="24">
        <v>61117</v>
      </c>
      <c r="L8" s="24">
        <v>44043</v>
      </c>
      <c r="M8" s="24">
        <v>41000</v>
      </c>
      <c r="N8" s="24">
        <v>146160</v>
      </c>
      <c r="O8" s="24"/>
      <c r="P8" s="24"/>
      <c r="Q8" s="24"/>
      <c r="R8" s="24"/>
      <c r="S8" s="24"/>
      <c r="T8" s="24"/>
      <c r="U8" s="24"/>
      <c r="V8" s="24"/>
      <c r="W8" s="24">
        <v>299366</v>
      </c>
      <c r="X8" s="24"/>
      <c r="Y8" s="24">
        <v>299366</v>
      </c>
      <c r="Z8" s="6">
        <v>0</v>
      </c>
      <c r="AA8" s="22">
        <v>1521035</v>
      </c>
    </row>
    <row r="9" spans="1:27" ht="13.5">
      <c r="A9" s="2" t="s">
        <v>36</v>
      </c>
      <c r="B9" s="3"/>
      <c r="C9" s="19">
        <f aca="true" t="shared" si="1" ref="C9:Y9">SUM(C10:C14)</f>
        <v>1012228</v>
      </c>
      <c r="D9" s="19">
        <f>SUM(D10:D14)</f>
        <v>0</v>
      </c>
      <c r="E9" s="20">
        <f t="shared" si="1"/>
        <v>1312296</v>
      </c>
      <c r="F9" s="21">
        <f t="shared" si="1"/>
        <v>1312296</v>
      </c>
      <c r="G9" s="21">
        <f t="shared" si="1"/>
        <v>64310</v>
      </c>
      <c r="H9" s="21">
        <f t="shared" si="1"/>
        <v>-14076</v>
      </c>
      <c r="I9" s="21">
        <f t="shared" si="1"/>
        <v>276471</v>
      </c>
      <c r="J9" s="21">
        <f t="shared" si="1"/>
        <v>326705</v>
      </c>
      <c r="K9" s="21">
        <f t="shared" si="1"/>
        <v>24042</v>
      </c>
      <c r="L9" s="21">
        <f t="shared" si="1"/>
        <v>22750</v>
      </c>
      <c r="M9" s="21">
        <f t="shared" si="1"/>
        <v>-166623</v>
      </c>
      <c r="N9" s="21">
        <f t="shared" si="1"/>
        <v>-119831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206874</v>
      </c>
      <c r="X9" s="21">
        <f t="shared" si="1"/>
        <v>655044</v>
      </c>
      <c r="Y9" s="21">
        <f t="shared" si="1"/>
        <v>-448170</v>
      </c>
      <c r="Z9" s="4">
        <f>+IF(X9&lt;&gt;0,+(Y9/X9)*100,0)</f>
        <v>-68.41830472456813</v>
      </c>
      <c r="AA9" s="19">
        <f>SUM(AA10:AA14)</f>
        <v>1312296</v>
      </c>
    </row>
    <row r="10" spans="1:27" ht="13.5">
      <c r="A10" s="5" t="s">
        <v>37</v>
      </c>
      <c r="B10" s="3"/>
      <c r="C10" s="22">
        <v>1012228</v>
      </c>
      <c r="D10" s="22"/>
      <c r="E10" s="23">
        <v>1312296</v>
      </c>
      <c r="F10" s="24">
        <v>1312296</v>
      </c>
      <c r="G10" s="24">
        <v>64310</v>
      </c>
      <c r="H10" s="24">
        <v>-14076</v>
      </c>
      <c r="I10" s="24">
        <v>276471</v>
      </c>
      <c r="J10" s="24">
        <v>326705</v>
      </c>
      <c r="K10" s="24">
        <v>24042</v>
      </c>
      <c r="L10" s="24">
        <v>22750</v>
      </c>
      <c r="M10" s="24">
        <v>-166623</v>
      </c>
      <c r="N10" s="24">
        <v>-119831</v>
      </c>
      <c r="O10" s="24"/>
      <c r="P10" s="24"/>
      <c r="Q10" s="24"/>
      <c r="R10" s="24"/>
      <c r="S10" s="24"/>
      <c r="T10" s="24"/>
      <c r="U10" s="24"/>
      <c r="V10" s="24"/>
      <c r="W10" s="24">
        <v>206874</v>
      </c>
      <c r="X10" s="24">
        <v>655044</v>
      </c>
      <c r="Y10" s="24">
        <v>-448170</v>
      </c>
      <c r="Z10" s="6">
        <v>-68.42</v>
      </c>
      <c r="AA10" s="22">
        <v>1312296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10416046</v>
      </c>
      <c r="D15" s="19">
        <f>SUM(D16:D18)</f>
        <v>0</v>
      </c>
      <c r="E15" s="20">
        <f t="shared" si="2"/>
        <v>12281791</v>
      </c>
      <c r="F15" s="21">
        <f t="shared" si="2"/>
        <v>12281791</v>
      </c>
      <c r="G15" s="21">
        <f t="shared" si="2"/>
        <v>154196</v>
      </c>
      <c r="H15" s="21">
        <f t="shared" si="2"/>
        <v>108805</v>
      </c>
      <c r="I15" s="21">
        <f t="shared" si="2"/>
        <v>119541</v>
      </c>
      <c r="J15" s="21">
        <f t="shared" si="2"/>
        <v>382542</v>
      </c>
      <c r="K15" s="21">
        <f t="shared" si="2"/>
        <v>1982368</v>
      </c>
      <c r="L15" s="21">
        <f t="shared" si="2"/>
        <v>90804</v>
      </c>
      <c r="M15" s="21">
        <f t="shared" si="2"/>
        <v>129343</v>
      </c>
      <c r="N15" s="21">
        <f t="shared" si="2"/>
        <v>2202515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2585057</v>
      </c>
      <c r="X15" s="21">
        <f t="shared" si="2"/>
        <v>5912574</v>
      </c>
      <c r="Y15" s="21">
        <f t="shared" si="2"/>
        <v>-3327517</v>
      </c>
      <c r="Z15" s="4">
        <f>+IF(X15&lt;&gt;0,+(Y15/X15)*100,0)</f>
        <v>-56.2786529183398</v>
      </c>
      <c r="AA15" s="19">
        <f>SUM(AA16:AA18)</f>
        <v>12281791</v>
      </c>
    </row>
    <row r="16" spans="1:27" ht="13.5">
      <c r="A16" s="5" t="s">
        <v>43</v>
      </c>
      <c r="B16" s="3"/>
      <c r="C16" s="22">
        <v>9252037</v>
      </c>
      <c r="D16" s="22"/>
      <c r="E16" s="23">
        <v>11034732</v>
      </c>
      <c r="F16" s="24">
        <v>11034732</v>
      </c>
      <c r="G16" s="24">
        <v>1027</v>
      </c>
      <c r="H16" s="24">
        <v>17444</v>
      </c>
      <c r="I16" s="24">
        <v>1092</v>
      </c>
      <c r="J16" s="24">
        <v>19563</v>
      </c>
      <c r="K16" s="24">
        <v>1870576</v>
      </c>
      <c r="L16" s="24">
        <v>771</v>
      </c>
      <c r="M16" s="24">
        <v>964</v>
      </c>
      <c r="N16" s="24">
        <v>1872311</v>
      </c>
      <c r="O16" s="24"/>
      <c r="P16" s="24"/>
      <c r="Q16" s="24"/>
      <c r="R16" s="24"/>
      <c r="S16" s="24"/>
      <c r="T16" s="24"/>
      <c r="U16" s="24"/>
      <c r="V16" s="24"/>
      <c r="W16" s="24">
        <v>1891874</v>
      </c>
      <c r="X16" s="24">
        <v>5517372</v>
      </c>
      <c r="Y16" s="24">
        <v>-3625498</v>
      </c>
      <c r="Z16" s="6">
        <v>-65.71</v>
      </c>
      <c r="AA16" s="22">
        <v>11034732</v>
      </c>
    </row>
    <row r="17" spans="1:27" ht="13.5">
      <c r="A17" s="5" t="s">
        <v>44</v>
      </c>
      <c r="B17" s="3"/>
      <c r="C17" s="22">
        <v>1164009</v>
      </c>
      <c r="D17" s="22"/>
      <c r="E17" s="23">
        <v>1247059</v>
      </c>
      <c r="F17" s="24">
        <v>1247059</v>
      </c>
      <c r="G17" s="24">
        <v>153169</v>
      </c>
      <c r="H17" s="24">
        <v>91361</v>
      </c>
      <c r="I17" s="24">
        <v>118449</v>
      </c>
      <c r="J17" s="24">
        <v>362979</v>
      </c>
      <c r="K17" s="24">
        <v>111792</v>
      </c>
      <c r="L17" s="24">
        <v>90033</v>
      </c>
      <c r="M17" s="24">
        <v>128379</v>
      </c>
      <c r="N17" s="24">
        <v>330204</v>
      </c>
      <c r="O17" s="24"/>
      <c r="P17" s="24"/>
      <c r="Q17" s="24"/>
      <c r="R17" s="24"/>
      <c r="S17" s="24"/>
      <c r="T17" s="24"/>
      <c r="U17" s="24"/>
      <c r="V17" s="24"/>
      <c r="W17" s="24">
        <v>693183</v>
      </c>
      <c r="X17" s="24">
        <v>395202</v>
      </c>
      <c r="Y17" s="24">
        <v>297981</v>
      </c>
      <c r="Z17" s="6">
        <v>75.4</v>
      </c>
      <c r="AA17" s="22">
        <v>1247059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31903524</v>
      </c>
      <c r="D19" s="19">
        <f>SUM(D20:D23)</f>
        <v>0</v>
      </c>
      <c r="E19" s="20">
        <f t="shared" si="3"/>
        <v>54176333</v>
      </c>
      <c r="F19" s="21">
        <f t="shared" si="3"/>
        <v>54176333</v>
      </c>
      <c r="G19" s="21">
        <f t="shared" si="3"/>
        <v>5042201</v>
      </c>
      <c r="H19" s="21">
        <f t="shared" si="3"/>
        <v>1856832</v>
      </c>
      <c r="I19" s="21">
        <f t="shared" si="3"/>
        <v>1888326</v>
      </c>
      <c r="J19" s="21">
        <f t="shared" si="3"/>
        <v>8787359</v>
      </c>
      <c r="K19" s="21">
        <f t="shared" si="3"/>
        <v>9495687</v>
      </c>
      <c r="L19" s="21">
        <f t="shared" si="3"/>
        <v>1908021</v>
      </c>
      <c r="M19" s="21">
        <f t="shared" si="3"/>
        <v>1898941</v>
      </c>
      <c r="N19" s="21">
        <f t="shared" si="3"/>
        <v>13302649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22090008</v>
      </c>
      <c r="X19" s="21">
        <f t="shared" si="3"/>
        <v>30208662</v>
      </c>
      <c r="Y19" s="21">
        <f t="shared" si="3"/>
        <v>-8118654</v>
      </c>
      <c r="Z19" s="4">
        <f>+IF(X19&lt;&gt;0,+(Y19/X19)*100,0)</f>
        <v>-26.87525187312169</v>
      </c>
      <c r="AA19" s="19">
        <f>SUM(AA20:AA23)</f>
        <v>54176333</v>
      </c>
    </row>
    <row r="20" spans="1:27" ht="13.5">
      <c r="A20" s="5" t="s">
        <v>47</v>
      </c>
      <c r="B20" s="3"/>
      <c r="C20" s="22">
        <v>20351024</v>
      </c>
      <c r="D20" s="22"/>
      <c r="E20" s="23">
        <v>34834326</v>
      </c>
      <c r="F20" s="24">
        <v>34834326</v>
      </c>
      <c r="G20" s="24">
        <v>1240636</v>
      </c>
      <c r="H20" s="24">
        <v>1092891</v>
      </c>
      <c r="I20" s="24">
        <v>1126631</v>
      </c>
      <c r="J20" s="24">
        <v>3460158</v>
      </c>
      <c r="K20" s="24">
        <v>6176781</v>
      </c>
      <c r="L20" s="24">
        <v>1018479</v>
      </c>
      <c r="M20" s="24">
        <v>1041569</v>
      </c>
      <c r="N20" s="24">
        <v>8236829</v>
      </c>
      <c r="O20" s="24"/>
      <c r="P20" s="24"/>
      <c r="Q20" s="24"/>
      <c r="R20" s="24"/>
      <c r="S20" s="24"/>
      <c r="T20" s="24"/>
      <c r="U20" s="24"/>
      <c r="V20" s="24"/>
      <c r="W20" s="24">
        <v>11696987</v>
      </c>
      <c r="X20" s="24">
        <v>17049372</v>
      </c>
      <c r="Y20" s="24">
        <v>-5352385</v>
      </c>
      <c r="Z20" s="6">
        <v>-31.39</v>
      </c>
      <c r="AA20" s="22">
        <v>34834326</v>
      </c>
    </row>
    <row r="21" spans="1:27" ht="13.5">
      <c r="A21" s="5" t="s">
        <v>48</v>
      </c>
      <c r="B21" s="3"/>
      <c r="C21" s="22">
        <v>7634089</v>
      </c>
      <c r="D21" s="22"/>
      <c r="E21" s="23">
        <v>11897432</v>
      </c>
      <c r="F21" s="24">
        <v>11897432</v>
      </c>
      <c r="G21" s="24">
        <v>3347487</v>
      </c>
      <c r="H21" s="24">
        <v>303033</v>
      </c>
      <c r="I21" s="24">
        <v>311614</v>
      </c>
      <c r="J21" s="24">
        <v>3962134</v>
      </c>
      <c r="K21" s="24">
        <v>2845839</v>
      </c>
      <c r="L21" s="24">
        <v>421876</v>
      </c>
      <c r="M21" s="24">
        <v>391153</v>
      </c>
      <c r="N21" s="24">
        <v>3658868</v>
      </c>
      <c r="O21" s="24"/>
      <c r="P21" s="24"/>
      <c r="Q21" s="24"/>
      <c r="R21" s="24"/>
      <c r="S21" s="24"/>
      <c r="T21" s="24"/>
      <c r="U21" s="24"/>
      <c r="V21" s="24"/>
      <c r="W21" s="24">
        <v>7621002</v>
      </c>
      <c r="X21" s="24">
        <v>5825886</v>
      </c>
      <c r="Y21" s="24">
        <v>1795116</v>
      </c>
      <c r="Z21" s="6">
        <v>30.81</v>
      </c>
      <c r="AA21" s="22">
        <v>11897432</v>
      </c>
    </row>
    <row r="22" spans="1:27" ht="13.5">
      <c r="A22" s="5" t="s">
        <v>49</v>
      </c>
      <c r="B22" s="3"/>
      <c r="C22" s="25">
        <v>2603769</v>
      </c>
      <c r="D22" s="25"/>
      <c r="E22" s="26">
        <v>4840880</v>
      </c>
      <c r="F22" s="27">
        <v>4840880</v>
      </c>
      <c r="G22" s="27">
        <v>294795</v>
      </c>
      <c r="H22" s="27">
        <v>300491</v>
      </c>
      <c r="I22" s="27">
        <v>290155</v>
      </c>
      <c r="J22" s="27">
        <v>885441</v>
      </c>
      <c r="K22" s="27">
        <v>310640</v>
      </c>
      <c r="L22" s="27">
        <v>304009</v>
      </c>
      <c r="M22" s="27">
        <v>302934</v>
      </c>
      <c r="N22" s="27">
        <v>917583</v>
      </c>
      <c r="O22" s="27"/>
      <c r="P22" s="27"/>
      <c r="Q22" s="27"/>
      <c r="R22" s="27"/>
      <c r="S22" s="27"/>
      <c r="T22" s="27"/>
      <c r="U22" s="27"/>
      <c r="V22" s="27"/>
      <c r="W22" s="27">
        <v>1803024</v>
      </c>
      <c r="X22" s="27">
        <v>2420328</v>
      </c>
      <c r="Y22" s="27">
        <v>-617304</v>
      </c>
      <c r="Z22" s="7">
        <v>-25.5</v>
      </c>
      <c r="AA22" s="25">
        <v>4840880</v>
      </c>
    </row>
    <row r="23" spans="1:27" ht="13.5">
      <c r="A23" s="5" t="s">
        <v>50</v>
      </c>
      <c r="B23" s="3"/>
      <c r="C23" s="22">
        <v>1314642</v>
      </c>
      <c r="D23" s="22"/>
      <c r="E23" s="23">
        <v>2603695</v>
      </c>
      <c r="F23" s="24">
        <v>2603695</v>
      </c>
      <c r="G23" s="24">
        <v>159283</v>
      </c>
      <c r="H23" s="24">
        <v>160417</v>
      </c>
      <c r="I23" s="24">
        <v>159926</v>
      </c>
      <c r="J23" s="24">
        <v>479626</v>
      </c>
      <c r="K23" s="24">
        <v>162427</v>
      </c>
      <c r="L23" s="24">
        <v>163657</v>
      </c>
      <c r="M23" s="24">
        <v>163285</v>
      </c>
      <c r="N23" s="24">
        <v>489369</v>
      </c>
      <c r="O23" s="24"/>
      <c r="P23" s="24"/>
      <c r="Q23" s="24"/>
      <c r="R23" s="24"/>
      <c r="S23" s="24"/>
      <c r="T23" s="24"/>
      <c r="U23" s="24"/>
      <c r="V23" s="24"/>
      <c r="W23" s="24">
        <v>968995</v>
      </c>
      <c r="X23" s="24">
        <v>4913076</v>
      </c>
      <c r="Y23" s="24">
        <v>-3944081</v>
      </c>
      <c r="Z23" s="6">
        <v>-80.28</v>
      </c>
      <c r="AA23" s="22">
        <v>2603695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88343493</v>
      </c>
      <c r="D25" s="40">
        <f>+D5+D9+D15+D19+D24</f>
        <v>0</v>
      </c>
      <c r="E25" s="41">
        <f t="shared" si="4"/>
        <v>101816803</v>
      </c>
      <c r="F25" s="42">
        <f t="shared" si="4"/>
        <v>101816803</v>
      </c>
      <c r="G25" s="42">
        <f t="shared" si="4"/>
        <v>19324504</v>
      </c>
      <c r="H25" s="42">
        <f t="shared" si="4"/>
        <v>2071065</v>
      </c>
      <c r="I25" s="42">
        <f t="shared" si="4"/>
        <v>2363237</v>
      </c>
      <c r="J25" s="42">
        <f t="shared" si="4"/>
        <v>23758806</v>
      </c>
      <c r="K25" s="42">
        <f t="shared" si="4"/>
        <v>11812585</v>
      </c>
      <c r="L25" s="42">
        <f t="shared" si="4"/>
        <v>2137234</v>
      </c>
      <c r="M25" s="42">
        <f t="shared" si="4"/>
        <v>9628665</v>
      </c>
      <c r="N25" s="42">
        <f t="shared" si="4"/>
        <v>23578484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47337290</v>
      </c>
      <c r="X25" s="42">
        <f t="shared" si="4"/>
        <v>50824938</v>
      </c>
      <c r="Y25" s="42">
        <f t="shared" si="4"/>
        <v>-3487648</v>
      </c>
      <c r="Z25" s="43">
        <f>+IF(X25&lt;&gt;0,+(Y25/X25)*100,0)</f>
        <v>-6.862080185911884</v>
      </c>
      <c r="AA25" s="40">
        <f>+AA5+AA9+AA15+AA19+AA24</f>
        <v>101816803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18786312</v>
      </c>
      <c r="D28" s="19">
        <f>SUM(D29:D31)</f>
        <v>0</v>
      </c>
      <c r="E28" s="20">
        <f t="shared" si="5"/>
        <v>28544832</v>
      </c>
      <c r="F28" s="21">
        <f t="shared" si="5"/>
        <v>28544832</v>
      </c>
      <c r="G28" s="21">
        <f t="shared" si="5"/>
        <v>1494946</v>
      </c>
      <c r="H28" s="21">
        <f t="shared" si="5"/>
        <v>1848239</v>
      </c>
      <c r="I28" s="21">
        <f t="shared" si="5"/>
        <v>1795587</v>
      </c>
      <c r="J28" s="21">
        <f t="shared" si="5"/>
        <v>5138772</v>
      </c>
      <c r="K28" s="21">
        <f t="shared" si="5"/>
        <v>1477667</v>
      </c>
      <c r="L28" s="21">
        <f t="shared" si="5"/>
        <v>1473133</v>
      </c>
      <c r="M28" s="21">
        <f t="shared" si="5"/>
        <v>2503585</v>
      </c>
      <c r="N28" s="21">
        <f t="shared" si="5"/>
        <v>5454385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10593157</v>
      </c>
      <c r="X28" s="21">
        <f t="shared" si="5"/>
        <v>12237240</v>
      </c>
      <c r="Y28" s="21">
        <f t="shared" si="5"/>
        <v>-1644083</v>
      </c>
      <c r="Z28" s="4">
        <f>+IF(X28&lt;&gt;0,+(Y28/X28)*100,0)</f>
        <v>-13.435080132448165</v>
      </c>
      <c r="AA28" s="19">
        <f>SUM(AA29:AA31)</f>
        <v>28544832</v>
      </c>
    </row>
    <row r="29" spans="1:27" ht="13.5">
      <c r="A29" s="5" t="s">
        <v>33</v>
      </c>
      <c r="B29" s="3"/>
      <c r="C29" s="22">
        <v>2557024</v>
      </c>
      <c r="D29" s="22"/>
      <c r="E29" s="23">
        <v>6482918</v>
      </c>
      <c r="F29" s="24">
        <v>6482918</v>
      </c>
      <c r="G29" s="24">
        <v>561847</v>
      </c>
      <c r="H29" s="24">
        <v>444003</v>
      </c>
      <c r="I29" s="24">
        <v>497749</v>
      </c>
      <c r="J29" s="24">
        <v>1503599</v>
      </c>
      <c r="K29" s="24">
        <v>451195</v>
      </c>
      <c r="L29" s="24">
        <v>491650</v>
      </c>
      <c r="M29" s="24">
        <v>589436</v>
      </c>
      <c r="N29" s="24">
        <v>1532281</v>
      </c>
      <c r="O29" s="24"/>
      <c r="P29" s="24"/>
      <c r="Q29" s="24"/>
      <c r="R29" s="24"/>
      <c r="S29" s="24"/>
      <c r="T29" s="24"/>
      <c r="U29" s="24"/>
      <c r="V29" s="24"/>
      <c r="W29" s="24">
        <v>3035880</v>
      </c>
      <c r="X29" s="24">
        <v>3080646</v>
      </c>
      <c r="Y29" s="24">
        <v>-44766</v>
      </c>
      <c r="Z29" s="6">
        <v>-1.45</v>
      </c>
      <c r="AA29" s="22">
        <v>6482918</v>
      </c>
    </row>
    <row r="30" spans="1:27" ht="13.5">
      <c r="A30" s="5" t="s">
        <v>34</v>
      </c>
      <c r="B30" s="3"/>
      <c r="C30" s="25">
        <v>16229288</v>
      </c>
      <c r="D30" s="25"/>
      <c r="E30" s="26">
        <v>14147042</v>
      </c>
      <c r="F30" s="27">
        <v>14147042</v>
      </c>
      <c r="G30" s="27">
        <v>517466</v>
      </c>
      <c r="H30" s="27">
        <v>666223</v>
      </c>
      <c r="I30" s="27">
        <v>829271</v>
      </c>
      <c r="J30" s="27">
        <v>2012960</v>
      </c>
      <c r="K30" s="27">
        <v>580844</v>
      </c>
      <c r="L30" s="27">
        <v>557205</v>
      </c>
      <c r="M30" s="27">
        <v>1416790</v>
      </c>
      <c r="N30" s="27">
        <v>2554839</v>
      </c>
      <c r="O30" s="27"/>
      <c r="P30" s="27"/>
      <c r="Q30" s="27"/>
      <c r="R30" s="27"/>
      <c r="S30" s="27"/>
      <c r="T30" s="27"/>
      <c r="U30" s="27"/>
      <c r="V30" s="27"/>
      <c r="W30" s="27">
        <v>4567799</v>
      </c>
      <c r="X30" s="27">
        <v>9156594</v>
      </c>
      <c r="Y30" s="27">
        <v>-4588795</v>
      </c>
      <c r="Z30" s="7">
        <v>-50.11</v>
      </c>
      <c r="AA30" s="25">
        <v>14147042</v>
      </c>
    </row>
    <row r="31" spans="1:27" ht="13.5">
      <c r="A31" s="5" t="s">
        <v>35</v>
      </c>
      <c r="B31" s="3"/>
      <c r="C31" s="22"/>
      <c r="D31" s="22"/>
      <c r="E31" s="23">
        <v>7914872</v>
      </c>
      <c r="F31" s="24">
        <v>7914872</v>
      </c>
      <c r="G31" s="24">
        <v>415633</v>
      </c>
      <c r="H31" s="24">
        <v>738013</v>
      </c>
      <c r="I31" s="24">
        <v>468567</v>
      </c>
      <c r="J31" s="24">
        <v>1622213</v>
      </c>
      <c r="K31" s="24">
        <v>445628</v>
      </c>
      <c r="L31" s="24">
        <v>424278</v>
      </c>
      <c r="M31" s="24">
        <v>497359</v>
      </c>
      <c r="N31" s="24">
        <v>1367265</v>
      </c>
      <c r="O31" s="24"/>
      <c r="P31" s="24"/>
      <c r="Q31" s="24"/>
      <c r="R31" s="24"/>
      <c r="S31" s="24"/>
      <c r="T31" s="24"/>
      <c r="U31" s="24"/>
      <c r="V31" s="24"/>
      <c r="W31" s="24">
        <v>2989478</v>
      </c>
      <c r="X31" s="24"/>
      <c r="Y31" s="24">
        <v>2989478</v>
      </c>
      <c r="Z31" s="6">
        <v>0</v>
      </c>
      <c r="AA31" s="22">
        <v>7914872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2650605</v>
      </c>
      <c r="F32" s="21">
        <f t="shared" si="6"/>
        <v>2650605</v>
      </c>
      <c r="G32" s="21">
        <f t="shared" si="6"/>
        <v>221941</v>
      </c>
      <c r="H32" s="21">
        <f t="shared" si="6"/>
        <v>100188</v>
      </c>
      <c r="I32" s="21">
        <f t="shared" si="6"/>
        <v>90229</v>
      </c>
      <c r="J32" s="21">
        <f t="shared" si="6"/>
        <v>412358</v>
      </c>
      <c r="K32" s="21">
        <f t="shared" si="6"/>
        <v>92256</v>
      </c>
      <c r="L32" s="21">
        <f t="shared" si="6"/>
        <v>155542</v>
      </c>
      <c r="M32" s="21">
        <f t="shared" si="6"/>
        <v>210956</v>
      </c>
      <c r="N32" s="21">
        <f t="shared" si="6"/>
        <v>458754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871112</v>
      </c>
      <c r="X32" s="21">
        <f t="shared" si="6"/>
        <v>1328406</v>
      </c>
      <c r="Y32" s="21">
        <f t="shared" si="6"/>
        <v>-457294</v>
      </c>
      <c r="Z32" s="4">
        <f>+IF(X32&lt;&gt;0,+(Y32/X32)*100,0)</f>
        <v>-34.42426487083015</v>
      </c>
      <c r="AA32" s="19">
        <f>SUM(AA33:AA37)</f>
        <v>2650605</v>
      </c>
    </row>
    <row r="33" spans="1:27" ht="13.5">
      <c r="A33" s="5" t="s">
        <v>37</v>
      </c>
      <c r="B33" s="3"/>
      <c r="C33" s="22"/>
      <c r="D33" s="22"/>
      <c r="E33" s="23">
        <v>2647294</v>
      </c>
      <c r="F33" s="24">
        <v>2647294</v>
      </c>
      <c r="G33" s="24">
        <v>221941</v>
      </c>
      <c r="H33" s="24">
        <v>100188</v>
      </c>
      <c r="I33" s="24">
        <v>90229</v>
      </c>
      <c r="J33" s="24">
        <v>412358</v>
      </c>
      <c r="K33" s="24">
        <v>92256</v>
      </c>
      <c r="L33" s="24">
        <v>155542</v>
      </c>
      <c r="M33" s="24">
        <v>210956</v>
      </c>
      <c r="N33" s="24">
        <v>458754</v>
      </c>
      <c r="O33" s="24"/>
      <c r="P33" s="24"/>
      <c r="Q33" s="24"/>
      <c r="R33" s="24"/>
      <c r="S33" s="24"/>
      <c r="T33" s="24"/>
      <c r="U33" s="24"/>
      <c r="V33" s="24"/>
      <c r="W33" s="24">
        <v>871112</v>
      </c>
      <c r="X33" s="24">
        <v>1328406</v>
      </c>
      <c r="Y33" s="24">
        <v>-457294</v>
      </c>
      <c r="Z33" s="6">
        <v>-34.42</v>
      </c>
      <c r="AA33" s="22">
        <v>2647294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3311</v>
      </c>
      <c r="F35" s="24">
        <v>3311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>
        <v>3311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145548</v>
      </c>
      <c r="D38" s="19">
        <f>SUM(D39:D41)</f>
        <v>0</v>
      </c>
      <c r="E38" s="20">
        <f t="shared" si="7"/>
        <v>11885235</v>
      </c>
      <c r="F38" s="21">
        <f t="shared" si="7"/>
        <v>11885235</v>
      </c>
      <c r="G38" s="21">
        <f t="shared" si="7"/>
        <v>808496</v>
      </c>
      <c r="H38" s="21">
        <f t="shared" si="7"/>
        <v>772448</v>
      </c>
      <c r="I38" s="21">
        <f t="shared" si="7"/>
        <v>770286</v>
      </c>
      <c r="J38" s="21">
        <f t="shared" si="7"/>
        <v>2351230</v>
      </c>
      <c r="K38" s="21">
        <f t="shared" si="7"/>
        <v>834387</v>
      </c>
      <c r="L38" s="21">
        <f t="shared" si="7"/>
        <v>747730</v>
      </c>
      <c r="M38" s="21">
        <f t="shared" si="7"/>
        <v>967666</v>
      </c>
      <c r="N38" s="21">
        <f t="shared" si="7"/>
        <v>2549783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4901013</v>
      </c>
      <c r="X38" s="21">
        <f t="shared" si="7"/>
        <v>6379302</v>
      </c>
      <c r="Y38" s="21">
        <f t="shared" si="7"/>
        <v>-1478289</v>
      </c>
      <c r="Z38" s="4">
        <f>+IF(X38&lt;&gt;0,+(Y38/X38)*100,0)</f>
        <v>-23.173209231981808</v>
      </c>
      <c r="AA38" s="19">
        <f>SUM(AA39:AA41)</f>
        <v>11885235</v>
      </c>
    </row>
    <row r="39" spans="1:27" ht="13.5">
      <c r="A39" s="5" t="s">
        <v>43</v>
      </c>
      <c r="B39" s="3"/>
      <c r="C39" s="22">
        <v>145548</v>
      </c>
      <c r="D39" s="22"/>
      <c r="E39" s="23">
        <v>8988917</v>
      </c>
      <c r="F39" s="24">
        <v>8988917</v>
      </c>
      <c r="G39" s="24">
        <v>674436</v>
      </c>
      <c r="H39" s="24">
        <v>577859</v>
      </c>
      <c r="I39" s="24">
        <v>606327</v>
      </c>
      <c r="J39" s="24">
        <v>1858622</v>
      </c>
      <c r="K39" s="24">
        <v>656390</v>
      </c>
      <c r="L39" s="24">
        <v>584145</v>
      </c>
      <c r="M39" s="24">
        <v>725551</v>
      </c>
      <c r="N39" s="24">
        <v>1966086</v>
      </c>
      <c r="O39" s="24"/>
      <c r="P39" s="24"/>
      <c r="Q39" s="24"/>
      <c r="R39" s="24"/>
      <c r="S39" s="24"/>
      <c r="T39" s="24"/>
      <c r="U39" s="24"/>
      <c r="V39" s="24"/>
      <c r="W39" s="24">
        <v>3824708</v>
      </c>
      <c r="X39" s="24">
        <v>5160342</v>
      </c>
      <c r="Y39" s="24">
        <v>-1335634</v>
      </c>
      <c r="Z39" s="6">
        <v>-25.88</v>
      </c>
      <c r="AA39" s="22">
        <v>8988917</v>
      </c>
    </row>
    <row r="40" spans="1:27" ht="13.5">
      <c r="A40" s="5" t="s">
        <v>44</v>
      </c>
      <c r="B40" s="3"/>
      <c r="C40" s="22"/>
      <c r="D40" s="22"/>
      <c r="E40" s="23">
        <v>2896318</v>
      </c>
      <c r="F40" s="24">
        <v>2896318</v>
      </c>
      <c r="G40" s="24">
        <v>134060</v>
      </c>
      <c r="H40" s="24">
        <v>194589</v>
      </c>
      <c r="I40" s="24">
        <v>163959</v>
      </c>
      <c r="J40" s="24">
        <v>492608</v>
      </c>
      <c r="K40" s="24">
        <v>177997</v>
      </c>
      <c r="L40" s="24">
        <v>163585</v>
      </c>
      <c r="M40" s="24">
        <v>242115</v>
      </c>
      <c r="N40" s="24">
        <v>583697</v>
      </c>
      <c r="O40" s="24"/>
      <c r="P40" s="24"/>
      <c r="Q40" s="24"/>
      <c r="R40" s="24"/>
      <c r="S40" s="24"/>
      <c r="T40" s="24"/>
      <c r="U40" s="24"/>
      <c r="V40" s="24"/>
      <c r="W40" s="24">
        <v>1076305</v>
      </c>
      <c r="X40" s="24">
        <v>1218960</v>
      </c>
      <c r="Y40" s="24">
        <v>-142655</v>
      </c>
      <c r="Z40" s="6">
        <v>-11.7</v>
      </c>
      <c r="AA40" s="22">
        <v>2896318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13196282</v>
      </c>
      <c r="D42" s="19">
        <f>SUM(D43:D46)</f>
        <v>0</v>
      </c>
      <c r="E42" s="20">
        <f t="shared" si="8"/>
        <v>24275224</v>
      </c>
      <c r="F42" s="21">
        <f t="shared" si="8"/>
        <v>24275224</v>
      </c>
      <c r="G42" s="21">
        <f t="shared" si="8"/>
        <v>697325</v>
      </c>
      <c r="H42" s="21">
        <f t="shared" si="8"/>
        <v>1141577</v>
      </c>
      <c r="I42" s="21">
        <f t="shared" si="8"/>
        <v>2096077</v>
      </c>
      <c r="J42" s="21">
        <f t="shared" si="8"/>
        <v>3934979</v>
      </c>
      <c r="K42" s="21">
        <f t="shared" si="8"/>
        <v>1733185</v>
      </c>
      <c r="L42" s="21">
        <f t="shared" si="8"/>
        <v>2981097</v>
      </c>
      <c r="M42" s="21">
        <f t="shared" si="8"/>
        <v>1454053</v>
      </c>
      <c r="N42" s="21">
        <f t="shared" si="8"/>
        <v>6168335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10103314</v>
      </c>
      <c r="X42" s="21">
        <f t="shared" si="8"/>
        <v>10530714</v>
      </c>
      <c r="Y42" s="21">
        <f t="shared" si="8"/>
        <v>-427400</v>
      </c>
      <c r="Z42" s="4">
        <f>+IF(X42&lt;&gt;0,+(Y42/X42)*100,0)</f>
        <v>-4.0586041934098676</v>
      </c>
      <c r="AA42" s="19">
        <f>SUM(AA43:AA46)</f>
        <v>24275224</v>
      </c>
    </row>
    <row r="43" spans="1:27" ht="13.5">
      <c r="A43" s="5" t="s">
        <v>47</v>
      </c>
      <c r="B43" s="3"/>
      <c r="C43" s="22">
        <v>12192442</v>
      </c>
      <c r="D43" s="22"/>
      <c r="E43" s="23">
        <v>10726883</v>
      </c>
      <c r="F43" s="24">
        <v>10726883</v>
      </c>
      <c r="G43" s="24">
        <v>100144</v>
      </c>
      <c r="H43" s="24">
        <v>506383</v>
      </c>
      <c r="I43" s="24">
        <v>1272354</v>
      </c>
      <c r="J43" s="24">
        <v>1878881</v>
      </c>
      <c r="K43" s="24">
        <v>868457</v>
      </c>
      <c r="L43" s="24">
        <v>2216686</v>
      </c>
      <c r="M43" s="24">
        <v>608872</v>
      </c>
      <c r="N43" s="24">
        <v>3694015</v>
      </c>
      <c r="O43" s="24"/>
      <c r="P43" s="24"/>
      <c r="Q43" s="24"/>
      <c r="R43" s="24"/>
      <c r="S43" s="24"/>
      <c r="T43" s="24"/>
      <c r="U43" s="24"/>
      <c r="V43" s="24"/>
      <c r="W43" s="24">
        <v>5572896</v>
      </c>
      <c r="X43" s="24">
        <v>5118792</v>
      </c>
      <c r="Y43" s="24">
        <v>454104</v>
      </c>
      <c r="Z43" s="6">
        <v>8.87</v>
      </c>
      <c r="AA43" s="22">
        <v>10726883</v>
      </c>
    </row>
    <row r="44" spans="1:27" ht="13.5">
      <c r="A44" s="5" t="s">
        <v>48</v>
      </c>
      <c r="B44" s="3"/>
      <c r="C44" s="22">
        <v>1003840</v>
      </c>
      <c r="D44" s="22"/>
      <c r="E44" s="23">
        <v>8423310</v>
      </c>
      <c r="F44" s="24">
        <v>8423310</v>
      </c>
      <c r="G44" s="24">
        <v>330322</v>
      </c>
      <c r="H44" s="24">
        <v>360761</v>
      </c>
      <c r="I44" s="24">
        <v>526428</v>
      </c>
      <c r="J44" s="24">
        <v>1217511</v>
      </c>
      <c r="K44" s="24">
        <v>531602</v>
      </c>
      <c r="L44" s="24">
        <v>464210</v>
      </c>
      <c r="M44" s="24">
        <v>496386</v>
      </c>
      <c r="N44" s="24">
        <v>1492198</v>
      </c>
      <c r="O44" s="24"/>
      <c r="P44" s="24"/>
      <c r="Q44" s="24"/>
      <c r="R44" s="24"/>
      <c r="S44" s="24"/>
      <c r="T44" s="24"/>
      <c r="U44" s="24"/>
      <c r="V44" s="24"/>
      <c r="W44" s="24">
        <v>2709709</v>
      </c>
      <c r="X44" s="24">
        <v>3571686</v>
      </c>
      <c r="Y44" s="24">
        <v>-861977</v>
      </c>
      <c r="Z44" s="6">
        <v>-24.13</v>
      </c>
      <c r="AA44" s="22">
        <v>8423310</v>
      </c>
    </row>
    <row r="45" spans="1:27" ht="13.5">
      <c r="A45" s="5" t="s">
        <v>49</v>
      </c>
      <c r="B45" s="3"/>
      <c r="C45" s="25"/>
      <c r="D45" s="25"/>
      <c r="E45" s="26">
        <v>2273591</v>
      </c>
      <c r="F45" s="27">
        <v>2273591</v>
      </c>
      <c r="G45" s="27">
        <v>126124</v>
      </c>
      <c r="H45" s="27">
        <v>129896</v>
      </c>
      <c r="I45" s="27">
        <v>136351</v>
      </c>
      <c r="J45" s="27">
        <v>392371</v>
      </c>
      <c r="K45" s="27">
        <v>156773</v>
      </c>
      <c r="L45" s="27">
        <v>150138</v>
      </c>
      <c r="M45" s="27">
        <v>140653</v>
      </c>
      <c r="N45" s="27">
        <v>447564</v>
      </c>
      <c r="O45" s="27"/>
      <c r="P45" s="27"/>
      <c r="Q45" s="27"/>
      <c r="R45" s="27"/>
      <c r="S45" s="27"/>
      <c r="T45" s="27"/>
      <c r="U45" s="27"/>
      <c r="V45" s="27"/>
      <c r="W45" s="27">
        <v>839935</v>
      </c>
      <c r="X45" s="27">
        <v>789234</v>
      </c>
      <c r="Y45" s="27">
        <v>50701</v>
      </c>
      <c r="Z45" s="7">
        <v>6.42</v>
      </c>
      <c r="AA45" s="25">
        <v>2273591</v>
      </c>
    </row>
    <row r="46" spans="1:27" ht="13.5">
      <c r="A46" s="5" t="s">
        <v>50</v>
      </c>
      <c r="B46" s="3"/>
      <c r="C46" s="22"/>
      <c r="D46" s="22"/>
      <c r="E46" s="23">
        <v>2851440</v>
      </c>
      <c r="F46" s="24">
        <v>2851440</v>
      </c>
      <c r="G46" s="24">
        <v>140735</v>
      </c>
      <c r="H46" s="24">
        <v>144537</v>
      </c>
      <c r="I46" s="24">
        <v>160944</v>
      </c>
      <c r="J46" s="24">
        <v>446216</v>
      </c>
      <c r="K46" s="24">
        <v>176353</v>
      </c>
      <c r="L46" s="24">
        <v>150063</v>
      </c>
      <c r="M46" s="24">
        <v>208142</v>
      </c>
      <c r="N46" s="24">
        <v>534558</v>
      </c>
      <c r="O46" s="24"/>
      <c r="P46" s="24"/>
      <c r="Q46" s="24"/>
      <c r="R46" s="24"/>
      <c r="S46" s="24"/>
      <c r="T46" s="24"/>
      <c r="U46" s="24"/>
      <c r="V46" s="24"/>
      <c r="W46" s="24">
        <v>980774</v>
      </c>
      <c r="X46" s="24">
        <v>1051002</v>
      </c>
      <c r="Y46" s="24">
        <v>-70228</v>
      </c>
      <c r="Z46" s="6">
        <v>-6.68</v>
      </c>
      <c r="AA46" s="22">
        <v>2851440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32128142</v>
      </c>
      <c r="D48" s="40">
        <f>+D28+D32+D38+D42+D47</f>
        <v>0</v>
      </c>
      <c r="E48" s="41">
        <f t="shared" si="9"/>
        <v>67355896</v>
      </c>
      <c r="F48" s="42">
        <f t="shared" si="9"/>
        <v>67355896</v>
      </c>
      <c r="G48" s="42">
        <f t="shared" si="9"/>
        <v>3222708</v>
      </c>
      <c r="H48" s="42">
        <f t="shared" si="9"/>
        <v>3862452</v>
      </c>
      <c r="I48" s="42">
        <f t="shared" si="9"/>
        <v>4752179</v>
      </c>
      <c r="J48" s="42">
        <f t="shared" si="9"/>
        <v>11837339</v>
      </c>
      <c r="K48" s="42">
        <f t="shared" si="9"/>
        <v>4137495</v>
      </c>
      <c r="L48" s="42">
        <f t="shared" si="9"/>
        <v>5357502</v>
      </c>
      <c r="M48" s="42">
        <f t="shared" si="9"/>
        <v>5136260</v>
      </c>
      <c r="N48" s="42">
        <f t="shared" si="9"/>
        <v>14631257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26468596</v>
      </c>
      <c r="X48" s="42">
        <f t="shared" si="9"/>
        <v>30475662</v>
      </c>
      <c r="Y48" s="42">
        <f t="shared" si="9"/>
        <v>-4007066</v>
      </c>
      <c r="Z48" s="43">
        <f>+IF(X48&lt;&gt;0,+(Y48/X48)*100,0)</f>
        <v>-13.148413314204626</v>
      </c>
      <c r="AA48" s="40">
        <f>+AA28+AA32+AA38+AA42+AA47</f>
        <v>67355896</v>
      </c>
    </row>
    <row r="49" spans="1:27" ht="13.5">
      <c r="A49" s="14" t="s">
        <v>58</v>
      </c>
      <c r="B49" s="15"/>
      <c r="C49" s="44">
        <f aca="true" t="shared" si="10" ref="C49:Y49">+C25-C48</f>
        <v>56215351</v>
      </c>
      <c r="D49" s="44">
        <f>+D25-D48</f>
        <v>0</v>
      </c>
      <c r="E49" s="45">
        <f t="shared" si="10"/>
        <v>34460907</v>
      </c>
      <c r="F49" s="46">
        <f t="shared" si="10"/>
        <v>34460907</v>
      </c>
      <c r="G49" s="46">
        <f t="shared" si="10"/>
        <v>16101796</v>
      </c>
      <c r="H49" s="46">
        <f t="shared" si="10"/>
        <v>-1791387</v>
      </c>
      <c r="I49" s="46">
        <f t="shared" si="10"/>
        <v>-2388942</v>
      </c>
      <c r="J49" s="46">
        <f t="shared" si="10"/>
        <v>11921467</v>
      </c>
      <c r="K49" s="46">
        <f t="shared" si="10"/>
        <v>7675090</v>
      </c>
      <c r="L49" s="46">
        <f t="shared" si="10"/>
        <v>-3220268</v>
      </c>
      <c r="M49" s="46">
        <f t="shared" si="10"/>
        <v>4492405</v>
      </c>
      <c r="N49" s="46">
        <f t="shared" si="10"/>
        <v>8947227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20868694</v>
      </c>
      <c r="X49" s="46">
        <f>IF(F25=F48,0,X25-X48)</f>
        <v>20349276</v>
      </c>
      <c r="Y49" s="46">
        <f t="shared" si="10"/>
        <v>519418</v>
      </c>
      <c r="Z49" s="47">
        <f>+IF(X49&lt;&gt;0,+(Y49/X49)*100,0)</f>
        <v>2.5525134162021295</v>
      </c>
      <c r="AA49" s="44">
        <f>+AA25-AA48</f>
        <v>34460907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47019378</v>
      </c>
      <c r="D5" s="19">
        <f>SUM(D6:D8)</f>
        <v>0</v>
      </c>
      <c r="E5" s="20">
        <f t="shared" si="0"/>
        <v>72377266</v>
      </c>
      <c r="F5" s="21">
        <f t="shared" si="0"/>
        <v>72377266</v>
      </c>
      <c r="G5" s="21">
        <f t="shared" si="0"/>
        <v>7436465</v>
      </c>
      <c r="H5" s="21">
        <f t="shared" si="0"/>
        <v>22657300</v>
      </c>
      <c r="I5" s="21">
        <f t="shared" si="0"/>
        <v>1988726</v>
      </c>
      <c r="J5" s="21">
        <f t="shared" si="0"/>
        <v>32082491</v>
      </c>
      <c r="K5" s="21">
        <f t="shared" si="0"/>
        <v>-1395994</v>
      </c>
      <c r="L5" s="21">
        <f t="shared" si="0"/>
        <v>106823</v>
      </c>
      <c r="M5" s="21">
        <f t="shared" si="0"/>
        <v>382179</v>
      </c>
      <c r="N5" s="21">
        <f t="shared" si="0"/>
        <v>-906992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31175499</v>
      </c>
      <c r="X5" s="21">
        <f t="shared" si="0"/>
        <v>22409802</v>
      </c>
      <c r="Y5" s="21">
        <f t="shared" si="0"/>
        <v>8765697</v>
      </c>
      <c r="Z5" s="4">
        <f>+IF(X5&lt;&gt;0,+(Y5/X5)*100,0)</f>
        <v>39.11545938692363</v>
      </c>
      <c r="AA5" s="19">
        <f>SUM(AA6:AA8)</f>
        <v>72377266</v>
      </c>
    </row>
    <row r="6" spans="1:27" ht="13.5">
      <c r="A6" s="5" t="s">
        <v>33</v>
      </c>
      <c r="B6" s="3"/>
      <c r="C6" s="22">
        <v>825780</v>
      </c>
      <c r="D6" s="22"/>
      <c r="E6" s="23">
        <v>994009</v>
      </c>
      <c r="F6" s="24">
        <v>994009</v>
      </c>
      <c r="G6" s="24">
        <v>373110</v>
      </c>
      <c r="H6" s="24"/>
      <c r="I6" s="24"/>
      <c r="J6" s="24">
        <v>373110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373110</v>
      </c>
      <c r="X6" s="24">
        <v>496926</v>
      </c>
      <c r="Y6" s="24">
        <v>-123816</v>
      </c>
      <c r="Z6" s="6">
        <v>-24.92</v>
      </c>
      <c r="AA6" s="22">
        <v>994009</v>
      </c>
    </row>
    <row r="7" spans="1:27" ht="13.5">
      <c r="A7" s="5" t="s">
        <v>34</v>
      </c>
      <c r="B7" s="3"/>
      <c r="C7" s="25">
        <v>30757277</v>
      </c>
      <c r="D7" s="25"/>
      <c r="E7" s="26">
        <v>58575263</v>
      </c>
      <c r="F7" s="27">
        <v>58575263</v>
      </c>
      <c r="G7" s="27">
        <v>7000991</v>
      </c>
      <c r="H7" s="27">
        <v>22595906</v>
      </c>
      <c r="I7" s="27">
        <v>1922129</v>
      </c>
      <c r="J7" s="27">
        <v>31519026</v>
      </c>
      <c r="K7" s="27">
        <v>-1459340</v>
      </c>
      <c r="L7" s="27">
        <v>43477</v>
      </c>
      <c r="M7" s="27">
        <v>126202</v>
      </c>
      <c r="N7" s="27">
        <v>-1289661</v>
      </c>
      <c r="O7" s="27"/>
      <c r="P7" s="27"/>
      <c r="Q7" s="27"/>
      <c r="R7" s="27"/>
      <c r="S7" s="27"/>
      <c r="T7" s="27"/>
      <c r="U7" s="27"/>
      <c r="V7" s="27"/>
      <c r="W7" s="27">
        <v>30229365</v>
      </c>
      <c r="X7" s="27">
        <v>21912876</v>
      </c>
      <c r="Y7" s="27">
        <v>8316489</v>
      </c>
      <c r="Z7" s="7">
        <v>37.95</v>
      </c>
      <c r="AA7" s="25">
        <v>58575263</v>
      </c>
    </row>
    <row r="8" spans="1:27" ht="13.5">
      <c r="A8" s="5" t="s">
        <v>35</v>
      </c>
      <c r="B8" s="3"/>
      <c r="C8" s="22">
        <v>15436321</v>
      </c>
      <c r="D8" s="22"/>
      <c r="E8" s="23">
        <v>12807994</v>
      </c>
      <c r="F8" s="24">
        <v>12807994</v>
      </c>
      <c r="G8" s="24">
        <v>62364</v>
      </c>
      <c r="H8" s="24">
        <v>61394</v>
      </c>
      <c r="I8" s="24">
        <v>66597</v>
      </c>
      <c r="J8" s="24">
        <v>190355</v>
      </c>
      <c r="K8" s="24">
        <v>63346</v>
      </c>
      <c r="L8" s="24">
        <v>63346</v>
      </c>
      <c r="M8" s="24">
        <v>255977</v>
      </c>
      <c r="N8" s="24">
        <v>382669</v>
      </c>
      <c r="O8" s="24"/>
      <c r="P8" s="24"/>
      <c r="Q8" s="24"/>
      <c r="R8" s="24"/>
      <c r="S8" s="24"/>
      <c r="T8" s="24"/>
      <c r="U8" s="24"/>
      <c r="V8" s="24"/>
      <c r="W8" s="24">
        <v>573024</v>
      </c>
      <c r="X8" s="24"/>
      <c r="Y8" s="24">
        <v>573024</v>
      </c>
      <c r="Z8" s="6">
        <v>0</v>
      </c>
      <c r="AA8" s="22">
        <v>12807994</v>
      </c>
    </row>
    <row r="9" spans="1:27" ht="13.5">
      <c r="A9" s="2" t="s">
        <v>36</v>
      </c>
      <c r="B9" s="3"/>
      <c r="C9" s="19">
        <f aca="true" t="shared" si="1" ref="C9:Y9">SUM(C10:C14)</f>
        <v>1636125</v>
      </c>
      <c r="D9" s="19">
        <f>SUM(D10:D14)</f>
        <v>0</v>
      </c>
      <c r="E9" s="20">
        <f t="shared" si="1"/>
        <v>1934631</v>
      </c>
      <c r="F9" s="21">
        <f t="shared" si="1"/>
        <v>1934631</v>
      </c>
      <c r="G9" s="21">
        <f t="shared" si="1"/>
        <v>9112</v>
      </c>
      <c r="H9" s="21">
        <f t="shared" si="1"/>
        <v>4987</v>
      </c>
      <c r="I9" s="21">
        <f t="shared" si="1"/>
        <v>556439</v>
      </c>
      <c r="J9" s="21">
        <f t="shared" si="1"/>
        <v>570538</v>
      </c>
      <c r="K9" s="21">
        <f t="shared" si="1"/>
        <v>7535</v>
      </c>
      <c r="L9" s="21">
        <f t="shared" si="1"/>
        <v>5809</v>
      </c>
      <c r="M9" s="21">
        <f t="shared" si="1"/>
        <v>4544</v>
      </c>
      <c r="N9" s="21">
        <f t="shared" si="1"/>
        <v>17888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588426</v>
      </c>
      <c r="X9" s="21">
        <f t="shared" si="1"/>
        <v>22074</v>
      </c>
      <c r="Y9" s="21">
        <f t="shared" si="1"/>
        <v>566352</v>
      </c>
      <c r="Z9" s="4">
        <f>+IF(X9&lt;&gt;0,+(Y9/X9)*100,0)</f>
        <v>2565.697200326176</v>
      </c>
      <c r="AA9" s="19">
        <f>SUM(AA10:AA14)</f>
        <v>1934631</v>
      </c>
    </row>
    <row r="10" spans="1:27" ht="13.5">
      <c r="A10" s="5" t="s">
        <v>37</v>
      </c>
      <c r="B10" s="3"/>
      <c r="C10" s="22">
        <v>1601658</v>
      </c>
      <c r="D10" s="22"/>
      <c r="E10" s="23">
        <v>1893476</v>
      </c>
      <c r="F10" s="24">
        <v>1893476</v>
      </c>
      <c r="G10" s="24">
        <v>8787</v>
      </c>
      <c r="H10" s="24">
        <v>3817</v>
      </c>
      <c r="I10" s="24">
        <v>551889</v>
      </c>
      <c r="J10" s="24">
        <v>564493</v>
      </c>
      <c r="K10" s="24">
        <v>5635</v>
      </c>
      <c r="L10" s="24">
        <v>3934</v>
      </c>
      <c r="M10" s="24">
        <v>4544</v>
      </c>
      <c r="N10" s="24">
        <v>14113</v>
      </c>
      <c r="O10" s="24"/>
      <c r="P10" s="24"/>
      <c r="Q10" s="24"/>
      <c r="R10" s="24"/>
      <c r="S10" s="24"/>
      <c r="T10" s="24"/>
      <c r="U10" s="24"/>
      <c r="V10" s="24"/>
      <c r="W10" s="24">
        <v>578606</v>
      </c>
      <c r="X10" s="24">
        <v>1494</v>
      </c>
      <c r="Y10" s="24">
        <v>577112</v>
      </c>
      <c r="Z10" s="6">
        <v>38628.65</v>
      </c>
      <c r="AA10" s="22">
        <v>1893476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>
        <v>325</v>
      </c>
      <c r="H12" s="24">
        <v>1170</v>
      </c>
      <c r="I12" s="24">
        <v>4550</v>
      </c>
      <c r="J12" s="24">
        <v>6045</v>
      </c>
      <c r="K12" s="24">
        <v>1900</v>
      </c>
      <c r="L12" s="24">
        <v>1875</v>
      </c>
      <c r="M12" s="24"/>
      <c r="N12" s="24">
        <v>3775</v>
      </c>
      <c r="O12" s="24"/>
      <c r="P12" s="24"/>
      <c r="Q12" s="24"/>
      <c r="R12" s="24"/>
      <c r="S12" s="24"/>
      <c r="T12" s="24"/>
      <c r="U12" s="24"/>
      <c r="V12" s="24"/>
      <c r="W12" s="24">
        <v>9820</v>
      </c>
      <c r="X12" s="24"/>
      <c r="Y12" s="24">
        <v>9820</v>
      </c>
      <c r="Z12" s="6">
        <v>0</v>
      </c>
      <c r="AA12" s="22"/>
    </row>
    <row r="13" spans="1:27" ht="13.5">
      <c r="A13" s="5" t="s">
        <v>40</v>
      </c>
      <c r="B13" s="3"/>
      <c r="C13" s="22">
        <v>34467</v>
      </c>
      <c r="D13" s="22"/>
      <c r="E13" s="23">
        <v>41155</v>
      </c>
      <c r="F13" s="24">
        <v>41155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20580</v>
      </c>
      <c r="Y13" s="24">
        <v>-20580</v>
      </c>
      <c r="Z13" s="6">
        <v>-100</v>
      </c>
      <c r="AA13" s="22">
        <v>41155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16969573</v>
      </c>
      <c r="D15" s="19">
        <f>SUM(D16:D18)</f>
        <v>0</v>
      </c>
      <c r="E15" s="20">
        <f t="shared" si="2"/>
        <v>1147376</v>
      </c>
      <c r="F15" s="21">
        <f t="shared" si="2"/>
        <v>1147376</v>
      </c>
      <c r="G15" s="21">
        <f t="shared" si="2"/>
        <v>6192</v>
      </c>
      <c r="H15" s="21">
        <f t="shared" si="2"/>
        <v>0</v>
      </c>
      <c r="I15" s="21">
        <f t="shared" si="2"/>
        <v>0</v>
      </c>
      <c r="J15" s="21">
        <f t="shared" si="2"/>
        <v>6192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6192</v>
      </c>
      <c r="X15" s="21">
        <f t="shared" si="2"/>
        <v>5004</v>
      </c>
      <c r="Y15" s="21">
        <f t="shared" si="2"/>
        <v>1188</v>
      </c>
      <c r="Z15" s="4">
        <f>+IF(X15&lt;&gt;0,+(Y15/X15)*100,0)</f>
        <v>23.741007194244602</v>
      </c>
      <c r="AA15" s="19">
        <f>SUM(AA16:AA18)</f>
        <v>1147376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6192</v>
      </c>
      <c r="H16" s="24"/>
      <c r="I16" s="24"/>
      <c r="J16" s="24">
        <v>6192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6192</v>
      </c>
      <c r="X16" s="24"/>
      <c r="Y16" s="24">
        <v>6192</v>
      </c>
      <c r="Z16" s="6">
        <v>0</v>
      </c>
      <c r="AA16" s="22"/>
    </row>
    <row r="17" spans="1:27" ht="13.5">
      <c r="A17" s="5" t="s">
        <v>44</v>
      </c>
      <c r="B17" s="3"/>
      <c r="C17" s="22">
        <v>16969573</v>
      </c>
      <c r="D17" s="22"/>
      <c r="E17" s="23">
        <v>1147376</v>
      </c>
      <c r="F17" s="24">
        <v>1147376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5004</v>
      </c>
      <c r="Y17" s="24">
        <v>-5004</v>
      </c>
      <c r="Z17" s="6">
        <v>-100</v>
      </c>
      <c r="AA17" s="22">
        <v>1147376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47969296</v>
      </c>
      <c r="D19" s="19">
        <f>SUM(D20:D23)</f>
        <v>0</v>
      </c>
      <c r="E19" s="20">
        <f t="shared" si="3"/>
        <v>51070844</v>
      </c>
      <c r="F19" s="21">
        <f t="shared" si="3"/>
        <v>51070844</v>
      </c>
      <c r="G19" s="21">
        <f t="shared" si="3"/>
        <v>8762026</v>
      </c>
      <c r="H19" s="21">
        <f t="shared" si="3"/>
        <v>3977411</v>
      </c>
      <c r="I19" s="21">
        <f t="shared" si="3"/>
        <v>4028547</v>
      </c>
      <c r="J19" s="21">
        <f t="shared" si="3"/>
        <v>16767984</v>
      </c>
      <c r="K19" s="21">
        <f t="shared" si="3"/>
        <v>3901611</v>
      </c>
      <c r="L19" s="21">
        <f t="shared" si="3"/>
        <v>4136185</v>
      </c>
      <c r="M19" s="21">
        <f t="shared" si="3"/>
        <v>4067704</v>
      </c>
      <c r="N19" s="21">
        <f t="shared" si="3"/>
        <v>12105500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28873484</v>
      </c>
      <c r="X19" s="21">
        <f t="shared" si="3"/>
        <v>32514084</v>
      </c>
      <c r="Y19" s="21">
        <f t="shared" si="3"/>
        <v>-3640600</v>
      </c>
      <c r="Z19" s="4">
        <f>+IF(X19&lt;&gt;0,+(Y19/X19)*100,0)</f>
        <v>-11.196993893477055</v>
      </c>
      <c r="AA19" s="19">
        <f>SUM(AA20:AA23)</f>
        <v>51070844</v>
      </c>
    </row>
    <row r="20" spans="1:27" ht="13.5">
      <c r="A20" s="5" t="s">
        <v>47</v>
      </c>
      <c r="B20" s="3"/>
      <c r="C20" s="22">
        <v>21753547</v>
      </c>
      <c r="D20" s="22"/>
      <c r="E20" s="23">
        <v>21811460</v>
      </c>
      <c r="F20" s="24">
        <v>21811460</v>
      </c>
      <c r="G20" s="24">
        <v>2624598</v>
      </c>
      <c r="H20" s="24">
        <v>1784333</v>
      </c>
      <c r="I20" s="24">
        <v>1851159</v>
      </c>
      <c r="J20" s="24">
        <v>6260090</v>
      </c>
      <c r="K20" s="24">
        <v>1637668</v>
      </c>
      <c r="L20" s="24">
        <v>1717676</v>
      </c>
      <c r="M20" s="24">
        <v>1661683</v>
      </c>
      <c r="N20" s="24">
        <v>5017027</v>
      </c>
      <c r="O20" s="24"/>
      <c r="P20" s="24"/>
      <c r="Q20" s="24"/>
      <c r="R20" s="24"/>
      <c r="S20" s="24"/>
      <c r="T20" s="24"/>
      <c r="U20" s="24"/>
      <c r="V20" s="24"/>
      <c r="W20" s="24">
        <v>11277117</v>
      </c>
      <c r="X20" s="24">
        <v>12006726</v>
      </c>
      <c r="Y20" s="24">
        <v>-729609</v>
      </c>
      <c r="Z20" s="6">
        <v>-6.08</v>
      </c>
      <c r="AA20" s="22">
        <v>21811460</v>
      </c>
    </row>
    <row r="21" spans="1:27" ht="13.5">
      <c r="A21" s="5" t="s">
        <v>48</v>
      </c>
      <c r="B21" s="3"/>
      <c r="C21" s="22">
        <v>14652568</v>
      </c>
      <c r="D21" s="22"/>
      <c r="E21" s="23">
        <v>16020645</v>
      </c>
      <c r="F21" s="24">
        <v>16020645</v>
      </c>
      <c r="G21" s="24">
        <v>2411187</v>
      </c>
      <c r="H21" s="24">
        <v>1081552</v>
      </c>
      <c r="I21" s="24">
        <v>1049583</v>
      </c>
      <c r="J21" s="24">
        <v>4542322</v>
      </c>
      <c r="K21" s="24">
        <v>1166057</v>
      </c>
      <c r="L21" s="24">
        <v>1336708</v>
      </c>
      <c r="M21" s="24">
        <v>1333566</v>
      </c>
      <c r="N21" s="24">
        <v>3836331</v>
      </c>
      <c r="O21" s="24"/>
      <c r="P21" s="24"/>
      <c r="Q21" s="24"/>
      <c r="R21" s="24"/>
      <c r="S21" s="24"/>
      <c r="T21" s="24"/>
      <c r="U21" s="24"/>
      <c r="V21" s="24"/>
      <c r="W21" s="24">
        <v>8378653</v>
      </c>
      <c r="X21" s="24">
        <v>10281468</v>
      </c>
      <c r="Y21" s="24">
        <v>-1902815</v>
      </c>
      <c r="Z21" s="6">
        <v>-18.51</v>
      </c>
      <c r="AA21" s="22">
        <v>16020645</v>
      </c>
    </row>
    <row r="22" spans="1:27" ht="13.5">
      <c r="A22" s="5" t="s">
        <v>49</v>
      </c>
      <c r="B22" s="3"/>
      <c r="C22" s="25">
        <v>7632582</v>
      </c>
      <c r="D22" s="25"/>
      <c r="E22" s="26">
        <v>8699737</v>
      </c>
      <c r="F22" s="27">
        <v>8699737</v>
      </c>
      <c r="G22" s="27">
        <v>2398302</v>
      </c>
      <c r="H22" s="27">
        <v>779158</v>
      </c>
      <c r="I22" s="27">
        <v>788270</v>
      </c>
      <c r="J22" s="27">
        <v>3965730</v>
      </c>
      <c r="K22" s="27">
        <v>774776</v>
      </c>
      <c r="L22" s="27">
        <v>763927</v>
      </c>
      <c r="M22" s="27">
        <v>754950</v>
      </c>
      <c r="N22" s="27">
        <v>2293653</v>
      </c>
      <c r="O22" s="27"/>
      <c r="P22" s="27"/>
      <c r="Q22" s="27"/>
      <c r="R22" s="27"/>
      <c r="S22" s="27"/>
      <c r="T22" s="27"/>
      <c r="U22" s="27"/>
      <c r="V22" s="27"/>
      <c r="W22" s="27">
        <v>6259383</v>
      </c>
      <c r="X22" s="27">
        <v>6893964</v>
      </c>
      <c r="Y22" s="27">
        <v>-634581</v>
      </c>
      <c r="Z22" s="7">
        <v>-9.2</v>
      </c>
      <c r="AA22" s="25">
        <v>8699737</v>
      </c>
    </row>
    <row r="23" spans="1:27" ht="13.5">
      <c r="A23" s="5" t="s">
        <v>50</v>
      </c>
      <c r="B23" s="3"/>
      <c r="C23" s="22">
        <v>3930599</v>
      </c>
      <c r="D23" s="22"/>
      <c r="E23" s="23">
        <v>4539002</v>
      </c>
      <c r="F23" s="24">
        <v>4539002</v>
      </c>
      <c r="G23" s="24">
        <v>1327939</v>
      </c>
      <c r="H23" s="24">
        <v>332368</v>
      </c>
      <c r="I23" s="24">
        <v>339535</v>
      </c>
      <c r="J23" s="24">
        <v>1999842</v>
      </c>
      <c r="K23" s="24">
        <v>323110</v>
      </c>
      <c r="L23" s="24">
        <v>317874</v>
      </c>
      <c r="M23" s="24">
        <v>317505</v>
      </c>
      <c r="N23" s="24">
        <v>958489</v>
      </c>
      <c r="O23" s="24"/>
      <c r="P23" s="24"/>
      <c r="Q23" s="24"/>
      <c r="R23" s="24"/>
      <c r="S23" s="24"/>
      <c r="T23" s="24"/>
      <c r="U23" s="24"/>
      <c r="V23" s="24"/>
      <c r="W23" s="24">
        <v>2958331</v>
      </c>
      <c r="X23" s="24">
        <v>3331926</v>
      </c>
      <c r="Y23" s="24">
        <v>-373595</v>
      </c>
      <c r="Z23" s="6">
        <v>-11.21</v>
      </c>
      <c r="AA23" s="22">
        <v>4539002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1518</v>
      </c>
      <c r="Y24" s="21">
        <v>-1518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113594372</v>
      </c>
      <c r="D25" s="40">
        <f>+D5+D9+D15+D19+D24</f>
        <v>0</v>
      </c>
      <c r="E25" s="41">
        <f t="shared" si="4"/>
        <v>126530117</v>
      </c>
      <c r="F25" s="42">
        <f t="shared" si="4"/>
        <v>126530117</v>
      </c>
      <c r="G25" s="42">
        <f t="shared" si="4"/>
        <v>16213795</v>
      </c>
      <c r="H25" s="42">
        <f t="shared" si="4"/>
        <v>26639698</v>
      </c>
      <c r="I25" s="42">
        <f t="shared" si="4"/>
        <v>6573712</v>
      </c>
      <c r="J25" s="42">
        <f t="shared" si="4"/>
        <v>49427205</v>
      </c>
      <c r="K25" s="42">
        <f t="shared" si="4"/>
        <v>2513152</v>
      </c>
      <c r="L25" s="42">
        <f t="shared" si="4"/>
        <v>4248817</v>
      </c>
      <c r="M25" s="42">
        <f t="shared" si="4"/>
        <v>4454427</v>
      </c>
      <c r="N25" s="42">
        <f t="shared" si="4"/>
        <v>11216396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60643601</v>
      </c>
      <c r="X25" s="42">
        <f t="shared" si="4"/>
        <v>54952482</v>
      </c>
      <c r="Y25" s="42">
        <f t="shared" si="4"/>
        <v>5691119</v>
      </c>
      <c r="Z25" s="43">
        <f>+IF(X25&lt;&gt;0,+(Y25/X25)*100,0)</f>
        <v>10.356436675599111</v>
      </c>
      <c r="AA25" s="40">
        <f>+AA5+AA9+AA15+AA19+AA24</f>
        <v>126530117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80008561</v>
      </c>
      <c r="D28" s="19">
        <f>SUM(D29:D31)</f>
        <v>0</v>
      </c>
      <c r="E28" s="20">
        <f t="shared" si="5"/>
        <v>50032862</v>
      </c>
      <c r="F28" s="21">
        <f t="shared" si="5"/>
        <v>50032862</v>
      </c>
      <c r="G28" s="21">
        <f t="shared" si="5"/>
        <v>2541350</v>
      </c>
      <c r="H28" s="21">
        <f t="shared" si="5"/>
        <v>2423390</v>
      </c>
      <c r="I28" s="21">
        <f t="shared" si="5"/>
        <v>2365450</v>
      </c>
      <c r="J28" s="21">
        <f t="shared" si="5"/>
        <v>7330190</v>
      </c>
      <c r="K28" s="21">
        <f t="shared" si="5"/>
        <v>3339511</v>
      </c>
      <c r="L28" s="21">
        <f t="shared" si="5"/>
        <v>2026149</v>
      </c>
      <c r="M28" s="21">
        <f t="shared" si="5"/>
        <v>3214307</v>
      </c>
      <c r="N28" s="21">
        <f t="shared" si="5"/>
        <v>8579967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15910157</v>
      </c>
      <c r="X28" s="21">
        <f t="shared" si="5"/>
        <v>18503448</v>
      </c>
      <c r="Y28" s="21">
        <f t="shared" si="5"/>
        <v>-2593291</v>
      </c>
      <c r="Z28" s="4">
        <f>+IF(X28&lt;&gt;0,+(Y28/X28)*100,0)</f>
        <v>-14.01517706321546</v>
      </c>
      <c r="AA28" s="19">
        <f>SUM(AA29:AA31)</f>
        <v>50032862</v>
      </c>
    </row>
    <row r="29" spans="1:27" ht="13.5">
      <c r="A29" s="5" t="s">
        <v>33</v>
      </c>
      <c r="B29" s="3"/>
      <c r="C29" s="22">
        <v>13284567</v>
      </c>
      <c r="D29" s="22"/>
      <c r="E29" s="23">
        <v>9661520</v>
      </c>
      <c r="F29" s="24">
        <v>9661520</v>
      </c>
      <c r="G29" s="24">
        <v>764803</v>
      </c>
      <c r="H29" s="24">
        <v>752181</v>
      </c>
      <c r="I29" s="24">
        <v>796695</v>
      </c>
      <c r="J29" s="24">
        <v>2313679</v>
      </c>
      <c r="K29" s="24">
        <v>787186</v>
      </c>
      <c r="L29" s="24">
        <v>827231</v>
      </c>
      <c r="M29" s="24">
        <v>814497</v>
      </c>
      <c r="N29" s="24">
        <v>2428914</v>
      </c>
      <c r="O29" s="24"/>
      <c r="P29" s="24"/>
      <c r="Q29" s="24"/>
      <c r="R29" s="24"/>
      <c r="S29" s="24"/>
      <c r="T29" s="24"/>
      <c r="U29" s="24"/>
      <c r="V29" s="24"/>
      <c r="W29" s="24">
        <v>4742593</v>
      </c>
      <c r="X29" s="24">
        <v>4900872</v>
      </c>
      <c r="Y29" s="24">
        <v>-158279</v>
      </c>
      <c r="Z29" s="6">
        <v>-3.23</v>
      </c>
      <c r="AA29" s="22">
        <v>9661520</v>
      </c>
    </row>
    <row r="30" spans="1:27" ht="13.5">
      <c r="A30" s="5" t="s">
        <v>34</v>
      </c>
      <c r="B30" s="3"/>
      <c r="C30" s="25">
        <v>58257125</v>
      </c>
      <c r="D30" s="25"/>
      <c r="E30" s="26">
        <v>33993835</v>
      </c>
      <c r="F30" s="27">
        <v>33993835</v>
      </c>
      <c r="G30" s="27">
        <v>1130326</v>
      </c>
      <c r="H30" s="27">
        <v>1041420</v>
      </c>
      <c r="I30" s="27">
        <v>1013034</v>
      </c>
      <c r="J30" s="27">
        <v>3184780</v>
      </c>
      <c r="K30" s="27">
        <v>2031284</v>
      </c>
      <c r="L30" s="27">
        <v>677877</v>
      </c>
      <c r="M30" s="27">
        <v>1882336</v>
      </c>
      <c r="N30" s="27">
        <v>4591497</v>
      </c>
      <c r="O30" s="27"/>
      <c r="P30" s="27"/>
      <c r="Q30" s="27"/>
      <c r="R30" s="27"/>
      <c r="S30" s="27"/>
      <c r="T30" s="27"/>
      <c r="U30" s="27"/>
      <c r="V30" s="27"/>
      <c r="W30" s="27">
        <v>7776277</v>
      </c>
      <c r="X30" s="27">
        <v>13602576</v>
      </c>
      <c r="Y30" s="27">
        <v>-5826299</v>
      </c>
      <c r="Z30" s="7">
        <v>-42.83</v>
      </c>
      <c r="AA30" s="25">
        <v>33993835</v>
      </c>
    </row>
    <row r="31" spans="1:27" ht="13.5">
      <c r="A31" s="5" t="s">
        <v>35</v>
      </c>
      <c r="B31" s="3"/>
      <c r="C31" s="22">
        <v>8466869</v>
      </c>
      <c r="D31" s="22"/>
      <c r="E31" s="23">
        <v>6377507</v>
      </c>
      <c r="F31" s="24">
        <v>6377507</v>
      </c>
      <c r="G31" s="24">
        <v>646221</v>
      </c>
      <c r="H31" s="24">
        <v>629789</v>
      </c>
      <c r="I31" s="24">
        <v>555721</v>
      </c>
      <c r="J31" s="24">
        <v>1831731</v>
      </c>
      <c r="K31" s="24">
        <v>521041</v>
      </c>
      <c r="L31" s="24">
        <v>521041</v>
      </c>
      <c r="M31" s="24">
        <v>517474</v>
      </c>
      <c r="N31" s="24">
        <v>1559556</v>
      </c>
      <c r="O31" s="24"/>
      <c r="P31" s="24"/>
      <c r="Q31" s="24"/>
      <c r="R31" s="24"/>
      <c r="S31" s="24"/>
      <c r="T31" s="24"/>
      <c r="U31" s="24"/>
      <c r="V31" s="24"/>
      <c r="W31" s="24">
        <v>3391287</v>
      </c>
      <c r="X31" s="24"/>
      <c r="Y31" s="24">
        <v>3391287</v>
      </c>
      <c r="Z31" s="6">
        <v>0</v>
      </c>
      <c r="AA31" s="22">
        <v>6377507</v>
      </c>
    </row>
    <row r="32" spans="1:27" ht="13.5">
      <c r="A32" s="2" t="s">
        <v>36</v>
      </c>
      <c r="B32" s="3"/>
      <c r="C32" s="19">
        <f aca="true" t="shared" si="6" ref="C32:Y32">SUM(C33:C37)</f>
        <v>4013437</v>
      </c>
      <c r="D32" s="19">
        <f>SUM(D33:D37)</f>
        <v>0</v>
      </c>
      <c r="E32" s="20">
        <f t="shared" si="6"/>
        <v>4258820</v>
      </c>
      <c r="F32" s="21">
        <f t="shared" si="6"/>
        <v>4258820</v>
      </c>
      <c r="G32" s="21">
        <f t="shared" si="6"/>
        <v>526919</v>
      </c>
      <c r="H32" s="21">
        <f t="shared" si="6"/>
        <v>476448</v>
      </c>
      <c r="I32" s="21">
        <f t="shared" si="6"/>
        <v>450015</v>
      </c>
      <c r="J32" s="21">
        <f t="shared" si="6"/>
        <v>1453382</v>
      </c>
      <c r="K32" s="21">
        <f t="shared" si="6"/>
        <v>529785</v>
      </c>
      <c r="L32" s="21">
        <f t="shared" si="6"/>
        <v>390945</v>
      </c>
      <c r="M32" s="21">
        <f t="shared" si="6"/>
        <v>398845</v>
      </c>
      <c r="N32" s="21">
        <f t="shared" si="6"/>
        <v>1319575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2772957</v>
      </c>
      <c r="X32" s="21">
        <f t="shared" si="6"/>
        <v>2139126</v>
      </c>
      <c r="Y32" s="21">
        <f t="shared" si="6"/>
        <v>633831</v>
      </c>
      <c r="Z32" s="4">
        <f>+IF(X32&lt;&gt;0,+(Y32/X32)*100,0)</f>
        <v>29.630372404430595</v>
      </c>
      <c r="AA32" s="19">
        <f>SUM(AA33:AA37)</f>
        <v>4258820</v>
      </c>
    </row>
    <row r="33" spans="1:27" ht="13.5">
      <c r="A33" s="5" t="s">
        <v>37</v>
      </c>
      <c r="B33" s="3"/>
      <c r="C33" s="22">
        <v>1544373</v>
      </c>
      <c r="D33" s="22"/>
      <c r="E33" s="23">
        <v>1767437</v>
      </c>
      <c r="F33" s="24">
        <v>1767437</v>
      </c>
      <c r="G33" s="24">
        <v>124677</v>
      </c>
      <c r="H33" s="24">
        <v>170891</v>
      </c>
      <c r="I33" s="24">
        <v>144503</v>
      </c>
      <c r="J33" s="24">
        <v>440071</v>
      </c>
      <c r="K33" s="24">
        <v>137100</v>
      </c>
      <c r="L33" s="24">
        <v>136397</v>
      </c>
      <c r="M33" s="24">
        <v>141626</v>
      </c>
      <c r="N33" s="24">
        <v>415123</v>
      </c>
      <c r="O33" s="24"/>
      <c r="P33" s="24"/>
      <c r="Q33" s="24"/>
      <c r="R33" s="24"/>
      <c r="S33" s="24"/>
      <c r="T33" s="24"/>
      <c r="U33" s="24"/>
      <c r="V33" s="24"/>
      <c r="W33" s="24">
        <v>855194</v>
      </c>
      <c r="X33" s="24">
        <v>869910</v>
      </c>
      <c r="Y33" s="24">
        <v>-14716</v>
      </c>
      <c r="Z33" s="6">
        <v>-1.69</v>
      </c>
      <c r="AA33" s="22">
        <v>1767437</v>
      </c>
    </row>
    <row r="34" spans="1:27" ht="13.5">
      <c r="A34" s="5" t="s">
        <v>38</v>
      </c>
      <c r="B34" s="3"/>
      <c r="C34" s="22">
        <v>2445042</v>
      </c>
      <c r="D34" s="22"/>
      <c r="E34" s="23">
        <v>2483850</v>
      </c>
      <c r="F34" s="24">
        <v>2483850</v>
      </c>
      <c r="G34" s="24">
        <v>230708</v>
      </c>
      <c r="H34" s="24">
        <v>154047</v>
      </c>
      <c r="I34" s="24">
        <v>147476</v>
      </c>
      <c r="J34" s="24">
        <v>532231</v>
      </c>
      <c r="K34" s="24">
        <v>165621</v>
      </c>
      <c r="L34" s="24">
        <v>165468</v>
      </c>
      <c r="M34" s="24">
        <v>165629</v>
      </c>
      <c r="N34" s="24">
        <v>496718</v>
      </c>
      <c r="O34" s="24"/>
      <c r="P34" s="24"/>
      <c r="Q34" s="24"/>
      <c r="R34" s="24"/>
      <c r="S34" s="24"/>
      <c r="T34" s="24"/>
      <c r="U34" s="24"/>
      <c r="V34" s="24"/>
      <c r="W34" s="24">
        <v>1028949</v>
      </c>
      <c r="X34" s="24">
        <v>1248630</v>
      </c>
      <c r="Y34" s="24">
        <v>-219681</v>
      </c>
      <c r="Z34" s="6">
        <v>-17.59</v>
      </c>
      <c r="AA34" s="22">
        <v>2483850</v>
      </c>
    </row>
    <row r="35" spans="1:27" ht="13.5">
      <c r="A35" s="5" t="s">
        <v>39</v>
      </c>
      <c r="B35" s="3"/>
      <c r="C35" s="22">
        <v>24022</v>
      </c>
      <c r="D35" s="22"/>
      <c r="E35" s="23"/>
      <c r="F35" s="24"/>
      <c r="G35" s="24">
        <v>171534</v>
      </c>
      <c r="H35" s="24">
        <v>151510</v>
      </c>
      <c r="I35" s="24">
        <v>158036</v>
      </c>
      <c r="J35" s="24">
        <v>481080</v>
      </c>
      <c r="K35" s="24">
        <v>227064</v>
      </c>
      <c r="L35" s="24">
        <v>89080</v>
      </c>
      <c r="M35" s="24">
        <v>91590</v>
      </c>
      <c r="N35" s="24">
        <v>407734</v>
      </c>
      <c r="O35" s="24"/>
      <c r="P35" s="24"/>
      <c r="Q35" s="24"/>
      <c r="R35" s="24"/>
      <c r="S35" s="24"/>
      <c r="T35" s="24"/>
      <c r="U35" s="24"/>
      <c r="V35" s="24"/>
      <c r="W35" s="24">
        <v>888814</v>
      </c>
      <c r="X35" s="24">
        <v>16818</v>
      </c>
      <c r="Y35" s="24">
        <v>871996</v>
      </c>
      <c r="Z35" s="6">
        <v>5184.9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7533</v>
      </c>
      <c r="F37" s="27">
        <v>7533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3768</v>
      </c>
      <c r="Y37" s="27">
        <v>-3768</v>
      </c>
      <c r="Z37" s="7">
        <v>-100</v>
      </c>
      <c r="AA37" s="25">
        <v>7533</v>
      </c>
    </row>
    <row r="38" spans="1:27" ht="13.5">
      <c r="A38" s="2" t="s">
        <v>42</v>
      </c>
      <c r="B38" s="8"/>
      <c r="C38" s="19">
        <f aca="true" t="shared" si="7" ref="C38:Y38">SUM(C39:C41)</f>
        <v>13598457</v>
      </c>
      <c r="D38" s="19">
        <f>SUM(D39:D41)</f>
        <v>0</v>
      </c>
      <c r="E38" s="20">
        <f t="shared" si="7"/>
        <v>17833057</v>
      </c>
      <c r="F38" s="21">
        <f t="shared" si="7"/>
        <v>17833057</v>
      </c>
      <c r="G38" s="21">
        <f t="shared" si="7"/>
        <v>845104</v>
      </c>
      <c r="H38" s="21">
        <f t="shared" si="7"/>
        <v>1030917</v>
      </c>
      <c r="I38" s="21">
        <f t="shared" si="7"/>
        <v>1201016</v>
      </c>
      <c r="J38" s="21">
        <f t="shared" si="7"/>
        <v>3077037</v>
      </c>
      <c r="K38" s="21">
        <f t="shared" si="7"/>
        <v>1193454</v>
      </c>
      <c r="L38" s="21">
        <f t="shared" si="7"/>
        <v>928352</v>
      </c>
      <c r="M38" s="21">
        <f t="shared" si="7"/>
        <v>919945</v>
      </c>
      <c r="N38" s="21">
        <f t="shared" si="7"/>
        <v>3041751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6118788</v>
      </c>
      <c r="X38" s="21">
        <f t="shared" si="7"/>
        <v>4670028</v>
      </c>
      <c r="Y38" s="21">
        <f t="shared" si="7"/>
        <v>1448760</v>
      </c>
      <c r="Z38" s="4">
        <f>+IF(X38&lt;&gt;0,+(Y38/X38)*100,0)</f>
        <v>31.02251207059144</v>
      </c>
      <c r="AA38" s="19">
        <f>SUM(AA39:AA41)</f>
        <v>17833057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845104</v>
      </c>
      <c r="H39" s="24">
        <v>1030917</v>
      </c>
      <c r="I39" s="24">
        <v>1201016</v>
      </c>
      <c r="J39" s="24">
        <v>3077037</v>
      </c>
      <c r="K39" s="24">
        <v>1193454</v>
      </c>
      <c r="L39" s="24">
        <v>928352</v>
      </c>
      <c r="M39" s="24">
        <v>919945</v>
      </c>
      <c r="N39" s="24">
        <v>3041751</v>
      </c>
      <c r="O39" s="24"/>
      <c r="P39" s="24"/>
      <c r="Q39" s="24"/>
      <c r="R39" s="24"/>
      <c r="S39" s="24"/>
      <c r="T39" s="24"/>
      <c r="U39" s="24"/>
      <c r="V39" s="24"/>
      <c r="W39" s="24">
        <v>6118788</v>
      </c>
      <c r="X39" s="24"/>
      <c r="Y39" s="24">
        <v>6118788</v>
      </c>
      <c r="Z39" s="6">
        <v>0</v>
      </c>
      <c r="AA39" s="22"/>
    </row>
    <row r="40" spans="1:27" ht="13.5">
      <c r="A40" s="5" t="s">
        <v>44</v>
      </c>
      <c r="B40" s="3"/>
      <c r="C40" s="22">
        <v>13598457</v>
      </c>
      <c r="D40" s="22"/>
      <c r="E40" s="23">
        <v>17833057</v>
      </c>
      <c r="F40" s="24">
        <v>17833057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4670028</v>
      </c>
      <c r="Y40" s="24">
        <v>-4670028</v>
      </c>
      <c r="Z40" s="6">
        <v>-100</v>
      </c>
      <c r="AA40" s="22">
        <v>17833057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43025255</v>
      </c>
      <c r="D42" s="19">
        <f>SUM(D43:D46)</f>
        <v>0</v>
      </c>
      <c r="E42" s="20">
        <f t="shared" si="8"/>
        <v>36458597</v>
      </c>
      <c r="F42" s="21">
        <f t="shared" si="8"/>
        <v>36458597</v>
      </c>
      <c r="G42" s="21">
        <f t="shared" si="8"/>
        <v>2257648</v>
      </c>
      <c r="H42" s="21">
        <f t="shared" si="8"/>
        <v>2692323</v>
      </c>
      <c r="I42" s="21">
        <f t="shared" si="8"/>
        <v>4297437</v>
      </c>
      <c r="J42" s="21">
        <f t="shared" si="8"/>
        <v>9247408</v>
      </c>
      <c r="K42" s="21">
        <f t="shared" si="8"/>
        <v>6545007</v>
      </c>
      <c r="L42" s="21">
        <f t="shared" si="8"/>
        <v>4136057</v>
      </c>
      <c r="M42" s="21">
        <f t="shared" si="8"/>
        <v>3611211</v>
      </c>
      <c r="N42" s="21">
        <f t="shared" si="8"/>
        <v>14292275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23539683</v>
      </c>
      <c r="X42" s="21">
        <f t="shared" si="8"/>
        <v>19831710</v>
      </c>
      <c r="Y42" s="21">
        <f t="shared" si="8"/>
        <v>3707973</v>
      </c>
      <c r="Z42" s="4">
        <f>+IF(X42&lt;&gt;0,+(Y42/X42)*100,0)</f>
        <v>18.697192526514357</v>
      </c>
      <c r="AA42" s="19">
        <f>SUM(AA43:AA46)</f>
        <v>36458597</v>
      </c>
    </row>
    <row r="43" spans="1:27" ht="13.5">
      <c r="A43" s="5" t="s">
        <v>47</v>
      </c>
      <c r="B43" s="3"/>
      <c r="C43" s="22">
        <v>21836197</v>
      </c>
      <c r="D43" s="22"/>
      <c r="E43" s="23">
        <v>22291064</v>
      </c>
      <c r="F43" s="24">
        <v>22291064</v>
      </c>
      <c r="G43" s="24">
        <v>285111</v>
      </c>
      <c r="H43" s="24">
        <v>517442</v>
      </c>
      <c r="I43" s="24">
        <v>2301328</v>
      </c>
      <c r="J43" s="24">
        <v>3103881</v>
      </c>
      <c r="K43" s="24">
        <v>4345649</v>
      </c>
      <c r="L43" s="24">
        <v>2050037</v>
      </c>
      <c r="M43" s="24">
        <v>1691831</v>
      </c>
      <c r="N43" s="24">
        <v>8087517</v>
      </c>
      <c r="O43" s="24"/>
      <c r="P43" s="24"/>
      <c r="Q43" s="24"/>
      <c r="R43" s="24"/>
      <c r="S43" s="24"/>
      <c r="T43" s="24"/>
      <c r="U43" s="24"/>
      <c r="V43" s="24"/>
      <c r="W43" s="24">
        <v>11191398</v>
      </c>
      <c r="X43" s="24">
        <v>12159018</v>
      </c>
      <c r="Y43" s="24">
        <v>-967620</v>
      </c>
      <c r="Z43" s="6">
        <v>-7.96</v>
      </c>
      <c r="AA43" s="22">
        <v>22291064</v>
      </c>
    </row>
    <row r="44" spans="1:27" ht="13.5">
      <c r="A44" s="5" t="s">
        <v>48</v>
      </c>
      <c r="B44" s="3"/>
      <c r="C44" s="22">
        <v>11014876</v>
      </c>
      <c r="D44" s="22"/>
      <c r="E44" s="23">
        <v>5113639</v>
      </c>
      <c r="F44" s="24">
        <v>5113639</v>
      </c>
      <c r="G44" s="24">
        <v>715828</v>
      </c>
      <c r="H44" s="24">
        <v>880708</v>
      </c>
      <c r="I44" s="24">
        <v>744810</v>
      </c>
      <c r="J44" s="24">
        <v>2341346</v>
      </c>
      <c r="K44" s="24">
        <v>782423</v>
      </c>
      <c r="L44" s="24">
        <v>854878</v>
      </c>
      <c r="M44" s="24">
        <v>679691</v>
      </c>
      <c r="N44" s="24">
        <v>2316992</v>
      </c>
      <c r="O44" s="24"/>
      <c r="P44" s="24"/>
      <c r="Q44" s="24"/>
      <c r="R44" s="24"/>
      <c r="S44" s="24"/>
      <c r="T44" s="24"/>
      <c r="U44" s="24"/>
      <c r="V44" s="24"/>
      <c r="W44" s="24">
        <v>4658338</v>
      </c>
      <c r="X44" s="24">
        <v>3049140</v>
      </c>
      <c r="Y44" s="24">
        <v>1609198</v>
      </c>
      <c r="Z44" s="6">
        <v>52.78</v>
      </c>
      <c r="AA44" s="22">
        <v>5113639</v>
      </c>
    </row>
    <row r="45" spans="1:27" ht="13.5">
      <c r="A45" s="5" t="s">
        <v>49</v>
      </c>
      <c r="B45" s="3"/>
      <c r="C45" s="25">
        <v>6103110</v>
      </c>
      <c r="D45" s="25"/>
      <c r="E45" s="26">
        <v>5405192</v>
      </c>
      <c r="F45" s="27">
        <v>5405192</v>
      </c>
      <c r="G45" s="27">
        <v>819043</v>
      </c>
      <c r="H45" s="27">
        <v>834087</v>
      </c>
      <c r="I45" s="27">
        <v>791345</v>
      </c>
      <c r="J45" s="27">
        <v>2444475</v>
      </c>
      <c r="K45" s="27">
        <v>924696</v>
      </c>
      <c r="L45" s="27">
        <v>755055</v>
      </c>
      <c r="M45" s="27">
        <v>766529</v>
      </c>
      <c r="N45" s="27">
        <v>2446280</v>
      </c>
      <c r="O45" s="27"/>
      <c r="P45" s="27"/>
      <c r="Q45" s="27"/>
      <c r="R45" s="27"/>
      <c r="S45" s="27"/>
      <c r="T45" s="27"/>
      <c r="U45" s="27"/>
      <c r="V45" s="27"/>
      <c r="W45" s="27">
        <v>4890755</v>
      </c>
      <c r="X45" s="27">
        <v>2774598</v>
      </c>
      <c r="Y45" s="27">
        <v>2116157</v>
      </c>
      <c r="Z45" s="7">
        <v>76.27</v>
      </c>
      <c r="AA45" s="25">
        <v>5405192</v>
      </c>
    </row>
    <row r="46" spans="1:27" ht="13.5">
      <c r="A46" s="5" t="s">
        <v>50</v>
      </c>
      <c r="B46" s="3"/>
      <c r="C46" s="22">
        <v>4071072</v>
      </c>
      <c r="D46" s="22"/>
      <c r="E46" s="23">
        <v>3648702</v>
      </c>
      <c r="F46" s="24">
        <v>3648702</v>
      </c>
      <c r="G46" s="24">
        <v>437666</v>
      </c>
      <c r="H46" s="24">
        <v>460086</v>
      </c>
      <c r="I46" s="24">
        <v>459954</v>
      </c>
      <c r="J46" s="24">
        <v>1357706</v>
      </c>
      <c r="K46" s="24">
        <v>492239</v>
      </c>
      <c r="L46" s="24">
        <v>476087</v>
      </c>
      <c r="M46" s="24">
        <v>473160</v>
      </c>
      <c r="N46" s="24">
        <v>1441486</v>
      </c>
      <c r="O46" s="24"/>
      <c r="P46" s="24"/>
      <c r="Q46" s="24"/>
      <c r="R46" s="24"/>
      <c r="S46" s="24"/>
      <c r="T46" s="24"/>
      <c r="U46" s="24"/>
      <c r="V46" s="24"/>
      <c r="W46" s="24">
        <v>2799192</v>
      </c>
      <c r="X46" s="24">
        <v>1848954</v>
      </c>
      <c r="Y46" s="24">
        <v>950238</v>
      </c>
      <c r="Z46" s="6">
        <v>51.39</v>
      </c>
      <c r="AA46" s="22">
        <v>3648702</v>
      </c>
    </row>
    <row r="47" spans="1:27" ht="13.5">
      <c r="A47" s="2" t="s">
        <v>51</v>
      </c>
      <c r="B47" s="8" t="s">
        <v>52</v>
      </c>
      <c r="C47" s="19">
        <v>7658</v>
      </c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1105482</v>
      </c>
      <c r="Y47" s="21">
        <v>-1105482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140653368</v>
      </c>
      <c r="D48" s="40">
        <f>+D28+D32+D38+D42+D47</f>
        <v>0</v>
      </c>
      <c r="E48" s="41">
        <f t="shared" si="9"/>
        <v>108583336</v>
      </c>
      <c r="F48" s="42">
        <f t="shared" si="9"/>
        <v>108583336</v>
      </c>
      <c r="G48" s="42">
        <f t="shared" si="9"/>
        <v>6171021</v>
      </c>
      <c r="H48" s="42">
        <f t="shared" si="9"/>
        <v>6623078</v>
      </c>
      <c r="I48" s="42">
        <f t="shared" si="9"/>
        <v>8313918</v>
      </c>
      <c r="J48" s="42">
        <f t="shared" si="9"/>
        <v>21108017</v>
      </c>
      <c r="K48" s="42">
        <f t="shared" si="9"/>
        <v>11607757</v>
      </c>
      <c r="L48" s="42">
        <f t="shared" si="9"/>
        <v>7481503</v>
      </c>
      <c r="M48" s="42">
        <f t="shared" si="9"/>
        <v>8144308</v>
      </c>
      <c r="N48" s="42">
        <f t="shared" si="9"/>
        <v>27233568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48341585</v>
      </c>
      <c r="X48" s="42">
        <f t="shared" si="9"/>
        <v>46249794</v>
      </c>
      <c r="Y48" s="42">
        <f t="shared" si="9"/>
        <v>2091791</v>
      </c>
      <c r="Z48" s="43">
        <f>+IF(X48&lt;&gt;0,+(Y48/X48)*100,0)</f>
        <v>4.522811496198232</v>
      </c>
      <c r="AA48" s="40">
        <f>+AA28+AA32+AA38+AA42+AA47</f>
        <v>108583336</v>
      </c>
    </row>
    <row r="49" spans="1:27" ht="13.5">
      <c r="A49" s="14" t="s">
        <v>58</v>
      </c>
      <c r="B49" s="15"/>
      <c r="C49" s="44">
        <f aca="true" t="shared" si="10" ref="C49:Y49">+C25-C48</f>
        <v>-27058996</v>
      </c>
      <c r="D49" s="44">
        <f>+D25-D48</f>
        <v>0</v>
      </c>
      <c r="E49" s="45">
        <f t="shared" si="10"/>
        <v>17946781</v>
      </c>
      <c r="F49" s="46">
        <f t="shared" si="10"/>
        <v>17946781</v>
      </c>
      <c r="G49" s="46">
        <f t="shared" si="10"/>
        <v>10042774</v>
      </c>
      <c r="H49" s="46">
        <f t="shared" si="10"/>
        <v>20016620</v>
      </c>
      <c r="I49" s="46">
        <f t="shared" si="10"/>
        <v>-1740206</v>
      </c>
      <c r="J49" s="46">
        <f t="shared" si="10"/>
        <v>28319188</v>
      </c>
      <c r="K49" s="46">
        <f t="shared" si="10"/>
        <v>-9094605</v>
      </c>
      <c r="L49" s="46">
        <f t="shared" si="10"/>
        <v>-3232686</v>
      </c>
      <c r="M49" s="46">
        <f t="shared" si="10"/>
        <v>-3689881</v>
      </c>
      <c r="N49" s="46">
        <f t="shared" si="10"/>
        <v>-16017172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12302016</v>
      </c>
      <c r="X49" s="46">
        <f>IF(F25=F48,0,X25-X48)</f>
        <v>8702688</v>
      </c>
      <c r="Y49" s="46">
        <f t="shared" si="10"/>
        <v>3599328</v>
      </c>
      <c r="Z49" s="47">
        <f>+IF(X49&lt;&gt;0,+(Y49/X49)*100,0)</f>
        <v>41.35880776146404</v>
      </c>
      <c r="AA49" s="44">
        <f>+AA25-AA48</f>
        <v>17946781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66452662</v>
      </c>
      <c r="D5" s="19">
        <f>SUM(D6:D8)</f>
        <v>0</v>
      </c>
      <c r="E5" s="20">
        <f t="shared" si="0"/>
        <v>64843626</v>
      </c>
      <c r="F5" s="21">
        <f t="shared" si="0"/>
        <v>64843626</v>
      </c>
      <c r="G5" s="21">
        <f t="shared" si="0"/>
        <v>31746288</v>
      </c>
      <c r="H5" s="21">
        <f t="shared" si="0"/>
        <v>311054</v>
      </c>
      <c r="I5" s="21">
        <f t="shared" si="0"/>
        <v>154558</v>
      </c>
      <c r="J5" s="21">
        <f t="shared" si="0"/>
        <v>32211900</v>
      </c>
      <c r="K5" s="21">
        <f t="shared" si="0"/>
        <v>1934513</v>
      </c>
      <c r="L5" s="21">
        <f t="shared" si="0"/>
        <v>88030</v>
      </c>
      <c r="M5" s="21">
        <f t="shared" si="0"/>
        <v>30441337</v>
      </c>
      <c r="N5" s="21">
        <f t="shared" si="0"/>
        <v>32463880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64675780</v>
      </c>
      <c r="X5" s="21">
        <f t="shared" si="0"/>
        <v>31386004</v>
      </c>
      <c r="Y5" s="21">
        <f t="shared" si="0"/>
        <v>33289776</v>
      </c>
      <c r="Z5" s="4">
        <f>+IF(X5&lt;&gt;0,+(Y5/X5)*100,0)</f>
        <v>106.06567181983408</v>
      </c>
      <c r="AA5" s="19">
        <f>SUM(AA6:AA8)</f>
        <v>64843626</v>
      </c>
    </row>
    <row r="6" spans="1:27" ht="13.5">
      <c r="A6" s="5" t="s">
        <v>33</v>
      </c>
      <c r="B6" s="3"/>
      <c r="C6" s="22"/>
      <c r="D6" s="22"/>
      <c r="E6" s="23">
        <v>2873000</v>
      </c>
      <c r="F6" s="24">
        <v>2873000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1436502</v>
      </c>
      <c r="Y6" s="24">
        <v>-1436502</v>
      </c>
      <c r="Z6" s="6">
        <v>-100</v>
      </c>
      <c r="AA6" s="22">
        <v>2873000</v>
      </c>
    </row>
    <row r="7" spans="1:27" ht="13.5">
      <c r="A7" s="5" t="s">
        <v>34</v>
      </c>
      <c r="B7" s="3"/>
      <c r="C7" s="25">
        <v>64085665</v>
      </c>
      <c r="D7" s="25"/>
      <c r="E7" s="26">
        <v>61581748</v>
      </c>
      <c r="F7" s="27">
        <v>61581748</v>
      </c>
      <c r="G7" s="27">
        <v>31707678</v>
      </c>
      <c r="H7" s="27">
        <v>264550</v>
      </c>
      <c r="I7" s="27">
        <v>108945</v>
      </c>
      <c r="J7" s="27">
        <v>32081173</v>
      </c>
      <c r="K7" s="27">
        <v>1889993</v>
      </c>
      <c r="L7" s="27">
        <v>54312</v>
      </c>
      <c r="M7" s="27">
        <v>30406712</v>
      </c>
      <c r="N7" s="27">
        <v>32351017</v>
      </c>
      <c r="O7" s="27"/>
      <c r="P7" s="27"/>
      <c r="Q7" s="27"/>
      <c r="R7" s="27"/>
      <c r="S7" s="27"/>
      <c r="T7" s="27"/>
      <c r="U7" s="27"/>
      <c r="V7" s="27"/>
      <c r="W7" s="27">
        <v>64432190</v>
      </c>
      <c r="X7" s="27">
        <v>29949502</v>
      </c>
      <c r="Y7" s="27">
        <v>34482688</v>
      </c>
      <c r="Z7" s="7">
        <v>115.14</v>
      </c>
      <c r="AA7" s="25">
        <v>61581748</v>
      </c>
    </row>
    <row r="8" spans="1:27" ht="13.5">
      <c r="A8" s="5" t="s">
        <v>35</v>
      </c>
      <c r="B8" s="3"/>
      <c r="C8" s="22">
        <v>2366997</v>
      </c>
      <c r="D8" s="22"/>
      <c r="E8" s="23">
        <v>388878</v>
      </c>
      <c r="F8" s="24">
        <v>388878</v>
      </c>
      <c r="G8" s="24">
        <v>38610</v>
      </c>
      <c r="H8" s="24">
        <v>46504</v>
      </c>
      <c r="I8" s="24">
        <v>45613</v>
      </c>
      <c r="J8" s="24">
        <v>130727</v>
      </c>
      <c r="K8" s="24">
        <v>44520</v>
      </c>
      <c r="L8" s="24">
        <v>33718</v>
      </c>
      <c r="M8" s="24">
        <v>34625</v>
      </c>
      <c r="N8" s="24">
        <v>112863</v>
      </c>
      <c r="O8" s="24"/>
      <c r="P8" s="24"/>
      <c r="Q8" s="24"/>
      <c r="R8" s="24"/>
      <c r="S8" s="24"/>
      <c r="T8" s="24"/>
      <c r="U8" s="24"/>
      <c r="V8" s="24"/>
      <c r="W8" s="24">
        <v>243590</v>
      </c>
      <c r="X8" s="24"/>
      <c r="Y8" s="24">
        <v>243590</v>
      </c>
      <c r="Z8" s="6">
        <v>0</v>
      </c>
      <c r="AA8" s="22">
        <v>388878</v>
      </c>
    </row>
    <row r="9" spans="1:27" ht="13.5">
      <c r="A9" s="2" t="s">
        <v>36</v>
      </c>
      <c r="B9" s="3"/>
      <c r="C9" s="19">
        <f aca="true" t="shared" si="1" ref="C9:Y9">SUM(C10:C14)</f>
        <v>5697970</v>
      </c>
      <c r="D9" s="19">
        <f>SUM(D10:D14)</f>
        <v>0</v>
      </c>
      <c r="E9" s="20">
        <f t="shared" si="1"/>
        <v>4462400</v>
      </c>
      <c r="F9" s="21">
        <f t="shared" si="1"/>
        <v>4462400</v>
      </c>
      <c r="G9" s="21">
        <f t="shared" si="1"/>
        <v>140685</v>
      </c>
      <c r="H9" s="21">
        <f t="shared" si="1"/>
        <v>89618</v>
      </c>
      <c r="I9" s="21">
        <f t="shared" si="1"/>
        <v>59084</v>
      </c>
      <c r="J9" s="21">
        <f t="shared" si="1"/>
        <v>289387</v>
      </c>
      <c r="K9" s="21">
        <f t="shared" si="1"/>
        <v>83725</v>
      </c>
      <c r="L9" s="21">
        <f t="shared" si="1"/>
        <v>91644</v>
      </c>
      <c r="M9" s="21">
        <f t="shared" si="1"/>
        <v>119131</v>
      </c>
      <c r="N9" s="21">
        <f t="shared" si="1"/>
        <v>294500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583887</v>
      </c>
      <c r="X9" s="21">
        <f t="shared" si="1"/>
        <v>413580</v>
      </c>
      <c r="Y9" s="21">
        <f t="shared" si="1"/>
        <v>170307</v>
      </c>
      <c r="Z9" s="4">
        <f>+IF(X9&lt;&gt;0,+(Y9/X9)*100,0)</f>
        <v>41.17873204700421</v>
      </c>
      <c r="AA9" s="19">
        <f>SUM(AA10:AA14)</f>
        <v>4462400</v>
      </c>
    </row>
    <row r="10" spans="1:27" ht="13.5">
      <c r="A10" s="5" t="s">
        <v>37</v>
      </c>
      <c r="B10" s="3"/>
      <c r="C10" s="22">
        <v>1706603</v>
      </c>
      <c r="D10" s="22"/>
      <c r="E10" s="23">
        <v>705132</v>
      </c>
      <c r="F10" s="24">
        <v>705132</v>
      </c>
      <c r="G10" s="24">
        <v>5846</v>
      </c>
      <c r="H10" s="24">
        <v>4590</v>
      </c>
      <c r="I10" s="24">
        <v>4452</v>
      </c>
      <c r="J10" s="24">
        <v>14888</v>
      </c>
      <c r="K10" s="24">
        <v>5063</v>
      </c>
      <c r="L10" s="24">
        <v>3733</v>
      </c>
      <c r="M10" s="24">
        <v>6279</v>
      </c>
      <c r="N10" s="24">
        <v>15075</v>
      </c>
      <c r="O10" s="24"/>
      <c r="P10" s="24"/>
      <c r="Q10" s="24"/>
      <c r="R10" s="24"/>
      <c r="S10" s="24"/>
      <c r="T10" s="24"/>
      <c r="U10" s="24"/>
      <c r="V10" s="24"/>
      <c r="W10" s="24">
        <v>29963</v>
      </c>
      <c r="X10" s="24">
        <v>352566</v>
      </c>
      <c r="Y10" s="24">
        <v>-322603</v>
      </c>
      <c r="Z10" s="6">
        <v>-91.5</v>
      </c>
      <c r="AA10" s="22">
        <v>705132</v>
      </c>
    </row>
    <row r="11" spans="1:27" ht="13.5">
      <c r="A11" s="5" t="s">
        <v>38</v>
      </c>
      <c r="B11" s="3"/>
      <c r="C11" s="22">
        <v>109153</v>
      </c>
      <c r="D11" s="22"/>
      <c r="E11" s="23">
        <v>122032</v>
      </c>
      <c r="F11" s="24">
        <v>122032</v>
      </c>
      <c r="G11" s="24">
        <v>49</v>
      </c>
      <c r="H11" s="24">
        <v>49</v>
      </c>
      <c r="I11" s="24">
        <v>49</v>
      </c>
      <c r="J11" s="24">
        <v>147</v>
      </c>
      <c r="K11" s="24">
        <v>49</v>
      </c>
      <c r="L11" s="24">
        <v>49</v>
      </c>
      <c r="M11" s="24">
        <v>143545</v>
      </c>
      <c r="N11" s="24">
        <v>143643</v>
      </c>
      <c r="O11" s="24"/>
      <c r="P11" s="24"/>
      <c r="Q11" s="24"/>
      <c r="R11" s="24"/>
      <c r="S11" s="24"/>
      <c r="T11" s="24"/>
      <c r="U11" s="24"/>
      <c r="V11" s="24"/>
      <c r="W11" s="24">
        <v>143790</v>
      </c>
      <c r="X11" s="24">
        <v>61014</v>
      </c>
      <c r="Y11" s="24">
        <v>82776</v>
      </c>
      <c r="Z11" s="6">
        <v>135.67</v>
      </c>
      <c r="AA11" s="22">
        <v>122032</v>
      </c>
    </row>
    <row r="12" spans="1:27" ht="13.5">
      <c r="A12" s="5" t="s">
        <v>39</v>
      </c>
      <c r="B12" s="3"/>
      <c r="C12" s="22">
        <v>3882214</v>
      </c>
      <c r="D12" s="22"/>
      <c r="E12" s="23">
        <v>3635236</v>
      </c>
      <c r="F12" s="24">
        <v>3635236</v>
      </c>
      <c r="G12" s="24">
        <v>134790</v>
      </c>
      <c r="H12" s="24">
        <v>84979</v>
      </c>
      <c r="I12" s="24">
        <v>54583</v>
      </c>
      <c r="J12" s="24">
        <v>274352</v>
      </c>
      <c r="K12" s="24">
        <v>78613</v>
      </c>
      <c r="L12" s="24">
        <v>87862</v>
      </c>
      <c r="M12" s="24">
        <v>-30693</v>
      </c>
      <c r="N12" s="24">
        <v>135782</v>
      </c>
      <c r="O12" s="24"/>
      <c r="P12" s="24"/>
      <c r="Q12" s="24"/>
      <c r="R12" s="24"/>
      <c r="S12" s="24"/>
      <c r="T12" s="24"/>
      <c r="U12" s="24"/>
      <c r="V12" s="24"/>
      <c r="W12" s="24">
        <v>410134</v>
      </c>
      <c r="X12" s="24"/>
      <c r="Y12" s="24">
        <v>410134</v>
      </c>
      <c r="Z12" s="6">
        <v>0</v>
      </c>
      <c r="AA12" s="22">
        <v>3635236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1812112</v>
      </c>
      <c r="D15" s="19">
        <f>SUM(D16:D18)</f>
        <v>0</v>
      </c>
      <c r="E15" s="20">
        <f t="shared" si="2"/>
        <v>10356000</v>
      </c>
      <c r="F15" s="21">
        <f t="shared" si="2"/>
        <v>10356000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2903822</v>
      </c>
      <c r="Y15" s="21">
        <f t="shared" si="2"/>
        <v>-2903822</v>
      </c>
      <c r="Z15" s="4">
        <f>+IF(X15&lt;&gt;0,+(Y15/X15)*100,0)</f>
        <v>-100</v>
      </c>
      <c r="AA15" s="19">
        <f>SUM(AA16:AA18)</f>
        <v>10356000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7890</v>
      </c>
      <c r="Y16" s="24">
        <v>-7890</v>
      </c>
      <c r="Z16" s="6">
        <v>-100</v>
      </c>
      <c r="AA16" s="22"/>
    </row>
    <row r="17" spans="1:27" ht="13.5">
      <c r="A17" s="5" t="s">
        <v>44</v>
      </c>
      <c r="B17" s="3"/>
      <c r="C17" s="22">
        <v>1812112</v>
      </c>
      <c r="D17" s="22"/>
      <c r="E17" s="23">
        <v>10356000</v>
      </c>
      <c r="F17" s="24">
        <v>10356000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2895932</v>
      </c>
      <c r="Y17" s="24">
        <v>-2895932</v>
      </c>
      <c r="Z17" s="6">
        <v>-100</v>
      </c>
      <c r="AA17" s="22">
        <v>10356000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73988769</v>
      </c>
      <c r="D19" s="19">
        <f>SUM(D20:D23)</f>
        <v>0</v>
      </c>
      <c r="E19" s="20">
        <f t="shared" si="3"/>
        <v>86412323</v>
      </c>
      <c r="F19" s="21">
        <f t="shared" si="3"/>
        <v>86412323</v>
      </c>
      <c r="G19" s="21">
        <f t="shared" si="3"/>
        <v>5799707</v>
      </c>
      <c r="H19" s="21">
        <f t="shared" si="3"/>
        <v>5982081</v>
      </c>
      <c r="I19" s="21">
        <f t="shared" si="3"/>
        <v>5904702</v>
      </c>
      <c r="J19" s="21">
        <f t="shared" si="3"/>
        <v>17686490</v>
      </c>
      <c r="K19" s="21">
        <f t="shared" si="3"/>
        <v>6354706</v>
      </c>
      <c r="L19" s="21">
        <f t="shared" si="3"/>
        <v>6206756</v>
      </c>
      <c r="M19" s="21">
        <f t="shared" si="3"/>
        <v>5857872</v>
      </c>
      <c r="N19" s="21">
        <f t="shared" si="3"/>
        <v>18419334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36105824</v>
      </c>
      <c r="X19" s="21">
        <f t="shared" si="3"/>
        <v>48333770</v>
      </c>
      <c r="Y19" s="21">
        <f t="shared" si="3"/>
        <v>-12227946</v>
      </c>
      <c r="Z19" s="4">
        <f>+IF(X19&lt;&gt;0,+(Y19/X19)*100,0)</f>
        <v>-25.29897005758086</v>
      </c>
      <c r="AA19" s="19">
        <f>SUM(AA20:AA23)</f>
        <v>86412323</v>
      </c>
    </row>
    <row r="20" spans="1:27" ht="13.5">
      <c r="A20" s="5" t="s">
        <v>47</v>
      </c>
      <c r="B20" s="3"/>
      <c r="C20" s="22">
        <v>42294407</v>
      </c>
      <c r="D20" s="22"/>
      <c r="E20" s="23">
        <v>47017112</v>
      </c>
      <c r="F20" s="24">
        <v>47017112</v>
      </c>
      <c r="G20" s="24">
        <v>2850134</v>
      </c>
      <c r="H20" s="24">
        <v>2931387</v>
      </c>
      <c r="I20" s="24">
        <v>3070374</v>
      </c>
      <c r="J20" s="24">
        <v>8851895</v>
      </c>
      <c r="K20" s="24">
        <v>3272392</v>
      </c>
      <c r="L20" s="24">
        <v>3002403</v>
      </c>
      <c r="M20" s="24">
        <v>2652168</v>
      </c>
      <c r="N20" s="24">
        <v>8926963</v>
      </c>
      <c r="O20" s="24"/>
      <c r="P20" s="24"/>
      <c r="Q20" s="24"/>
      <c r="R20" s="24"/>
      <c r="S20" s="24"/>
      <c r="T20" s="24"/>
      <c r="U20" s="24"/>
      <c r="V20" s="24"/>
      <c r="W20" s="24">
        <v>17778858</v>
      </c>
      <c r="X20" s="24">
        <v>31109164</v>
      </c>
      <c r="Y20" s="24">
        <v>-13330306</v>
      </c>
      <c r="Z20" s="6">
        <v>-42.85</v>
      </c>
      <c r="AA20" s="22">
        <v>47017112</v>
      </c>
    </row>
    <row r="21" spans="1:27" ht="13.5">
      <c r="A21" s="5" t="s">
        <v>48</v>
      </c>
      <c r="B21" s="3"/>
      <c r="C21" s="22">
        <v>20494084</v>
      </c>
      <c r="D21" s="22"/>
      <c r="E21" s="23">
        <v>26171337</v>
      </c>
      <c r="F21" s="24">
        <v>26171337</v>
      </c>
      <c r="G21" s="24">
        <v>1656568</v>
      </c>
      <c r="H21" s="24">
        <v>1759284</v>
      </c>
      <c r="I21" s="24">
        <v>1561766</v>
      </c>
      <c r="J21" s="24">
        <v>4977618</v>
      </c>
      <c r="K21" s="24">
        <v>1806636</v>
      </c>
      <c r="L21" s="24">
        <v>1942022</v>
      </c>
      <c r="M21" s="24">
        <v>1933231</v>
      </c>
      <c r="N21" s="24">
        <v>5681889</v>
      </c>
      <c r="O21" s="24"/>
      <c r="P21" s="24"/>
      <c r="Q21" s="24"/>
      <c r="R21" s="24"/>
      <c r="S21" s="24"/>
      <c r="T21" s="24"/>
      <c r="U21" s="24"/>
      <c r="V21" s="24"/>
      <c r="W21" s="24">
        <v>10659507</v>
      </c>
      <c r="X21" s="24">
        <v>13085668</v>
      </c>
      <c r="Y21" s="24">
        <v>-2426161</v>
      </c>
      <c r="Z21" s="6">
        <v>-18.54</v>
      </c>
      <c r="AA21" s="22">
        <v>26171337</v>
      </c>
    </row>
    <row r="22" spans="1:27" ht="13.5">
      <c r="A22" s="5" t="s">
        <v>49</v>
      </c>
      <c r="B22" s="3"/>
      <c r="C22" s="25">
        <v>6620441</v>
      </c>
      <c r="D22" s="25"/>
      <c r="E22" s="26">
        <v>7903344</v>
      </c>
      <c r="F22" s="27">
        <v>7903344</v>
      </c>
      <c r="G22" s="27">
        <v>723657</v>
      </c>
      <c r="H22" s="27">
        <v>723891</v>
      </c>
      <c r="I22" s="27">
        <v>711108</v>
      </c>
      <c r="J22" s="27">
        <v>2158656</v>
      </c>
      <c r="K22" s="27">
        <v>713584</v>
      </c>
      <c r="L22" s="27">
        <v>705563</v>
      </c>
      <c r="M22" s="27">
        <v>708911</v>
      </c>
      <c r="N22" s="27">
        <v>2128058</v>
      </c>
      <c r="O22" s="27"/>
      <c r="P22" s="27"/>
      <c r="Q22" s="27"/>
      <c r="R22" s="27"/>
      <c r="S22" s="27"/>
      <c r="T22" s="27"/>
      <c r="U22" s="27"/>
      <c r="V22" s="27"/>
      <c r="W22" s="27">
        <v>4286714</v>
      </c>
      <c r="X22" s="27">
        <v>2438172</v>
      </c>
      <c r="Y22" s="27">
        <v>1848542</v>
      </c>
      <c r="Z22" s="7">
        <v>75.82</v>
      </c>
      <c r="AA22" s="25">
        <v>7903344</v>
      </c>
    </row>
    <row r="23" spans="1:27" ht="13.5">
      <c r="A23" s="5" t="s">
        <v>50</v>
      </c>
      <c r="B23" s="3"/>
      <c r="C23" s="22">
        <v>4579837</v>
      </c>
      <c r="D23" s="22"/>
      <c r="E23" s="23">
        <v>5320530</v>
      </c>
      <c r="F23" s="24">
        <v>5320530</v>
      </c>
      <c r="G23" s="24">
        <v>569348</v>
      </c>
      <c r="H23" s="24">
        <v>567519</v>
      </c>
      <c r="I23" s="24">
        <v>561454</v>
      </c>
      <c r="J23" s="24">
        <v>1698321</v>
      </c>
      <c r="K23" s="24">
        <v>562094</v>
      </c>
      <c r="L23" s="24">
        <v>556768</v>
      </c>
      <c r="M23" s="24">
        <v>563562</v>
      </c>
      <c r="N23" s="24">
        <v>1682424</v>
      </c>
      <c r="O23" s="24"/>
      <c r="P23" s="24"/>
      <c r="Q23" s="24"/>
      <c r="R23" s="24"/>
      <c r="S23" s="24"/>
      <c r="T23" s="24"/>
      <c r="U23" s="24"/>
      <c r="V23" s="24"/>
      <c r="W23" s="24">
        <v>3380745</v>
      </c>
      <c r="X23" s="24">
        <v>1700766</v>
      </c>
      <c r="Y23" s="24">
        <v>1679979</v>
      </c>
      <c r="Z23" s="6">
        <v>98.78</v>
      </c>
      <c r="AA23" s="22">
        <v>5320530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147951513</v>
      </c>
      <c r="D25" s="40">
        <f>+D5+D9+D15+D19+D24</f>
        <v>0</v>
      </c>
      <c r="E25" s="41">
        <f t="shared" si="4"/>
        <v>166074349</v>
      </c>
      <c r="F25" s="42">
        <f t="shared" si="4"/>
        <v>166074349</v>
      </c>
      <c r="G25" s="42">
        <f t="shared" si="4"/>
        <v>37686680</v>
      </c>
      <c r="H25" s="42">
        <f t="shared" si="4"/>
        <v>6382753</v>
      </c>
      <c r="I25" s="42">
        <f t="shared" si="4"/>
        <v>6118344</v>
      </c>
      <c r="J25" s="42">
        <f t="shared" si="4"/>
        <v>50187777</v>
      </c>
      <c r="K25" s="42">
        <f t="shared" si="4"/>
        <v>8372944</v>
      </c>
      <c r="L25" s="42">
        <f t="shared" si="4"/>
        <v>6386430</v>
      </c>
      <c r="M25" s="42">
        <f t="shared" si="4"/>
        <v>36418340</v>
      </c>
      <c r="N25" s="42">
        <f t="shared" si="4"/>
        <v>51177714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101365491</v>
      </c>
      <c r="X25" s="42">
        <f t="shared" si="4"/>
        <v>83037176</v>
      </c>
      <c r="Y25" s="42">
        <f t="shared" si="4"/>
        <v>18328315</v>
      </c>
      <c r="Z25" s="43">
        <f>+IF(X25&lt;&gt;0,+(Y25/X25)*100,0)</f>
        <v>22.072420911809427</v>
      </c>
      <c r="AA25" s="40">
        <f>+AA5+AA9+AA15+AA19+AA24</f>
        <v>166074349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61853133</v>
      </c>
      <c r="D28" s="19">
        <f>SUM(D29:D31)</f>
        <v>0</v>
      </c>
      <c r="E28" s="20">
        <f t="shared" si="5"/>
        <v>65953511</v>
      </c>
      <c r="F28" s="21">
        <f t="shared" si="5"/>
        <v>65953511</v>
      </c>
      <c r="G28" s="21">
        <f t="shared" si="5"/>
        <v>4901121</v>
      </c>
      <c r="H28" s="21">
        <f t="shared" si="5"/>
        <v>4539302</v>
      </c>
      <c r="I28" s="21">
        <f t="shared" si="5"/>
        <v>5581786</v>
      </c>
      <c r="J28" s="21">
        <f t="shared" si="5"/>
        <v>15022209</v>
      </c>
      <c r="K28" s="21">
        <f t="shared" si="5"/>
        <v>4396272</v>
      </c>
      <c r="L28" s="21">
        <f t="shared" si="5"/>
        <v>7335817</v>
      </c>
      <c r="M28" s="21">
        <f t="shared" si="5"/>
        <v>3798986</v>
      </c>
      <c r="N28" s="21">
        <f t="shared" si="5"/>
        <v>15531075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30553284</v>
      </c>
      <c r="X28" s="21">
        <f t="shared" si="5"/>
        <v>29308296</v>
      </c>
      <c r="Y28" s="21">
        <f t="shared" si="5"/>
        <v>1244988</v>
      </c>
      <c r="Z28" s="4">
        <f>+IF(X28&lt;&gt;0,+(Y28/X28)*100,0)</f>
        <v>4.247903051067861</v>
      </c>
      <c r="AA28" s="19">
        <f>SUM(AA29:AA31)</f>
        <v>65953511</v>
      </c>
    </row>
    <row r="29" spans="1:27" ht="13.5">
      <c r="A29" s="5" t="s">
        <v>33</v>
      </c>
      <c r="B29" s="3"/>
      <c r="C29" s="22">
        <v>7500847</v>
      </c>
      <c r="D29" s="22"/>
      <c r="E29" s="23">
        <v>10720047</v>
      </c>
      <c r="F29" s="24">
        <v>10720047</v>
      </c>
      <c r="G29" s="24">
        <v>524253</v>
      </c>
      <c r="H29" s="24">
        <v>1045940</v>
      </c>
      <c r="I29" s="24">
        <v>566758</v>
      </c>
      <c r="J29" s="24">
        <v>2136951</v>
      </c>
      <c r="K29" s="24">
        <v>583008</v>
      </c>
      <c r="L29" s="24">
        <v>677174</v>
      </c>
      <c r="M29" s="24">
        <v>549320</v>
      </c>
      <c r="N29" s="24">
        <v>1809502</v>
      </c>
      <c r="O29" s="24"/>
      <c r="P29" s="24"/>
      <c r="Q29" s="24"/>
      <c r="R29" s="24"/>
      <c r="S29" s="24"/>
      <c r="T29" s="24"/>
      <c r="U29" s="24"/>
      <c r="V29" s="24"/>
      <c r="W29" s="24">
        <v>3946453</v>
      </c>
      <c r="X29" s="24">
        <v>26454732</v>
      </c>
      <c r="Y29" s="24">
        <v>-22508279</v>
      </c>
      <c r="Z29" s="6">
        <v>-85.08</v>
      </c>
      <c r="AA29" s="22">
        <v>10720047</v>
      </c>
    </row>
    <row r="30" spans="1:27" ht="13.5">
      <c r="A30" s="5" t="s">
        <v>34</v>
      </c>
      <c r="B30" s="3"/>
      <c r="C30" s="25">
        <v>44727854</v>
      </c>
      <c r="D30" s="25"/>
      <c r="E30" s="26">
        <v>32900965</v>
      </c>
      <c r="F30" s="27">
        <v>32900965</v>
      </c>
      <c r="G30" s="27">
        <v>3271984</v>
      </c>
      <c r="H30" s="27">
        <v>1789336</v>
      </c>
      <c r="I30" s="27">
        <v>3662013</v>
      </c>
      <c r="J30" s="27">
        <v>8723333</v>
      </c>
      <c r="K30" s="27">
        <v>1822971</v>
      </c>
      <c r="L30" s="27">
        <v>4845926</v>
      </c>
      <c r="M30" s="27">
        <v>2173789</v>
      </c>
      <c r="N30" s="27">
        <v>8842686</v>
      </c>
      <c r="O30" s="27"/>
      <c r="P30" s="27"/>
      <c r="Q30" s="27"/>
      <c r="R30" s="27"/>
      <c r="S30" s="27"/>
      <c r="T30" s="27"/>
      <c r="U30" s="27"/>
      <c r="V30" s="27"/>
      <c r="W30" s="27">
        <v>17566019</v>
      </c>
      <c r="X30" s="27"/>
      <c r="Y30" s="27">
        <v>17566019</v>
      </c>
      <c r="Z30" s="7">
        <v>0</v>
      </c>
      <c r="AA30" s="25">
        <v>32900965</v>
      </c>
    </row>
    <row r="31" spans="1:27" ht="13.5">
      <c r="A31" s="5" t="s">
        <v>35</v>
      </c>
      <c r="B31" s="3"/>
      <c r="C31" s="22">
        <v>9624432</v>
      </c>
      <c r="D31" s="22"/>
      <c r="E31" s="23">
        <v>22332499</v>
      </c>
      <c r="F31" s="24">
        <v>22332499</v>
      </c>
      <c r="G31" s="24">
        <v>1104884</v>
      </c>
      <c r="H31" s="24">
        <v>1704026</v>
      </c>
      <c r="I31" s="24">
        <v>1353015</v>
      </c>
      <c r="J31" s="24">
        <v>4161925</v>
      </c>
      <c r="K31" s="24">
        <v>1990293</v>
      </c>
      <c r="L31" s="24">
        <v>1812717</v>
      </c>
      <c r="M31" s="24">
        <v>1075877</v>
      </c>
      <c r="N31" s="24">
        <v>4878887</v>
      </c>
      <c r="O31" s="24"/>
      <c r="P31" s="24"/>
      <c r="Q31" s="24"/>
      <c r="R31" s="24"/>
      <c r="S31" s="24"/>
      <c r="T31" s="24"/>
      <c r="U31" s="24"/>
      <c r="V31" s="24"/>
      <c r="W31" s="24">
        <v>9040812</v>
      </c>
      <c r="X31" s="24">
        <v>2853564</v>
      </c>
      <c r="Y31" s="24">
        <v>6187248</v>
      </c>
      <c r="Z31" s="6">
        <v>216.83</v>
      </c>
      <c r="AA31" s="22">
        <v>22332499</v>
      </c>
    </row>
    <row r="32" spans="1:27" ht="13.5">
      <c r="A32" s="2" t="s">
        <v>36</v>
      </c>
      <c r="B32" s="3"/>
      <c r="C32" s="19">
        <f aca="true" t="shared" si="6" ref="C32:Y32">SUM(C33:C37)</f>
        <v>8235333</v>
      </c>
      <c r="D32" s="19">
        <f>SUM(D33:D37)</f>
        <v>0</v>
      </c>
      <c r="E32" s="20">
        <f t="shared" si="6"/>
        <v>9480321</v>
      </c>
      <c r="F32" s="21">
        <f t="shared" si="6"/>
        <v>9480321</v>
      </c>
      <c r="G32" s="21">
        <f t="shared" si="6"/>
        <v>664173</v>
      </c>
      <c r="H32" s="21">
        <f t="shared" si="6"/>
        <v>761884</v>
      </c>
      <c r="I32" s="21">
        <f t="shared" si="6"/>
        <v>633518</v>
      </c>
      <c r="J32" s="21">
        <f t="shared" si="6"/>
        <v>2059575</v>
      </c>
      <c r="K32" s="21">
        <f t="shared" si="6"/>
        <v>587096</v>
      </c>
      <c r="L32" s="21">
        <f t="shared" si="6"/>
        <v>897904</v>
      </c>
      <c r="M32" s="21">
        <f t="shared" si="6"/>
        <v>573299</v>
      </c>
      <c r="N32" s="21">
        <f t="shared" si="6"/>
        <v>2058299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4117874</v>
      </c>
      <c r="X32" s="21">
        <f t="shared" si="6"/>
        <v>9635436</v>
      </c>
      <c r="Y32" s="21">
        <f t="shared" si="6"/>
        <v>-5517562</v>
      </c>
      <c r="Z32" s="4">
        <f>+IF(X32&lt;&gt;0,+(Y32/X32)*100,0)</f>
        <v>-57.26323126426246</v>
      </c>
      <c r="AA32" s="19">
        <f>SUM(AA33:AA37)</f>
        <v>9480321</v>
      </c>
    </row>
    <row r="33" spans="1:27" ht="13.5">
      <c r="A33" s="5" t="s">
        <v>37</v>
      </c>
      <c r="B33" s="3"/>
      <c r="C33" s="22">
        <v>3458158</v>
      </c>
      <c r="D33" s="22"/>
      <c r="E33" s="23">
        <v>4036405</v>
      </c>
      <c r="F33" s="24">
        <v>4036405</v>
      </c>
      <c r="G33" s="24">
        <v>310114</v>
      </c>
      <c r="H33" s="24">
        <v>304387</v>
      </c>
      <c r="I33" s="24">
        <v>309847</v>
      </c>
      <c r="J33" s="24">
        <v>924348</v>
      </c>
      <c r="K33" s="24">
        <v>269509</v>
      </c>
      <c r="L33" s="24">
        <v>403498</v>
      </c>
      <c r="M33" s="24">
        <v>249825</v>
      </c>
      <c r="N33" s="24">
        <v>922832</v>
      </c>
      <c r="O33" s="24"/>
      <c r="P33" s="24"/>
      <c r="Q33" s="24"/>
      <c r="R33" s="24"/>
      <c r="S33" s="24"/>
      <c r="T33" s="24"/>
      <c r="U33" s="24"/>
      <c r="V33" s="24"/>
      <c r="W33" s="24">
        <v>1847180</v>
      </c>
      <c r="X33" s="24">
        <v>410442</v>
      </c>
      <c r="Y33" s="24">
        <v>1436738</v>
      </c>
      <c r="Z33" s="6">
        <v>350.05</v>
      </c>
      <c r="AA33" s="22">
        <v>4036405</v>
      </c>
    </row>
    <row r="34" spans="1:27" ht="13.5">
      <c r="A34" s="5" t="s">
        <v>38</v>
      </c>
      <c r="B34" s="3"/>
      <c r="C34" s="22">
        <v>760335</v>
      </c>
      <c r="D34" s="22"/>
      <c r="E34" s="23">
        <v>940973</v>
      </c>
      <c r="F34" s="24">
        <v>940973</v>
      </c>
      <c r="G34" s="24">
        <v>54888</v>
      </c>
      <c r="H34" s="24">
        <v>59111</v>
      </c>
      <c r="I34" s="24">
        <v>61675</v>
      </c>
      <c r="J34" s="24">
        <v>175674</v>
      </c>
      <c r="K34" s="24">
        <v>49203</v>
      </c>
      <c r="L34" s="24">
        <v>100979</v>
      </c>
      <c r="M34" s="24">
        <v>62424</v>
      </c>
      <c r="N34" s="24">
        <v>212606</v>
      </c>
      <c r="O34" s="24"/>
      <c r="P34" s="24"/>
      <c r="Q34" s="24"/>
      <c r="R34" s="24"/>
      <c r="S34" s="24"/>
      <c r="T34" s="24"/>
      <c r="U34" s="24"/>
      <c r="V34" s="24"/>
      <c r="W34" s="24">
        <v>388280</v>
      </c>
      <c r="X34" s="24">
        <v>284964</v>
      </c>
      <c r="Y34" s="24">
        <v>103316</v>
      </c>
      <c r="Z34" s="6">
        <v>36.26</v>
      </c>
      <c r="AA34" s="22">
        <v>940973</v>
      </c>
    </row>
    <row r="35" spans="1:27" ht="13.5">
      <c r="A35" s="5" t="s">
        <v>39</v>
      </c>
      <c r="B35" s="3"/>
      <c r="C35" s="22">
        <v>3920787</v>
      </c>
      <c r="D35" s="22"/>
      <c r="E35" s="23">
        <v>4102943</v>
      </c>
      <c r="F35" s="24">
        <v>4102943</v>
      </c>
      <c r="G35" s="24">
        <v>289302</v>
      </c>
      <c r="H35" s="24">
        <v>388517</v>
      </c>
      <c r="I35" s="24">
        <v>252127</v>
      </c>
      <c r="J35" s="24">
        <v>929946</v>
      </c>
      <c r="K35" s="24">
        <v>258515</v>
      </c>
      <c r="L35" s="24">
        <v>383558</v>
      </c>
      <c r="M35" s="24">
        <v>235188</v>
      </c>
      <c r="N35" s="24">
        <v>877261</v>
      </c>
      <c r="O35" s="24"/>
      <c r="P35" s="24"/>
      <c r="Q35" s="24"/>
      <c r="R35" s="24"/>
      <c r="S35" s="24"/>
      <c r="T35" s="24"/>
      <c r="U35" s="24"/>
      <c r="V35" s="24"/>
      <c r="W35" s="24">
        <v>1807207</v>
      </c>
      <c r="X35" s="24"/>
      <c r="Y35" s="24">
        <v>1807207</v>
      </c>
      <c r="Z35" s="6">
        <v>0</v>
      </c>
      <c r="AA35" s="22">
        <v>4102943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199998</v>
      </c>
      <c r="Y36" s="24">
        <v>-199998</v>
      </c>
      <c r="Z36" s="6">
        <v>-100</v>
      </c>
      <c r="AA36" s="22"/>
    </row>
    <row r="37" spans="1:27" ht="13.5">
      <c r="A37" s="5" t="s">
        <v>41</v>
      </c>
      <c r="B37" s="3"/>
      <c r="C37" s="25">
        <v>96053</v>
      </c>
      <c r="D37" s="25"/>
      <c r="E37" s="26">
        <v>400000</v>
      </c>
      <c r="F37" s="27">
        <v>400000</v>
      </c>
      <c r="G37" s="27">
        <v>9869</v>
      </c>
      <c r="H37" s="27">
        <v>9869</v>
      </c>
      <c r="I37" s="27">
        <v>9869</v>
      </c>
      <c r="J37" s="27">
        <v>29607</v>
      </c>
      <c r="K37" s="27">
        <v>9869</v>
      </c>
      <c r="L37" s="27">
        <v>9869</v>
      </c>
      <c r="M37" s="27">
        <v>25862</v>
      </c>
      <c r="N37" s="27">
        <v>45600</v>
      </c>
      <c r="O37" s="27"/>
      <c r="P37" s="27"/>
      <c r="Q37" s="27"/>
      <c r="R37" s="27"/>
      <c r="S37" s="27"/>
      <c r="T37" s="27"/>
      <c r="U37" s="27"/>
      <c r="V37" s="27"/>
      <c r="W37" s="27">
        <v>75207</v>
      </c>
      <c r="X37" s="27">
        <v>8740032</v>
      </c>
      <c r="Y37" s="27">
        <v>-8664825</v>
      </c>
      <c r="Z37" s="7">
        <v>-99.14</v>
      </c>
      <c r="AA37" s="25">
        <v>400000</v>
      </c>
    </row>
    <row r="38" spans="1:27" ht="13.5">
      <c r="A38" s="2" t="s">
        <v>42</v>
      </c>
      <c r="B38" s="8"/>
      <c r="C38" s="19">
        <f aca="true" t="shared" si="7" ref="C38:Y38">SUM(C39:C41)</f>
        <v>12063947</v>
      </c>
      <c r="D38" s="19">
        <f>SUM(D39:D41)</f>
        <v>0</v>
      </c>
      <c r="E38" s="20">
        <f t="shared" si="7"/>
        <v>12699237</v>
      </c>
      <c r="F38" s="21">
        <f t="shared" si="7"/>
        <v>12699237</v>
      </c>
      <c r="G38" s="21">
        <f t="shared" si="7"/>
        <v>844204</v>
      </c>
      <c r="H38" s="21">
        <f t="shared" si="7"/>
        <v>773887</v>
      </c>
      <c r="I38" s="21">
        <f t="shared" si="7"/>
        <v>695532</v>
      </c>
      <c r="J38" s="21">
        <f t="shared" si="7"/>
        <v>2313623</v>
      </c>
      <c r="K38" s="21">
        <f t="shared" si="7"/>
        <v>603472</v>
      </c>
      <c r="L38" s="21">
        <f t="shared" si="7"/>
        <v>1552722</v>
      </c>
      <c r="M38" s="21">
        <f t="shared" si="7"/>
        <v>802405</v>
      </c>
      <c r="N38" s="21">
        <f t="shared" si="7"/>
        <v>2958599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5272222</v>
      </c>
      <c r="X38" s="21">
        <f t="shared" si="7"/>
        <v>58308108</v>
      </c>
      <c r="Y38" s="21">
        <f t="shared" si="7"/>
        <v>-53035886</v>
      </c>
      <c r="Z38" s="4">
        <f>+IF(X38&lt;&gt;0,+(Y38/X38)*100,0)</f>
        <v>-90.95799506991378</v>
      </c>
      <c r="AA38" s="19">
        <f>SUM(AA39:AA41)</f>
        <v>12699237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8740032</v>
      </c>
      <c r="Y39" s="24">
        <v>-8740032</v>
      </c>
      <c r="Z39" s="6">
        <v>-100</v>
      </c>
      <c r="AA39" s="22"/>
    </row>
    <row r="40" spans="1:27" ht="13.5">
      <c r="A40" s="5" t="s">
        <v>44</v>
      </c>
      <c r="B40" s="3"/>
      <c r="C40" s="22">
        <v>12063947</v>
      </c>
      <c r="D40" s="22"/>
      <c r="E40" s="23">
        <v>12699237</v>
      </c>
      <c r="F40" s="24">
        <v>12699237</v>
      </c>
      <c r="G40" s="24">
        <v>844204</v>
      </c>
      <c r="H40" s="24">
        <v>773887</v>
      </c>
      <c r="I40" s="24">
        <v>695532</v>
      </c>
      <c r="J40" s="24">
        <v>2313623</v>
      </c>
      <c r="K40" s="24">
        <v>603472</v>
      </c>
      <c r="L40" s="24">
        <v>1552722</v>
      </c>
      <c r="M40" s="24">
        <v>802405</v>
      </c>
      <c r="N40" s="24">
        <v>2958599</v>
      </c>
      <c r="O40" s="24"/>
      <c r="P40" s="24"/>
      <c r="Q40" s="24"/>
      <c r="R40" s="24"/>
      <c r="S40" s="24"/>
      <c r="T40" s="24"/>
      <c r="U40" s="24"/>
      <c r="V40" s="24"/>
      <c r="W40" s="24">
        <v>5272222</v>
      </c>
      <c r="X40" s="24"/>
      <c r="Y40" s="24">
        <v>5272222</v>
      </c>
      <c r="Z40" s="6">
        <v>0</v>
      </c>
      <c r="AA40" s="22">
        <v>12699237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49568076</v>
      </c>
      <c r="Y41" s="24">
        <v>-49568076</v>
      </c>
      <c r="Z41" s="6">
        <v>-100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93500973</v>
      </c>
      <c r="D42" s="19">
        <f>SUM(D43:D46)</f>
        <v>0</v>
      </c>
      <c r="E42" s="20">
        <f t="shared" si="8"/>
        <v>97104514</v>
      </c>
      <c r="F42" s="21">
        <f t="shared" si="8"/>
        <v>97104514</v>
      </c>
      <c r="G42" s="21">
        <f t="shared" si="8"/>
        <v>5945831</v>
      </c>
      <c r="H42" s="21">
        <f t="shared" si="8"/>
        <v>2117626</v>
      </c>
      <c r="I42" s="21">
        <f t="shared" si="8"/>
        <v>8576782</v>
      </c>
      <c r="J42" s="21">
        <f t="shared" si="8"/>
        <v>16640239</v>
      </c>
      <c r="K42" s="21">
        <f t="shared" si="8"/>
        <v>1900687</v>
      </c>
      <c r="L42" s="21">
        <f t="shared" si="8"/>
        <v>6746981</v>
      </c>
      <c r="M42" s="21">
        <f t="shared" si="8"/>
        <v>1696704</v>
      </c>
      <c r="N42" s="21">
        <f t="shared" si="8"/>
        <v>10344372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26984611</v>
      </c>
      <c r="X42" s="21">
        <f t="shared" si="8"/>
        <v>19718202</v>
      </c>
      <c r="Y42" s="21">
        <f t="shared" si="8"/>
        <v>7266409</v>
      </c>
      <c r="Z42" s="4">
        <f>+IF(X42&lt;&gt;0,+(Y42/X42)*100,0)</f>
        <v>36.85127579076429</v>
      </c>
      <c r="AA42" s="19">
        <f>SUM(AA43:AA46)</f>
        <v>97104514</v>
      </c>
    </row>
    <row r="43" spans="1:27" ht="13.5">
      <c r="A43" s="5" t="s">
        <v>47</v>
      </c>
      <c r="B43" s="3"/>
      <c r="C43" s="22">
        <v>44408298</v>
      </c>
      <c r="D43" s="22"/>
      <c r="E43" s="23">
        <v>59819834</v>
      </c>
      <c r="F43" s="24">
        <v>59819834</v>
      </c>
      <c r="G43" s="24">
        <v>4864342</v>
      </c>
      <c r="H43" s="24">
        <v>778481</v>
      </c>
      <c r="I43" s="24">
        <v>7210843</v>
      </c>
      <c r="J43" s="24">
        <v>12853666</v>
      </c>
      <c r="K43" s="24">
        <v>642413</v>
      </c>
      <c r="L43" s="24">
        <v>3880284</v>
      </c>
      <c r="M43" s="24">
        <v>548792</v>
      </c>
      <c r="N43" s="24">
        <v>5071489</v>
      </c>
      <c r="O43" s="24"/>
      <c r="P43" s="24"/>
      <c r="Q43" s="24"/>
      <c r="R43" s="24"/>
      <c r="S43" s="24"/>
      <c r="T43" s="24"/>
      <c r="U43" s="24"/>
      <c r="V43" s="24"/>
      <c r="W43" s="24">
        <v>17925155</v>
      </c>
      <c r="X43" s="24">
        <v>10615446</v>
      </c>
      <c r="Y43" s="24">
        <v>7309709</v>
      </c>
      <c r="Z43" s="6">
        <v>68.86</v>
      </c>
      <c r="AA43" s="22">
        <v>59819834</v>
      </c>
    </row>
    <row r="44" spans="1:27" ht="13.5">
      <c r="A44" s="5" t="s">
        <v>48</v>
      </c>
      <c r="B44" s="3"/>
      <c r="C44" s="22">
        <v>24319921</v>
      </c>
      <c r="D44" s="22"/>
      <c r="E44" s="23">
        <v>19511738</v>
      </c>
      <c r="F44" s="24">
        <v>19511738</v>
      </c>
      <c r="G44" s="24">
        <v>335759</v>
      </c>
      <c r="H44" s="24">
        <v>437988</v>
      </c>
      <c r="I44" s="24">
        <v>586171</v>
      </c>
      <c r="J44" s="24">
        <v>1359918</v>
      </c>
      <c r="K44" s="24">
        <v>447489</v>
      </c>
      <c r="L44" s="24">
        <v>1542574</v>
      </c>
      <c r="M44" s="24">
        <v>362110</v>
      </c>
      <c r="N44" s="24">
        <v>2352173</v>
      </c>
      <c r="O44" s="24"/>
      <c r="P44" s="24"/>
      <c r="Q44" s="24"/>
      <c r="R44" s="24"/>
      <c r="S44" s="24"/>
      <c r="T44" s="24"/>
      <c r="U44" s="24"/>
      <c r="V44" s="24"/>
      <c r="W44" s="24">
        <v>3712091</v>
      </c>
      <c r="X44" s="24">
        <v>6272316</v>
      </c>
      <c r="Y44" s="24">
        <v>-2560225</v>
      </c>
      <c r="Z44" s="6">
        <v>-40.82</v>
      </c>
      <c r="AA44" s="22">
        <v>19511738</v>
      </c>
    </row>
    <row r="45" spans="1:27" ht="13.5">
      <c r="A45" s="5" t="s">
        <v>49</v>
      </c>
      <c r="B45" s="3"/>
      <c r="C45" s="25">
        <v>15825757</v>
      </c>
      <c r="D45" s="25"/>
      <c r="E45" s="26">
        <v>12253858</v>
      </c>
      <c r="F45" s="27">
        <v>12253858</v>
      </c>
      <c r="G45" s="27">
        <v>630359</v>
      </c>
      <c r="H45" s="27">
        <v>749179</v>
      </c>
      <c r="I45" s="27">
        <v>659606</v>
      </c>
      <c r="J45" s="27">
        <v>2039144</v>
      </c>
      <c r="K45" s="27">
        <v>672583</v>
      </c>
      <c r="L45" s="27">
        <v>1056812</v>
      </c>
      <c r="M45" s="27">
        <v>639329</v>
      </c>
      <c r="N45" s="27">
        <v>2368724</v>
      </c>
      <c r="O45" s="27"/>
      <c r="P45" s="27"/>
      <c r="Q45" s="27"/>
      <c r="R45" s="27"/>
      <c r="S45" s="27"/>
      <c r="T45" s="27"/>
      <c r="U45" s="27"/>
      <c r="V45" s="27"/>
      <c r="W45" s="27">
        <v>4407868</v>
      </c>
      <c r="X45" s="27">
        <v>2830440</v>
      </c>
      <c r="Y45" s="27">
        <v>1577428</v>
      </c>
      <c r="Z45" s="7">
        <v>55.73</v>
      </c>
      <c r="AA45" s="25">
        <v>12253858</v>
      </c>
    </row>
    <row r="46" spans="1:27" ht="13.5">
      <c r="A46" s="5" t="s">
        <v>50</v>
      </c>
      <c r="B46" s="3"/>
      <c r="C46" s="22">
        <v>8946997</v>
      </c>
      <c r="D46" s="22"/>
      <c r="E46" s="23">
        <v>5519084</v>
      </c>
      <c r="F46" s="24">
        <v>5519084</v>
      </c>
      <c r="G46" s="24">
        <v>115371</v>
      </c>
      <c r="H46" s="24">
        <v>151978</v>
      </c>
      <c r="I46" s="24">
        <v>120162</v>
      </c>
      <c r="J46" s="24">
        <v>387511</v>
      </c>
      <c r="K46" s="24">
        <v>138202</v>
      </c>
      <c r="L46" s="24">
        <v>267311</v>
      </c>
      <c r="M46" s="24">
        <v>146473</v>
      </c>
      <c r="N46" s="24">
        <v>551986</v>
      </c>
      <c r="O46" s="24"/>
      <c r="P46" s="24"/>
      <c r="Q46" s="24"/>
      <c r="R46" s="24"/>
      <c r="S46" s="24"/>
      <c r="T46" s="24"/>
      <c r="U46" s="24"/>
      <c r="V46" s="24"/>
      <c r="W46" s="24">
        <v>939497</v>
      </c>
      <c r="X46" s="24"/>
      <c r="Y46" s="24">
        <v>939497</v>
      </c>
      <c r="Z46" s="6">
        <v>0</v>
      </c>
      <c r="AA46" s="22">
        <v>5519084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92755290</v>
      </c>
      <c r="Y47" s="21">
        <v>-92755290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175653386</v>
      </c>
      <c r="D48" s="40">
        <f>+D28+D32+D38+D42+D47</f>
        <v>0</v>
      </c>
      <c r="E48" s="41">
        <f t="shared" si="9"/>
        <v>185237583</v>
      </c>
      <c r="F48" s="42">
        <f t="shared" si="9"/>
        <v>185237583</v>
      </c>
      <c r="G48" s="42">
        <f t="shared" si="9"/>
        <v>12355329</v>
      </c>
      <c r="H48" s="42">
        <f t="shared" si="9"/>
        <v>8192699</v>
      </c>
      <c r="I48" s="42">
        <f t="shared" si="9"/>
        <v>15487618</v>
      </c>
      <c r="J48" s="42">
        <f t="shared" si="9"/>
        <v>36035646</v>
      </c>
      <c r="K48" s="42">
        <f t="shared" si="9"/>
        <v>7487527</v>
      </c>
      <c r="L48" s="42">
        <f t="shared" si="9"/>
        <v>16533424</v>
      </c>
      <c r="M48" s="42">
        <f t="shared" si="9"/>
        <v>6871394</v>
      </c>
      <c r="N48" s="42">
        <f t="shared" si="9"/>
        <v>30892345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66927991</v>
      </c>
      <c r="X48" s="42">
        <f t="shared" si="9"/>
        <v>209725332</v>
      </c>
      <c r="Y48" s="42">
        <f t="shared" si="9"/>
        <v>-142797341</v>
      </c>
      <c r="Z48" s="43">
        <f>+IF(X48&lt;&gt;0,+(Y48/X48)*100,0)</f>
        <v>-68.08778874647341</v>
      </c>
      <c r="AA48" s="40">
        <f>+AA28+AA32+AA38+AA42+AA47</f>
        <v>185237583</v>
      </c>
    </row>
    <row r="49" spans="1:27" ht="13.5">
      <c r="A49" s="14" t="s">
        <v>58</v>
      </c>
      <c r="B49" s="15"/>
      <c r="C49" s="44">
        <f aca="true" t="shared" si="10" ref="C49:Y49">+C25-C48</f>
        <v>-27701873</v>
      </c>
      <c r="D49" s="44">
        <f>+D25-D48</f>
        <v>0</v>
      </c>
      <c r="E49" s="45">
        <f t="shared" si="10"/>
        <v>-19163234</v>
      </c>
      <c r="F49" s="46">
        <f t="shared" si="10"/>
        <v>-19163234</v>
      </c>
      <c r="G49" s="46">
        <f t="shared" si="10"/>
        <v>25331351</v>
      </c>
      <c r="H49" s="46">
        <f t="shared" si="10"/>
        <v>-1809946</v>
      </c>
      <c r="I49" s="46">
        <f t="shared" si="10"/>
        <v>-9369274</v>
      </c>
      <c r="J49" s="46">
        <f t="shared" si="10"/>
        <v>14152131</v>
      </c>
      <c r="K49" s="46">
        <f t="shared" si="10"/>
        <v>885417</v>
      </c>
      <c r="L49" s="46">
        <f t="shared" si="10"/>
        <v>-10146994</v>
      </c>
      <c r="M49" s="46">
        <f t="shared" si="10"/>
        <v>29546946</v>
      </c>
      <c r="N49" s="46">
        <f t="shared" si="10"/>
        <v>20285369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34437500</v>
      </c>
      <c r="X49" s="46">
        <f>IF(F25=F48,0,X25-X48)</f>
        <v>-126688156</v>
      </c>
      <c r="Y49" s="46">
        <f t="shared" si="10"/>
        <v>161125656</v>
      </c>
      <c r="Z49" s="47">
        <f>+IF(X49&lt;&gt;0,+(Y49/X49)*100,0)</f>
        <v>-127.18288835145725</v>
      </c>
      <c r="AA49" s="44">
        <f>+AA25-AA48</f>
        <v>-19163234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69769815</v>
      </c>
      <c r="D5" s="19">
        <f>SUM(D6:D8)</f>
        <v>0</v>
      </c>
      <c r="E5" s="20">
        <f t="shared" si="0"/>
        <v>72431603</v>
      </c>
      <c r="F5" s="21">
        <f t="shared" si="0"/>
        <v>72431603</v>
      </c>
      <c r="G5" s="21">
        <f t="shared" si="0"/>
        <v>44375369</v>
      </c>
      <c r="H5" s="21">
        <f t="shared" si="0"/>
        <v>4972534</v>
      </c>
      <c r="I5" s="21">
        <f t="shared" si="0"/>
        <v>2338791</v>
      </c>
      <c r="J5" s="21">
        <f t="shared" si="0"/>
        <v>51686694</v>
      </c>
      <c r="K5" s="21">
        <f t="shared" si="0"/>
        <v>2534081</v>
      </c>
      <c r="L5" s="21">
        <f t="shared" si="0"/>
        <v>2635355</v>
      </c>
      <c r="M5" s="21">
        <f t="shared" si="0"/>
        <v>7802270</v>
      </c>
      <c r="N5" s="21">
        <f t="shared" si="0"/>
        <v>12971706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64658400</v>
      </c>
      <c r="X5" s="21">
        <f t="shared" si="0"/>
        <v>31160604</v>
      </c>
      <c r="Y5" s="21">
        <f t="shared" si="0"/>
        <v>33497796</v>
      </c>
      <c r="Z5" s="4">
        <f>+IF(X5&lt;&gt;0,+(Y5/X5)*100,0)</f>
        <v>107.50047078676653</v>
      </c>
      <c r="AA5" s="19">
        <f>SUM(AA6:AA8)</f>
        <v>72431603</v>
      </c>
    </row>
    <row r="6" spans="1:27" ht="13.5">
      <c r="A6" s="5" t="s">
        <v>33</v>
      </c>
      <c r="B6" s="3"/>
      <c r="C6" s="22">
        <v>14643407</v>
      </c>
      <c r="D6" s="22"/>
      <c r="E6" s="23">
        <v>6360000</v>
      </c>
      <c r="F6" s="24">
        <v>6360000</v>
      </c>
      <c r="G6" s="24">
        <v>2358793</v>
      </c>
      <c r="H6" s="24"/>
      <c r="I6" s="24"/>
      <c r="J6" s="24">
        <v>2358793</v>
      </c>
      <c r="K6" s="24"/>
      <c r="L6" s="24"/>
      <c r="M6" s="24">
        <v>2028461</v>
      </c>
      <c r="N6" s="24">
        <v>2028461</v>
      </c>
      <c r="O6" s="24"/>
      <c r="P6" s="24"/>
      <c r="Q6" s="24"/>
      <c r="R6" s="24"/>
      <c r="S6" s="24"/>
      <c r="T6" s="24"/>
      <c r="U6" s="24"/>
      <c r="V6" s="24"/>
      <c r="W6" s="24">
        <v>4387254</v>
      </c>
      <c r="X6" s="24">
        <v>3335850</v>
      </c>
      <c r="Y6" s="24">
        <v>1051404</v>
      </c>
      <c r="Z6" s="6">
        <v>31.52</v>
      </c>
      <c r="AA6" s="22">
        <v>6360000</v>
      </c>
    </row>
    <row r="7" spans="1:27" ht="13.5">
      <c r="A7" s="5" t="s">
        <v>34</v>
      </c>
      <c r="B7" s="3"/>
      <c r="C7" s="25">
        <v>55126408</v>
      </c>
      <c r="D7" s="25"/>
      <c r="E7" s="26">
        <v>66071603</v>
      </c>
      <c r="F7" s="27">
        <v>66071603</v>
      </c>
      <c r="G7" s="27">
        <v>41984904</v>
      </c>
      <c r="H7" s="27">
        <v>4940862</v>
      </c>
      <c r="I7" s="27">
        <v>2307119</v>
      </c>
      <c r="J7" s="27">
        <v>49232885</v>
      </c>
      <c r="K7" s="27">
        <v>2502409</v>
      </c>
      <c r="L7" s="27">
        <v>2603683</v>
      </c>
      <c r="M7" s="27">
        <v>5742137</v>
      </c>
      <c r="N7" s="27">
        <v>10848229</v>
      </c>
      <c r="O7" s="27"/>
      <c r="P7" s="27"/>
      <c r="Q7" s="27"/>
      <c r="R7" s="27"/>
      <c r="S7" s="27"/>
      <c r="T7" s="27"/>
      <c r="U7" s="27"/>
      <c r="V7" s="27"/>
      <c r="W7" s="27">
        <v>60081114</v>
      </c>
      <c r="X7" s="27">
        <v>27824754</v>
      </c>
      <c r="Y7" s="27">
        <v>32256360</v>
      </c>
      <c r="Z7" s="7">
        <v>115.93</v>
      </c>
      <c r="AA7" s="25">
        <v>66071603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31672</v>
      </c>
      <c r="H8" s="24">
        <v>31672</v>
      </c>
      <c r="I8" s="24">
        <v>31672</v>
      </c>
      <c r="J8" s="24">
        <v>95016</v>
      </c>
      <c r="K8" s="24">
        <v>31672</v>
      </c>
      <c r="L8" s="24">
        <v>31672</v>
      </c>
      <c r="M8" s="24">
        <v>31672</v>
      </c>
      <c r="N8" s="24">
        <v>95016</v>
      </c>
      <c r="O8" s="24"/>
      <c r="P8" s="24"/>
      <c r="Q8" s="24"/>
      <c r="R8" s="24"/>
      <c r="S8" s="24"/>
      <c r="T8" s="24"/>
      <c r="U8" s="24"/>
      <c r="V8" s="24"/>
      <c r="W8" s="24">
        <v>190032</v>
      </c>
      <c r="X8" s="24"/>
      <c r="Y8" s="24">
        <v>190032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5568343</v>
      </c>
      <c r="D9" s="19">
        <f>SUM(D10:D14)</f>
        <v>0</v>
      </c>
      <c r="E9" s="20">
        <f t="shared" si="1"/>
        <v>23277996</v>
      </c>
      <c r="F9" s="21">
        <f t="shared" si="1"/>
        <v>23277996</v>
      </c>
      <c r="G9" s="21">
        <f t="shared" si="1"/>
        <v>1036644</v>
      </c>
      <c r="H9" s="21">
        <f t="shared" si="1"/>
        <v>24013</v>
      </c>
      <c r="I9" s="21">
        <f t="shared" si="1"/>
        <v>698120</v>
      </c>
      <c r="J9" s="21">
        <f t="shared" si="1"/>
        <v>1758777</v>
      </c>
      <c r="K9" s="21">
        <f t="shared" si="1"/>
        <v>579338</v>
      </c>
      <c r="L9" s="21">
        <f t="shared" si="1"/>
        <v>175024</v>
      </c>
      <c r="M9" s="21">
        <f t="shared" si="1"/>
        <v>2280673</v>
      </c>
      <c r="N9" s="21">
        <f t="shared" si="1"/>
        <v>3035035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4793812</v>
      </c>
      <c r="X9" s="21">
        <f t="shared" si="1"/>
        <v>1107726</v>
      </c>
      <c r="Y9" s="21">
        <f t="shared" si="1"/>
        <v>3686086</v>
      </c>
      <c r="Z9" s="4">
        <f>+IF(X9&lt;&gt;0,+(Y9/X9)*100,0)</f>
        <v>332.7615312812013</v>
      </c>
      <c r="AA9" s="19">
        <f>SUM(AA10:AA14)</f>
        <v>23277996</v>
      </c>
    </row>
    <row r="10" spans="1:27" ht="13.5">
      <c r="A10" s="5" t="s">
        <v>37</v>
      </c>
      <c r="B10" s="3"/>
      <c r="C10" s="22">
        <v>3546805</v>
      </c>
      <c r="D10" s="22"/>
      <c r="E10" s="23">
        <v>10746000</v>
      </c>
      <c r="F10" s="24">
        <v>10746000</v>
      </c>
      <c r="G10" s="24">
        <v>434723</v>
      </c>
      <c r="H10" s="24">
        <v>11325</v>
      </c>
      <c r="I10" s="24">
        <v>623134</v>
      </c>
      <c r="J10" s="24">
        <v>1069182</v>
      </c>
      <c r="K10" s="24">
        <v>548276</v>
      </c>
      <c r="L10" s="24">
        <v>148651</v>
      </c>
      <c r="M10" s="24">
        <v>1736719</v>
      </c>
      <c r="N10" s="24">
        <v>2433646</v>
      </c>
      <c r="O10" s="24"/>
      <c r="P10" s="24"/>
      <c r="Q10" s="24"/>
      <c r="R10" s="24"/>
      <c r="S10" s="24"/>
      <c r="T10" s="24"/>
      <c r="U10" s="24"/>
      <c r="V10" s="24"/>
      <c r="W10" s="24">
        <v>3502828</v>
      </c>
      <c r="X10" s="24">
        <v>259464</v>
      </c>
      <c r="Y10" s="24">
        <v>3243364</v>
      </c>
      <c r="Z10" s="6">
        <v>1250.02</v>
      </c>
      <c r="AA10" s="22">
        <v>10746000</v>
      </c>
    </row>
    <row r="11" spans="1:27" ht="13.5">
      <c r="A11" s="5" t="s">
        <v>38</v>
      </c>
      <c r="B11" s="3"/>
      <c r="C11" s="22">
        <v>1969042</v>
      </c>
      <c r="D11" s="22"/>
      <c r="E11" s="23">
        <v>12031996</v>
      </c>
      <c r="F11" s="24">
        <v>12031996</v>
      </c>
      <c r="G11" s="24">
        <v>407705</v>
      </c>
      <c r="H11" s="24">
        <v>12688</v>
      </c>
      <c r="I11" s="24">
        <v>74986</v>
      </c>
      <c r="J11" s="24">
        <v>495379</v>
      </c>
      <c r="K11" s="24">
        <v>31062</v>
      </c>
      <c r="L11" s="24">
        <v>26373</v>
      </c>
      <c r="M11" s="24">
        <v>377687</v>
      </c>
      <c r="N11" s="24">
        <v>435122</v>
      </c>
      <c r="O11" s="24"/>
      <c r="P11" s="24"/>
      <c r="Q11" s="24"/>
      <c r="R11" s="24"/>
      <c r="S11" s="24"/>
      <c r="T11" s="24"/>
      <c r="U11" s="24"/>
      <c r="V11" s="24"/>
      <c r="W11" s="24">
        <v>930501</v>
      </c>
      <c r="X11" s="24">
        <v>811194</v>
      </c>
      <c r="Y11" s="24">
        <v>119307</v>
      </c>
      <c r="Z11" s="6">
        <v>14.71</v>
      </c>
      <c r="AA11" s="22">
        <v>12031996</v>
      </c>
    </row>
    <row r="12" spans="1:27" ht="13.5">
      <c r="A12" s="5" t="s">
        <v>39</v>
      </c>
      <c r="B12" s="3"/>
      <c r="C12" s="22">
        <v>52496</v>
      </c>
      <c r="D12" s="22"/>
      <c r="E12" s="23">
        <v>500000</v>
      </c>
      <c r="F12" s="24">
        <v>500000</v>
      </c>
      <c r="G12" s="24">
        <v>194216</v>
      </c>
      <c r="H12" s="24"/>
      <c r="I12" s="24"/>
      <c r="J12" s="24">
        <v>194216</v>
      </c>
      <c r="K12" s="24"/>
      <c r="L12" s="24"/>
      <c r="M12" s="24">
        <v>166267</v>
      </c>
      <c r="N12" s="24">
        <v>166267</v>
      </c>
      <c r="O12" s="24"/>
      <c r="P12" s="24"/>
      <c r="Q12" s="24"/>
      <c r="R12" s="24"/>
      <c r="S12" s="24"/>
      <c r="T12" s="24"/>
      <c r="U12" s="24"/>
      <c r="V12" s="24"/>
      <c r="W12" s="24">
        <v>360483</v>
      </c>
      <c r="X12" s="24">
        <v>37068</v>
      </c>
      <c r="Y12" s="24">
        <v>323415</v>
      </c>
      <c r="Z12" s="6">
        <v>872.49</v>
      </c>
      <c r="AA12" s="22">
        <v>500000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57403591</v>
      </c>
      <c r="D15" s="19">
        <f>SUM(D16:D18)</f>
        <v>0</v>
      </c>
      <c r="E15" s="20">
        <f t="shared" si="2"/>
        <v>65771955</v>
      </c>
      <c r="F15" s="21">
        <f t="shared" si="2"/>
        <v>65771955</v>
      </c>
      <c r="G15" s="21">
        <f t="shared" si="2"/>
        <v>2755206</v>
      </c>
      <c r="H15" s="21">
        <f t="shared" si="2"/>
        <v>3116191</v>
      </c>
      <c r="I15" s="21">
        <f t="shared" si="2"/>
        <v>1369438</v>
      </c>
      <c r="J15" s="21">
        <f t="shared" si="2"/>
        <v>7240835</v>
      </c>
      <c r="K15" s="21">
        <f t="shared" si="2"/>
        <v>969542</v>
      </c>
      <c r="L15" s="21">
        <f t="shared" si="2"/>
        <v>2471393</v>
      </c>
      <c r="M15" s="21">
        <f t="shared" si="2"/>
        <v>2493682</v>
      </c>
      <c r="N15" s="21">
        <f t="shared" si="2"/>
        <v>5934617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13175452</v>
      </c>
      <c r="X15" s="21">
        <f t="shared" si="2"/>
        <v>40621362</v>
      </c>
      <c r="Y15" s="21">
        <f t="shared" si="2"/>
        <v>-27445910</v>
      </c>
      <c r="Z15" s="4">
        <f>+IF(X15&lt;&gt;0,+(Y15/X15)*100,0)</f>
        <v>-67.56521359377365</v>
      </c>
      <c r="AA15" s="19">
        <f>SUM(AA16:AA18)</f>
        <v>65771955</v>
      </c>
    </row>
    <row r="16" spans="1:27" ht="13.5">
      <c r="A16" s="5" t="s">
        <v>43</v>
      </c>
      <c r="B16" s="3"/>
      <c r="C16" s="22">
        <v>4319270</v>
      </c>
      <c r="D16" s="22"/>
      <c r="E16" s="23">
        <v>14565000</v>
      </c>
      <c r="F16" s="24">
        <v>14565000</v>
      </c>
      <c r="G16" s="24">
        <v>1222916</v>
      </c>
      <c r="H16" s="24">
        <v>255423</v>
      </c>
      <c r="I16" s="24">
        <v>-91494</v>
      </c>
      <c r="J16" s="24">
        <v>1386845</v>
      </c>
      <c r="K16" s="24">
        <v>850038</v>
      </c>
      <c r="L16" s="24">
        <v>542349</v>
      </c>
      <c r="M16" s="24">
        <v>1401764</v>
      </c>
      <c r="N16" s="24">
        <v>2794151</v>
      </c>
      <c r="O16" s="24"/>
      <c r="P16" s="24"/>
      <c r="Q16" s="24"/>
      <c r="R16" s="24"/>
      <c r="S16" s="24"/>
      <c r="T16" s="24"/>
      <c r="U16" s="24"/>
      <c r="V16" s="24"/>
      <c r="W16" s="24">
        <v>4180996</v>
      </c>
      <c r="X16" s="24">
        <v>8885604</v>
      </c>
      <c r="Y16" s="24">
        <v>-4704608</v>
      </c>
      <c r="Z16" s="6">
        <v>-52.95</v>
      </c>
      <c r="AA16" s="22">
        <v>14565000</v>
      </c>
    </row>
    <row r="17" spans="1:27" ht="13.5">
      <c r="A17" s="5" t="s">
        <v>44</v>
      </c>
      <c r="B17" s="3"/>
      <c r="C17" s="22">
        <v>53084321</v>
      </c>
      <c r="D17" s="22"/>
      <c r="E17" s="23">
        <v>50900117</v>
      </c>
      <c r="F17" s="24">
        <v>50900117</v>
      </c>
      <c r="G17" s="24">
        <v>1416284</v>
      </c>
      <c r="H17" s="24">
        <v>2860768</v>
      </c>
      <c r="I17" s="24">
        <v>1455932</v>
      </c>
      <c r="J17" s="24">
        <v>5732984</v>
      </c>
      <c r="K17" s="24">
        <v>119504</v>
      </c>
      <c r="L17" s="24">
        <v>1929044</v>
      </c>
      <c r="M17" s="24">
        <v>992158</v>
      </c>
      <c r="N17" s="24">
        <v>3040706</v>
      </c>
      <c r="O17" s="24"/>
      <c r="P17" s="24"/>
      <c r="Q17" s="24"/>
      <c r="R17" s="24"/>
      <c r="S17" s="24"/>
      <c r="T17" s="24"/>
      <c r="U17" s="24"/>
      <c r="V17" s="24"/>
      <c r="W17" s="24">
        <v>8773690</v>
      </c>
      <c r="X17" s="24">
        <v>31703988</v>
      </c>
      <c r="Y17" s="24">
        <v>-22930298</v>
      </c>
      <c r="Z17" s="6">
        <v>-72.33</v>
      </c>
      <c r="AA17" s="22">
        <v>50900117</v>
      </c>
    </row>
    <row r="18" spans="1:27" ht="13.5">
      <c r="A18" s="5" t="s">
        <v>45</v>
      </c>
      <c r="B18" s="3"/>
      <c r="C18" s="22"/>
      <c r="D18" s="22"/>
      <c r="E18" s="23">
        <v>306838</v>
      </c>
      <c r="F18" s="24">
        <v>306838</v>
      </c>
      <c r="G18" s="24">
        <v>116006</v>
      </c>
      <c r="H18" s="24"/>
      <c r="I18" s="24">
        <v>5000</v>
      </c>
      <c r="J18" s="24">
        <v>121006</v>
      </c>
      <c r="K18" s="24"/>
      <c r="L18" s="24"/>
      <c r="M18" s="24">
        <v>99760</v>
      </c>
      <c r="N18" s="24">
        <v>99760</v>
      </c>
      <c r="O18" s="24"/>
      <c r="P18" s="24"/>
      <c r="Q18" s="24"/>
      <c r="R18" s="24"/>
      <c r="S18" s="24"/>
      <c r="T18" s="24"/>
      <c r="U18" s="24"/>
      <c r="V18" s="24"/>
      <c r="W18" s="24">
        <v>220766</v>
      </c>
      <c r="X18" s="24">
        <v>31770</v>
      </c>
      <c r="Y18" s="24">
        <v>188996</v>
      </c>
      <c r="Z18" s="6">
        <v>594.89</v>
      </c>
      <c r="AA18" s="22">
        <v>306838</v>
      </c>
    </row>
    <row r="19" spans="1:27" ht="13.5">
      <c r="A19" s="2" t="s">
        <v>46</v>
      </c>
      <c r="B19" s="8"/>
      <c r="C19" s="19">
        <f aca="true" t="shared" si="3" ref="C19:Y19">SUM(C20:C23)</f>
        <v>302205092</v>
      </c>
      <c r="D19" s="19">
        <f>SUM(D20:D23)</f>
        <v>0</v>
      </c>
      <c r="E19" s="20">
        <f t="shared" si="3"/>
        <v>315771342</v>
      </c>
      <c r="F19" s="21">
        <f t="shared" si="3"/>
        <v>315771342</v>
      </c>
      <c r="G19" s="21">
        <f t="shared" si="3"/>
        <v>58814247</v>
      </c>
      <c r="H19" s="21">
        <f t="shared" si="3"/>
        <v>12892933</v>
      </c>
      <c r="I19" s="21">
        <f t="shared" si="3"/>
        <v>20244163</v>
      </c>
      <c r="J19" s="21">
        <f t="shared" si="3"/>
        <v>91951343</v>
      </c>
      <c r="K19" s="21">
        <f t="shared" si="3"/>
        <v>17249253</v>
      </c>
      <c r="L19" s="21">
        <f t="shared" si="3"/>
        <v>17620584</v>
      </c>
      <c r="M19" s="21">
        <f t="shared" si="3"/>
        <v>77131584</v>
      </c>
      <c r="N19" s="21">
        <f t="shared" si="3"/>
        <v>112001421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203952764</v>
      </c>
      <c r="X19" s="21">
        <f t="shared" si="3"/>
        <v>132785694</v>
      </c>
      <c r="Y19" s="21">
        <f t="shared" si="3"/>
        <v>71167070</v>
      </c>
      <c r="Z19" s="4">
        <f>+IF(X19&lt;&gt;0,+(Y19/X19)*100,0)</f>
        <v>53.595434761217575</v>
      </c>
      <c r="AA19" s="19">
        <f>SUM(AA20:AA23)</f>
        <v>315771342</v>
      </c>
    </row>
    <row r="20" spans="1:27" ht="13.5">
      <c r="A20" s="5" t="s">
        <v>47</v>
      </c>
      <c r="B20" s="3"/>
      <c r="C20" s="22">
        <v>143293012</v>
      </c>
      <c r="D20" s="22"/>
      <c r="E20" s="23">
        <v>149870171</v>
      </c>
      <c r="F20" s="24">
        <v>149870171</v>
      </c>
      <c r="G20" s="24">
        <v>28258926</v>
      </c>
      <c r="H20" s="24">
        <v>8716803</v>
      </c>
      <c r="I20" s="24">
        <v>18395063</v>
      </c>
      <c r="J20" s="24">
        <v>55370792</v>
      </c>
      <c r="K20" s="24">
        <v>8402374</v>
      </c>
      <c r="L20" s="24">
        <v>13930226</v>
      </c>
      <c r="M20" s="24">
        <v>31797966</v>
      </c>
      <c r="N20" s="24">
        <v>54130566</v>
      </c>
      <c r="O20" s="24"/>
      <c r="P20" s="24"/>
      <c r="Q20" s="24"/>
      <c r="R20" s="24"/>
      <c r="S20" s="24"/>
      <c r="T20" s="24"/>
      <c r="U20" s="24"/>
      <c r="V20" s="24"/>
      <c r="W20" s="24">
        <v>109501358</v>
      </c>
      <c r="X20" s="24">
        <v>74016930</v>
      </c>
      <c r="Y20" s="24">
        <v>35484428</v>
      </c>
      <c r="Z20" s="6">
        <v>47.94</v>
      </c>
      <c r="AA20" s="22">
        <v>149870171</v>
      </c>
    </row>
    <row r="21" spans="1:27" ht="13.5">
      <c r="A21" s="5" t="s">
        <v>48</v>
      </c>
      <c r="B21" s="3"/>
      <c r="C21" s="22">
        <v>86829897</v>
      </c>
      <c r="D21" s="22"/>
      <c r="E21" s="23">
        <v>70274925</v>
      </c>
      <c r="F21" s="24">
        <v>70274925</v>
      </c>
      <c r="G21" s="24">
        <v>15074111</v>
      </c>
      <c r="H21" s="24">
        <v>2182295</v>
      </c>
      <c r="I21" s="24">
        <v>215798</v>
      </c>
      <c r="J21" s="24">
        <v>17472204</v>
      </c>
      <c r="K21" s="24">
        <v>4936870</v>
      </c>
      <c r="L21" s="24">
        <v>1948692</v>
      </c>
      <c r="M21" s="24">
        <v>16461637</v>
      </c>
      <c r="N21" s="24">
        <v>23347199</v>
      </c>
      <c r="O21" s="24"/>
      <c r="P21" s="24"/>
      <c r="Q21" s="24"/>
      <c r="R21" s="24"/>
      <c r="S21" s="24"/>
      <c r="T21" s="24"/>
      <c r="U21" s="24"/>
      <c r="V21" s="24"/>
      <c r="W21" s="24">
        <v>40819403</v>
      </c>
      <c r="X21" s="24">
        <v>28888386</v>
      </c>
      <c r="Y21" s="24">
        <v>11931017</v>
      </c>
      <c r="Z21" s="6">
        <v>41.3</v>
      </c>
      <c r="AA21" s="22">
        <v>70274925</v>
      </c>
    </row>
    <row r="22" spans="1:27" ht="13.5">
      <c r="A22" s="5" t="s">
        <v>49</v>
      </c>
      <c r="B22" s="3"/>
      <c r="C22" s="25">
        <v>37707595</v>
      </c>
      <c r="D22" s="25"/>
      <c r="E22" s="26">
        <v>67781658</v>
      </c>
      <c r="F22" s="27">
        <v>67781658</v>
      </c>
      <c r="G22" s="27">
        <v>7040010</v>
      </c>
      <c r="H22" s="27">
        <v>1297064</v>
      </c>
      <c r="I22" s="27">
        <v>938550</v>
      </c>
      <c r="J22" s="27">
        <v>9275624</v>
      </c>
      <c r="K22" s="27">
        <v>3218797</v>
      </c>
      <c r="L22" s="27">
        <v>1046312</v>
      </c>
      <c r="M22" s="27">
        <v>21527173</v>
      </c>
      <c r="N22" s="27">
        <v>25792282</v>
      </c>
      <c r="O22" s="27"/>
      <c r="P22" s="27"/>
      <c r="Q22" s="27"/>
      <c r="R22" s="27"/>
      <c r="S22" s="27"/>
      <c r="T22" s="27"/>
      <c r="U22" s="27"/>
      <c r="V22" s="27"/>
      <c r="W22" s="27">
        <v>35067906</v>
      </c>
      <c r="X22" s="27">
        <v>11836152</v>
      </c>
      <c r="Y22" s="27">
        <v>23231754</v>
      </c>
      <c r="Z22" s="7">
        <v>196.28</v>
      </c>
      <c r="AA22" s="25">
        <v>67781658</v>
      </c>
    </row>
    <row r="23" spans="1:27" ht="13.5">
      <c r="A23" s="5" t="s">
        <v>50</v>
      </c>
      <c r="B23" s="3"/>
      <c r="C23" s="22">
        <v>34374588</v>
      </c>
      <c r="D23" s="22"/>
      <c r="E23" s="23">
        <v>27844588</v>
      </c>
      <c r="F23" s="24">
        <v>27844588</v>
      </c>
      <c r="G23" s="24">
        <v>8441200</v>
      </c>
      <c r="H23" s="24">
        <v>696771</v>
      </c>
      <c r="I23" s="24">
        <v>694752</v>
      </c>
      <c r="J23" s="24">
        <v>9832723</v>
      </c>
      <c r="K23" s="24">
        <v>691212</v>
      </c>
      <c r="L23" s="24">
        <v>695354</v>
      </c>
      <c r="M23" s="24">
        <v>7344808</v>
      </c>
      <c r="N23" s="24">
        <v>8731374</v>
      </c>
      <c r="O23" s="24"/>
      <c r="P23" s="24"/>
      <c r="Q23" s="24"/>
      <c r="R23" s="24"/>
      <c r="S23" s="24"/>
      <c r="T23" s="24"/>
      <c r="U23" s="24"/>
      <c r="V23" s="24"/>
      <c r="W23" s="24">
        <v>18564097</v>
      </c>
      <c r="X23" s="24">
        <v>18044226</v>
      </c>
      <c r="Y23" s="24">
        <v>519871</v>
      </c>
      <c r="Z23" s="6">
        <v>2.88</v>
      </c>
      <c r="AA23" s="22">
        <v>27844588</v>
      </c>
    </row>
    <row r="24" spans="1:27" ht="13.5">
      <c r="A24" s="2" t="s">
        <v>51</v>
      </c>
      <c r="B24" s="8" t="s">
        <v>52</v>
      </c>
      <c r="C24" s="19"/>
      <c r="D24" s="19"/>
      <c r="E24" s="20">
        <v>68400</v>
      </c>
      <c r="F24" s="21">
        <v>68400</v>
      </c>
      <c r="G24" s="21">
        <v>8572</v>
      </c>
      <c r="H24" s="21"/>
      <c r="I24" s="21"/>
      <c r="J24" s="21">
        <v>8572</v>
      </c>
      <c r="K24" s="21">
        <v>19253</v>
      </c>
      <c r="L24" s="21"/>
      <c r="M24" s="21"/>
      <c r="N24" s="21">
        <v>19253</v>
      </c>
      <c r="O24" s="21"/>
      <c r="P24" s="21"/>
      <c r="Q24" s="21"/>
      <c r="R24" s="21"/>
      <c r="S24" s="21"/>
      <c r="T24" s="21"/>
      <c r="U24" s="21"/>
      <c r="V24" s="21"/>
      <c r="W24" s="21">
        <v>27825</v>
      </c>
      <c r="X24" s="21">
        <v>31770</v>
      </c>
      <c r="Y24" s="21">
        <v>-3945</v>
      </c>
      <c r="Z24" s="4">
        <v>-12.42</v>
      </c>
      <c r="AA24" s="19">
        <v>68400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434946841</v>
      </c>
      <c r="D25" s="40">
        <f>+D5+D9+D15+D19+D24</f>
        <v>0</v>
      </c>
      <c r="E25" s="41">
        <f t="shared" si="4"/>
        <v>477321296</v>
      </c>
      <c r="F25" s="42">
        <f t="shared" si="4"/>
        <v>477321296</v>
      </c>
      <c r="G25" s="42">
        <f t="shared" si="4"/>
        <v>106990038</v>
      </c>
      <c r="H25" s="42">
        <f t="shared" si="4"/>
        <v>21005671</v>
      </c>
      <c r="I25" s="42">
        <f t="shared" si="4"/>
        <v>24650512</v>
      </c>
      <c r="J25" s="42">
        <f t="shared" si="4"/>
        <v>152646221</v>
      </c>
      <c r="K25" s="42">
        <f t="shared" si="4"/>
        <v>21351467</v>
      </c>
      <c r="L25" s="42">
        <f t="shared" si="4"/>
        <v>22902356</v>
      </c>
      <c r="M25" s="42">
        <f t="shared" si="4"/>
        <v>89708209</v>
      </c>
      <c r="N25" s="42">
        <f t="shared" si="4"/>
        <v>133962032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286608253</v>
      </c>
      <c r="X25" s="42">
        <f t="shared" si="4"/>
        <v>205707156</v>
      </c>
      <c r="Y25" s="42">
        <f t="shared" si="4"/>
        <v>80901097</v>
      </c>
      <c r="Z25" s="43">
        <f>+IF(X25&lt;&gt;0,+(Y25/X25)*100,0)</f>
        <v>39.32828520559586</v>
      </c>
      <c r="AA25" s="40">
        <f>+AA5+AA9+AA15+AA19+AA24</f>
        <v>477321296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58459559</v>
      </c>
      <c r="D28" s="19">
        <f>SUM(D29:D31)</f>
        <v>0</v>
      </c>
      <c r="E28" s="20">
        <f t="shared" si="5"/>
        <v>164781291</v>
      </c>
      <c r="F28" s="21">
        <f t="shared" si="5"/>
        <v>164781291</v>
      </c>
      <c r="G28" s="21">
        <f t="shared" si="5"/>
        <v>-177937</v>
      </c>
      <c r="H28" s="21">
        <f t="shared" si="5"/>
        <v>12009380</v>
      </c>
      <c r="I28" s="21">
        <f t="shared" si="5"/>
        <v>8482673</v>
      </c>
      <c r="J28" s="21">
        <f t="shared" si="5"/>
        <v>20314116</v>
      </c>
      <c r="K28" s="21">
        <f t="shared" si="5"/>
        <v>12116819</v>
      </c>
      <c r="L28" s="21">
        <f t="shared" si="5"/>
        <v>10207885</v>
      </c>
      <c r="M28" s="21">
        <f t="shared" si="5"/>
        <v>6721436</v>
      </c>
      <c r="N28" s="21">
        <f t="shared" si="5"/>
        <v>29046140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49360256</v>
      </c>
      <c r="X28" s="21">
        <f t="shared" si="5"/>
        <v>72687708</v>
      </c>
      <c r="Y28" s="21">
        <f t="shared" si="5"/>
        <v>-23327452</v>
      </c>
      <c r="Z28" s="4">
        <f>+IF(X28&lt;&gt;0,+(Y28/X28)*100,0)</f>
        <v>-32.09270541313533</v>
      </c>
      <c r="AA28" s="19">
        <f>SUM(AA29:AA31)</f>
        <v>164781291</v>
      </c>
    </row>
    <row r="29" spans="1:27" ht="13.5">
      <c r="A29" s="5" t="s">
        <v>33</v>
      </c>
      <c r="B29" s="3"/>
      <c r="C29" s="22">
        <v>20477805</v>
      </c>
      <c r="D29" s="22"/>
      <c r="E29" s="23">
        <v>14175704</v>
      </c>
      <c r="F29" s="24">
        <v>14175704</v>
      </c>
      <c r="G29" s="24">
        <v>103377</v>
      </c>
      <c r="H29" s="24">
        <v>3737872</v>
      </c>
      <c r="I29" s="24">
        <v>268887</v>
      </c>
      <c r="J29" s="24">
        <v>4110136</v>
      </c>
      <c r="K29" s="24">
        <v>1896794</v>
      </c>
      <c r="L29" s="24">
        <v>983488</v>
      </c>
      <c r="M29" s="24">
        <v>-450674</v>
      </c>
      <c r="N29" s="24">
        <v>2429608</v>
      </c>
      <c r="O29" s="24"/>
      <c r="P29" s="24"/>
      <c r="Q29" s="24"/>
      <c r="R29" s="24"/>
      <c r="S29" s="24"/>
      <c r="T29" s="24"/>
      <c r="U29" s="24"/>
      <c r="V29" s="24"/>
      <c r="W29" s="24">
        <v>6539744</v>
      </c>
      <c r="X29" s="24">
        <v>6107628</v>
      </c>
      <c r="Y29" s="24">
        <v>432116</v>
      </c>
      <c r="Z29" s="6">
        <v>7.08</v>
      </c>
      <c r="AA29" s="22">
        <v>14175704</v>
      </c>
    </row>
    <row r="30" spans="1:27" ht="13.5">
      <c r="A30" s="5" t="s">
        <v>34</v>
      </c>
      <c r="B30" s="3"/>
      <c r="C30" s="25">
        <v>37981754</v>
      </c>
      <c r="D30" s="25"/>
      <c r="E30" s="26">
        <v>150605587</v>
      </c>
      <c r="F30" s="27">
        <v>150605587</v>
      </c>
      <c r="G30" s="27">
        <v>-281314</v>
      </c>
      <c r="H30" s="27">
        <v>8270460</v>
      </c>
      <c r="I30" s="27">
        <v>8210886</v>
      </c>
      <c r="J30" s="27">
        <v>16200032</v>
      </c>
      <c r="K30" s="27">
        <v>10212232</v>
      </c>
      <c r="L30" s="27">
        <v>9224397</v>
      </c>
      <c r="M30" s="27">
        <v>7172110</v>
      </c>
      <c r="N30" s="27">
        <v>26608739</v>
      </c>
      <c r="O30" s="27"/>
      <c r="P30" s="27"/>
      <c r="Q30" s="27"/>
      <c r="R30" s="27"/>
      <c r="S30" s="27"/>
      <c r="T30" s="27"/>
      <c r="U30" s="27"/>
      <c r="V30" s="27"/>
      <c r="W30" s="27">
        <v>42808771</v>
      </c>
      <c r="X30" s="27">
        <v>66580080</v>
      </c>
      <c r="Y30" s="27">
        <v>-23771309</v>
      </c>
      <c r="Z30" s="7">
        <v>-35.7</v>
      </c>
      <c r="AA30" s="25">
        <v>150605587</v>
      </c>
    </row>
    <row r="31" spans="1:27" ht="13.5">
      <c r="A31" s="5" t="s">
        <v>35</v>
      </c>
      <c r="B31" s="3"/>
      <c r="C31" s="22"/>
      <c r="D31" s="22"/>
      <c r="E31" s="23"/>
      <c r="F31" s="24"/>
      <c r="G31" s="24"/>
      <c r="H31" s="24">
        <v>1048</v>
      </c>
      <c r="I31" s="24">
        <v>2900</v>
      </c>
      <c r="J31" s="24">
        <v>3948</v>
      </c>
      <c r="K31" s="24">
        <v>7793</v>
      </c>
      <c r="L31" s="24"/>
      <c r="M31" s="24"/>
      <c r="N31" s="24">
        <v>7793</v>
      </c>
      <c r="O31" s="24"/>
      <c r="P31" s="24"/>
      <c r="Q31" s="24"/>
      <c r="R31" s="24"/>
      <c r="S31" s="24"/>
      <c r="T31" s="24"/>
      <c r="U31" s="24"/>
      <c r="V31" s="24"/>
      <c r="W31" s="24">
        <v>11741</v>
      </c>
      <c r="X31" s="24"/>
      <c r="Y31" s="24">
        <v>11741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31163721</v>
      </c>
      <c r="D32" s="19">
        <f>SUM(D33:D37)</f>
        <v>0</v>
      </c>
      <c r="E32" s="20">
        <f t="shared" si="6"/>
        <v>21930581</v>
      </c>
      <c r="F32" s="21">
        <f t="shared" si="6"/>
        <v>21930581</v>
      </c>
      <c r="G32" s="21">
        <f t="shared" si="6"/>
        <v>8925</v>
      </c>
      <c r="H32" s="21">
        <f t="shared" si="6"/>
        <v>1271002</v>
      </c>
      <c r="I32" s="21">
        <f t="shared" si="6"/>
        <v>51783</v>
      </c>
      <c r="J32" s="21">
        <f t="shared" si="6"/>
        <v>1331710</v>
      </c>
      <c r="K32" s="21">
        <f t="shared" si="6"/>
        <v>2734547</v>
      </c>
      <c r="L32" s="21">
        <f t="shared" si="6"/>
        <v>1298172</v>
      </c>
      <c r="M32" s="21">
        <f t="shared" si="6"/>
        <v>1556959</v>
      </c>
      <c r="N32" s="21">
        <f t="shared" si="6"/>
        <v>5589678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6921388</v>
      </c>
      <c r="X32" s="21">
        <f t="shared" si="6"/>
        <v>11153298</v>
      </c>
      <c r="Y32" s="21">
        <f t="shared" si="6"/>
        <v>-4231910</v>
      </c>
      <c r="Z32" s="4">
        <f>+IF(X32&lt;&gt;0,+(Y32/X32)*100,0)</f>
        <v>-37.943126777389075</v>
      </c>
      <c r="AA32" s="19">
        <f>SUM(AA33:AA37)</f>
        <v>21930581</v>
      </c>
    </row>
    <row r="33" spans="1:27" ht="13.5">
      <c r="A33" s="5" t="s">
        <v>37</v>
      </c>
      <c r="B33" s="3"/>
      <c r="C33" s="22">
        <v>18099720</v>
      </c>
      <c r="D33" s="22"/>
      <c r="E33" s="23">
        <v>10136833</v>
      </c>
      <c r="F33" s="24">
        <v>10136833</v>
      </c>
      <c r="G33" s="24"/>
      <c r="H33" s="24">
        <v>600841</v>
      </c>
      <c r="I33" s="24">
        <v>45217</v>
      </c>
      <c r="J33" s="24">
        <v>646058</v>
      </c>
      <c r="K33" s="24">
        <v>1327268</v>
      </c>
      <c r="L33" s="24">
        <v>619889</v>
      </c>
      <c r="M33" s="24">
        <v>592377</v>
      </c>
      <c r="N33" s="24">
        <v>2539534</v>
      </c>
      <c r="O33" s="24"/>
      <c r="P33" s="24"/>
      <c r="Q33" s="24"/>
      <c r="R33" s="24"/>
      <c r="S33" s="24"/>
      <c r="T33" s="24"/>
      <c r="U33" s="24"/>
      <c r="V33" s="24"/>
      <c r="W33" s="24">
        <v>3185592</v>
      </c>
      <c r="X33" s="24">
        <v>5340942</v>
      </c>
      <c r="Y33" s="24">
        <v>-2155350</v>
      </c>
      <c r="Z33" s="6">
        <v>-40.36</v>
      </c>
      <c r="AA33" s="22">
        <v>10136833</v>
      </c>
    </row>
    <row r="34" spans="1:27" ht="13.5">
      <c r="A34" s="5" t="s">
        <v>38</v>
      </c>
      <c r="B34" s="3"/>
      <c r="C34" s="22">
        <v>10938620</v>
      </c>
      <c r="D34" s="22"/>
      <c r="E34" s="23">
        <v>8546738</v>
      </c>
      <c r="F34" s="24">
        <v>8546738</v>
      </c>
      <c r="G34" s="24">
        <v>8925</v>
      </c>
      <c r="H34" s="24">
        <v>523790</v>
      </c>
      <c r="I34" s="24">
        <v>6566</v>
      </c>
      <c r="J34" s="24">
        <v>539281</v>
      </c>
      <c r="K34" s="24">
        <v>1031411</v>
      </c>
      <c r="L34" s="24">
        <v>478641</v>
      </c>
      <c r="M34" s="24">
        <v>764274</v>
      </c>
      <c r="N34" s="24">
        <v>2274326</v>
      </c>
      <c r="O34" s="24"/>
      <c r="P34" s="24"/>
      <c r="Q34" s="24"/>
      <c r="R34" s="24"/>
      <c r="S34" s="24"/>
      <c r="T34" s="24"/>
      <c r="U34" s="24"/>
      <c r="V34" s="24"/>
      <c r="W34" s="24">
        <v>2813607</v>
      </c>
      <c r="X34" s="24">
        <v>4620702</v>
      </c>
      <c r="Y34" s="24">
        <v>-1807095</v>
      </c>
      <c r="Z34" s="6">
        <v>-39.11</v>
      </c>
      <c r="AA34" s="22">
        <v>8546738</v>
      </c>
    </row>
    <row r="35" spans="1:27" ht="13.5">
      <c r="A35" s="5" t="s">
        <v>39</v>
      </c>
      <c r="B35" s="3"/>
      <c r="C35" s="22">
        <v>2125381</v>
      </c>
      <c r="D35" s="22"/>
      <c r="E35" s="23">
        <v>3247010</v>
      </c>
      <c r="F35" s="24">
        <v>3247010</v>
      </c>
      <c r="G35" s="24"/>
      <c r="H35" s="24">
        <v>146371</v>
      </c>
      <c r="I35" s="24"/>
      <c r="J35" s="24">
        <v>146371</v>
      </c>
      <c r="K35" s="24">
        <v>375868</v>
      </c>
      <c r="L35" s="24">
        <v>199642</v>
      </c>
      <c r="M35" s="24">
        <v>200308</v>
      </c>
      <c r="N35" s="24">
        <v>775818</v>
      </c>
      <c r="O35" s="24"/>
      <c r="P35" s="24"/>
      <c r="Q35" s="24"/>
      <c r="R35" s="24"/>
      <c r="S35" s="24"/>
      <c r="T35" s="24"/>
      <c r="U35" s="24"/>
      <c r="V35" s="24"/>
      <c r="W35" s="24">
        <v>922189</v>
      </c>
      <c r="X35" s="24">
        <v>1191654</v>
      </c>
      <c r="Y35" s="24">
        <v>-269465</v>
      </c>
      <c r="Z35" s="6">
        <v>-22.61</v>
      </c>
      <c r="AA35" s="22">
        <v>3247010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102118707</v>
      </c>
      <c r="D38" s="19">
        <f>SUM(D39:D41)</f>
        <v>0</v>
      </c>
      <c r="E38" s="20">
        <f t="shared" si="7"/>
        <v>40260689</v>
      </c>
      <c r="F38" s="21">
        <f t="shared" si="7"/>
        <v>40260689</v>
      </c>
      <c r="G38" s="21">
        <f t="shared" si="7"/>
        <v>94546</v>
      </c>
      <c r="H38" s="21">
        <f t="shared" si="7"/>
        <v>2507462</v>
      </c>
      <c r="I38" s="21">
        <f t="shared" si="7"/>
        <v>606986</v>
      </c>
      <c r="J38" s="21">
        <f t="shared" si="7"/>
        <v>3208994</v>
      </c>
      <c r="K38" s="21">
        <f t="shared" si="7"/>
        <v>4034703</v>
      </c>
      <c r="L38" s="21">
        <f t="shared" si="7"/>
        <v>2029718</v>
      </c>
      <c r="M38" s="21">
        <f t="shared" si="7"/>
        <v>2829164</v>
      </c>
      <c r="N38" s="21">
        <f t="shared" si="7"/>
        <v>8893585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12102579</v>
      </c>
      <c r="X38" s="21">
        <f t="shared" si="7"/>
        <v>20117292</v>
      </c>
      <c r="Y38" s="21">
        <f t="shared" si="7"/>
        <v>-8014713</v>
      </c>
      <c r="Z38" s="4">
        <f>+IF(X38&lt;&gt;0,+(Y38/X38)*100,0)</f>
        <v>-39.839919806303946</v>
      </c>
      <c r="AA38" s="19">
        <f>SUM(AA39:AA41)</f>
        <v>40260689</v>
      </c>
    </row>
    <row r="39" spans="1:27" ht="13.5">
      <c r="A39" s="5" t="s">
        <v>43</v>
      </c>
      <c r="B39" s="3"/>
      <c r="C39" s="22">
        <v>41279156</v>
      </c>
      <c r="D39" s="22"/>
      <c r="E39" s="23">
        <v>19272386</v>
      </c>
      <c r="F39" s="24">
        <v>19272386</v>
      </c>
      <c r="G39" s="24">
        <v>66551</v>
      </c>
      <c r="H39" s="24">
        <v>1202884</v>
      </c>
      <c r="I39" s="24">
        <v>551066</v>
      </c>
      <c r="J39" s="24">
        <v>1820501</v>
      </c>
      <c r="K39" s="24">
        <v>2316075</v>
      </c>
      <c r="L39" s="24">
        <v>1224667</v>
      </c>
      <c r="M39" s="24">
        <v>1850395</v>
      </c>
      <c r="N39" s="24">
        <v>5391137</v>
      </c>
      <c r="O39" s="24"/>
      <c r="P39" s="24"/>
      <c r="Q39" s="24"/>
      <c r="R39" s="24"/>
      <c r="S39" s="24"/>
      <c r="T39" s="24"/>
      <c r="U39" s="24"/>
      <c r="V39" s="24"/>
      <c r="W39" s="24">
        <v>7211638</v>
      </c>
      <c r="X39" s="24">
        <v>9291564</v>
      </c>
      <c r="Y39" s="24">
        <v>-2079926</v>
      </c>
      <c r="Z39" s="6">
        <v>-22.39</v>
      </c>
      <c r="AA39" s="22">
        <v>19272386</v>
      </c>
    </row>
    <row r="40" spans="1:27" ht="13.5">
      <c r="A40" s="5" t="s">
        <v>44</v>
      </c>
      <c r="B40" s="3"/>
      <c r="C40" s="22">
        <v>60839551</v>
      </c>
      <c r="D40" s="22"/>
      <c r="E40" s="23">
        <v>20796323</v>
      </c>
      <c r="F40" s="24">
        <v>20796323</v>
      </c>
      <c r="G40" s="24">
        <v>27995</v>
      </c>
      <c r="H40" s="24">
        <v>1293765</v>
      </c>
      <c r="I40" s="24">
        <v>54982</v>
      </c>
      <c r="J40" s="24">
        <v>1376742</v>
      </c>
      <c r="K40" s="24">
        <v>1695372</v>
      </c>
      <c r="L40" s="24">
        <v>790540</v>
      </c>
      <c r="M40" s="24">
        <v>959657</v>
      </c>
      <c r="N40" s="24">
        <v>3445569</v>
      </c>
      <c r="O40" s="24"/>
      <c r="P40" s="24"/>
      <c r="Q40" s="24"/>
      <c r="R40" s="24"/>
      <c r="S40" s="24"/>
      <c r="T40" s="24"/>
      <c r="U40" s="24"/>
      <c r="V40" s="24"/>
      <c r="W40" s="24">
        <v>4822311</v>
      </c>
      <c r="X40" s="24">
        <v>10600812</v>
      </c>
      <c r="Y40" s="24">
        <v>-5778501</v>
      </c>
      <c r="Z40" s="6">
        <v>-54.51</v>
      </c>
      <c r="AA40" s="22">
        <v>20796323</v>
      </c>
    </row>
    <row r="41" spans="1:27" ht="13.5">
      <c r="A41" s="5" t="s">
        <v>45</v>
      </c>
      <c r="B41" s="3"/>
      <c r="C41" s="22"/>
      <c r="D41" s="22"/>
      <c r="E41" s="23">
        <v>191980</v>
      </c>
      <c r="F41" s="24">
        <v>191980</v>
      </c>
      <c r="G41" s="24"/>
      <c r="H41" s="24">
        <v>10813</v>
      </c>
      <c r="I41" s="24">
        <v>938</v>
      </c>
      <c r="J41" s="24">
        <v>11751</v>
      </c>
      <c r="K41" s="24">
        <v>23256</v>
      </c>
      <c r="L41" s="24">
        <v>14511</v>
      </c>
      <c r="M41" s="24">
        <v>19112</v>
      </c>
      <c r="N41" s="24">
        <v>56879</v>
      </c>
      <c r="O41" s="24"/>
      <c r="P41" s="24"/>
      <c r="Q41" s="24"/>
      <c r="R41" s="24"/>
      <c r="S41" s="24"/>
      <c r="T41" s="24"/>
      <c r="U41" s="24"/>
      <c r="V41" s="24"/>
      <c r="W41" s="24">
        <v>68630</v>
      </c>
      <c r="X41" s="24">
        <v>224916</v>
      </c>
      <c r="Y41" s="24">
        <v>-156286</v>
      </c>
      <c r="Z41" s="6">
        <v>-69.49</v>
      </c>
      <c r="AA41" s="22">
        <v>191980</v>
      </c>
    </row>
    <row r="42" spans="1:27" ht="13.5">
      <c r="A42" s="2" t="s">
        <v>46</v>
      </c>
      <c r="B42" s="8"/>
      <c r="C42" s="19">
        <f aca="true" t="shared" si="8" ref="C42:Y42">SUM(C43:C46)</f>
        <v>189507838</v>
      </c>
      <c r="D42" s="19">
        <f>SUM(D43:D46)</f>
        <v>0</v>
      </c>
      <c r="E42" s="20">
        <f t="shared" si="8"/>
        <v>154428818</v>
      </c>
      <c r="F42" s="21">
        <f t="shared" si="8"/>
        <v>154428818</v>
      </c>
      <c r="G42" s="21">
        <f t="shared" si="8"/>
        <v>268531</v>
      </c>
      <c r="H42" s="21">
        <f t="shared" si="8"/>
        <v>12329324</v>
      </c>
      <c r="I42" s="21">
        <f t="shared" si="8"/>
        <v>11078269</v>
      </c>
      <c r="J42" s="21">
        <f t="shared" si="8"/>
        <v>23676124</v>
      </c>
      <c r="K42" s="21">
        <f t="shared" si="8"/>
        <v>22287319</v>
      </c>
      <c r="L42" s="21">
        <f t="shared" si="8"/>
        <v>1951741</v>
      </c>
      <c r="M42" s="21">
        <f t="shared" si="8"/>
        <v>22797135</v>
      </c>
      <c r="N42" s="21">
        <f t="shared" si="8"/>
        <v>47036195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70712319</v>
      </c>
      <c r="X42" s="21">
        <f t="shared" si="8"/>
        <v>70205664</v>
      </c>
      <c r="Y42" s="21">
        <f t="shared" si="8"/>
        <v>506655</v>
      </c>
      <c r="Z42" s="4">
        <f>+IF(X42&lt;&gt;0,+(Y42/X42)*100,0)</f>
        <v>0.7216725419761004</v>
      </c>
      <c r="AA42" s="19">
        <f>SUM(AA43:AA46)</f>
        <v>154428818</v>
      </c>
    </row>
    <row r="43" spans="1:27" ht="13.5">
      <c r="A43" s="5" t="s">
        <v>47</v>
      </c>
      <c r="B43" s="3"/>
      <c r="C43" s="22">
        <v>122588689</v>
      </c>
      <c r="D43" s="22"/>
      <c r="E43" s="23">
        <v>94870278</v>
      </c>
      <c r="F43" s="24">
        <v>94870278</v>
      </c>
      <c r="G43" s="24">
        <v>17341</v>
      </c>
      <c r="H43" s="24">
        <v>10827686</v>
      </c>
      <c r="I43" s="24">
        <v>10850298</v>
      </c>
      <c r="J43" s="24">
        <v>21695325</v>
      </c>
      <c r="K43" s="24">
        <v>11989059</v>
      </c>
      <c r="L43" s="24">
        <v>781367</v>
      </c>
      <c r="M43" s="24">
        <v>13136073</v>
      </c>
      <c r="N43" s="24">
        <v>25906499</v>
      </c>
      <c r="O43" s="24"/>
      <c r="P43" s="24"/>
      <c r="Q43" s="24"/>
      <c r="R43" s="24"/>
      <c r="S43" s="24"/>
      <c r="T43" s="24"/>
      <c r="U43" s="24"/>
      <c r="V43" s="24"/>
      <c r="W43" s="24">
        <v>47601824</v>
      </c>
      <c r="X43" s="24">
        <v>44415516</v>
      </c>
      <c r="Y43" s="24">
        <v>3186308</v>
      </c>
      <c r="Z43" s="6">
        <v>7.17</v>
      </c>
      <c r="AA43" s="22">
        <v>94870278</v>
      </c>
    </row>
    <row r="44" spans="1:27" ht="13.5">
      <c r="A44" s="5" t="s">
        <v>48</v>
      </c>
      <c r="B44" s="3"/>
      <c r="C44" s="22">
        <v>42353781</v>
      </c>
      <c r="D44" s="22"/>
      <c r="E44" s="23">
        <v>29759948</v>
      </c>
      <c r="F44" s="24">
        <v>29759948</v>
      </c>
      <c r="G44" s="24">
        <v>15373</v>
      </c>
      <c r="H44" s="24">
        <v>64078</v>
      </c>
      <c r="I44" s="24">
        <v>30855</v>
      </c>
      <c r="J44" s="24">
        <v>110306</v>
      </c>
      <c r="K44" s="24">
        <v>7966988</v>
      </c>
      <c r="L44" s="24">
        <v>50028</v>
      </c>
      <c r="M44" s="24">
        <v>2873272</v>
      </c>
      <c r="N44" s="24">
        <v>10890288</v>
      </c>
      <c r="O44" s="24"/>
      <c r="P44" s="24"/>
      <c r="Q44" s="24"/>
      <c r="R44" s="24"/>
      <c r="S44" s="24"/>
      <c r="T44" s="24"/>
      <c r="U44" s="24"/>
      <c r="V44" s="24"/>
      <c r="W44" s="24">
        <v>11000594</v>
      </c>
      <c r="X44" s="24">
        <v>15153678</v>
      </c>
      <c r="Y44" s="24">
        <v>-4153084</v>
      </c>
      <c r="Z44" s="6">
        <v>-27.41</v>
      </c>
      <c r="AA44" s="22">
        <v>29759948</v>
      </c>
    </row>
    <row r="45" spans="1:27" ht="13.5">
      <c r="A45" s="5" t="s">
        <v>49</v>
      </c>
      <c r="B45" s="3"/>
      <c r="C45" s="25">
        <v>8881584</v>
      </c>
      <c r="D45" s="25"/>
      <c r="E45" s="26">
        <v>15971170</v>
      </c>
      <c r="F45" s="27">
        <v>15971170</v>
      </c>
      <c r="G45" s="27">
        <v>660</v>
      </c>
      <c r="H45" s="27">
        <v>619552</v>
      </c>
      <c r="I45" s="27">
        <v>1009</v>
      </c>
      <c r="J45" s="27">
        <v>621221</v>
      </c>
      <c r="K45" s="27">
        <v>600474</v>
      </c>
      <c r="L45" s="27">
        <v>221861</v>
      </c>
      <c r="M45" s="27">
        <v>5525069</v>
      </c>
      <c r="N45" s="27">
        <v>6347404</v>
      </c>
      <c r="O45" s="27"/>
      <c r="P45" s="27"/>
      <c r="Q45" s="27"/>
      <c r="R45" s="27"/>
      <c r="S45" s="27"/>
      <c r="T45" s="27"/>
      <c r="U45" s="27"/>
      <c r="V45" s="27"/>
      <c r="W45" s="27">
        <v>6968625</v>
      </c>
      <c r="X45" s="27">
        <v>3326274</v>
      </c>
      <c r="Y45" s="27">
        <v>3642351</v>
      </c>
      <c r="Z45" s="7">
        <v>109.5</v>
      </c>
      <c r="AA45" s="25">
        <v>15971170</v>
      </c>
    </row>
    <row r="46" spans="1:27" ht="13.5">
      <c r="A46" s="5" t="s">
        <v>50</v>
      </c>
      <c r="B46" s="3"/>
      <c r="C46" s="22">
        <v>15683784</v>
      </c>
      <c r="D46" s="22"/>
      <c r="E46" s="23">
        <v>13827422</v>
      </c>
      <c r="F46" s="24">
        <v>13827422</v>
      </c>
      <c r="G46" s="24">
        <v>235157</v>
      </c>
      <c r="H46" s="24">
        <v>818008</v>
      </c>
      <c r="I46" s="24">
        <v>196107</v>
      </c>
      <c r="J46" s="24">
        <v>1249272</v>
      </c>
      <c r="K46" s="24">
        <v>1730798</v>
      </c>
      <c r="L46" s="24">
        <v>898485</v>
      </c>
      <c r="M46" s="24">
        <v>1262721</v>
      </c>
      <c r="N46" s="24">
        <v>3892004</v>
      </c>
      <c r="O46" s="24"/>
      <c r="P46" s="24"/>
      <c r="Q46" s="24"/>
      <c r="R46" s="24"/>
      <c r="S46" s="24"/>
      <c r="T46" s="24"/>
      <c r="U46" s="24"/>
      <c r="V46" s="24"/>
      <c r="W46" s="24">
        <v>5141276</v>
      </c>
      <c r="X46" s="24">
        <v>7310196</v>
      </c>
      <c r="Y46" s="24">
        <v>-2168920</v>
      </c>
      <c r="Z46" s="6">
        <v>-29.67</v>
      </c>
      <c r="AA46" s="22">
        <v>13827422</v>
      </c>
    </row>
    <row r="47" spans="1:27" ht="13.5">
      <c r="A47" s="2" t="s">
        <v>51</v>
      </c>
      <c r="B47" s="8" t="s">
        <v>52</v>
      </c>
      <c r="C47" s="19"/>
      <c r="D47" s="19"/>
      <c r="E47" s="20">
        <v>45000</v>
      </c>
      <c r="F47" s="21">
        <v>45000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26478</v>
      </c>
      <c r="Y47" s="21">
        <v>-26478</v>
      </c>
      <c r="Z47" s="4">
        <v>-100</v>
      </c>
      <c r="AA47" s="19">
        <v>45000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381249825</v>
      </c>
      <c r="D48" s="40">
        <f>+D28+D32+D38+D42+D47</f>
        <v>0</v>
      </c>
      <c r="E48" s="41">
        <f t="shared" si="9"/>
        <v>381446379</v>
      </c>
      <c r="F48" s="42">
        <f t="shared" si="9"/>
        <v>381446379</v>
      </c>
      <c r="G48" s="42">
        <f t="shared" si="9"/>
        <v>194065</v>
      </c>
      <c r="H48" s="42">
        <f t="shared" si="9"/>
        <v>28117168</v>
      </c>
      <c r="I48" s="42">
        <f t="shared" si="9"/>
        <v>20219711</v>
      </c>
      <c r="J48" s="42">
        <f t="shared" si="9"/>
        <v>48530944</v>
      </c>
      <c r="K48" s="42">
        <f t="shared" si="9"/>
        <v>41173388</v>
      </c>
      <c r="L48" s="42">
        <f t="shared" si="9"/>
        <v>15487516</v>
      </c>
      <c r="M48" s="42">
        <f t="shared" si="9"/>
        <v>33904694</v>
      </c>
      <c r="N48" s="42">
        <f t="shared" si="9"/>
        <v>90565598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139096542</v>
      </c>
      <c r="X48" s="42">
        <f t="shared" si="9"/>
        <v>174190440</v>
      </c>
      <c r="Y48" s="42">
        <f t="shared" si="9"/>
        <v>-35093898</v>
      </c>
      <c r="Z48" s="43">
        <f>+IF(X48&lt;&gt;0,+(Y48/X48)*100,0)</f>
        <v>-20.146856509461713</v>
      </c>
      <c r="AA48" s="40">
        <f>+AA28+AA32+AA38+AA42+AA47</f>
        <v>381446379</v>
      </c>
    </row>
    <row r="49" spans="1:27" ht="13.5">
      <c r="A49" s="14" t="s">
        <v>58</v>
      </c>
      <c r="B49" s="15"/>
      <c r="C49" s="44">
        <f aca="true" t="shared" si="10" ref="C49:Y49">+C25-C48</f>
        <v>53697016</v>
      </c>
      <c r="D49" s="44">
        <f>+D25-D48</f>
        <v>0</v>
      </c>
      <c r="E49" s="45">
        <f t="shared" si="10"/>
        <v>95874917</v>
      </c>
      <c r="F49" s="46">
        <f t="shared" si="10"/>
        <v>95874917</v>
      </c>
      <c r="G49" s="46">
        <f t="shared" si="10"/>
        <v>106795973</v>
      </c>
      <c r="H49" s="46">
        <f t="shared" si="10"/>
        <v>-7111497</v>
      </c>
      <c r="I49" s="46">
        <f t="shared" si="10"/>
        <v>4430801</v>
      </c>
      <c r="J49" s="46">
        <f t="shared" si="10"/>
        <v>104115277</v>
      </c>
      <c r="K49" s="46">
        <f t="shared" si="10"/>
        <v>-19821921</v>
      </c>
      <c r="L49" s="46">
        <f t="shared" si="10"/>
        <v>7414840</v>
      </c>
      <c r="M49" s="46">
        <f t="shared" si="10"/>
        <v>55803515</v>
      </c>
      <c r="N49" s="46">
        <f t="shared" si="10"/>
        <v>43396434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147511711</v>
      </c>
      <c r="X49" s="46">
        <f>IF(F25=F48,0,X25-X48)</f>
        <v>31516716</v>
      </c>
      <c r="Y49" s="46">
        <f t="shared" si="10"/>
        <v>115994995</v>
      </c>
      <c r="Z49" s="47">
        <f>+IF(X49&lt;&gt;0,+(Y49/X49)*100,0)</f>
        <v>368.0427713344246</v>
      </c>
      <c r="AA49" s="44">
        <f>+AA25-AA48</f>
        <v>95874917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49460135</v>
      </c>
      <c r="D5" s="19">
        <f>SUM(D6:D8)</f>
        <v>0</v>
      </c>
      <c r="E5" s="20">
        <f t="shared" si="0"/>
        <v>52793085</v>
      </c>
      <c r="F5" s="21">
        <f t="shared" si="0"/>
        <v>52793085</v>
      </c>
      <c r="G5" s="21">
        <f t="shared" si="0"/>
        <v>3804335</v>
      </c>
      <c r="H5" s="21">
        <f t="shared" si="0"/>
        <v>6620016</v>
      </c>
      <c r="I5" s="21">
        <f t="shared" si="0"/>
        <v>794797</v>
      </c>
      <c r="J5" s="21">
        <f t="shared" si="0"/>
        <v>11219148</v>
      </c>
      <c r="K5" s="21">
        <f t="shared" si="0"/>
        <v>4153260</v>
      </c>
      <c r="L5" s="21">
        <f t="shared" si="0"/>
        <v>4305899</v>
      </c>
      <c r="M5" s="21">
        <f t="shared" si="0"/>
        <v>22676901</v>
      </c>
      <c r="N5" s="21">
        <f t="shared" si="0"/>
        <v>31136060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42355208</v>
      </c>
      <c r="X5" s="21">
        <f t="shared" si="0"/>
        <v>26396544</v>
      </c>
      <c r="Y5" s="21">
        <f t="shared" si="0"/>
        <v>15958664</v>
      </c>
      <c r="Z5" s="4">
        <f>+IF(X5&lt;&gt;0,+(Y5/X5)*100,0)</f>
        <v>60.457399271662226</v>
      </c>
      <c r="AA5" s="19">
        <f>SUM(AA6:AA8)</f>
        <v>52793085</v>
      </c>
    </row>
    <row r="6" spans="1:27" ht="13.5">
      <c r="A6" s="5" t="s">
        <v>33</v>
      </c>
      <c r="B6" s="3"/>
      <c r="C6" s="22">
        <v>3160000</v>
      </c>
      <c r="D6" s="22"/>
      <c r="E6" s="23">
        <v>3350000</v>
      </c>
      <c r="F6" s="24">
        <v>3350000</v>
      </c>
      <c r="G6" s="24">
        <v>266683</v>
      </c>
      <c r="H6" s="24">
        <v>261961</v>
      </c>
      <c r="I6" s="24">
        <v>271848</v>
      </c>
      <c r="J6" s="24">
        <v>800492</v>
      </c>
      <c r="K6" s="24">
        <v>259922</v>
      </c>
      <c r="L6" s="24">
        <v>259734</v>
      </c>
      <c r="M6" s="24">
        <v>1346767</v>
      </c>
      <c r="N6" s="24">
        <v>1866423</v>
      </c>
      <c r="O6" s="24"/>
      <c r="P6" s="24"/>
      <c r="Q6" s="24"/>
      <c r="R6" s="24"/>
      <c r="S6" s="24"/>
      <c r="T6" s="24"/>
      <c r="U6" s="24"/>
      <c r="V6" s="24"/>
      <c r="W6" s="24">
        <v>2666915</v>
      </c>
      <c r="X6" s="24">
        <v>1675002</v>
      </c>
      <c r="Y6" s="24">
        <v>991913</v>
      </c>
      <c r="Z6" s="6">
        <v>59.22</v>
      </c>
      <c r="AA6" s="22">
        <v>3350000</v>
      </c>
    </row>
    <row r="7" spans="1:27" ht="13.5">
      <c r="A7" s="5" t="s">
        <v>34</v>
      </c>
      <c r="B7" s="3"/>
      <c r="C7" s="25">
        <v>46199421</v>
      </c>
      <c r="D7" s="25"/>
      <c r="E7" s="26">
        <v>49372085</v>
      </c>
      <c r="F7" s="27">
        <v>49372085</v>
      </c>
      <c r="G7" s="27">
        <v>3537652</v>
      </c>
      <c r="H7" s="27">
        <v>6358055</v>
      </c>
      <c r="I7" s="27">
        <v>522949</v>
      </c>
      <c r="J7" s="27">
        <v>10418656</v>
      </c>
      <c r="K7" s="27">
        <v>3884124</v>
      </c>
      <c r="L7" s="27">
        <v>4036951</v>
      </c>
      <c r="M7" s="27">
        <v>21320920</v>
      </c>
      <c r="N7" s="27">
        <v>29241995</v>
      </c>
      <c r="O7" s="27"/>
      <c r="P7" s="27"/>
      <c r="Q7" s="27"/>
      <c r="R7" s="27"/>
      <c r="S7" s="27"/>
      <c r="T7" s="27"/>
      <c r="U7" s="27"/>
      <c r="V7" s="27"/>
      <c r="W7" s="27">
        <v>39660651</v>
      </c>
      <c r="X7" s="27">
        <v>24721542</v>
      </c>
      <c r="Y7" s="27">
        <v>14939109</v>
      </c>
      <c r="Z7" s="7">
        <v>60.43</v>
      </c>
      <c r="AA7" s="25">
        <v>49372085</v>
      </c>
    </row>
    <row r="8" spans="1:27" ht="13.5">
      <c r="A8" s="5" t="s">
        <v>35</v>
      </c>
      <c r="B8" s="3"/>
      <c r="C8" s="22">
        <v>100714</v>
      </c>
      <c r="D8" s="22"/>
      <c r="E8" s="23">
        <v>71000</v>
      </c>
      <c r="F8" s="24">
        <v>71000</v>
      </c>
      <c r="G8" s="24"/>
      <c r="H8" s="24"/>
      <c r="I8" s="24"/>
      <c r="J8" s="24"/>
      <c r="K8" s="24">
        <v>9214</v>
      </c>
      <c r="L8" s="24">
        <v>9214</v>
      </c>
      <c r="M8" s="24">
        <v>9214</v>
      </c>
      <c r="N8" s="24">
        <v>27642</v>
      </c>
      <c r="O8" s="24"/>
      <c r="P8" s="24"/>
      <c r="Q8" s="24"/>
      <c r="R8" s="24"/>
      <c r="S8" s="24"/>
      <c r="T8" s="24"/>
      <c r="U8" s="24"/>
      <c r="V8" s="24"/>
      <c r="W8" s="24">
        <v>27642</v>
      </c>
      <c r="X8" s="24"/>
      <c r="Y8" s="24">
        <v>27642</v>
      </c>
      <c r="Z8" s="6">
        <v>0</v>
      </c>
      <c r="AA8" s="22">
        <v>71000</v>
      </c>
    </row>
    <row r="9" spans="1:27" ht="13.5">
      <c r="A9" s="2" t="s">
        <v>36</v>
      </c>
      <c r="B9" s="3"/>
      <c r="C9" s="19">
        <f aca="true" t="shared" si="1" ref="C9:Y9">SUM(C10:C14)</f>
        <v>2632845</v>
      </c>
      <c r="D9" s="19">
        <f>SUM(D10:D14)</f>
        <v>0</v>
      </c>
      <c r="E9" s="20">
        <f t="shared" si="1"/>
        <v>389000</v>
      </c>
      <c r="F9" s="21">
        <f t="shared" si="1"/>
        <v>389000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389000</v>
      </c>
      <c r="Y9" s="21">
        <f t="shared" si="1"/>
        <v>-389000</v>
      </c>
      <c r="Z9" s="4">
        <f>+IF(X9&lt;&gt;0,+(Y9/X9)*100,0)</f>
        <v>-100</v>
      </c>
      <c r="AA9" s="19">
        <f>SUM(AA10:AA14)</f>
        <v>389000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350000</v>
      </c>
      <c r="D12" s="22"/>
      <c r="E12" s="23">
        <v>389000</v>
      </c>
      <c r="F12" s="24">
        <v>389000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389000</v>
      </c>
      <c r="Y12" s="24">
        <v>-389000</v>
      </c>
      <c r="Z12" s="6">
        <v>-100</v>
      </c>
      <c r="AA12" s="22">
        <v>389000</v>
      </c>
    </row>
    <row r="13" spans="1:27" ht="13.5">
      <c r="A13" s="5" t="s">
        <v>40</v>
      </c>
      <c r="B13" s="3"/>
      <c r="C13" s="22">
        <v>2282845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4326838</v>
      </c>
      <c r="D15" s="19">
        <f>SUM(D16:D18)</f>
        <v>0</v>
      </c>
      <c r="E15" s="20">
        <f t="shared" si="2"/>
        <v>4009000</v>
      </c>
      <c r="F15" s="21">
        <f t="shared" si="2"/>
        <v>4009000</v>
      </c>
      <c r="G15" s="21">
        <f t="shared" si="2"/>
        <v>0</v>
      </c>
      <c r="H15" s="21">
        <f t="shared" si="2"/>
        <v>2356000</v>
      </c>
      <c r="I15" s="21">
        <f t="shared" si="2"/>
        <v>0</v>
      </c>
      <c r="J15" s="21">
        <f t="shared" si="2"/>
        <v>2356000</v>
      </c>
      <c r="K15" s="21">
        <f t="shared" si="2"/>
        <v>-2739</v>
      </c>
      <c r="L15" s="21">
        <f t="shared" si="2"/>
        <v>450000</v>
      </c>
      <c r="M15" s="21">
        <f t="shared" si="2"/>
        <v>0</v>
      </c>
      <c r="N15" s="21">
        <f t="shared" si="2"/>
        <v>447261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2803261</v>
      </c>
      <c r="X15" s="21">
        <f t="shared" si="2"/>
        <v>2004498</v>
      </c>
      <c r="Y15" s="21">
        <f t="shared" si="2"/>
        <v>798763</v>
      </c>
      <c r="Z15" s="4">
        <f>+IF(X15&lt;&gt;0,+(Y15/X15)*100,0)</f>
        <v>39.8485306545579</v>
      </c>
      <c r="AA15" s="19">
        <f>SUM(AA16:AA18)</f>
        <v>4009000</v>
      </c>
    </row>
    <row r="16" spans="1:27" ht="13.5">
      <c r="A16" s="5" t="s">
        <v>43</v>
      </c>
      <c r="B16" s="3"/>
      <c r="C16" s="22">
        <v>4326838</v>
      </c>
      <c r="D16" s="22"/>
      <c r="E16" s="23">
        <v>4009000</v>
      </c>
      <c r="F16" s="24">
        <v>4009000</v>
      </c>
      <c r="G16" s="24"/>
      <c r="H16" s="24">
        <v>2356000</v>
      </c>
      <c r="I16" s="24"/>
      <c r="J16" s="24">
        <v>2356000</v>
      </c>
      <c r="K16" s="24">
        <v>-2739</v>
      </c>
      <c r="L16" s="24">
        <v>450000</v>
      </c>
      <c r="M16" s="24"/>
      <c r="N16" s="24">
        <v>447261</v>
      </c>
      <c r="O16" s="24"/>
      <c r="P16" s="24"/>
      <c r="Q16" s="24"/>
      <c r="R16" s="24"/>
      <c r="S16" s="24"/>
      <c r="T16" s="24"/>
      <c r="U16" s="24"/>
      <c r="V16" s="24"/>
      <c r="W16" s="24">
        <v>2803261</v>
      </c>
      <c r="X16" s="24">
        <v>2004498</v>
      </c>
      <c r="Y16" s="24">
        <v>798763</v>
      </c>
      <c r="Z16" s="6">
        <v>39.85</v>
      </c>
      <c r="AA16" s="22">
        <v>4009000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56419818</v>
      </c>
      <c r="D25" s="40">
        <f>+D5+D9+D15+D19+D24</f>
        <v>0</v>
      </c>
      <c r="E25" s="41">
        <f t="shared" si="4"/>
        <v>57191085</v>
      </c>
      <c r="F25" s="42">
        <f t="shared" si="4"/>
        <v>57191085</v>
      </c>
      <c r="G25" s="42">
        <f t="shared" si="4"/>
        <v>3804335</v>
      </c>
      <c r="H25" s="42">
        <f t="shared" si="4"/>
        <v>8976016</v>
      </c>
      <c r="I25" s="42">
        <f t="shared" si="4"/>
        <v>794797</v>
      </c>
      <c r="J25" s="42">
        <f t="shared" si="4"/>
        <v>13575148</v>
      </c>
      <c r="K25" s="42">
        <f t="shared" si="4"/>
        <v>4150521</v>
      </c>
      <c r="L25" s="42">
        <f t="shared" si="4"/>
        <v>4755899</v>
      </c>
      <c r="M25" s="42">
        <f t="shared" si="4"/>
        <v>22676901</v>
      </c>
      <c r="N25" s="42">
        <f t="shared" si="4"/>
        <v>31583321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45158469</v>
      </c>
      <c r="X25" s="42">
        <f t="shared" si="4"/>
        <v>28790042</v>
      </c>
      <c r="Y25" s="42">
        <f t="shared" si="4"/>
        <v>16368427</v>
      </c>
      <c r="Z25" s="43">
        <f>+IF(X25&lt;&gt;0,+(Y25/X25)*100,0)</f>
        <v>56.85447419632107</v>
      </c>
      <c r="AA25" s="40">
        <f>+AA5+AA9+AA15+AA19+AA24</f>
        <v>57191085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42165996</v>
      </c>
      <c r="D28" s="19">
        <f>SUM(D29:D31)</f>
        <v>0</v>
      </c>
      <c r="E28" s="20">
        <f t="shared" si="5"/>
        <v>38102906</v>
      </c>
      <c r="F28" s="21">
        <f t="shared" si="5"/>
        <v>38102906</v>
      </c>
      <c r="G28" s="21">
        <f t="shared" si="5"/>
        <v>2509314</v>
      </c>
      <c r="H28" s="21">
        <f t="shared" si="5"/>
        <v>3221356</v>
      </c>
      <c r="I28" s="21">
        <f t="shared" si="5"/>
        <v>3136873</v>
      </c>
      <c r="J28" s="21">
        <f t="shared" si="5"/>
        <v>8867543</v>
      </c>
      <c r="K28" s="21">
        <f t="shared" si="5"/>
        <v>2954132</v>
      </c>
      <c r="L28" s="21">
        <f t="shared" si="5"/>
        <v>2182677</v>
      </c>
      <c r="M28" s="21">
        <f t="shared" si="5"/>
        <v>10797257</v>
      </c>
      <c r="N28" s="21">
        <f t="shared" si="5"/>
        <v>15934066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24801609</v>
      </c>
      <c r="X28" s="21">
        <f t="shared" si="5"/>
        <v>17437852</v>
      </c>
      <c r="Y28" s="21">
        <f t="shared" si="5"/>
        <v>7363757</v>
      </c>
      <c r="Z28" s="4">
        <f>+IF(X28&lt;&gt;0,+(Y28/X28)*100,0)</f>
        <v>42.2285783822457</v>
      </c>
      <c r="AA28" s="19">
        <f>SUM(AA29:AA31)</f>
        <v>38102906</v>
      </c>
    </row>
    <row r="29" spans="1:27" ht="13.5">
      <c r="A29" s="5" t="s">
        <v>33</v>
      </c>
      <c r="B29" s="3"/>
      <c r="C29" s="22">
        <v>9597794</v>
      </c>
      <c r="D29" s="22"/>
      <c r="E29" s="23">
        <v>11253614</v>
      </c>
      <c r="F29" s="24">
        <v>11253614</v>
      </c>
      <c r="G29" s="24">
        <v>795627</v>
      </c>
      <c r="H29" s="24">
        <v>860071</v>
      </c>
      <c r="I29" s="24">
        <v>927996</v>
      </c>
      <c r="J29" s="24">
        <v>2583694</v>
      </c>
      <c r="K29" s="24">
        <v>932684</v>
      </c>
      <c r="L29" s="24">
        <v>758892</v>
      </c>
      <c r="M29" s="24">
        <v>3968186</v>
      </c>
      <c r="N29" s="24">
        <v>5659762</v>
      </c>
      <c r="O29" s="24"/>
      <c r="P29" s="24"/>
      <c r="Q29" s="24"/>
      <c r="R29" s="24"/>
      <c r="S29" s="24"/>
      <c r="T29" s="24"/>
      <c r="U29" s="24"/>
      <c r="V29" s="24"/>
      <c r="W29" s="24">
        <v>8243456</v>
      </c>
      <c r="X29" s="24">
        <v>5626806</v>
      </c>
      <c r="Y29" s="24">
        <v>2616650</v>
      </c>
      <c r="Z29" s="6">
        <v>46.5</v>
      </c>
      <c r="AA29" s="22">
        <v>11253614</v>
      </c>
    </row>
    <row r="30" spans="1:27" ht="13.5">
      <c r="A30" s="5" t="s">
        <v>34</v>
      </c>
      <c r="B30" s="3"/>
      <c r="C30" s="25">
        <v>17788122</v>
      </c>
      <c r="D30" s="25"/>
      <c r="E30" s="26">
        <v>12857113</v>
      </c>
      <c r="F30" s="27">
        <v>12857113</v>
      </c>
      <c r="G30" s="27">
        <v>890517</v>
      </c>
      <c r="H30" s="27">
        <v>730931</v>
      </c>
      <c r="I30" s="27">
        <v>918946</v>
      </c>
      <c r="J30" s="27">
        <v>2540394</v>
      </c>
      <c r="K30" s="27">
        <v>812331</v>
      </c>
      <c r="L30" s="27">
        <v>294892</v>
      </c>
      <c r="M30" s="27">
        <v>3167499</v>
      </c>
      <c r="N30" s="27">
        <v>4274722</v>
      </c>
      <c r="O30" s="27"/>
      <c r="P30" s="27"/>
      <c r="Q30" s="27"/>
      <c r="R30" s="27"/>
      <c r="S30" s="27"/>
      <c r="T30" s="27"/>
      <c r="U30" s="27"/>
      <c r="V30" s="27"/>
      <c r="W30" s="27">
        <v>6815116</v>
      </c>
      <c r="X30" s="27">
        <v>9200568</v>
      </c>
      <c r="Y30" s="27">
        <v>-2385452</v>
      </c>
      <c r="Z30" s="7">
        <v>-25.93</v>
      </c>
      <c r="AA30" s="25">
        <v>12857113</v>
      </c>
    </row>
    <row r="31" spans="1:27" ht="13.5">
      <c r="A31" s="5" t="s">
        <v>35</v>
      </c>
      <c r="B31" s="3"/>
      <c r="C31" s="22">
        <v>14780080</v>
      </c>
      <c r="D31" s="22"/>
      <c r="E31" s="23">
        <v>13992179</v>
      </c>
      <c r="F31" s="24">
        <v>13992179</v>
      </c>
      <c r="G31" s="24">
        <v>823170</v>
      </c>
      <c r="H31" s="24">
        <v>1630354</v>
      </c>
      <c r="I31" s="24">
        <v>1289931</v>
      </c>
      <c r="J31" s="24">
        <v>3743455</v>
      </c>
      <c r="K31" s="24">
        <v>1209117</v>
      </c>
      <c r="L31" s="24">
        <v>1128893</v>
      </c>
      <c r="M31" s="24">
        <v>3661572</v>
      </c>
      <c r="N31" s="24">
        <v>5999582</v>
      </c>
      <c r="O31" s="24"/>
      <c r="P31" s="24"/>
      <c r="Q31" s="24"/>
      <c r="R31" s="24"/>
      <c r="S31" s="24"/>
      <c r="T31" s="24"/>
      <c r="U31" s="24"/>
      <c r="V31" s="24"/>
      <c r="W31" s="24">
        <v>9743037</v>
      </c>
      <c r="X31" s="24">
        <v>2610478</v>
      </c>
      <c r="Y31" s="24">
        <v>7132559</v>
      </c>
      <c r="Z31" s="6">
        <v>273.23</v>
      </c>
      <c r="AA31" s="22">
        <v>13992179</v>
      </c>
    </row>
    <row r="32" spans="1:27" ht="13.5">
      <c r="A32" s="2" t="s">
        <v>36</v>
      </c>
      <c r="B32" s="3"/>
      <c r="C32" s="19">
        <f aca="true" t="shared" si="6" ref="C32:Y32">SUM(C33:C37)</f>
        <v>11057373</v>
      </c>
      <c r="D32" s="19">
        <f>SUM(D33:D37)</f>
        <v>0</v>
      </c>
      <c r="E32" s="20">
        <f t="shared" si="6"/>
        <v>10009099</v>
      </c>
      <c r="F32" s="21">
        <f t="shared" si="6"/>
        <v>10009099</v>
      </c>
      <c r="G32" s="21">
        <f t="shared" si="6"/>
        <v>767459</v>
      </c>
      <c r="H32" s="21">
        <f t="shared" si="6"/>
        <v>902719</v>
      </c>
      <c r="I32" s="21">
        <f t="shared" si="6"/>
        <v>807583</v>
      </c>
      <c r="J32" s="21">
        <f t="shared" si="6"/>
        <v>2477761</v>
      </c>
      <c r="K32" s="21">
        <f t="shared" si="6"/>
        <v>830218</v>
      </c>
      <c r="L32" s="21">
        <f t="shared" si="6"/>
        <v>767262</v>
      </c>
      <c r="M32" s="21">
        <f t="shared" si="6"/>
        <v>2978063</v>
      </c>
      <c r="N32" s="21">
        <f t="shared" si="6"/>
        <v>4575543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7053304</v>
      </c>
      <c r="X32" s="21">
        <f t="shared" si="6"/>
        <v>5004546</v>
      </c>
      <c r="Y32" s="21">
        <f t="shared" si="6"/>
        <v>2048758</v>
      </c>
      <c r="Z32" s="4">
        <f>+IF(X32&lt;&gt;0,+(Y32/X32)*100,0)</f>
        <v>40.93793922565603</v>
      </c>
      <c r="AA32" s="19">
        <f>SUM(AA33:AA37)</f>
        <v>10009099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3834212</v>
      </c>
      <c r="D35" s="22"/>
      <c r="E35" s="23">
        <v>2887817</v>
      </c>
      <c r="F35" s="24">
        <v>2887817</v>
      </c>
      <c r="G35" s="24">
        <v>198045</v>
      </c>
      <c r="H35" s="24">
        <v>259171</v>
      </c>
      <c r="I35" s="24">
        <v>259171</v>
      </c>
      <c r="J35" s="24">
        <v>716387</v>
      </c>
      <c r="K35" s="24">
        <v>290519</v>
      </c>
      <c r="L35" s="24">
        <v>260695</v>
      </c>
      <c r="M35" s="24">
        <v>1306113</v>
      </c>
      <c r="N35" s="24">
        <v>1857327</v>
      </c>
      <c r="O35" s="24"/>
      <c r="P35" s="24"/>
      <c r="Q35" s="24"/>
      <c r="R35" s="24"/>
      <c r="S35" s="24"/>
      <c r="T35" s="24"/>
      <c r="U35" s="24"/>
      <c r="V35" s="24"/>
      <c r="W35" s="24">
        <v>2573714</v>
      </c>
      <c r="X35" s="24">
        <v>1443906</v>
      </c>
      <c r="Y35" s="24">
        <v>1129808</v>
      </c>
      <c r="Z35" s="6">
        <v>78.25</v>
      </c>
      <c r="AA35" s="22">
        <v>2887817</v>
      </c>
    </row>
    <row r="36" spans="1:27" ht="13.5">
      <c r="A36" s="5" t="s">
        <v>40</v>
      </c>
      <c r="B36" s="3"/>
      <c r="C36" s="22">
        <v>2622198</v>
      </c>
      <c r="D36" s="22"/>
      <c r="E36" s="23">
        <v>2513908</v>
      </c>
      <c r="F36" s="24">
        <v>2513908</v>
      </c>
      <c r="G36" s="24">
        <v>173885</v>
      </c>
      <c r="H36" s="24">
        <v>243001</v>
      </c>
      <c r="I36" s="24">
        <v>159760</v>
      </c>
      <c r="J36" s="24">
        <v>576646</v>
      </c>
      <c r="K36" s="24">
        <v>180059</v>
      </c>
      <c r="L36" s="24">
        <v>149494</v>
      </c>
      <c r="M36" s="24">
        <v>909193</v>
      </c>
      <c r="N36" s="24">
        <v>1238746</v>
      </c>
      <c r="O36" s="24"/>
      <c r="P36" s="24"/>
      <c r="Q36" s="24"/>
      <c r="R36" s="24"/>
      <c r="S36" s="24"/>
      <c r="T36" s="24"/>
      <c r="U36" s="24"/>
      <c r="V36" s="24"/>
      <c r="W36" s="24">
        <v>1815392</v>
      </c>
      <c r="X36" s="24">
        <v>1256952</v>
      </c>
      <c r="Y36" s="24">
        <v>558440</v>
      </c>
      <c r="Z36" s="6">
        <v>44.43</v>
      </c>
      <c r="AA36" s="22">
        <v>2513908</v>
      </c>
    </row>
    <row r="37" spans="1:27" ht="13.5">
      <c r="A37" s="5" t="s">
        <v>41</v>
      </c>
      <c r="B37" s="3"/>
      <c r="C37" s="25">
        <v>4600963</v>
      </c>
      <c r="D37" s="25"/>
      <c r="E37" s="26">
        <v>4607374</v>
      </c>
      <c r="F37" s="27">
        <v>4607374</v>
      </c>
      <c r="G37" s="27">
        <v>395529</v>
      </c>
      <c r="H37" s="27">
        <v>400547</v>
      </c>
      <c r="I37" s="27">
        <v>388652</v>
      </c>
      <c r="J37" s="27">
        <v>1184728</v>
      </c>
      <c r="K37" s="27">
        <v>359640</v>
      </c>
      <c r="L37" s="27">
        <v>357073</v>
      </c>
      <c r="M37" s="27">
        <v>762757</v>
      </c>
      <c r="N37" s="27">
        <v>1479470</v>
      </c>
      <c r="O37" s="27"/>
      <c r="P37" s="27"/>
      <c r="Q37" s="27"/>
      <c r="R37" s="27"/>
      <c r="S37" s="27"/>
      <c r="T37" s="27"/>
      <c r="U37" s="27"/>
      <c r="V37" s="27"/>
      <c r="W37" s="27">
        <v>2664198</v>
      </c>
      <c r="X37" s="27">
        <v>2303688</v>
      </c>
      <c r="Y37" s="27">
        <v>360510</v>
      </c>
      <c r="Z37" s="7">
        <v>15.65</v>
      </c>
      <c r="AA37" s="25">
        <v>4607374</v>
      </c>
    </row>
    <row r="38" spans="1:27" ht="13.5">
      <c r="A38" s="2" t="s">
        <v>42</v>
      </c>
      <c r="B38" s="8"/>
      <c r="C38" s="19">
        <f aca="true" t="shared" si="7" ref="C38:Y38">SUM(C39:C41)</f>
        <v>4251269</v>
      </c>
      <c r="D38" s="19">
        <f>SUM(D39:D41)</f>
        <v>0</v>
      </c>
      <c r="E38" s="20">
        <f t="shared" si="7"/>
        <v>7660682</v>
      </c>
      <c r="F38" s="21">
        <f t="shared" si="7"/>
        <v>7660682</v>
      </c>
      <c r="G38" s="21">
        <f t="shared" si="7"/>
        <v>333714</v>
      </c>
      <c r="H38" s="21">
        <f t="shared" si="7"/>
        <v>834122</v>
      </c>
      <c r="I38" s="21">
        <f t="shared" si="7"/>
        <v>626946</v>
      </c>
      <c r="J38" s="21">
        <f t="shared" si="7"/>
        <v>1794782</v>
      </c>
      <c r="K38" s="21">
        <f t="shared" si="7"/>
        <v>381600</v>
      </c>
      <c r="L38" s="21">
        <f t="shared" si="7"/>
        <v>393467</v>
      </c>
      <c r="M38" s="21">
        <f t="shared" si="7"/>
        <v>2712112</v>
      </c>
      <c r="N38" s="21">
        <f t="shared" si="7"/>
        <v>3487179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5281961</v>
      </c>
      <c r="X38" s="21">
        <f t="shared" si="7"/>
        <v>3830340</v>
      </c>
      <c r="Y38" s="21">
        <f t="shared" si="7"/>
        <v>1451621</v>
      </c>
      <c r="Z38" s="4">
        <f>+IF(X38&lt;&gt;0,+(Y38/X38)*100,0)</f>
        <v>37.89796728227781</v>
      </c>
      <c r="AA38" s="19">
        <f>SUM(AA39:AA41)</f>
        <v>7660682</v>
      </c>
    </row>
    <row r="39" spans="1:27" ht="13.5">
      <c r="A39" s="5" t="s">
        <v>43</v>
      </c>
      <c r="B39" s="3"/>
      <c r="C39" s="22">
        <v>4251269</v>
      </c>
      <c r="D39" s="22"/>
      <c r="E39" s="23">
        <v>7660682</v>
      </c>
      <c r="F39" s="24">
        <v>7660682</v>
      </c>
      <c r="G39" s="24">
        <v>333714</v>
      </c>
      <c r="H39" s="24">
        <v>834122</v>
      </c>
      <c r="I39" s="24">
        <v>626946</v>
      </c>
      <c r="J39" s="24">
        <v>1794782</v>
      </c>
      <c r="K39" s="24">
        <v>381600</v>
      </c>
      <c r="L39" s="24">
        <v>393467</v>
      </c>
      <c r="M39" s="24">
        <v>2712112</v>
      </c>
      <c r="N39" s="24">
        <v>3487179</v>
      </c>
      <c r="O39" s="24"/>
      <c r="P39" s="24"/>
      <c r="Q39" s="24"/>
      <c r="R39" s="24"/>
      <c r="S39" s="24"/>
      <c r="T39" s="24"/>
      <c r="U39" s="24"/>
      <c r="V39" s="24"/>
      <c r="W39" s="24">
        <v>5281961</v>
      </c>
      <c r="X39" s="24">
        <v>3830340</v>
      </c>
      <c r="Y39" s="24">
        <v>1451621</v>
      </c>
      <c r="Z39" s="6">
        <v>37.9</v>
      </c>
      <c r="AA39" s="22">
        <v>7660682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57474638</v>
      </c>
      <c r="D48" s="40">
        <f>+D28+D32+D38+D42+D47</f>
        <v>0</v>
      </c>
      <c r="E48" s="41">
        <f t="shared" si="9"/>
        <v>55772687</v>
      </c>
      <c r="F48" s="42">
        <f t="shared" si="9"/>
        <v>55772687</v>
      </c>
      <c r="G48" s="42">
        <f t="shared" si="9"/>
        <v>3610487</v>
      </c>
      <c r="H48" s="42">
        <f t="shared" si="9"/>
        <v>4958197</v>
      </c>
      <c r="I48" s="42">
        <f t="shared" si="9"/>
        <v>4571402</v>
      </c>
      <c r="J48" s="42">
        <f t="shared" si="9"/>
        <v>13140086</v>
      </c>
      <c r="K48" s="42">
        <f t="shared" si="9"/>
        <v>4165950</v>
      </c>
      <c r="L48" s="42">
        <f t="shared" si="9"/>
        <v>3343406</v>
      </c>
      <c r="M48" s="42">
        <f t="shared" si="9"/>
        <v>16487432</v>
      </c>
      <c r="N48" s="42">
        <f t="shared" si="9"/>
        <v>23996788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37136874</v>
      </c>
      <c r="X48" s="42">
        <f t="shared" si="9"/>
        <v>26272738</v>
      </c>
      <c r="Y48" s="42">
        <f t="shared" si="9"/>
        <v>10864136</v>
      </c>
      <c r="Z48" s="43">
        <f>+IF(X48&lt;&gt;0,+(Y48/X48)*100,0)</f>
        <v>41.35136581501327</v>
      </c>
      <c r="AA48" s="40">
        <f>+AA28+AA32+AA38+AA42+AA47</f>
        <v>55772687</v>
      </c>
    </row>
    <row r="49" spans="1:27" ht="13.5">
      <c r="A49" s="14" t="s">
        <v>58</v>
      </c>
      <c r="B49" s="15"/>
      <c r="C49" s="44">
        <f aca="true" t="shared" si="10" ref="C49:Y49">+C25-C48</f>
        <v>-1054820</v>
      </c>
      <c r="D49" s="44">
        <f>+D25-D48</f>
        <v>0</v>
      </c>
      <c r="E49" s="45">
        <f t="shared" si="10"/>
        <v>1418398</v>
      </c>
      <c r="F49" s="46">
        <f t="shared" si="10"/>
        <v>1418398</v>
      </c>
      <c r="G49" s="46">
        <f t="shared" si="10"/>
        <v>193848</v>
      </c>
      <c r="H49" s="46">
        <f t="shared" si="10"/>
        <v>4017819</v>
      </c>
      <c r="I49" s="46">
        <f t="shared" si="10"/>
        <v>-3776605</v>
      </c>
      <c r="J49" s="46">
        <f t="shared" si="10"/>
        <v>435062</v>
      </c>
      <c r="K49" s="46">
        <f t="shared" si="10"/>
        <v>-15429</v>
      </c>
      <c r="L49" s="46">
        <f t="shared" si="10"/>
        <v>1412493</v>
      </c>
      <c r="M49" s="46">
        <f t="shared" si="10"/>
        <v>6189469</v>
      </c>
      <c r="N49" s="46">
        <f t="shared" si="10"/>
        <v>7586533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8021595</v>
      </c>
      <c r="X49" s="46">
        <f>IF(F25=F48,0,X25-X48)</f>
        <v>2517304</v>
      </c>
      <c r="Y49" s="46">
        <f t="shared" si="10"/>
        <v>5504291</v>
      </c>
      <c r="Z49" s="47">
        <f>+IF(X49&lt;&gt;0,+(Y49/X49)*100,0)</f>
        <v>218.65817557196112</v>
      </c>
      <c r="AA49" s="44">
        <f>+AA25-AA48</f>
        <v>1418398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101165420</v>
      </c>
      <c r="D5" s="19">
        <f>SUM(D6:D8)</f>
        <v>0</v>
      </c>
      <c r="E5" s="20">
        <f t="shared" si="0"/>
        <v>111022928</v>
      </c>
      <c r="F5" s="21">
        <f t="shared" si="0"/>
        <v>111022928</v>
      </c>
      <c r="G5" s="21">
        <f t="shared" si="0"/>
        <v>52976199</v>
      </c>
      <c r="H5" s="21">
        <f t="shared" si="0"/>
        <v>2930422</v>
      </c>
      <c r="I5" s="21">
        <f t="shared" si="0"/>
        <v>1089362</v>
      </c>
      <c r="J5" s="21">
        <f t="shared" si="0"/>
        <v>56995983</v>
      </c>
      <c r="K5" s="21">
        <f t="shared" si="0"/>
        <v>1217134</v>
      </c>
      <c r="L5" s="21">
        <f t="shared" si="0"/>
        <v>3146712</v>
      </c>
      <c r="M5" s="21">
        <f t="shared" si="0"/>
        <v>24630992</v>
      </c>
      <c r="N5" s="21">
        <f t="shared" si="0"/>
        <v>28994838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85990821</v>
      </c>
      <c r="X5" s="21">
        <f t="shared" si="0"/>
        <v>89298589</v>
      </c>
      <c r="Y5" s="21">
        <f t="shared" si="0"/>
        <v>-3307768</v>
      </c>
      <c r="Z5" s="4">
        <f>+IF(X5&lt;&gt;0,+(Y5/X5)*100,0)</f>
        <v>-3.704166031111645</v>
      </c>
      <c r="AA5" s="19">
        <f>SUM(AA6:AA8)</f>
        <v>111022928</v>
      </c>
    </row>
    <row r="6" spans="1:27" ht="13.5">
      <c r="A6" s="5" t="s">
        <v>33</v>
      </c>
      <c r="B6" s="3"/>
      <c r="C6" s="22">
        <v>3992000</v>
      </c>
      <c r="D6" s="22"/>
      <c r="E6" s="23">
        <v>4185000</v>
      </c>
      <c r="F6" s="24">
        <v>4185000</v>
      </c>
      <c r="G6" s="24"/>
      <c r="H6" s="24"/>
      <c r="I6" s="24">
        <v>4185000</v>
      </c>
      <c r="J6" s="24">
        <v>4185000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4185000</v>
      </c>
      <c r="X6" s="24">
        <v>3207000</v>
      </c>
      <c r="Y6" s="24">
        <v>978000</v>
      </c>
      <c r="Z6" s="6">
        <v>30.5</v>
      </c>
      <c r="AA6" s="22">
        <v>4185000</v>
      </c>
    </row>
    <row r="7" spans="1:27" ht="13.5">
      <c r="A7" s="5" t="s">
        <v>34</v>
      </c>
      <c r="B7" s="3"/>
      <c r="C7" s="25">
        <v>97082153</v>
      </c>
      <c r="D7" s="25"/>
      <c r="E7" s="26">
        <v>106837928</v>
      </c>
      <c r="F7" s="27">
        <v>106837928</v>
      </c>
      <c r="G7" s="27">
        <v>52972525</v>
      </c>
      <c r="H7" s="27">
        <v>2928590</v>
      </c>
      <c r="I7" s="27">
        <v>-3500704</v>
      </c>
      <c r="J7" s="27">
        <v>52400411</v>
      </c>
      <c r="K7" s="27">
        <v>1209778</v>
      </c>
      <c r="L7" s="27">
        <v>3141160</v>
      </c>
      <c r="M7" s="27">
        <v>24628864</v>
      </c>
      <c r="N7" s="27">
        <v>28979802</v>
      </c>
      <c r="O7" s="27"/>
      <c r="P7" s="27"/>
      <c r="Q7" s="27"/>
      <c r="R7" s="27"/>
      <c r="S7" s="27"/>
      <c r="T7" s="27"/>
      <c r="U7" s="27"/>
      <c r="V7" s="27"/>
      <c r="W7" s="27">
        <v>81380213</v>
      </c>
      <c r="X7" s="27">
        <v>86091589</v>
      </c>
      <c r="Y7" s="27">
        <v>-4711376</v>
      </c>
      <c r="Z7" s="7">
        <v>-5.47</v>
      </c>
      <c r="AA7" s="25">
        <v>106837928</v>
      </c>
    </row>
    <row r="8" spans="1:27" ht="13.5">
      <c r="A8" s="5" t="s">
        <v>35</v>
      </c>
      <c r="B8" s="3"/>
      <c r="C8" s="22">
        <v>91267</v>
      </c>
      <c r="D8" s="22"/>
      <c r="E8" s="23"/>
      <c r="F8" s="24"/>
      <c r="G8" s="24">
        <v>3674</v>
      </c>
      <c r="H8" s="24">
        <v>1832</v>
      </c>
      <c r="I8" s="24">
        <v>405066</v>
      </c>
      <c r="J8" s="24">
        <v>410572</v>
      </c>
      <c r="K8" s="24">
        <v>7356</v>
      </c>
      <c r="L8" s="24">
        <v>5552</v>
      </c>
      <c r="M8" s="24">
        <v>2128</v>
      </c>
      <c r="N8" s="24">
        <v>15036</v>
      </c>
      <c r="O8" s="24"/>
      <c r="P8" s="24"/>
      <c r="Q8" s="24"/>
      <c r="R8" s="24"/>
      <c r="S8" s="24"/>
      <c r="T8" s="24"/>
      <c r="U8" s="24"/>
      <c r="V8" s="24"/>
      <c r="W8" s="24">
        <v>425608</v>
      </c>
      <c r="X8" s="24"/>
      <c r="Y8" s="24">
        <v>425608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1276346</v>
      </c>
      <c r="D9" s="19">
        <f>SUM(D10:D14)</f>
        <v>0</v>
      </c>
      <c r="E9" s="20">
        <f t="shared" si="1"/>
        <v>80700</v>
      </c>
      <c r="F9" s="21">
        <f t="shared" si="1"/>
        <v>80700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43102</v>
      </c>
      <c r="Y9" s="21">
        <f t="shared" si="1"/>
        <v>-43102</v>
      </c>
      <c r="Z9" s="4">
        <f>+IF(X9&lt;&gt;0,+(Y9/X9)*100,0)</f>
        <v>-100</v>
      </c>
      <c r="AA9" s="19">
        <f>SUM(AA10:AA14)</f>
        <v>80700</v>
      </c>
    </row>
    <row r="10" spans="1:27" ht="13.5">
      <c r="A10" s="5" t="s">
        <v>37</v>
      </c>
      <c r="B10" s="3"/>
      <c r="C10" s="22">
        <v>1276346</v>
      </c>
      <c r="D10" s="22"/>
      <c r="E10" s="23">
        <v>42700</v>
      </c>
      <c r="F10" s="24">
        <v>42700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24100</v>
      </c>
      <c r="Y10" s="24">
        <v>-24100</v>
      </c>
      <c r="Z10" s="6">
        <v>-100</v>
      </c>
      <c r="AA10" s="22">
        <v>42700</v>
      </c>
    </row>
    <row r="11" spans="1:27" ht="13.5">
      <c r="A11" s="5" t="s">
        <v>38</v>
      </c>
      <c r="B11" s="3"/>
      <c r="C11" s="22"/>
      <c r="D11" s="22"/>
      <c r="E11" s="23">
        <v>38000</v>
      </c>
      <c r="F11" s="24">
        <v>38000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19002</v>
      </c>
      <c r="Y11" s="24">
        <v>-19002</v>
      </c>
      <c r="Z11" s="6">
        <v>-100</v>
      </c>
      <c r="AA11" s="22">
        <v>38000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2934171</v>
      </c>
      <c r="D15" s="19">
        <f>SUM(D16:D18)</f>
        <v>0</v>
      </c>
      <c r="E15" s="20">
        <f t="shared" si="2"/>
        <v>23514000</v>
      </c>
      <c r="F15" s="21">
        <f t="shared" si="2"/>
        <v>23514000</v>
      </c>
      <c r="G15" s="21">
        <f t="shared" si="2"/>
        <v>82002</v>
      </c>
      <c r="H15" s="21">
        <f t="shared" si="2"/>
        <v>7079743</v>
      </c>
      <c r="I15" s="21">
        <f t="shared" si="2"/>
        <v>85947</v>
      </c>
      <c r="J15" s="21">
        <f t="shared" si="2"/>
        <v>7247692</v>
      </c>
      <c r="K15" s="21">
        <f t="shared" si="2"/>
        <v>39276</v>
      </c>
      <c r="L15" s="21">
        <f t="shared" si="2"/>
        <v>15858</v>
      </c>
      <c r="M15" s="21">
        <f t="shared" si="2"/>
        <v>16309</v>
      </c>
      <c r="N15" s="21">
        <f t="shared" si="2"/>
        <v>71443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7319135</v>
      </c>
      <c r="X15" s="21">
        <f t="shared" si="2"/>
        <v>22331002</v>
      </c>
      <c r="Y15" s="21">
        <f t="shared" si="2"/>
        <v>-15011867</v>
      </c>
      <c r="Z15" s="4">
        <f>+IF(X15&lt;&gt;0,+(Y15/X15)*100,0)</f>
        <v>-67.22433234299115</v>
      </c>
      <c r="AA15" s="19">
        <f>SUM(AA16:AA18)</f>
        <v>23514000</v>
      </c>
    </row>
    <row r="16" spans="1:27" ht="13.5">
      <c r="A16" s="5" t="s">
        <v>43</v>
      </c>
      <c r="B16" s="3"/>
      <c r="C16" s="22">
        <v>1230000</v>
      </c>
      <c r="D16" s="22"/>
      <c r="E16" s="23">
        <v>22074000</v>
      </c>
      <c r="F16" s="24">
        <v>22074000</v>
      </c>
      <c r="G16" s="24">
        <v>82002</v>
      </c>
      <c r="H16" s="24">
        <v>7079743</v>
      </c>
      <c r="I16" s="24">
        <v>85947</v>
      </c>
      <c r="J16" s="24">
        <v>7247692</v>
      </c>
      <c r="K16" s="24">
        <v>39276</v>
      </c>
      <c r="L16" s="24">
        <v>15858</v>
      </c>
      <c r="M16" s="24">
        <v>16309</v>
      </c>
      <c r="N16" s="24">
        <v>71443</v>
      </c>
      <c r="O16" s="24"/>
      <c r="P16" s="24"/>
      <c r="Q16" s="24"/>
      <c r="R16" s="24"/>
      <c r="S16" s="24"/>
      <c r="T16" s="24"/>
      <c r="U16" s="24"/>
      <c r="V16" s="24"/>
      <c r="W16" s="24">
        <v>7319135</v>
      </c>
      <c r="X16" s="24">
        <v>21611002</v>
      </c>
      <c r="Y16" s="24">
        <v>-14291867</v>
      </c>
      <c r="Z16" s="6">
        <v>-66.13</v>
      </c>
      <c r="AA16" s="22">
        <v>22074000</v>
      </c>
    </row>
    <row r="17" spans="1:27" ht="13.5">
      <c r="A17" s="5" t="s">
        <v>44</v>
      </c>
      <c r="B17" s="3"/>
      <c r="C17" s="22">
        <v>1704171</v>
      </c>
      <c r="D17" s="22"/>
      <c r="E17" s="23">
        <v>1440000</v>
      </c>
      <c r="F17" s="24">
        <v>1440000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720000</v>
      </c>
      <c r="Y17" s="24">
        <v>-720000</v>
      </c>
      <c r="Z17" s="6">
        <v>-100</v>
      </c>
      <c r="AA17" s="22">
        <v>1440000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121151956</v>
      </c>
      <c r="D19" s="19">
        <f>SUM(D20:D23)</f>
        <v>0</v>
      </c>
      <c r="E19" s="20">
        <f t="shared" si="3"/>
        <v>123048322</v>
      </c>
      <c r="F19" s="21">
        <f t="shared" si="3"/>
        <v>123048322</v>
      </c>
      <c r="G19" s="21">
        <f t="shared" si="3"/>
        <v>10430894</v>
      </c>
      <c r="H19" s="21">
        <f t="shared" si="3"/>
        <v>8124463</v>
      </c>
      <c r="I19" s="21">
        <f t="shared" si="3"/>
        <v>8643316</v>
      </c>
      <c r="J19" s="21">
        <f t="shared" si="3"/>
        <v>27198673</v>
      </c>
      <c r="K19" s="21">
        <f t="shared" si="3"/>
        <v>8739720</v>
      </c>
      <c r="L19" s="21">
        <f t="shared" si="3"/>
        <v>9868613</v>
      </c>
      <c r="M19" s="21">
        <f t="shared" si="3"/>
        <v>9561736</v>
      </c>
      <c r="N19" s="21">
        <f t="shared" si="3"/>
        <v>28170069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55368742</v>
      </c>
      <c r="X19" s="21">
        <f t="shared" si="3"/>
        <v>58036567</v>
      </c>
      <c r="Y19" s="21">
        <f t="shared" si="3"/>
        <v>-2667825</v>
      </c>
      <c r="Z19" s="4">
        <f>+IF(X19&lt;&gt;0,+(Y19/X19)*100,0)</f>
        <v>-4.596800151876661</v>
      </c>
      <c r="AA19" s="19">
        <f>SUM(AA20:AA23)</f>
        <v>123048322</v>
      </c>
    </row>
    <row r="20" spans="1:27" ht="13.5">
      <c r="A20" s="5" t="s">
        <v>47</v>
      </c>
      <c r="B20" s="3"/>
      <c r="C20" s="22">
        <v>73002736</v>
      </c>
      <c r="D20" s="22"/>
      <c r="E20" s="23">
        <v>77128059</v>
      </c>
      <c r="F20" s="24">
        <v>77128059</v>
      </c>
      <c r="G20" s="24">
        <v>4951252</v>
      </c>
      <c r="H20" s="24">
        <v>4879790</v>
      </c>
      <c r="I20" s="24">
        <v>5779729</v>
      </c>
      <c r="J20" s="24">
        <v>15610771</v>
      </c>
      <c r="K20" s="24">
        <v>5734380</v>
      </c>
      <c r="L20" s="24">
        <v>6014834</v>
      </c>
      <c r="M20" s="24">
        <v>6322391</v>
      </c>
      <c r="N20" s="24">
        <v>18071605</v>
      </c>
      <c r="O20" s="24"/>
      <c r="P20" s="24"/>
      <c r="Q20" s="24"/>
      <c r="R20" s="24"/>
      <c r="S20" s="24"/>
      <c r="T20" s="24"/>
      <c r="U20" s="24"/>
      <c r="V20" s="24"/>
      <c r="W20" s="24">
        <v>33682376</v>
      </c>
      <c r="X20" s="24">
        <v>34197150</v>
      </c>
      <c r="Y20" s="24">
        <v>-514774</v>
      </c>
      <c r="Z20" s="6">
        <v>-1.51</v>
      </c>
      <c r="AA20" s="22">
        <v>77128059</v>
      </c>
    </row>
    <row r="21" spans="1:27" ht="13.5">
      <c r="A21" s="5" t="s">
        <v>48</v>
      </c>
      <c r="B21" s="3"/>
      <c r="C21" s="22">
        <v>27668079</v>
      </c>
      <c r="D21" s="22"/>
      <c r="E21" s="23">
        <v>19950531</v>
      </c>
      <c r="F21" s="24">
        <v>19950531</v>
      </c>
      <c r="G21" s="24">
        <v>1309721</v>
      </c>
      <c r="H21" s="24">
        <v>1569881</v>
      </c>
      <c r="I21" s="24">
        <v>1192278</v>
      </c>
      <c r="J21" s="24">
        <v>4071880</v>
      </c>
      <c r="K21" s="24">
        <v>1328301</v>
      </c>
      <c r="L21" s="24">
        <v>2179897</v>
      </c>
      <c r="M21" s="24">
        <v>1568980</v>
      </c>
      <c r="N21" s="24">
        <v>5077178</v>
      </c>
      <c r="O21" s="24"/>
      <c r="P21" s="24"/>
      <c r="Q21" s="24"/>
      <c r="R21" s="24"/>
      <c r="S21" s="24"/>
      <c r="T21" s="24"/>
      <c r="U21" s="24"/>
      <c r="V21" s="24"/>
      <c r="W21" s="24">
        <v>9149058</v>
      </c>
      <c r="X21" s="24">
        <v>9365084</v>
      </c>
      <c r="Y21" s="24">
        <v>-216026</v>
      </c>
      <c r="Z21" s="6">
        <v>-2.31</v>
      </c>
      <c r="AA21" s="22">
        <v>19950531</v>
      </c>
    </row>
    <row r="22" spans="1:27" ht="13.5">
      <c r="A22" s="5" t="s">
        <v>49</v>
      </c>
      <c r="B22" s="3"/>
      <c r="C22" s="25">
        <v>15436714</v>
      </c>
      <c r="D22" s="25"/>
      <c r="E22" s="26">
        <v>16579273</v>
      </c>
      <c r="F22" s="27">
        <v>16579273</v>
      </c>
      <c r="G22" s="27">
        <v>3464625</v>
      </c>
      <c r="H22" s="27">
        <v>968833</v>
      </c>
      <c r="I22" s="27">
        <v>965808</v>
      </c>
      <c r="J22" s="27">
        <v>5399266</v>
      </c>
      <c r="K22" s="27">
        <v>967513</v>
      </c>
      <c r="L22" s="27">
        <v>969233</v>
      </c>
      <c r="M22" s="27">
        <v>963622</v>
      </c>
      <c r="N22" s="27">
        <v>2900368</v>
      </c>
      <c r="O22" s="27"/>
      <c r="P22" s="27"/>
      <c r="Q22" s="27"/>
      <c r="R22" s="27"/>
      <c r="S22" s="27"/>
      <c r="T22" s="27"/>
      <c r="U22" s="27"/>
      <c r="V22" s="27"/>
      <c r="W22" s="27">
        <v>8299634</v>
      </c>
      <c r="X22" s="27">
        <v>9795156</v>
      </c>
      <c r="Y22" s="27">
        <v>-1495522</v>
      </c>
      <c r="Z22" s="7">
        <v>-15.27</v>
      </c>
      <c r="AA22" s="25">
        <v>16579273</v>
      </c>
    </row>
    <row r="23" spans="1:27" ht="13.5">
      <c r="A23" s="5" t="s">
        <v>50</v>
      </c>
      <c r="B23" s="3"/>
      <c r="C23" s="22">
        <v>5044427</v>
      </c>
      <c r="D23" s="22"/>
      <c r="E23" s="23">
        <v>9390459</v>
      </c>
      <c r="F23" s="24">
        <v>9390459</v>
      </c>
      <c r="G23" s="24">
        <v>705296</v>
      </c>
      <c r="H23" s="24">
        <v>705959</v>
      </c>
      <c r="I23" s="24">
        <v>705501</v>
      </c>
      <c r="J23" s="24">
        <v>2116756</v>
      </c>
      <c r="K23" s="24">
        <v>709526</v>
      </c>
      <c r="L23" s="24">
        <v>704649</v>
      </c>
      <c r="M23" s="24">
        <v>706743</v>
      </c>
      <c r="N23" s="24">
        <v>2120918</v>
      </c>
      <c r="O23" s="24"/>
      <c r="P23" s="24"/>
      <c r="Q23" s="24"/>
      <c r="R23" s="24"/>
      <c r="S23" s="24"/>
      <c r="T23" s="24"/>
      <c r="U23" s="24"/>
      <c r="V23" s="24"/>
      <c r="W23" s="24">
        <v>4237674</v>
      </c>
      <c r="X23" s="24">
        <v>4679177</v>
      </c>
      <c r="Y23" s="24">
        <v>-441503</v>
      </c>
      <c r="Z23" s="6">
        <v>-9.44</v>
      </c>
      <c r="AA23" s="22">
        <v>9390459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226527893</v>
      </c>
      <c r="D25" s="40">
        <f>+D5+D9+D15+D19+D24</f>
        <v>0</v>
      </c>
      <c r="E25" s="41">
        <f t="shared" si="4"/>
        <v>257665950</v>
      </c>
      <c r="F25" s="42">
        <f t="shared" si="4"/>
        <v>257665950</v>
      </c>
      <c r="G25" s="42">
        <f t="shared" si="4"/>
        <v>63489095</v>
      </c>
      <c r="H25" s="42">
        <f t="shared" si="4"/>
        <v>18134628</v>
      </c>
      <c r="I25" s="42">
        <f t="shared" si="4"/>
        <v>9818625</v>
      </c>
      <c r="J25" s="42">
        <f t="shared" si="4"/>
        <v>91442348</v>
      </c>
      <c r="K25" s="42">
        <f t="shared" si="4"/>
        <v>9996130</v>
      </c>
      <c r="L25" s="42">
        <f t="shared" si="4"/>
        <v>13031183</v>
      </c>
      <c r="M25" s="42">
        <f t="shared" si="4"/>
        <v>34209037</v>
      </c>
      <c r="N25" s="42">
        <f t="shared" si="4"/>
        <v>57236350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148678698</v>
      </c>
      <c r="X25" s="42">
        <f t="shared" si="4"/>
        <v>169709260</v>
      </c>
      <c r="Y25" s="42">
        <f t="shared" si="4"/>
        <v>-21030562</v>
      </c>
      <c r="Z25" s="43">
        <f>+IF(X25&lt;&gt;0,+(Y25/X25)*100,0)</f>
        <v>-12.392112251270202</v>
      </c>
      <c r="AA25" s="40">
        <f>+AA5+AA9+AA15+AA19+AA24</f>
        <v>257665950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131294890</v>
      </c>
      <c r="D28" s="19">
        <f>SUM(D29:D31)</f>
        <v>0</v>
      </c>
      <c r="E28" s="20">
        <f t="shared" si="5"/>
        <v>70424970</v>
      </c>
      <c r="F28" s="21">
        <f t="shared" si="5"/>
        <v>70424970</v>
      </c>
      <c r="G28" s="21">
        <f t="shared" si="5"/>
        <v>4759018</v>
      </c>
      <c r="H28" s="21">
        <f t="shared" si="5"/>
        <v>7628738</v>
      </c>
      <c r="I28" s="21">
        <f t="shared" si="5"/>
        <v>8893730</v>
      </c>
      <c r="J28" s="21">
        <f t="shared" si="5"/>
        <v>21281486</v>
      </c>
      <c r="K28" s="21">
        <f t="shared" si="5"/>
        <v>7091293</v>
      </c>
      <c r="L28" s="21">
        <f t="shared" si="5"/>
        <v>18268725</v>
      </c>
      <c r="M28" s="21">
        <f t="shared" si="5"/>
        <v>7502681</v>
      </c>
      <c r="N28" s="21">
        <f t="shared" si="5"/>
        <v>32862699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54144185</v>
      </c>
      <c r="X28" s="21">
        <f t="shared" si="5"/>
        <v>36095791</v>
      </c>
      <c r="Y28" s="21">
        <f t="shared" si="5"/>
        <v>18048394</v>
      </c>
      <c r="Z28" s="4">
        <f>+IF(X28&lt;&gt;0,+(Y28/X28)*100,0)</f>
        <v>50.00138104744678</v>
      </c>
      <c r="AA28" s="19">
        <f>SUM(AA29:AA31)</f>
        <v>70424970</v>
      </c>
    </row>
    <row r="29" spans="1:27" ht="13.5">
      <c r="A29" s="5" t="s">
        <v>33</v>
      </c>
      <c r="B29" s="3"/>
      <c r="C29" s="22">
        <v>19837714</v>
      </c>
      <c r="D29" s="22"/>
      <c r="E29" s="23">
        <v>17246077</v>
      </c>
      <c r="F29" s="24">
        <v>17246077</v>
      </c>
      <c r="G29" s="24">
        <v>1405939</v>
      </c>
      <c r="H29" s="24">
        <v>1841416</v>
      </c>
      <c r="I29" s="24">
        <v>1563199</v>
      </c>
      <c r="J29" s="24">
        <v>4810554</v>
      </c>
      <c r="K29" s="24">
        <v>1582744</v>
      </c>
      <c r="L29" s="24">
        <v>2214938</v>
      </c>
      <c r="M29" s="24">
        <v>1601347</v>
      </c>
      <c r="N29" s="24">
        <v>5399029</v>
      </c>
      <c r="O29" s="24"/>
      <c r="P29" s="24"/>
      <c r="Q29" s="24"/>
      <c r="R29" s="24"/>
      <c r="S29" s="24"/>
      <c r="T29" s="24"/>
      <c r="U29" s="24"/>
      <c r="V29" s="24"/>
      <c r="W29" s="24">
        <v>10209583</v>
      </c>
      <c r="X29" s="24">
        <v>8798815</v>
      </c>
      <c r="Y29" s="24">
        <v>1410768</v>
      </c>
      <c r="Z29" s="6">
        <v>16.03</v>
      </c>
      <c r="AA29" s="22">
        <v>17246077</v>
      </c>
    </row>
    <row r="30" spans="1:27" ht="13.5">
      <c r="A30" s="5" t="s">
        <v>34</v>
      </c>
      <c r="B30" s="3"/>
      <c r="C30" s="25">
        <v>91741502</v>
      </c>
      <c r="D30" s="25"/>
      <c r="E30" s="26">
        <v>51794241</v>
      </c>
      <c r="F30" s="27">
        <v>51794241</v>
      </c>
      <c r="G30" s="27">
        <v>1731358</v>
      </c>
      <c r="H30" s="27">
        <v>2609329</v>
      </c>
      <c r="I30" s="27">
        <v>5414814</v>
      </c>
      <c r="J30" s="27">
        <v>9755501</v>
      </c>
      <c r="K30" s="27">
        <v>3317961</v>
      </c>
      <c r="L30" s="27">
        <v>12797606</v>
      </c>
      <c r="M30" s="27">
        <v>3561508</v>
      </c>
      <c r="N30" s="27">
        <v>19677075</v>
      </c>
      <c r="O30" s="27"/>
      <c r="P30" s="27"/>
      <c r="Q30" s="27"/>
      <c r="R30" s="27"/>
      <c r="S30" s="27"/>
      <c r="T30" s="27"/>
      <c r="U30" s="27"/>
      <c r="V30" s="27"/>
      <c r="W30" s="27">
        <v>29432576</v>
      </c>
      <c r="X30" s="27">
        <v>26610928</v>
      </c>
      <c r="Y30" s="27">
        <v>2821648</v>
      </c>
      <c r="Z30" s="7">
        <v>10.6</v>
      </c>
      <c r="AA30" s="25">
        <v>51794241</v>
      </c>
    </row>
    <row r="31" spans="1:27" ht="13.5">
      <c r="A31" s="5" t="s">
        <v>35</v>
      </c>
      <c r="B31" s="3"/>
      <c r="C31" s="22">
        <v>19715674</v>
      </c>
      <c r="D31" s="22"/>
      <c r="E31" s="23">
        <v>1384652</v>
      </c>
      <c r="F31" s="24">
        <v>1384652</v>
      </c>
      <c r="G31" s="24">
        <v>1621721</v>
      </c>
      <c r="H31" s="24">
        <v>3177993</v>
      </c>
      <c r="I31" s="24">
        <v>1915717</v>
      </c>
      <c r="J31" s="24">
        <v>6715431</v>
      </c>
      <c r="K31" s="24">
        <v>2190588</v>
      </c>
      <c r="L31" s="24">
        <v>3256181</v>
      </c>
      <c r="M31" s="24">
        <v>2339826</v>
      </c>
      <c r="N31" s="24">
        <v>7786595</v>
      </c>
      <c r="O31" s="24"/>
      <c r="P31" s="24"/>
      <c r="Q31" s="24"/>
      <c r="R31" s="24"/>
      <c r="S31" s="24"/>
      <c r="T31" s="24"/>
      <c r="U31" s="24"/>
      <c r="V31" s="24"/>
      <c r="W31" s="24">
        <v>14502026</v>
      </c>
      <c r="X31" s="24">
        <v>686048</v>
      </c>
      <c r="Y31" s="24">
        <v>13815978</v>
      </c>
      <c r="Z31" s="6">
        <v>2013.85</v>
      </c>
      <c r="AA31" s="22">
        <v>1384652</v>
      </c>
    </row>
    <row r="32" spans="1:27" ht="13.5">
      <c r="A32" s="2" t="s">
        <v>36</v>
      </c>
      <c r="B32" s="3"/>
      <c r="C32" s="19">
        <f aca="true" t="shared" si="6" ref="C32:Y32">SUM(C33:C37)</f>
        <v>7617864</v>
      </c>
      <c r="D32" s="19">
        <f>SUM(D33:D37)</f>
        <v>0</v>
      </c>
      <c r="E32" s="20">
        <f t="shared" si="6"/>
        <v>11153682</v>
      </c>
      <c r="F32" s="21">
        <f t="shared" si="6"/>
        <v>11153682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6056906</v>
      </c>
      <c r="Y32" s="21">
        <f t="shared" si="6"/>
        <v>-6056906</v>
      </c>
      <c r="Z32" s="4">
        <f>+IF(X32&lt;&gt;0,+(Y32/X32)*100,0)</f>
        <v>-100</v>
      </c>
      <c r="AA32" s="19">
        <f>SUM(AA33:AA37)</f>
        <v>11153682</v>
      </c>
    </row>
    <row r="33" spans="1:27" ht="13.5">
      <c r="A33" s="5" t="s">
        <v>37</v>
      </c>
      <c r="B33" s="3"/>
      <c r="C33" s="22">
        <v>6377543</v>
      </c>
      <c r="D33" s="22"/>
      <c r="E33" s="23">
        <v>7470186</v>
      </c>
      <c r="F33" s="24">
        <v>7470186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4008036</v>
      </c>
      <c r="Y33" s="24">
        <v>-4008036</v>
      </c>
      <c r="Z33" s="6">
        <v>-100</v>
      </c>
      <c r="AA33" s="22">
        <v>7470186</v>
      </c>
    </row>
    <row r="34" spans="1:27" ht="13.5">
      <c r="A34" s="5" t="s">
        <v>38</v>
      </c>
      <c r="B34" s="3"/>
      <c r="C34" s="22"/>
      <c r="D34" s="22"/>
      <c r="E34" s="23">
        <v>1501301</v>
      </c>
      <c r="F34" s="24">
        <v>1501301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781337</v>
      </c>
      <c r="Y34" s="24">
        <v>-781337</v>
      </c>
      <c r="Z34" s="6">
        <v>-100</v>
      </c>
      <c r="AA34" s="22">
        <v>1501301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1240321</v>
      </c>
      <c r="D36" s="22"/>
      <c r="E36" s="23">
        <v>1248565</v>
      </c>
      <c r="F36" s="24">
        <v>1248565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629761</v>
      </c>
      <c r="Y36" s="24">
        <v>-629761</v>
      </c>
      <c r="Z36" s="6">
        <v>-100</v>
      </c>
      <c r="AA36" s="22">
        <v>1248565</v>
      </c>
    </row>
    <row r="37" spans="1:27" ht="13.5">
      <c r="A37" s="5" t="s">
        <v>41</v>
      </c>
      <c r="B37" s="3"/>
      <c r="C37" s="25"/>
      <c r="D37" s="25"/>
      <c r="E37" s="26">
        <v>933630</v>
      </c>
      <c r="F37" s="27">
        <v>933630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637772</v>
      </c>
      <c r="Y37" s="27">
        <v>-637772</v>
      </c>
      <c r="Z37" s="7">
        <v>-100</v>
      </c>
      <c r="AA37" s="25">
        <v>933630</v>
      </c>
    </row>
    <row r="38" spans="1:27" ht="13.5">
      <c r="A38" s="2" t="s">
        <v>42</v>
      </c>
      <c r="B38" s="8"/>
      <c r="C38" s="19">
        <f aca="true" t="shared" si="7" ref="C38:Y38">SUM(C39:C41)</f>
        <v>24849433</v>
      </c>
      <c r="D38" s="19">
        <f>SUM(D39:D41)</f>
        <v>0</v>
      </c>
      <c r="E38" s="20">
        <f t="shared" si="7"/>
        <v>13708596</v>
      </c>
      <c r="F38" s="21">
        <f t="shared" si="7"/>
        <v>13708596</v>
      </c>
      <c r="G38" s="21">
        <f t="shared" si="7"/>
        <v>1570496</v>
      </c>
      <c r="H38" s="21">
        <f t="shared" si="7"/>
        <v>2438697</v>
      </c>
      <c r="I38" s="21">
        <f t="shared" si="7"/>
        <v>2195201</v>
      </c>
      <c r="J38" s="21">
        <f t="shared" si="7"/>
        <v>6204394</v>
      </c>
      <c r="K38" s="21">
        <f t="shared" si="7"/>
        <v>1811887</v>
      </c>
      <c r="L38" s="21">
        <f t="shared" si="7"/>
        <v>3237722</v>
      </c>
      <c r="M38" s="21">
        <f t="shared" si="7"/>
        <v>2484957</v>
      </c>
      <c r="N38" s="21">
        <f t="shared" si="7"/>
        <v>7534566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13738960</v>
      </c>
      <c r="X38" s="21">
        <f t="shared" si="7"/>
        <v>7325785</v>
      </c>
      <c r="Y38" s="21">
        <f t="shared" si="7"/>
        <v>6413175</v>
      </c>
      <c r="Z38" s="4">
        <f>+IF(X38&lt;&gt;0,+(Y38/X38)*100,0)</f>
        <v>87.54249544588055</v>
      </c>
      <c r="AA38" s="19">
        <f>SUM(AA39:AA41)</f>
        <v>13708596</v>
      </c>
    </row>
    <row r="39" spans="1:27" ht="13.5">
      <c r="A39" s="5" t="s">
        <v>43</v>
      </c>
      <c r="B39" s="3"/>
      <c r="C39" s="22">
        <v>5581589</v>
      </c>
      <c r="D39" s="22"/>
      <c r="E39" s="23">
        <v>11011001</v>
      </c>
      <c r="F39" s="24">
        <v>11011001</v>
      </c>
      <c r="G39" s="24">
        <v>732809</v>
      </c>
      <c r="H39" s="24">
        <v>1195688</v>
      </c>
      <c r="I39" s="24">
        <v>867029</v>
      </c>
      <c r="J39" s="24">
        <v>2795526</v>
      </c>
      <c r="K39" s="24">
        <v>843886</v>
      </c>
      <c r="L39" s="24">
        <v>1458338</v>
      </c>
      <c r="M39" s="24">
        <v>941294</v>
      </c>
      <c r="N39" s="24">
        <v>3243518</v>
      </c>
      <c r="O39" s="24"/>
      <c r="P39" s="24"/>
      <c r="Q39" s="24"/>
      <c r="R39" s="24"/>
      <c r="S39" s="24"/>
      <c r="T39" s="24"/>
      <c r="U39" s="24"/>
      <c r="V39" s="24"/>
      <c r="W39" s="24">
        <v>6039044</v>
      </c>
      <c r="X39" s="24">
        <v>5915576</v>
      </c>
      <c r="Y39" s="24">
        <v>123468</v>
      </c>
      <c r="Z39" s="6">
        <v>2.09</v>
      </c>
      <c r="AA39" s="22">
        <v>11011001</v>
      </c>
    </row>
    <row r="40" spans="1:27" ht="13.5">
      <c r="A40" s="5" t="s">
        <v>44</v>
      </c>
      <c r="B40" s="3"/>
      <c r="C40" s="22">
        <v>19267844</v>
      </c>
      <c r="D40" s="22"/>
      <c r="E40" s="23">
        <v>2697595</v>
      </c>
      <c r="F40" s="24">
        <v>2697595</v>
      </c>
      <c r="G40" s="24">
        <v>837687</v>
      </c>
      <c r="H40" s="24">
        <v>1243009</v>
      </c>
      <c r="I40" s="24">
        <v>1328172</v>
      </c>
      <c r="J40" s="24">
        <v>3408868</v>
      </c>
      <c r="K40" s="24">
        <v>968001</v>
      </c>
      <c r="L40" s="24">
        <v>1779384</v>
      </c>
      <c r="M40" s="24">
        <v>1543663</v>
      </c>
      <c r="N40" s="24">
        <v>4291048</v>
      </c>
      <c r="O40" s="24"/>
      <c r="P40" s="24"/>
      <c r="Q40" s="24"/>
      <c r="R40" s="24"/>
      <c r="S40" s="24"/>
      <c r="T40" s="24"/>
      <c r="U40" s="24"/>
      <c r="V40" s="24"/>
      <c r="W40" s="24">
        <v>7699916</v>
      </c>
      <c r="X40" s="24">
        <v>1410209</v>
      </c>
      <c r="Y40" s="24">
        <v>6289707</v>
      </c>
      <c r="Z40" s="6">
        <v>446.01</v>
      </c>
      <c r="AA40" s="22">
        <v>2697595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122523945</v>
      </c>
      <c r="D42" s="19">
        <f>SUM(D43:D46)</f>
        <v>0</v>
      </c>
      <c r="E42" s="20">
        <f t="shared" si="8"/>
        <v>135478390</v>
      </c>
      <c r="F42" s="21">
        <f t="shared" si="8"/>
        <v>135478390</v>
      </c>
      <c r="G42" s="21">
        <f t="shared" si="8"/>
        <v>3514462</v>
      </c>
      <c r="H42" s="21">
        <f t="shared" si="8"/>
        <v>4727696</v>
      </c>
      <c r="I42" s="21">
        <f t="shared" si="8"/>
        <v>4818279</v>
      </c>
      <c r="J42" s="21">
        <f t="shared" si="8"/>
        <v>13060437</v>
      </c>
      <c r="K42" s="21">
        <f t="shared" si="8"/>
        <v>4499078</v>
      </c>
      <c r="L42" s="21">
        <f t="shared" si="8"/>
        <v>26810981</v>
      </c>
      <c r="M42" s="21">
        <f t="shared" si="8"/>
        <v>4893689</v>
      </c>
      <c r="N42" s="21">
        <f t="shared" si="8"/>
        <v>36203748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49264185</v>
      </c>
      <c r="X42" s="21">
        <f t="shared" si="8"/>
        <v>65545337</v>
      </c>
      <c r="Y42" s="21">
        <f t="shared" si="8"/>
        <v>-16281152</v>
      </c>
      <c r="Z42" s="4">
        <f>+IF(X42&lt;&gt;0,+(Y42/X42)*100,0)</f>
        <v>-24.839527486142913</v>
      </c>
      <c r="AA42" s="19">
        <f>SUM(AA43:AA46)</f>
        <v>135478390</v>
      </c>
    </row>
    <row r="43" spans="1:27" ht="13.5">
      <c r="A43" s="5" t="s">
        <v>47</v>
      </c>
      <c r="B43" s="3"/>
      <c r="C43" s="22">
        <v>56789055</v>
      </c>
      <c r="D43" s="22"/>
      <c r="E43" s="23">
        <v>74067399</v>
      </c>
      <c r="F43" s="24">
        <v>74067399</v>
      </c>
      <c r="G43" s="24">
        <v>1031232</v>
      </c>
      <c r="H43" s="24">
        <v>1563061</v>
      </c>
      <c r="I43" s="24">
        <v>1179563</v>
      </c>
      <c r="J43" s="24">
        <v>3773856</v>
      </c>
      <c r="K43" s="24">
        <v>1353111</v>
      </c>
      <c r="L43" s="24">
        <v>21853793</v>
      </c>
      <c r="M43" s="24">
        <v>1566929</v>
      </c>
      <c r="N43" s="24">
        <v>24773833</v>
      </c>
      <c r="O43" s="24"/>
      <c r="P43" s="24"/>
      <c r="Q43" s="24"/>
      <c r="R43" s="24"/>
      <c r="S43" s="24"/>
      <c r="T43" s="24"/>
      <c r="U43" s="24"/>
      <c r="V43" s="24"/>
      <c r="W43" s="24">
        <v>28547689</v>
      </c>
      <c r="X43" s="24">
        <v>33687625</v>
      </c>
      <c r="Y43" s="24">
        <v>-5139936</v>
      </c>
      <c r="Z43" s="6">
        <v>-15.26</v>
      </c>
      <c r="AA43" s="22">
        <v>74067399</v>
      </c>
    </row>
    <row r="44" spans="1:27" ht="13.5">
      <c r="A44" s="5" t="s">
        <v>48</v>
      </c>
      <c r="B44" s="3"/>
      <c r="C44" s="22">
        <v>26425051</v>
      </c>
      <c r="D44" s="22"/>
      <c r="E44" s="23">
        <v>21712677</v>
      </c>
      <c r="F44" s="24">
        <v>21712677</v>
      </c>
      <c r="G44" s="24">
        <v>942834</v>
      </c>
      <c r="H44" s="24">
        <v>1284075</v>
      </c>
      <c r="I44" s="24">
        <v>1285992</v>
      </c>
      <c r="J44" s="24">
        <v>3512901</v>
      </c>
      <c r="K44" s="24">
        <v>1466483</v>
      </c>
      <c r="L44" s="24">
        <v>1943033</v>
      </c>
      <c r="M44" s="24">
        <v>1659313</v>
      </c>
      <c r="N44" s="24">
        <v>5068829</v>
      </c>
      <c r="O44" s="24"/>
      <c r="P44" s="24"/>
      <c r="Q44" s="24"/>
      <c r="R44" s="24"/>
      <c r="S44" s="24"/>
      <c r="T44" s="24"/>
      <c r="U44" s="24"/>
      <c r="V44" s="24"/>
      <c r="W44" s="24">
        <v>8581730</v>
      </c>
      <c r="X44" s="24">
        <v>10689987</v>
      </c>
      <c r="Y44" s="24">
        <v>-2108257</v>
      </c>
      <c r="Z44" s="6">
        <v>-19.72</v>
      </c>
      <c r="AA44" s="22">
        <v>21712677</v>
      </c>
    </row>
    <row r="45" spans="1:27" ht="13.5">
      <c r="A45" s="5" t="s">
        <v>49</v>
      </c>
      <c r="B45" s="3"/>
      <c r="C45" s="25">
        <v>14343151</v>
      </c>
      <c r="D45" s="25"/>
      <c r="E45" s="26">
        <v>27143384</v>
      </c>
      <c r="F45" s="27">
        <v>27143384</v>
      </c>
      <c r="G45" s="27">
        <v>810340</v>
      </c>
      <c r="H45" s="27">
        <v>974900</v>
      </c>
      <c r="I45" s="27">
        <v>1260493</v>
      </c>
      <c r="J45" s="27">
        <v>3045733</v>
      </c>
      <c r="K45" s="27">
        <v>890083</v>
      </c>
      <c r="L45" s="27">
        <v>1502625</v>
      </c>
      <c r="M45" s="27">
        <v>903340</v>
      </c>
      <c r="N45" s="27">
        <v>3296048</v>
      </c>
      <c r="O45" s="27"/>
      <c r="P45" s="27"/>
      <c r="Q45" s="27"/>
      <c r="R45" s="27"/>
      <c r="S45" s="27"/>
      <c r="T45" s="27"/>
      <c r="U45" s="27"/>
      <c r="V45" s="27"/>
      <c r="W45" s="27">
        <v>6341781</v>
      </c>
      <c r="X45" s="27">
        <v>14574621</v>
      </c>
      <c r="Y45" s="27">
        <v>-8232840</v>
      </c>
      <c r="Z45" s="7">
        <v>-56.49</v>
      </c>
      <c r="AA45" s="25">
        <v>27143384</v>
      </c>
    </row>
    <row r="46" spans="1:27" ht="13.5">
      <c r="A46" s="5" t="s">
        <v>50</v>
      </c>
      <c r="B46" s="3"/>
      <c r="C46" s="22">
        <v>24966688</v>
      </c>
      <c r="D46" s="22"/>
      <c r="E46" s="23">
        <v>12554930</v>
      </c>
      <c r="F46" s="24">
        <v>12554930</v>
      </c>
      <c r="G46" s="24">
        <v>730056</v>
      </c>
      <c r="H46" s="24">
        <v>905660</v>
      </c>
      <c r="I46" s="24">
        <v>1092231</v>
      </c>
      <c r="J46" s="24">
        <v>2727947</v>
      </c>
      <c r="K46" s="24">
        <v>789401</v>
      </c>
      <c r="L46" s="24">
        <v>1511530</v>
      </c>
      <c r="M46" s="24">
        <v>764107</v>
      </c>
      <c r="N46" s="24">
        <v>3065038</v>
      </c>
      <c r="O46" s="24"/>
      <c r="P46" s="24"/>
      <c r="Q46" s="24"/>
      <c r="R46" s="24"/>
      <c r="S46" s="24"/>
      <c r="T46" s="24"/>
      <c r="U46" s="24"/>
      <c r="V46" s="24"/>
      <c r="W46" s="24">
        <v>5792985</v>
      </c>
      <c r="X46" s="24">
        <v>6593104</v>
      </c>
      <c r="Y46" s="24">
        <v>-800119</v>
      </c>
      <c r="Z46" s="6">
        <v>-12.14</v>
      </c>
      <c r="AA46" s="22">
        <v>12554930</v>
      </c>
    </row>
    <row r="47" spans="1:27" ht="13.5">
      <c r="A47" s="2" t="s">
        <v>51</v>
      </c>
      <c r="B47" s="8" t="s">
        <v>52</v>
      </c>
      <c r="C47" s="19">
        <v>465621</v>
      </c>
      <c r="D47" s="19"/>
      <c r="E47" s="20">
        <v>466120</v>
      </c>
      <c r="F47" s="21">
        <v>466120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246382</v>
      </c>
      <c r="Y47" s="21">
        <v>-246382</v>
      </c>
      <c r="Z47" s="4">
        <v>-100</v>
      </c>
      <c r="AA47" s="19">
        <v>466120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286751753</v>
      </c>
      <c r="D48" s="40">
        <f>+D28+D32+D38+D42+D47</f>
        <v>0</v>
      </c>
      <c r="E48" s="41">
        <f t="shared" si="9"/>
        <v>231231758</v>
      </c>
      <c r="F48" s="42">
        <f t="shared" si="9"/>
        <v>231231758</v>
      </c>
      <c r="G48" s="42">
        <f t="shared" si="9"/>
        <v>9843976</v>
      </c>
      <c r="H48" s="42">
        <f t="shared" si="9"/>
        <v>14795131</v>
      </c>
      <c r="I48" s="42">
        <f t="shared" si="9"/>
        <v>15907210</v>
      </c>
      <c r="J48" s="42">
        <f t="shared" si="9"/>
        <v>40546317</v>
      </c>
      <c r="K48" s="42">
        <f t="shared" si="9"/>
        <v>13402258</v>
      </c>
      <c r="L48" s="42">
        <f t="shared" si="9"/>
        <v>48317428</v>
      </c>
      <c r="M48" s="42">
        <f t="shared" si="9"/>
        <v>14881327</v>
      </c>
      <c r="N48" s="42">
        <f t="shared" si="9"/>
        <v>76601013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117147330</v>
      </c>
      <c r="X48" s="42">
        <f t="shared" si="9"/>
        <v>115270201</v>
      </c>
      <c r="Y48" s="42">
        <f t="shared" si="9"/>
        <v>1877129</v>
      </c>
      <c r="Z48" s="43">
        <f>+IF(X48&lt;&gt;0,+(Y48/X48)*100,0)</f>
        <v>1.6284599000569107</v>
      </c>
      <c r="AA48" s="40">
        <f>+AA28+AA32+AA38+AA42+AA47</f>
        <v>231231758</v>
      </c>
    </row>
    <row r="49" spans="1:27" ht="13.5">
      <c r="A49" s="14" t="s">
        <v>58</v>
      </c>
      <c r="B49" s="15"/>
      <c r="C49" s="44">
        <f aca="true" t="shared" si="10" ref="C49:Y49">+C25-C48</f>
        <v>-60223860</v>
      </c>
      <c r="D49" s="44">
        <f>+D25-D48</f>
        <v>0</v>
      </c>
      <c r="E49" s="45">
        <f t="shared" si="10"/>
        <v>26434192</v>
      </c>
      <c r="F49" s="46">
        <f t="shared" si="10"/>
        <v>26434192</v>
      </c>
      <c r="G49" s="46">
        <f t="shared" si="10"/>
        <v>53645119</v>
      </c>
      <c r="H49" s="46">
        <f t="shared" si="10"/>
        <v>3339497</v>
      </c>
      <c r="I49" s="46">
        <f t="shared" si="10"/>
        <v>-6088585</v>
      </c>
      <c r="J49" s="46">
        <f t="shared" si="10"/>
        <v>50896031</v>
      </c>
      <c r="K49" s="46">
        <f t="shared" si="10"/>
        <v>-3406128</v>
      </c>
      <c r="L49" s="46">
        <f t="shared" si="10"/>
        <v>-35286245</v>
      </c>
      <c r="M49" s="46">
        <f t="shared" si="10"/>
        <v>19327710</v>
      </c>
      <c r="N49" s="46">
        <f t="shared" si="10"/>
        <v>-19364663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31531368</v>
      </c>
      <c r="X49" s="46">
        <f>IF(F25=F48,0,X25-X48)</f>
        <v>54439059</v>
      </c>
      <c r="Y49" s="46">
        <f t="shared" si="10"/>
        <v>-22907691</v>
      </c>
      <c r="Z49" s="47">
        <f>+IF(X49&lt;&gt;0,+(Y49/X49)*100,0)</f>
        <v>-42.07951316719122</v>
      </c>
      <c r="AA49" s="44">
        <f>+AA25-AA48</f>
        <v>26434192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43879401</v>
      </c>
      <c r="D5" s="19">
        <f>SUM(D6:D8)</f>
        <v>0</v>
      </c>
      <c r="E5" s="20">
        <f t="shared" si="0"/>
        <v>42463594</v>
      </c>
      <c r="F5" s="21">
        <f t="shared" si="0"/>
        <v>42463594</v>
      </c>
      <c r="G5" s="21">
        <f t="shared" si="0"/>
        <v>23006051</v>
      </c>
      <c r="H5" s="21">
        <f t="shared" si="0"/>
        <v>3579957</v>
      </c>
      <c r="I5" s="21">
        <f t="shared" si="0"/>
        <v>398079</v>
      </c>
      <c r="J5" s="21">
        <f t="shared" si="0"/>
        <v>26984087</v>
      </c>
      <c r="K5" s="21">
        <f t="shared" si="0"/>
        <v>598872</v>
      </c>
      <c r="L5" s="21">
        <f t="shared" si="0"/>
        <v>-11478</v>
      </c>
      <c r="M5" s="21">
        <f t="shared" si="0"/>
        <v>5958030</v>
      </c>
      <c r="N5" s="21">
        <f t="shared" si="0"/>
        <v>6545424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33529511</v>
      </c>
      <c r="X5" s="21">
        <f t="shared" si="0"/>
        <v>25762446</v>
      </c>
      <c r="Y5" s="21">
        <f t="shared" si="0"/>
        <v>7767065</v>
      </c>
      <c r="Z5" s="4">
        <f>+IF(X5&lt;&gt;0,+(Y5/X5)*100,0)</f>
        <v>30.148787114391233</v>
      </c>
      <c r="AA5" s="19">
        <f>SUM(AA6:AA8)</f>
        <v>42463594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43879401</v>
      </c>
      <c r="D7" s="25"/>
      <c r="E7" s="26">
        <v>42463594</v>
      </c>
      <c r="F7" s="27">
        <v>42463594</v>
      </c>
      <c r="G7" s="27">
        <v>23003843</v>
      </c>
      <c r="H7" s="27">
        <v>3575708</v>
      </c>
      <c r="I7" s="27">
        <v>397618</v>
      </c>
      <c r="J7" s="27">
        <v>26977169</v>
      </c>
      <c r="K7" s="27">
        <v>596304</v>
      </c>
      <c r="L7" s="27">
        <v>-14042</v>
      </c>
      <c r="M7" s="27">
        <v>5956845</v>
      </c>
      <c r="N7" s="27">
        <v>6539107</v>
      </c>
      <c r="O7" s="27"/>
      <c r="P7" s="27"/>
      <c r="Q7" s="27"/>
      <c r="R7" s="27"/>
      <c r="S7" s="27"/>
      <c r="T7" s="27"/>
      <c r="U7" s="27"/>
      <c r="V7" s="27"/>
      <c r="W7" s="27">
        <v>33516276</v>
      </c>
      <c r="X7" s="27">
        <v>25762446</v>
      </c>
      <c r="Y7" s="27">
        <v>7753830</v>
      </c>
      <c r="Z7" s="7">
        <v>30.1</v>
      </c>
      <c r="AA7" s="25">
        <v>42463594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2208</v>
      </c>
      <c r="H8" s="24">
        <v>4249</v>
      </c>
      <c r="I8" s="24">
        <v>461</v>
      </c>
      <c r="J8" s="24">
        <v>6918</v>
      </c>
      <c r="K8" s="24">
        <v>2568</v>
      </c>
      <c r="L8" s="24">
        <v>2564</v>
      </c>
      <c r="M8" s="24">
        <v>1185</v>
      </c>
      <c r="N8" s="24">
        <v>6317</v>
      </c>
      <c r="O8" s="24"/>
      <c r="P8" s="24"/>
      <c r="Q8" s="24"/>
      <c r="R8" s="24"/>
      <c r="S8" s="24"/>
      <c r="T8" s="24"/>
      <c r="U8" s="24"/>
      <c r="V8" s="24"/>
      <c r="W8" s="24">
        <v>13235</v>
      </c>
      <c r="X8" s="24"/>
      <c r="Y8" s="24">
        <v>13235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172168</v>
      </c>
      <c r="D9" s="19">
        <f>SUM(D10:D14)</f>
        <v>0</v>
      </c>
      <c r="E9" s="20">
        <f t="shared" si="1"/>
        <v>4348657</v>
      </c>
      <c r="F9" s="21">
        <f t="shared" si="1"/>
        <v>4348657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1384348</v>
      </c>
      <c r="Y9" s="21">
        <f t="shared" si="1"/>
        <v>-1384348</v>
      </c>
      <c r="Z9" s="4">
        <f>+IF(X9&lt;&gt;0,+(Y9/X9)*100,0)</f>
        <v>-100</v>
      </c>
      <c r="AA9" s="19">
        <f>SUM(AA10:AA14)</f>
        <v>4348657</v>
      </c>
    </row>
    <row r="10" spans="1:27" ht="13.5">
      <c r="A10" s="5" t="s">
        <v>37</v>
      </c>
      <c r="B10" s="3"/>
      <c r="C10" s="22">
        <v>172168</v>
      </c>
      <c r="D10" s="22"/>
      <c r="E10" s="23">
        <v>4348657</v>
      </c>
      <c r="F10" s="24">
        <v>4348657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849346</v>
      </c>
      <c r="Y10" s="24">
        <v>-849346</v>
      </c>
      <c r="Z10" s="6">
        <v>-100</v>
      </c>
      <c r="AA10" s="22">
        <v>4348657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535002</v>
      </c>
      <c r="Y11" s="24">
        <v>-535002</v>
      </c>
      <c r="Z11" s="6">
        <v>-100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1890172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67114</v>
      </c>
      <c r="H15" s="21">
        <f t="shared" si="2"/>
        <v>11358</v>
      </c>
      <c r="I15" s="21">
        <f t="shared" si="2"/>
        <v>45376</v>
      </c>
      <c r="J15" s="21">
        <f t="shared" si="2"/>
        <v>123848</v>
      </c>
      <c r="K15" s="21">
        <f t="shared" si="2"/>
        <v>0</v>
      </c>
      <c r="L15" s="21">
        <f t="shared" si="2"/>
        <v>17043</v>
      </c>
      <c r="M15" s="21">
        <f t="shared" si="2"/>
        <v>54767</v>
      </c>
      <c r="N15" s="21">
        <f t="shared" si="2"/>
        <v>71810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195658</v>
      </c>
      <c r="X15" s="21">
        <f t="shared" si="2"/>
        <v>0</v>
      </c>
      <c r="Y15" s="21">
        <f t="shared" si="2"/>
        <v>195658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>
        <v>1890172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>
        <v>67114</v>
      </c>
      <c r="H17" s="24">
        <v>11358</v>
      </c>
      <c r="I17" s="24">
        <v>45376</v>
      </c>
      <c r="J17" s="24">
        <v>123848</v>
      </c>
      <c r="K17" s="24"/>
      <c r="L17" s="24">
        <v>17043</v>
      </c>
      <c r="M17" s="24">
        <v>54767</v>
      </c>
      <c r="N17" s="24">
        <v>71810</v>
      </c>
      <c r="O17" s="24"/>
      <c r="P17" s="24"/>
      <c r="Q17" s="24"/>
      <c r="R17" s="24"/>
      <c r="S17" s="24"/>
      <c r="T17" s="24"/>
      <c r="U17" s="24"/>
      <c r="V17" s="24"/>
      <c r="W17" s="24">
        <v>195658</v>
      </c>
      <c r="X17" s="24"/>
      <c r="Y17" s="24">
        <v>195658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15998992</v>
      </c>
      <c r="D19" s="19">
        <f>SUM(D20:D23)</f>
        <v>0</v>
      </c>
      <c r="E19" s="20">
        <f t="shared" si="3"/>
        <v>13014126</v>
      </c>
      <c r="F19" s="21">
        <f t="shared" si="3"/>
        <v>13014126</v>
      </c>
      <c r="G19" s="21">
        <f t="shared" si="3"/>
        <v>2680192</v>
      </c>
      <c r="H19" s="21">
        <f t="shared" si="3"/>
        <v>1147653</v>
      </c>
      <c r="I19" s="21">
        <f t="shared" si="3"/>
        <v>892432</v>
      </c>
      <c r="J19" s="21">
        <f t="shared" si="3"/>
        <v>4720277</v>
      </c>
      <c r="K19" s="21">
        <f t="shared" si="3"/>
        <v>957869</v>
      </c>
      <c r="L19" s="21">
        <f t="shared" si="3"/>
        <v>709567</v>
      </c>
      <c r="M19" s="21">
        <f t="shared" si="3"/>
        <v>1441362</v>
      </c>
      <c r="N19" s="21">
        <f t="shared" si="3"/>
        <v>3108798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7829075</v>
      </c>
      <c r="X19" s="21">
        <f t="shared" si="3"/>
        <v>6507066</v>
      </c>
      <c r="Y19" s="21">
        <f t="shared" si="3"/>
        <v>1322009</v>
      </c>
      <c r="Z19" s="4">
        <f>+IF(X19&lt;&gt;0,+(Y19/X19)*100,0)</f>
        <v>20.316514386053562</v>
      </c>
      <c r="AA19" s="19">
        <f>SUM(AA20:AA23)</f>
        <v>13014126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10749861</v>
      </c>
      <c r="D21" s="22"/>
      <c r="E21" s="23">
        <v>8300792</v>
      </c>
      <c r="F21" s="24">
        <v>8300792</v>
      </c>
      <c r="G21" s="24">
        <v>2295876</v>
      </c>
      <c r="H21" s="24">
        <v>384684</v>
      </c>
      <c r="I21" s="24">
        <v>379802</v>
      </c>
      <c r="J21" s="24">
        <v>3060362</v>
      </c>
      <c r="K21" s="24">
        <v>417982</v>
      </c>
      <c r="L21" s="24">
        <v>331469</v>
      </c>
      <c r="M21" s="24">
        <v>462398</v>
      </c>
      <c r="N21" s="24">
        <v>1211849</v>
      </c>
      <c r="O21" s="24"/>
      <c r="P21" s="24"/>
      <c r="Q21" s="24"/>
      <c r="R21" s="24"/>
      <c r="S21" s="24"/>
      <c r="T21" s="24"/>
      <c r="U21" s="24"/>
      <c r="V21" s="24"/>
      <c r="W21" s="24">
        <v>4272211</v>
      </c>
      <c r="X21" s="24">
        <v>4150398</v>
      </c>
      <c r="Y21" s="24">
        <v>121813</v>
      </c>
      <c r="Z21" s="6">
        <v>2.93</v>
      </c>
      <c r="AA21" s="22">
        <v>8300792</v>
      </c>
    </row>
    <row r="22" spans="1:27" ht="13.5">
      <c r="A22" s="5" t="s">
        <v>49</v>
      </c>
      <c r="B22" s="3"/>
      <c r="C22" s="25">
        <v>2343790</v>
      </c>
      <c r="D22" s="25"/>
      <c r="E22" s="26">
        <v>1822587</v>
      </c>
      <c r="F22" s="27">
        <v>1822587</v>
      </c>
      <c r="G22" s="27">
        <v>162970</v>
      </c>
      <c r="H22" s="27">
        <v>213604</v>
      </c>
      <c r="I22" s="27">
        <v>212967</v>
      </c>
      <c r="J22" s="27">
        <v>589541</v>
      </c>
      <c r="K22" s="27">
        <v>458647</v>
      </c>
      <c r="L22" s="27">
        <v>378098</v>
      </c>
      <c r="M22" s="27">
        <v>443798</v>
      </c>
      <c r="N22" s="27">
        <v>1280543</v>
      </c>
      <c r="O22" s="27"/>
      <c r="P22" s="27"/>
      <c r="Q22" s="27"/>
      <c r="R22" s="27"/>
      <c r="S22" s="27"/>
      <c r="T22" s="27"/>
      <c r="U22" s="27"/>
      <c r="V22" s="27"/>
      <c r="W22" s="27">
        <v>1870084</v>
      </c>
      <c r="X22" s="27">
        <v>911292</v>
      </c>
      <c r="Y22" s="27">
        <v>958792</v>
      </c>
      <c r="Z22" s="7">
        <v>105.21</v>
      </c>
      <c r="AA22" s="25">
        <v>1822587</v>
      </c>
    </row>
    <row r="23" spans="1:27" ht="13.5">
      <c r="A23" s="5" t="s">
        <v>50</v>
      </c>
      <c r="B23" s="3"/>
      <c r="C23" s="22">
        <v>2905341</v>
      </c>
      <c r="D23" s="22"/>
      <c r="E23" s="23">
        <v>2890747</v>
      </c>
      <c r="F23" s="24">
        <v>2890747</v>
      </c>
      <c r="G23" s="24">
        <v>221346</v>
      </c>
      <c r="H23" s="24">
        <v>549365</v>
      </c>
      <c r="I23" s="24">
        <v>299663</v>
      </c>
      <c r="J23" s="24">
        <v>1070374</v>
      </c>
      <c r="K23" s="24">
        <v>81240</v>
      </c>
      <c r="L23" s="24"/>
      <c r="M23" s="24">
        <v>535166</v>
      </c>
      <c r="N23" s="24">
        <v>616406</v>
      </c>
      <c r="O23" s="24"/>
      <c r="P23" s="24"/>
      <c r="Q23" s="24"/>
      <c r="R23" s="24"/>
      <c r="S23" s="24"/>
      <c r="T23" s="24"/>
      <c r="U23" s="24"/>
      <c r="V23" s="24"/>
      <c r="W23" s="24">
        <v>1686780</v>
      </c>
      <c r="X23" s="24">
        <v>1445376</v>
      </c>
      <c r="Y23" s="24">
        <v>241404</v>
      </c>
      <c r="Z23" s="6">
        <v>16.7</v>
      </c>
      <c r="AA23" s="22">
        <v>2890747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61940733</v>
      </c>
      <c r="D25" s="40">
        <f>+D5+D9+D15+D19+D24</f>
        <v>0</v>
      </c>
      <c r="E25" s="41">
        <f t="shared" si="4"/>
        <v>59826377</v>
      </c>
      <c r="F25" s="42">
        <f t="shared" si="4"/>
        <v>59826377</v>
      </c>
      <c r="G25" s="42">
        <f t="shared" si="4"/>
        <v>25753357</v>
      </c>
      <c r="H25" s="42">
        <f t="shared" si="4"/>
        <v>4738968</v>
      </c>
      <c r="I25" s="42">
        <f t="shared" si="4"/>
        <v>1335887</v>
      </c>
      <c r="J25" s="42">
        <f t="shared" si="4"/>
        <v>31828212</v>
      </c>
      <c r="K25" s="42">
        <f t="shared" si="4"/>
        <v>1556741</v>
      </c>
      <c r="L25" s="42">
        <f t="shared" si="4"/>
        <v>715132</v>
      </c>
      <c r="M25" s="42">
        <f t="shared" si="4"/>
        <v>7454159</v>
      </c>
      <c r="N25" s="42">
        <f t="shared" si="4"/>
        <v>9726032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41554244</v>
      </c>
      <c r="X25" s="42">
        <f t="shared" si="4"/>
        <v>33653860</v>
      </c>
      <c r="Y25" s="42">
        <f t="shared" si="4"/>
        <v>7900384</v>
      </c>
      <c r="Z25" s="43">
        <f>+IF(X25&lt;&gt;0,+(Y25/X25)*100,0)</f>
        <v>23.475417084399826</v>
      </c>
      <c r="AA25" s="40">
        <f>+AA5+AA9+AA15+AA19+AA24</f>
        <v>59826377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35339986</v>
      </c>
      <c r="D28" s="19">
        <f>SUM(D29:D31)</f>
        <v>0</v>
      </c>
      <c r="E28" s="20">
        <f t="shared" si="5"/>
        <v>31602968</v>
      </c>
      <c r="F28" s="21">
        <f t="shared" si="5"/>
        <v>31602968</v>
      </c>
      <c r="G28" s="21">
        <f t="shared" si="5"/>
        <v>2085202</v>
      </c>
      <c r="H28" s="21">
        <f t="shared" si="5"/>
        <v>2013398</v>
      </c>
      <c r="I28" s="21">
        <f t="shared" si="5"/>
        <v>1790671</v>
      </c>
      <c r="J28" s="21">
        <f t="shared" si="5"/>
        <v>5889271</v>
      </c>
      <c r="K28" s="21">
        <f t="shared" si="5"/>
        <v>1421616</v>
      </c>
      <c r="L28" s="21">
        <f t="shared" si="5"/>
        <v>2091807</v>
      </c>
      <c r="M28" s="21">
        <f t="shared" si="5"/>
        <v>1766636</v>
      </c>
      <c r="N28" s="21">
        <f t="shared" si="5"/>
        <v>5280059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11169330</v>
      </c>
      <c r="X28" s="21">
        <f t="shared" si="5"/>
        <v>15801480</v>
      </c>
      <c r="Y28" s="21">
        <f t="shared" si="5"/>
        <v>-4632150</v>
      </c>
      <c r="Z28" s="4">
        <f>+IF(X28&lt;&gt;0,+(Y28/X28)*100,0)</f>
        <v>-29.31465913319512</v>
      </c>
      <c r="AA28" s="19">
        <f>SUM(AA29:AA31)</f>
        <v>31602968</v>
      </c>
    </row>
    <row r="29" spans="1:27" ht="13.5">
      <c r="A29" s="5" t="s">
        <v>33</v>
      </c>
      <c r="B29" s="3"/>
      <c r="C29" s="22">
        <v>5812227</v>
      </c>
      <c r="D29" s="22"/>
      <c r="E29" s="23">
        <v>8053672</v>
      </c>
      <c r="F29" s="24">
        <v>8053672</v>
      </c>
      <c r="G29" s="24">
        <v>283660</v>
      </c>
      <c r="H29" s="24">
        <v>313742</v>
      </c>
      <c r="I29" s="24">
        <v>296059</v>
      </c>
      <c r="J29" s="24">
        <v>893461</v>
      </c>
      <c r="K29" s="24">
        <v>299075</v>
      </c>
      <c r="L29" s="24">
        <v>389616</v>
      </c>
      <c r="M29" s="24">
        <v>389172</v>
      </c>
      <c r="N29" s="24">
        <v>1077863</v>
      </c>
      <c r="O29" s="24"/>
      <c r="P29" s="24"/>
      <c r="Q29" s="24"/>
      <c r="R29" s="24"/>
      <c r="S29" s="24"/>
      <c r="T29" s="24"/>
      <c r="U29" s="24"/>
      <c r="V29" s="24"/>
      <c r="W29" s="24">
        <v>1971324</v>
      </c>
      <c r="X29" s="24">
        <v>4026834</v>
      </c>
      <c r="Y29" s="24">
        <v>-2055510</v>
      </c>
      <c r="Z29" s="6">
        <v>-51.05</v>
      </c>
      <c r="AA29" s="22">
        <v>8053672</v>
      </c>
    </row>
    <row r="30" spans="1:27" ht="13.5">
      <c r="A30" s="5" t="s">
        <v>34</v>
      </c>
      <c r="B30" s="3"/>
      <c r="C30" s="25">
        <v>23511860</v>
      </c>
      <c r="D30" s="25"/>
      <c r="E30" s="26">
        <v>23549296</v>
      </c>
      <c r="F30" s="27">
        <v>23549296</v>
      </c>
      <c r="G30" s="27">
        <v>1154211</v>
      </c>
      <c r="H30" s="27">
        <v>1071015</v>
      </c>
      <c r="I30" s="27">
        <v>856325</v>
      </c>
      <c r="J30" s="27">
        <v>3081551</v>
      </c>
      <c r="K30" s="27">
        <v>541027</v>
      </c>
      <c r="L30" s="27">
        <v>1109856</v>
      </c>
      <c r="M30" s="27">
        <v>900424</v>
      </c>
      <c r="N30" s="27">
        <v>2551307</v>
      </c>
      <c r="O30" s="27"/>
      <c r="P30" s="27"/>
      <c r="Q30" s="27"/>
      <c r="R30" s="27"/>
      <c r="S30" s="27"/>
      <c r="T30" s="27"/>
      <c r="U30" s="27"/>
      <c r="V30" s="27"/>
      <c r="W30" s="27">
        <v>5632858</v>
      </c>
      <c r="X30" s="27">
        <v>11774646</v>
      </c>
      <c r="Y30" s="27">
        <v>-6141788</v>
      </c>
      <c r="Z30" s="7">
        <v>-52.16</v>
      </c>
      <c r="AA30" s="25">
        <v>23549296</v>
      </c>
    </row>
    <row r="31" spans="1:27" ht="13.5">
      <c r="A31" s="5" t="s">
        <v>35</v>
      </c>
      <c r="B31" s="3"/>
      <c r="C31" s="22">
        <v>6015899</v>
      </c>
      <c r="D31" s="22"/>
      <c r="E31" s="23"/>
      <c r="F31" s="24"/>
      <c r="G31" s="24">
        <v>647331</v>
      </c>
      <c r="H31" s="24">
        <v>628641</v>
      </c>
      <c r="I31" s="24">
        <v>638287</v>
      </c>
      <c r="J31" s="24">
        <v>1914259</v>
      </c>
      <c r="K31" s="24">
        <v>581514</v>
      </c>
      <c r="L31" s="24">
        <v>592335</v>
      </c>
      <c r="M31" s="24">
        <v>477040</v>
      </c>
      <c r="N31" s="24">
        <v>1650889</v>
      </c>
      <c r="O31" s="24"/>
      <c r="P31" s="24"/>
      <c r="Q31" s="24"/>
      <c r="R31" s="24"/>
      <c r="S31" s="24"/>
      <c r="T31" s="24"/>
      <c r="U31" s="24"/>
      <c r="V31" s="24"/>
      <c r="W31" s="24">
        <v>3565148</v>
      </c>
      <c r="X31" s="24"/>
      <c r="Y31" s="24">
        <v>3565148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8054205</v>
      </c>
      <c r="D32" s="19">
        <f>SUM(D33:D37)</f>
        <v>0</v>
      </c>
      <c r="E32" s="20">
        <f t="shared" si="6"/>
        <v>5977771</v>
      </c>
      <c r="F32" s="21">
        <f t="shared" si="6"/>
        <v>5977771</v>
      </c>
      <c r="G32" s="21">
        <f t="shared" si="6"/>
        <v>124468</v>
      </c>
      <c r="H32" s="21">
        <f t="shared" si="6"/>
        <v>148876</v>
      </c>
      <c r="I32" s="21">
        <f t="shared" si="6"/>
        <v>143056</v>
      </c>
      <c r="J32" s="21">
        <f t="shared" si="6"/>
        <v>416400</v>
      </c>
      <c r="K32" s="21">
        <f t="shared" si="6"/>
        <v>151031</v>
      </c>
      <c r="L32" s="21">
        <f t="shared" si="6"/>
        <v>127329</v>
      </c>
      <c r="M32" s="21">
        <f t="shared" si="6"/>
        <v>140322</v>
      </c>
      <c r="N32" s="21">
        <f t="shared" si="6"/>
        <v>418682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835082</v>
      </c>
      <c r="X32" s="21">
        <f t="shared" si="6"/>
        <v>2988888</v>
      </c>
      <c r="Y32" s="21">
        <f t="shared" si="6"/>
        <v>-2153806</v>
      </c>
      <c r="Z32" s="4">
        <f>+IF(X32&lt;&gt;0,+(Y32/X32)*100,0)</f>
        <v>-72.06044522243724</v>
      </c>
      <c r="AA32" s="19">
        <f>SUM(AA33:AA37)</f>
        <v>5977771</v>
      </c>
    </row>
    <row r="33" spans="1:27" ht="13.5">
      <c r="A33" s="5" t="s">
        <v>37</v>
      </c>
      <c r="B33" s="3"/>
      <c r="C33" s="22">
        <v>8054205</v>
      </c>
      <c r="D33" s="22"/>
      <c r="E33" s="23">
        <v>5977771</v>
      </c>
      <c r="F33" s="24">
        <v>5977771</v>
      </c>
      <c r="G33" s="24">
        <v>124468</v>
      </c>
      <c r="H33" s="24">
        <v>148876</v>
      </c>
      <c r="I33" s="24">
        <v>143056</v>
      </c>
      <c r="J33" s="24">
        <v>416400</v>
      </c>
      <c r="K33" s="24">
        <v>151031</v>
      </c>
      <c r="L33" s="24">
        <v>127329</v>
      </c>
      <c r="M33" s="24">
        <v>140322</v>
      </c>
      <c r="N33" s="24">
        <v>418682</v>
      </c>
      <c r="O33" s="24"/>
      <c r="P33" s="24"/>
      <c r="Q33" s="24"/>
      <c r="R33" s="24"/>
      <c r="S33" s="24"/>
      <c r="T33" s="24"/>
      <c r="U33" s="24"/>
      <c r="V33" s="24"/>
      <c r="W33" s="24">
        <v>835082</v>
      </c>
      <c r="X33" s="24">
        <v>2988888</v>
      </c>
      <c r="Y33" s="24">
        <v>-2153806</v>
      </c>
      <c r="Z33" s="6">
        <v>-72.06</v>
      </c>
      <c r="AA33" s="22">
        <v>5977771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3067010</v>
      </c>
      <c r="D38" s="19">
        <f>SUM(D39:D41)</f>
        <v>0</v>
      </c>
      <c r="E38" s="20">
        <f t="shared" si="7"/>
        <v>1992371</v>
      </c>
      <c r="F38" s="21">
        <f t="shared" si="7"/>
        <v>1992371</v>
      </c>
      <c r="G38" s="21">
        <f t="shared" si="7"/>
        <v>241406</v>
      </c>
      <c r="H38" s="21">
        <f t="shared" si="7"/>
        <v>239022</v>
      </c>
      <c r="I38" s="21">
        <f t="shared" si="7"/>
        <v>267266</v>
      </c>
      <c r="J38" s="21">
        <f t="shared" si="7"/>
        <v>747694</v>
      </c>
      <c r="K38" s="21">
        <f t="shared" si="7"/>
        <v>230752</v>
      </c>
      <c r="L38" s="21">
        <f t="shared" si="7"/>
        <v>241123</v>
      </c>
      <c r="M38" s="21">
        <f t="shared" si="7"/>
        <v>191622</v>
      </c>
      <c r="N38" s="21">
        <f t="shared" si="7"/>
        <v>663497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1411191</v>
      </c>
      <c r="X38" s="21">
        <f t="shared" si="7"/>
        <v>996186</v>
      </c>
      <c r="Y38" s="21">
        <f t="shared" si="7"/>
        <v>415005</v>
      </c>
      <c r="Z38" s="4">
        <f>+IF(X38&lt;&gt;0,+(Y38/X38)*100,0)</f>
        <v>41.65938890930007</v>
      </c>
      <c r="AA38" s="19">
        <f>SUM(AA39:AA41)</f>
        <v>1992371</v>
      </c>
    </row>
    <row r="39" spans="1:27" ht="13.5">
      <c r="A39" s="5" t="s">
        <v>43</v>
      </c>
      <c r="B39" s="3"/>
      <c r="C39" s="22">
        <v>3067010</v>
      </c>
      <c r="D39" s="22"/>
      <c r="E39" s="23">
        <v>1992371</v>
      </c>
      <c r="F39" s="24">
        <v>1992371</v>
      </c>
      <c r="G39" s="24">
        <v>237524</v>
      </c>
      <c r="H39" s="24">
        <v>234993</v>
      </c>
      <c r="I39" s="24">
        <v>228866</v>
      </c>
      <c r="J39" s="24">
        <v>701383</v>
      </c>
      <c r="K39" s="24">
        <v>226574</v>
      </c>
      <c r="L39" s="24">
        <v>226204</v>
      </c>
      <c r="M39" s="24">
        <v>169379</v>
      </c>
      <c r="N39" s="24">
        <v>622157</v>
      </c>
      <c r="O39" s="24"/>
      <c r="P39" s="24"/>
      <c r="Q39" s="24"/>
      <c r="R39" s="24"/>
      <c r="S39" s="24"/>
      <c r="T39" s="24"/>
      <c r="U39" s="24"/>
      <c r="V39" s="24"/>
      <c r="W39" s="24">
        <v>1323540</v>
      </c>
      <c r="X39" s="24">
        <v>996186</v>
      </c>
      <c r="Y39" s="24">
        <v>327354</v>
      </c>
      <c r="Z39" s="6">
        <v>32.86</v>
      </c>
      <c r="AA39" s="22">
        <v>1992371</v>
      </c>
    </row>
    <row r="40" spans="1:27" ht="13.5">
      <c r="A40" s="5" t="s">
        <v>44</v>
      </c>
      <c r="B40" s="3"/>
      <c r="C40" s="22"/>
      <c r="D40" s="22"/>
      <c r="E40" s="23"/>
      <c r="F40" s="24"/>
      <c r="G40" s="24">
        <v>3882</v>
      </c>
      <c r="H40" s="24">
        <v>4029</v>
      </c>
      <c r="I40" s="24">
        <v>38400</v>
      </c>
      <c r="J40" s="24">
        <v>46311</v>
      </c>
      <c r="K40" s="24">
        <v>4178</v>
      </c>
      <c r="L40" s="24">
        <v>14919</v>
      </c>
      <c r="M40" s="24">
        <v>22243</v>
      </c>
      <c r="N40" s="24">
        <v>41340</v>
      </c>
      <c r="O40" s="24"/>
      <c r="P40" s="24"/>
      <c r="Q40" s="24"/>
      <c r="R40" s="24"/>
      <c r="S40" s="24"/>
      <c r="T40" s="24"/>
      <c r="U40" s="24"/>
      <c r="V40" s="24"/>
      <c r="W40" s="24">
        <v>87651</v>
      </c>
      <c r="X40" s="24"/>
      <c r="Y40" s="24">
        <v>87651</v>
      </c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17876208</v>
      </c>
      <c r="D42" s="19">
        <f>SUM(D43:D46)</f>
        <v>0</v>
      </c>
      <c r="E42" s="20">
        <f t="shared" si="8"/>
        <v>20148825</v>
      </c>
      <c r="F42" s="21">
        <f t="shared" si="8"/>
        <v>20148825</v>
      </c>
      <c r="G42" s="21">
        <f t="shared" si="8"/>
        <v>757236</v>
      </c>
      <c r="H42" s="21">
        <f t="shared" si="8"/>
        <v>834337</v>
      </c>
      <c r="I42" s="21">
        <f t="shared" si="8"/>
        <v>847929</v>
      </c>
      <c r="J42" s="21">
        <f t="shared" si="8"/>
        <v>2439502</v>
      </c>
      <c r="K42" s="21">
        <f t="shared" si="8"/>
        <v>1168864</v>
      </c>
      <c r="L42" s="21">
        <f t="shared" si="8"/>
        <v>896569</v>
      </c>
      <c r="M42" s="21">
        <f t="shared" si="8"/>
        <v>1400952</v>
      </c>
      <c r="N42" s="21">
        <f t="shared" si="8"/>
        <v>3466385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5905887</v>
      </c>
      <c r="X42" s="21">
        <f t="shared" si="8"/>
        <v>10074408</v>
      </c>
      <c r="Y42" s="21">
        <f t="shared" si="8"/>
        <v>-4168521</v>
      </c>
      <c r="Z42" s="4">
        <f>+IF(X42&lt;&gt;0,+(Y42/X42)*100,0)</f>
        <v>-41.377329566164086</v>
      </c>
      <c r="AA42" s="19">
        <f>SUM(AA43:AA46)</f>
        <v>20148825</v>
      </c>
    </row>
    <row r="43" spans="1:27" ht="13.5">
      <c r="A43" s="5" t="s">
        <v>47</v>
      </c>
      <c r="B43" s="3"/>
      <c r="C43" s="22"/>
      <c r="D43" s="22"/>
      <c r="E43" s="23"/>
      <c r="F43" s="24"/>
      <c r="G43" s="24">
        <v>39460</v>
      </c>
      <c r="H43" s="24"/>
      <c r="I43" s="24"/>
      <c r="J43" s="24">
        <v>39460</v>
      </c>
      <c r="K43" s="24">
        <v>207353</v>
      </c>
      <c r="L43" s="24">
        <v>44944</v>
      </c>
      <c r="M43" s="24">
        <v>415391</v>
      </c>
      <c r="N43" s="24">
        <v>667688</v>
      </c>
      <c r="O43" s="24"/>
      <c r="P43" s="24"/>
      <c r="Q43" s="24"/>
      <c r="R43" s="24"/>
      <c r="S43" s="24"/>
      <c r="T43" s="24"/>
      <c r="U43" s="24"/>
      <c r="V43" s="24"/>
      <c r="W43" s="24">
        <v>707148</v>
      </c>
      <c r="X43" s="24"/>
      <c r="Y43" s="24">
        <v>707148</v>
      </c>
      <c r="Z43" s="6">
        <v>0</v>
      </c>
      <c r="AA43" s="22"/>
    </row>
    <row r="44" spans="1:27" ht="13.5">
      <c r="A44" s="5" t="s">
        <v>48</v>
      </c>
      <c r="B44" s="3"/>
      <c r="C44" s="22">
        <v>4999580</v>
      </c>
      <c r="D44" s="22"/>
      <c r="E44" s="23">
        <v>9612291</v>
      </c>
      <c r="F44" s="24">
        <v>9612291</v>
      </c>
      <c r="G44" s="24">
        <v>356212</v>
      </c>
      <c r="H44" s="24">
        <v>367976</v>
      </c>
      <c r="I44" s="24">
        <v>409553</v>
      </c>
      <c r="J44" s="24">
        <v>1133741</v>
      </c>
      <c r="K44" s="24">
        <v>426735</v>
      </c>
      <c r="L44" s="24">
        <v>416285</v>
      </c>
      <c r="M44" s="24">
        <v>553764</v>
      </c>
      <c r="N44" s="24">
        <v>1396784</v>
      </c>
      <c r="O44" s="24"/>
      <c r="P44" s="24"/>
      <c r="Q44" s="24"/>
      <c r="R44" s="24"/>
      <c r="S44" s="24"/>
      <c r="T44" s="24"/>
      <c r="U44" s="24"/>
      <c r="V44" s="24"/>
      <c r="W44" s="24">
        <v>2530525</v>
      </c>
      <c r="X44" s="24">
        <v>4806144</v>
      </c>
      <c r="Y44" s="24">
        <v>-2275619</v>
      </c>
      <c r="Z44" s="6">
        <v>-47.35</v>
      </c>
      <c r="AA44" s="22">
        <v>9612291</v>
      </c>
    </row>
    <row r="45" spans="1:27" ht="13.5">
      <c r="A45" s="5" t="s">
        <v>49</v>
      </c>
      <c r="B45" s="3"/>
      <c r="C45" s="25">
        <v>2271904</v>
      </c>
      <c r="D45" s="25"/>
      <c r="E45" s="26">
        <v>5662094</v>
      </c>
      <c r="F45" s="27">
        <v>5662094</v>
      </c>
      <c r="G45" s="27">
        <v>148517</v>
      </c>
      <c r="H45" s="27">
        <v>243186</v>
      </c>
      <c r="I45" s="27">
        <v>184361</v>
      </c>
      <c r="J45" s="27">
        <v>576064</v>
      </c>
      <c r="K45" s="27">
        <v>290544</v>
      </c>
      <c r="L45" s="27">
        <v>145029</v>
      </c>
      <c r="M45" s="27">
        <v>170283</v>
      </c>
      <c r="N45" s="27">
        <v>605856</v>
      </c>
      <c r="O45" s="27"/>
      <c r="P45" s="27"/>
      <c r="Q45" s="27"/>
      <c r="R45" s="27"/>
      <c r="S45" s="27"/>
      <c r="T45" s="27"/>
      <c r="U45" s="27"/>
      <c r="V45" s="27"/>
      <c r="W45" s="27">
        <v>1181920</v>
      </c>
      <c r="X45" s="27">
        <v>2831046</v>
      </c>
      <c r="Y45" s="27">
        <v>-1649126</v>
      </c>
      <c r="Z45" s="7">
        <v>-58.25</v>
      </c>
      <c r="AA45" s="25">
        <v>5662094</v>
      </c>
    </row>
    <row r="46" spans="1:27" ht="13.5">
      <c r="A46" s="5" t="s">
        <v>50</v>
      </c>
      <c r="B46" s="3"/>
      <c r="C46" s="22">
        <v>10604724</v>
      </c>
      <c r="D46" s="22"/>
      <c r="E46" s="23">
        <v>4874440</v>
      </c>
      <c r="F46" s="24">
        <v>4874440</v>
      </c>
      <c r="G46" s="24">
        <v>213047</v>
      </c>
      <c r="H46" s="24">
        <v>223175</v>
      </c>
      <c r="I46" s="24">
        <v>254015</v>
      </c>
      <c r="J46" s="24">
        <v>690237</v>
      </c>
      <c r="K46" s="24">
        <v>244232</v>
      </c>
      <c r="L46" s="24">
        <v>290311</v>
      </c>
      <c r="M46" s="24">
        <v>261514</v>
      </c>
      <c r="N46" s="24">
        <v>796057</v>
      </c>
      <c r="O46" s="24"/>
      <c r="P46" s="24"/>
      <c r="Q46" s="24"/>
      <c r="R46" s="24"/>
      <c r="S46" s="24"/>
      <c r="T46" s="24"/>
      <c r="U46" s="24"/>
      <c r="V46" s="24"/>
      <c r="W46" s="24">
        <v>1486294</v>
      </c>
      <c r="X46" s="24">
        <v>2437218</v>
      </c>
      <c r="Y46" s="24">
        <v>-950924</v>
      </c>
      <c r="Z46" s="6">
        <v>-39.02</v>
      </c>
      <c r="AA46" s="22">
        <v>4874440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64337409</v>
      </c>
      <c r="D48" s="40">
        <f>+D28+D32+D38+D42+D47</f>
        <v>0</v>
      </c>
      <c r="E48" s="41">
        <f t="shared" si="9"/>
        <v>59721935</v>
      </c>
      <c r="F48" s="42">
        <f t="shared" si="9"/>
        <v>59721935</v>
      </c>
      <c r="G48" s="42">
        <f t="shared" si="9"/>
        <v>3208312</v>
      </c>
      <c r="H48" s="42">
        <f t="shared" si="9"/>
        <v>3235633</v>
      </c>
      <c r="I48" s="42">
        <f t="shared" si="9"/>
        <v>3048922</v>
      </c>
      <c r="J48" s="42">
        <f t="shared" si="9"/>
        <v>9492867</v>
      </c>
      <c r="K48" s="42">
        <f t="shared" si="9"/>
        <v>2972263</v>
      </c>
      <c r="L48" s="42">
        <f t="shared" si="9"/>
        <v>3356828</v>
      </c>
      <c r="M48" s="42">
        <f t="shared" si="9"/>
        <v>3499532</v>
      </c>
      <c r="N48" s="42">
        <f t="shared" si="9"/>
        <v>9828623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19321490</v>
      </c>
      <c r="X48" s="42">
        <f t="shared" si="9"/>
        <v>29860962</v>
      </c>
      <c r="Y48" s="42">
        <f t="shared" si="9"/>
        <v>-10539472</v>
      </c>
      <c r="Z48" s="43">
        <f>+IF(X48&lt;&gt;0,+(Y48/X48)*100,0)</f>
        <v>-35.29515224593233</v>
      </c>
      <c r="AA48" s="40">
        <f>+AA28+AA32+AA38+AA42+AA47</f>
        <v>59721935</v>
      </c>
    </row>
    <row r="49" spans="1:27" ht="13.5">
      <c r="A49" s="14" t="s">
        <v>58</v>
      </c>
      <c r="B49" s="15"/>
      <c r="C49" s="44">
        <f aca="true" t="shared" si="10" ref="C49:Y49">+C25-C48</f>
        <v>-2396676</v>
      </c>
      <c r="D49" s="44">
        <f>+D25-D48</f>
        <v>0</v>
      </c>
      <c r="E49" s="45">
        <f t="shared" si="10"/>
        <v>104442</v>
      </c>
      <c r="F49" s="46">
        <f t="shared" si="10"/>
        <v>104442</v>
      </c>
      <c r="G49" s="46">
        <f t="shared" si="10"/>
        <v>22545045</v>
      </c>
      <c r="H49" s="46">
        <f t="shared" si="10"/>
        <v>1503335</v>
      </c>
      <c r="I49" s="46">
        <f t="shared" si="10"/>
        <v>-1713035</v>
      </c>
      <c r="J49" s="46">
        <f t="shared" si="10"/>
        <v>22335345</v>
      </c>
      <c r="K49" s="46">
        <f t="shared" si="10"/>
        <v>-1415522</v>
      </c>
      <c r="L49" s="46">
        <f t="shared" si="10"/>
        <v>-2641696</v>
      </c>
      <c r="M49" s="46">
        <f t="shared" si="10"/>
        <v>3954627</v>
      </c>
      <c r="N49" s="46">
        <f t="shared" si="10"/>
        <v>-102591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22232754</v>
      </c>
      <c r="X49" s="46">
        <f>IF(F25=F48,0,X25-X48)</f>
        <v>3792898</v>
      </c>
      <c r="Y49" s="46">
        <f t="shared" si="10"/>
        <v>18439856</v>
      </c>
      <c r="Z49" s="47">
        <f>+IF(X49&lt;&gt;0,+(Y49/X49)*100,0)</f>
        <v>486.16799080808397</v>
      </c>
      <c r="AA49" s="44">
        <f>+AA25-AA48</f>
        <v>104442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65458190</v>
      </c>
      <c r="D5" s="19">
        <f>SUM(D6:D8)</f>
        <v>0</v>
      </c>
      <c r="E5" s="20">
        <f t="shared" si="0"/>
        <v>75208750</v>
      </c>
      <c r="F5" s="21">
        <f t="shared" si="0"/>
        <v>75208750</v>
      </c>
      <c r="G5" s="21">
        <f t="shared" si="0"/>
        <v>42505430</v>
      </c>
      <c r="H5" s="21">
        <f t="shared" si="0"/>
        <v>0</v>
      </c>
      <c r="I5" s="21">
        <f t="shared" si="0"/>
        <v>-46898</v>
      </c>
      <c r="J5" s="21">
        <f t="shared" si="0"/>
        <v>42458532</v>
      </c>
      <c r="K5" s="21">
        <f t="shared" si="0"/>
        <v>0</v>
      </c>
      <c r="L5" s="21">
        <f t="shared" si="0"/>
        <v>-919489</v>
      </c>
      <c r="M5" s="21">
        <f t="shared" si="0"/>
        <v>0</v>
      </c>
      <c r="N5" s="21">
        <f t="shared" si="0"/>
        <v>-919489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41539043</v>
      </c>
      <c r="X5" s="21">
        <f t="shared" si="0"/>
        <v>41468000</v>
      </c>
      <c r="Y5" s="21">
        <f t="shared" si="0"/>
        <v>71043</v>
      </c>
      <c r="Z5" s="4">
        <f>+IF(X5&lt;&gt;0,+(Y5/X5)*100,0)</f>
        <v>0.1713200540175557</v>
      </c>
      <c r="AA5" s="19">
        <f>SUM(AA6:AA8)</f>
        <v>75208750</v>
      </c>
    </row>
    <row r="6" spans="1:27" ht="13.5">
      <c r="A6" s="5" t="s">
        <v>33</v>
      </c>
      <c r="B6" s="3"/>
      <c r="C6" s="22"/>
      <c r="D6" s="22"/>
      <c r="E6" s="23">
        <v>4003868</v>
      </c>
      <c r="F6" s="24">
        <v>4003868</v>
      </c>
      <c r="G6" s="24">
        <v>-797</v>
      </c>
      <c r="H6" s="24"/>
      <c r="I6" s="24"/>
      <c r="J6" s="24">
        <v>-797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-797</v>
      </c>
      <c r="X6" s="24">
        <v>1787000</v>
      </c>
      <c r="Y6" s="24">
        <v>-1787797</v>
      </c>
      <c r="Z6" s="6">
        <v>-100.04</v>
      </c>
      <c r="AA6" s="22">
        <v>4003868</v>
      </c>
    </row>
    <row r="7" spans="1:27" ht="13.5">
      <c r="A7" s="5" t="s">
        <v>34</v>
      </c>
      <c r="B7" s="3"/>
      <c r="C7" s="25">
        <v>64883920</v>
      </c>
      <c r="D7" s="25"/>
      <c r="E7" s="26">
        <v>71204882</v>
      </c>
      <c r="F7" s="27">
        <v>71204882</v>
      </c>
      <c r="G7" s="27">
        <v>42506227</v>
      </c>
      <c r="H7" s="27"/>
      <c r="I7" s="27">
        <v>-46898</v>
      </c>
      <c r="J7" s="27">
        <v>42459329</v>
      </c>
      <c r="K7" s="27"/>
      <c r="L7" s="27">
        <v>-891396</v>
      </c>
      <c r="M7" s="27"/>
      <c r="N7" s="27">
        <v>-891396</v>
      </c>
      <c r="O7" s="27"/>
      <c r="P7" s="27"/>
      <c r="Q7" s="27"/>
      <c r="R7" s="27"/>
      <c r="S7" s="27"/>
      <c r="T7" s="27"/>
      <c r="U7" s="27"/>
      <c r="V7" s="27"/>
      <c r="W7" s="27">
        <v>41567933</v>
      </c>
      <c r="X7" s="27">
        <v>39681000</v>
      </c>
      <c r="Y7" s="27">
        <v>1886933</v>
      </c>
      <c r="Z7" s="7">
        <v>4.76</v>
      </c>
      <c r="AA7" s="25">
        <v>71204882</v>
      </c>
    </row>
    <row r="8" spans="1:27" ht="13.5">
      <c r="A8" s="5" t="s">
        <v>35</v>
      </c>
      <c r="B8" s="3"/>
      <c r="C8" s="22">
        <v>574270</v>
      </c>
      <c r="D8" s="22"/>
      <c r="E8" s="23"/>
      <c r="F8" s="24"/>
      <c r="G8" s="24"/>
      <c r="H8" s="24"/>
      <c r="I8" s="24"/>
      <c r="J8" s="24"/>
      <c r="K8" s="24"/>
      <c r="L8" s="24">
        <v>-28093</v>
      </c>
      <c r="M8" s="24"/>
      <c r="N8" s="24">
        <v>-28093</v>
      </c>
      <c r="O8" s="24"/>
      <c r="P8" s="24"/>
      <c r="Q8" s="24"/>
      <c r="R8" s="24"/>
      <c r="S8" s="24"/>
      <c r="T8" s="24"/>
      <c r="U8" s="24"/>
      <c r="V8" s="24"/>
      <c r="W8" s="24">
        <v>-28093</v>
      </c>
      <c r="X8" s="24"/>
      <c r="Y8" s="24">
        <v>-28093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1236924</v>
      </c>
      <c r="D9" s="19">
        <f>SUM(D10:D14)</f>
        <v>0</v>
      </c>
      <c r="E9" s="20">
        <f t="shared" si="1"/>
        <v>1382600</v>
      </c>
      <c r="F9" s="21">
        <f t="shared" si="1"/>
        <v>1382600</v>
      </c>
      <c r="G9" s="21">
        <f t="shared" si="1"/>
        <v>16835</v>
      </c>
      <c r="H9" s="21">
        <f t="shared" si="1"/>
        <v>0</v>
      </c>
      <c r="I9" s="21">
        <f t="shared" si="1"/>
        <v>1715</v>
      </c>
      <c r="J9" s="21">
        <f t="shared" si="1"/>
        <v>18550</v>
      </c>
      <c r="K9" s="21">
        <f t="shared" si="1"/>
        <v>0</v>
      </c>
      <c r="L9" s="21">
        <f t="shared" si="1"/>
        <v>-3503</v>
      </c>
      <c r="M9" s="21">
        <f t="shared" si="1"/>
        <v>0</v>
      </c>
      <c r="N9" s="21">
        <f t="shared" si="1"/>
        <v>-3503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15047</v>
      </c>
      <c r="X9" s="21">
        <f t="shared" si="1"/>
        <v>735000</v>
      </c>
      <c r="Y9" s="21">
        <f t="shared" si="1"/>
        <v>-719953</v>
      </c>
      <c r="Z9" s="4">
        <f>+IF(X9&lt;&gt;0,+(Y9/X9)*100,0)</f>
        <v>-97.95278911564625</v>
      </c>
      <c r="AA9" s="19">
        <f>SUM(AA10:AA14)</f>
        <v>1382600</v>
      </c>
    </row>
    <row r="10" spans="1:27" ht="13.5">
      <c r="A10" s="5" t="s">
        <v>37</v>
      </c>
      <c r="B10" s="3"/>
      <c r="C10" s="22">
        <v>1221252</v>
      </c>
      <c r="D10" s="22"/>
      <c r="E10" s="23">
        <v>1232000</v>
      </c>
      <c r="F10" s="24">
        <v>1232000</v>
      </c>
      <c r="G10" s="24">
        <v>16835</v>
      </c>
      <c r="H10" s="24"/>
      <c r="I10" s="24">
        <v>1715</v>
      </c>
      <c r="J10" s="24">
        <v>18550</v>
      </c>
      <c r="K10" s="24"/>
      <c r="L10" s="24">
        <v>-2389</v>
      </c>
      <c r="M10" s="24"/>
      <c r="N10" s="24">
        <v>-2389</v>
      </c>
      <c r="O10" s="24"/>
      <c r="P10" s="24"/>
      <c r="Q10" s="24"/>
      <c r="R10" s="24"/>
      <c r="S10" s="24"/>
      <c r="T10" s="24"/>
      <c r="U10" s="24"/>
      <c r="V10" s="24"/>
      <c r="W10" s="24">
        <v>16161</v>
      </c>
      <c r="X10" s="24">
        <v>615000</v>
      </c>
      <c r="Y10" s="24">
        <v>-598839</v>
      </c>
      <c r="Z10" s="6">
        <v>-97.37</v>
      </c>
      <c r="AA10" s="22">
        <v>1232000</v>
      </c>
    </row>
    <row r="11" spans="1:27" ht="13.5">
      <c r="A11" s="5" t="s">
        <v>38</v>
      </c>
      <c r="B11" s="3"/>
      <c r="C11" s="22">
        <v>15672</v>
      </c>
      <c r="D11" s="22"/>
      <c r="E11" s="23">
        <v>150600</v>
      </c>
      <c r="F11" s="24">
        <v>150600</v>
      </c>
      <c r="G11" s="24"/>
      <c r="H11" s="24"/>
      <c r="I11" s="24"/>
      <c r="J11" s="24"/>
      <c r="K11" s="24"/>
      <c r="L11" s="24">
        <v>-1114</v>
      </c>
      <c r="M11" s="24"/>
      <c r="N11" s="24">
        <v>-1114</v>
      </c>
      <c r="O11" s="24"/>
      <c r="P11" s="24"/>
      <c r="Q11" s="24"/>
      <c r="R11" s="24"/>
      <c r="S11" s="24"/>
      <c r="T11" s="24"/>
      <c r="U11" s="24"/>
      <c r="V11" s="24"/>
      <c r="W11" s="24">
        <v>-1114</v>
      </c>
      <c r="X11" s="24">
        <v>120000</v>
      </c>
      <c r="Y11" s="24">
        <v>-121114</v>
      </c>
      <c r="Z11" s="6">
        <v>-100.93</v>
      </c>
      <c r="AA11" s="22">
        <v>150600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27893840</v>
      </c>
      <c r="D15" s="19">
        <f>SUM(D16:D18)</f>
        <v>0</v>
      </c>
      <c r="E15" s="20">
        <f t="shared" si="2"/>
        <v>22876397</v>
      </c>
      <c r="F15" s="21">
        <f t="shared" si="2"/>
        <v>22876397</v>
      </c>
      <c r="G15" s="21">
        <f t="shared" si="2"/>
        <v>21841</v>
      </c>
      <c r="H15" s="21">
        <f t="shared" si="2"/>
        <v>0</v>
      </c>
      <c r="I15" s="21">
        <f t="shared" si="2"/>
        <v>14958</v>
      </c>
      <c r="J15" s="21">
        <f t="shared" si="2"/>
        <v>36799</v>
      </c>
      <c r="K15" s="21">
        <f t="shared" si="2"/>
        <v>0</v>
      </c>
      <c r="L15" s="21">
        <f t="shared" si="2"/>
        <v>-7950</v>
      </c>
      <c r="M15" s="21">
        <f t="shared" si="2"/>
        <v>0</v>
      </c>
      <c r="N15" s="21">
        <f t="shared" si="2"/>
        <v>-7950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28849</v>
      </c>
      <c r="X15" s="21">
        <f t="shared" si="2"/>
        <v>1524000</v>
      </c>
      <c r="Y15" s="21">
        <f t="shared" si="2"/>
        <v>-1495151</v>
      </c>
      <c r="Z15" s="4">
        <f>+IF(X15&lt;&gt;0,+(Y15/X15)*100,0)</f>
        <v>-98.10702099737533</v>
      </c>
      <c r="AA15" s="19">
        <f>SUM(AA16:AA18)</f>
        <v>22876397</v>
      </c>
    </row>
    <row r="16" spans="1:27" ht="13.5">
      <c r="A16" s="5" t="s">
        <v>43</v>
      </c>
      <c r="B16" s="3"/>
      <c r="C16" s="22"/>
      <c r="D16" s="22"/>
      <c r="E16" s="23">
        <v>765600</v>
      </c>
      <c r="F16" s="24">
        <v>765600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384000</v>
      </c>
      <c r="Y16" s="24">
        <v>-384000</v>
      </c>
      <c r="Z16" s="6">
        <v>-100</v>
      </c>
      <c r="AA16" s="22">
        <v>765600</v>
      </c>
    </row>
    <row r="17" spans="1:27" ht="13.5">
      <c r="A17" s="5" t="s">
        <v>44</v>
      </c>
      <c r="B17" s="3"/>
      <c r="C17" s="22">
        <v>27893840</v>
      </c>
      <c r="D17" s="22"/>
      <c r="E17" s="23">
        <v>22110797</v>
      </c>
      <c r="F17" s="24">
        <v>22110797</v>
      </c>
      <c r="G17" s="24">
        <v>21841</v>
      </c>
      <c r="H17" s="24"/>
      <c r="I17" s="24">
        <v>14958</v>
      </c>
      <c r="J17" s="24">
        <v>36799</v>
      </c>
      <c r="K17" s="24"/>
      <c r="L17" s="24">
        <v>-7950</v>
      </c>
      <c r="M17" s="24"/>
      <c r="N17" s="24">
        <v>-7950</v>
      </c>
      <c r="O17" s="24"/>
      <c r="P17" s="24"/>
      <c r="Q17" s="24"/>
      <c r="R17" s="24"/>
      <c r="S17" s="24"/>
      <c r="T17" s="24"/>
      <c r="U17" s="24"/>
      <c r="V17" s="24"/>
      <c r="W17" s="24">
        <v>28849</v>
      </c>
      <c r="X17" s="24">
        <v>1140000</v>
      </c>
      <c r="Y17" s="24">
        <v>-1111151</v>
      </c>
      <c r="Z17" s="6">
        <v>-97.47</v>
      </c>
      <c r="AA17" s="22">
        <v>22110797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91277717</v>
      </c>
      <c r="D19" s="19">
        <f>SUM(D20:D23)</f>
        <v>0</v>
      </c>
      <c r="E19" s="20">
        <f t="shared" si="3"/>
        <v>149904949</v>
      </c>
      <c r="F19" s="21">
        <f t="shared" si="3"/>
        <v>149904949</v>
      </c>
      <c r="G19" s="21">
        <f t="shared" si="3"/>
        <v>7392488</v>
      </c>
      <c r="H19" s="21">
        <f t="shared" si="3"/>
        <v>0</v>
      </c>
      <c r="I19" s="21">
        <f t="shared" si="3"/>
        <v>7117778</v>
      </c>
      <c r="J19" s="21">
        <f t="shared" si="3"/>
        <v>14510266</v>
      </c>
      <c r="K19" s="21">
        <f t="shared" si="3"/>
        <v>0</v>
      </c>
      <c r="L19" s="21">
        <f t="shared" si="3"/>
        <v>9453274</v>
      </c>
      <c r="M19" s="21">
        <f t="shared" si="3"/>
        <v>0</v>
      </c>
      <c r="N19" s="21">
        <f t="shared" si="3"/>
        <v>9453274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23963540</v>
      </c>
      <c r="X19" s="21">
        <f t="shared" si="3"/>
        <v>47889000</v>
      </c>
      <c r="Y19" s="21">
        <f t="shared" si="3"/>
        <v>-23925460</v>
      </c>
      <c r="Z19" s="4">
        <f>+IF(X19&lt;&gt;0,+(Y19/X19)*100,0)</f>
        <v>-49.9602413915513</v>
      </c>
      <c r="AA19" s="19">
        <f>SUM(AA20:AA23)</f>
        <v>149904949</v>
      </c>
    </row>
    <row r="20" spans="1:27" ht="13.5">
      <c r="A20" s="5" t="s">
        <v>47</v>
      </c>
      <c r="B20" s="3"/>
      <c r="C20" s="22">
        <v>38932608</v>
      </c>
      <c r="D20" s="22"/>
      <c r="E20" s="23">
        <v>54132802</v>
      </c>
      <c r="F20" s="24">
        <v>54132802</v>
      </c>
      <c r="G20" s="24">
        <v>3330265</v>
      </c>
      <c r="H20" s="24"/>
      <c r="I20" s="24">
        <v>2966535</v>
      </c>
      <c r="J20" s="24">
        <v>6296800</v>
      </c>
      <c r="K20" s="24"/>
      <c r="L20" s="24">
        <v>13721113</v>
      </c>
      <c r="M20" s="24"/>
      <c r="N20" s="24">
        <v>13721113</v>
      </c>
      <c r="O20" s="24"/>
      <c r="P20" s="24"/>
      <c r="Q20" s="24"/>
      <c r="R20" s="24"/>
      <c r="S20" s="24"/>
      <c r="T20" s="24"/>
      <c r="U20" s="24"/>
      <c r="V20" s="24"/>
      <c r="W20" s="24">
        <v>20017913</v>
      </c>
      <c r="X20" s="24"/>
      <c r="Y20" s="24">
        <v>20017913</v>
      </c>
      <c r="Z20" s="6">
        <v>0</v>
      </c>
      <c r="AA20" s="22">
        <v>54132802</v>
      </c>
    </row>
    <row r="21" spans="1:27" ht="13.5">
      <c r="A21" s="5" t="s">
        <v>48</v>
      </c>
      <c r="B21" s="3"/>
      <c r="C21" s="22">
        <v>19908321</v>
      </c>
      <c r="D21" s="22"/>
      <c r="E21" s="23">
        <v>49939852</v>
      </c>
      <c r="F21" s="24">
        <v>49939852</v>
      </c>
      <c r="G21" s="24">
        <v>1145330</v>
      </c>
      <c r="H21" s="24"/>
      <c r="I21" s="24">
        <v>1214124</v>
      </c>
      <c r="J21" s="24">
        <v>2359454</v>
      </c>
      <c r="K21" s="24"/>
      <c r="L21" s="24">
        <v>-1342893</v>
      </c>
      <c r="M21" s="24"/>
      <c r="N21" s="24">
        <v>-1342893</v>
      </c>
      <c r="O21" s="24"/>
      <c r="P21" s="24"/>
      <c r="Q21" s="24"/>
      <c r="R21" s="24"/>
      <c r="S21" s="24"/>
      <c r="T21" s="24"/>
      <c r="U21" s="24"/>
      <c r="V21" s="24"/>
      <c r="W21" s="24">
        <v>1016561</v>
      </c>
      <c r="X21" s="24">
        <v>24966000</v>
      </c>
      <c r="Y21" s="24">
        <v>-23949439</v>
      </c>
      <c r="Z21" s="6">
        <v>-95.93</v>
      </c>
      <c r="AA21" s="22">
        <v>49939852</v>
      </c>
    </row>
    <row r="22" spans="1:27" ht="13.5">
      <c r="A22" s="5" t="s">
        <v>49</v>
      </c>
      <c r="B22" s="3"/>
      <c r="C22" s="25">
        <v>32436788</v>
      </c>
      <c r="D22" s="25"/>
      <c r="E22" s="26">
        <v>22026423</v>
      </c>
      <c r="F22" s="27">
        <v>22026423</v>
      </c>
      <c r="G22" s="27">
        <v>1803989</v>
      </c>
      <c r="H22" s="27"/>
      <c r="I22" s="27">
        <v>1821574</v>
      </c>
      <c r="J22" s="27">
        <v>3625563</v>
      </c>
      <c r="K22" s="27"/>
      <c r="L22" s="27">
        <v>-1810908</v>
      </c>
      <c r="M22" s="27"/>
      <c r="N22" s="27">
        <v>-1810908</v>
      </c>
      <c r="O22" s="27"/>
      <c r="P22" s="27"/>
      <c r="Q22" s="27"/>
      <c r="R22" s="27"/>
      <c r="S22" s="27"/>
      <c r="T22" s="27"/>
      <c r="U22" s="27"/>
      <c r="V22" s="27"/>
      <c r="W22" s="27">
        <v>1814655</v>
      </c>
      <c r="X22" s="27">
        <v>11025000</v>
      </c>
      <c r="Y22" s="27">
        <v>-9210345</v>
      </c>
      <c r="Z22" s="7">
        <v>-83.54</v>
      </c>
      <c r="AA22" s="25">
        <v>22026423</v>
      </c>
    </row>
    <row r="23" spans="1:27" ht="13.5">
      <c r="A23" s="5" t="s">
        <v>50</v>
      </c>
      <c r="B23" s="3"/>
      <c r="C23" s="22"/>
      <c r="D23" s="22"/>
      <c r="E23" s="23">
        <v>23805872</v>
      </c>
      <c r="F23" s="24">
        <v>23805872</v>
      </c>
      <c r="G23" s="24">
        <v>1112904</v>
      </c>
      <c r="H23" s="24"/>
      <c r="I23" s="24">
        <v>1115545</v>
      </c>
      <c r="J23" s="24">
        <v>2228449</v>
      </c>
      <c r="K23" s="24"/>
      <c r="L23" s="24">
        <v>-1114038</v>
      </c>
      <c r="M23" s="24"/>
      <c r="N23" s="24">
        <v>-1114038</v>
      </c>
      <c r="O23" s="24"/>
      <c r="P23" s="24"/>
      <c r="Q23" s="24"/>
      <c r="R23" s="24"/>
      <c r="S23" s="24"/>
      <c r="T23" s="24"/>
      <c r="U23" s="24"/>
      <c r="V23" s="24"/>
      <c r="W23" s="24">
        <v>1114411</v>
      </c>
      <c r="X23" s="24">
        <v>11898000</v>
      </c>
      <c r="Y23" s="24">
        <v>-10783589</v>
      </c>
      <c r="Z23" s="6">
        <v>-90.63</v>
      </c>
      <c r="AA23" s="22">
        <v>23805872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185866671</v>
      </c>
      <c r="D25" s="40">
        <f>+D5+D9+D15+D19+D24</f>
        <v>0</v>
      </c>
      <c r="E25" s="41">
        <f t="shared" si="4"/>
        <v>249372696</v>
      </c>
      <c r="F25" s="42">
        <f t="shared" si="4"/>
        <v>249372696</v>
      </c>
      <c r="G25" s="42">
        <f t="shared" si="4"/>
        <v>49936594</v>
      </c>
      <c r="H25" s="42">
        <f t="shared" si="4"/>
        <v>0</v>
      </c>
      <c r="I25" s="42">
        <f t="shared" si="4"/>
        <v>7087553</v>
      </c>
      <c r="J25" s="42">
        <f t="shared" si="4"/>
        <v>57024147</v>
      </c>
      <c r="K25" s="42">
        <f t="shared" si="4"/>
        <v>0</v>
      </c>
      <c r="L25" s="42">
        <f t="shared" si="4"/>
        <v>8522332</v>
      </c>
      <c r="M25" s="42">
        <f t="shared" si="4"/>
        <v>0</v>
      </c>
      <c r="N25" s="42">
        <f t="shared" si="4"/>
        <v>8522332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65546479</v>
      </c>
      <c r="X25" s="42">
        <f t="shared" si="4"/>
        <v>91616000</v>
      </c>
      <c r="Y25" s="42">
        <f t="shared" si="4"/>
        <v>-26069521</v>
      </c>
      <c r="Z25" s="43">
        <f>+IF(X25&lt;&gt;0,+(Y25/X25)*100,0)</f>
        <v>-28.4552054226336</v>
      </c>
      <c r="AA25" s="40">
        <f>+AA5+AA9+AA15+AA19+AA24</f>
        <v>249372696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64149458</v>
      </c>
      <c r="D28" s="19">
        <f>SUM(D29:D31)</f>
        <v>0</v>
      </c>
      <c r="E28" s="20">
        <f t="shared" si="5"/>
        <v>70580197</v>
      </c>
      <c r="F28" s="21">
        <f t="shared" si="5"/>
        <v>70580197</v>
      </c>
      <c r="G28" s="21">
        <f t="shared" si="5"/>
        <v>5889577</v>
      </c>
      <c r="H28" s="21">
        <f t="shared" si="5"/>
        <v>0</v>
      </c>
      <c r="I28" s="21">
        <f t="shared" si="5"/>
        <v>6126777</v>
      </c>
      <c r="J28" s="21">
        <f t="shared" si="5"/>
        <v>12016354</v>
      </c>
      <c r="K28" s="21">
        <f t="shared" si="5"/>
        <v>0</v>
      </c>
      <c r="L28" s="21">
        <f t="shared" si="5"/>
        <v>3994503</v>
      </c>
      <c r="M28" s="21">
        <f t="shared" si="5"/>
        <v>0</v>
      </c>
      <c r="N28" s="21">
        <f t="shared" si="5"/>
        <v>3994503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16010857</v>
      </c>
      <c r="X28" s="21">
        <f t="shared" si="5"/>
        <v>36500000</v>
      </c>
      <c r="Y28" s="21">
        <f t="shared" si="5"/>
        <v>-20489143</v>
      </c>
      <c r="Z28" s="4">
        <f>+IF(X28&lt;&gt;0,+(Y28/X28)*100,0)</f>
        <v>-56.13463835616438</v>
      </c>
      <c r="AA28" s="19">
        <f>SUM(AA29:AA31)</f>
        <v>70580197</v>
      </c>
    </row>
    <row r="29" spans="1:27" ht="13.5">
      <c r="A29" s="5" t="s">
        <v>33</v>
      </c>
      <c r="B29" s="3"/>
      <c r="C29" s="22">
        <v>13026659</v>
      </c>
      <c r="D29" s="22"/>
      <c r="E29" s="23">
        <v>12694731</v>
      </c>
      <c r="F29" s="24">
        <v>12694731</v>
      </c>
      <c r="G29" s="24">
        <v>639744</v>
      </c>
      <c r="H29" s="24"/>
      <c r="I29" s="24">
        <v>1202511</v>
      </c>
      <c r="J29" s="24">
        <v>1842255</v>
      </c>
      <c r="K29" s="24"/>
      <c r="L29" s="24">
        <v>1114558</v>
      </c>
      <c r="M29" s="24"/>
      <c r="N29" s="24">
        <v>1114558</v>
      </c>
      <c r="O29" s="24"/>
      <c r="P29" s="24"/>
      <c r="Q29" s="24"/>
      <c r="R29" s="24"/>
      <c r="S29" s="24"/>
      <c r="T29" s="24"/>
      <c r="U29" s="24"/>
      <c r="V29" s="24"/>
      <c r="W29" s="24">
        <v>2956813</v>
      </c>
      <c r="X29" s="24">
        <v>7322000</v>
      </c>
      <c r="Y29" s="24">
        <v>-4365187</v>
      </c>
      <c r="Z29" s="6">
        <v>-59.62</v>
      </c>
      <c r="AA29" s="22">
        <v>12694731</v>
      </c>
    </row>
    <row r="30" spans="1:27" ht="13.5">
      <c r="A30" s="5" t="s">
        <v>34</v>
      </c>
      <c r="B30" s="3"/>
      <c r="C30" s="25">
        <v>40447600</v>
      </c>
      <c r="D30" s="25"/>
      <c r="E30" s="26">
        <v>47059243</v>
      </c>
      <c r="F30" s="27">
        <v>47059243</v>
      </c>
      <c r="G30" s="27">
        <v>5249833</v>
      </c>
      <c r="H30" s="27"/>
      <c r="I30" s="27">
        <v>4924266</v>
      </c>
      <c r="J30" s="27">
        <v>10174099</v>
      </c>
      <c r="K30" s="27"/>
      <c r="L30" s="27">
        <v>1864089</v>
      </c>
      <c r="M30" s="27"/>
      <c r="N30" s="27">
        <v>1864089</v>
      </c>
      <c r="O30" s="27"/>
      <c r="P30" s="27"/>
      <c r="Q30" s="27"/>
      <c r="R30" s="27"/>
      <c r="S30" s="27"/>
      <c r="T30" s="27"/>
      <c r="U30" s="27"/>
      <c r="V30" s="27"/>
      <c r="W30" s="27">
        <v>12038188</v>
      </c>
      <c r="X30" s="27">
        <v>29178000</v>
      </c>
      <c r="Y30" s="27">
        <v>-17139812</v>
      </c>
      <c r="Z30" s="7">
        <v>-58.74</v>
      </c>
      <c r="AA30" s="25">
        <v>47059243</v>
      </c>
    </row>
    <row r="31" spans="1:27" ht="13.5">
      <c r="A31" s="5" t="s">
        <v>35</v>
      </c>
      <c r="B31" s="3"/>
      <c r="C31" s="22">
        <v>10675199</v>
      </c>
      <c r="D31" s="22"/>
      <c r="E31" s="23">
        <v>10826223</v>
      </c>
      <c r="F31" s="24">
        <v>10826223</v>
      </c>
      <c r="G31" s="24"/>
      <c r="H31" s="24"/>
      <c r="I31" s="24"/>
      <c r="J31" s="24"/>
      <c r="K31" s="24"/>
      <c r="L31" s="24">
        <v>1015856</v>
      </c>
      <c r="M31" s="24"/>
      <c r="N31" s="24">
        <v>1015856</v>
      </c>
      <c r="O31" s="24"/>
      <c r="P31" s="24"/>
      <c r="Q31" s="24"/>
      <c r="R31" s="24"/>
      <c r="S31" s="24"/>
      <c r="T31" s="24"/>
      <c r="U31" s="24"/>
      <c r="V31" s="24"/>
      <c r="W31" s="24">
        <v>1015856</v>
      </c>
      <c r="X31" s="24"/>
      <c r="Y31" s="24">
        <v>1015856</v>
      </c>
      <c r="Z31" s="6">
        <v>0</v>
      </c>
      <c r="AA31" s="22">
        <v>10826223</v>
      </c>
    </row>
    <row r="32" spans="1:27" ht="13.5">
      <c r="A32" s="2" t="s">
        <v>36</v>
      </c>
      <c r="B32" s="3"/>
      <c r="C32" s="19">
        <f aca="true" t="shared" si="6" ref="C32:Y32">SUM(C33:C37)</f>
        <v>14955411</v>
      </c>
      <c r="D32" s="19">
        <f>SUM(D33:D37)</f>
        <v>0</v>
      </c>
      <c r="E32" s="20">
        <f t="shared" si="6"/>
        <v>19816355</v>
      </c>
      <c r="F32" s="21">
        <f t="shared" si="6"/>
        <v>19816355</v>
      </c>
      <c r="G32" s="21">
        <f t="shared" si="6"/>
        <v>1370722</v>
      </c>
      <c r="H32" s="21">
        <f t="shared" si="6"/>
        <v>0</v>
      </c>
      <c r="I32" s="21">
        <f t="shared" si="6"/>
        <v>1098586</v>
      </c>
      <c r="J32" s="21">
        <f t="shared" si="6"/>
        <v>2469308</v>
      </c>
      <c r="K32" s="21">
        <f t="shared" si="6"/>
        <v>0</v>
      </c>
      <c r="L32" s="21">
        <f t="shared" si="6"/>
        <v>1173571</v>
      </c>
      <c r="M32" s="21">
        <f t="shared" si="6"/>
        <v>0</v>
      </c>
      <c r="N32" s="21">
        <f t="shared" si="6"/>
        <v>1173571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3642879</v>
      </c>
      <c r="X32" s="21">
        <f t="shared" si="6"/>
        <v>8536600</v>
      </c>
      <c r="Y32" s="21">
        <f t="shared" si="6"/>
        <v>-4893721</v>
      </c>
      <c r="Z32" s="4">
        <f>+IF(X32&lt;&gt;0,+(Y32/X32)*100,0)</f>
        <v>-57.32634772626104</v>
      </c>
      <c r="AA32" s="19">
        <f>SUM(AA33:AA37)</f>
        <v>19816355</v>
      </c>
    </row>
    <row r="33" spans="1:27" ht="13.5">
      <c r="A33" s="5" t="s">
        <v>37</v>
      </c>
      <c r="B33" s="3"/>
      <c r="C33" s="22">
        <v>5559883</v>
      </c>
      <c r="D33" s="22"/>
      <c r="E33" s="23">
        <v>5693150</v>
      </c>
      <c r="F33" s="24">
        <v>5693150</v>
      </c>
      <c r="G33" s="24">
        <v>479471</v>
      </c>
      <c r="H33" s="24"/>
      <c r="I33" s="24">
        <v>381600</v>
      </c>
      <c r="J33" s="24">
        <v>861071</v>
      </c>
      <c r="K33" s="24"/>
      <c r="L33" s="24">
        <v>415070</v>
      </c>
      <c r="M33" s="24"/>
      <c r="N33" s="24">
        <v>415070</v>
      </c>
      <c r="O33" s="24"/>
      <c r="P33" s="24"/>
      <c r="Q33" s="24"/>
      <c r="R33" s="24"/>
      <c r="S33" s="24"/>
      <c r="T33" s="24"/>
      <c r="U33" s="24"/>
      <c r="V33" s="24"/>
      <c r="W33" s="24">
        <v>1276141</v>
      </c>
      <c r="X33" s="24">
        <v>2893600</v>
      </c>
      <c r="Y33" s="24">
        <v>-1617459</v>
      </c>
      <c r="Z33" s="6">
        <v>-55.9</v>
      </c>
      <c r="AA33" s="22">
        <v>5693150</v>
      </c>
    </row>
    <row r="34" spans="1:27" ht="13.5">
      <c r="A34" s="5" t="s">
        <v>38</v>
      </c>
      <c r="B34" s="3"/>
      <c r="C34" s="22">
        <v>8209964</v>
      </c>
      <c r="D34" s="22"/>
      <c r="E34" s="23">
        <v>10013048</v>
      </c>
      <c r="F34" s="24">
        <v>10013048</v>
      </c>
      <c r="G34" s="24">
        <v>577943</v>
      </c>
      <c r="H34" s="24"/>
      <c r="I34" s="24">
        <v>574384</v>
      </c>
      <c r="J34" s="24">
        <v>1152327</v>
      </c>
      <c r="K34" s="24"/>
      <c r="L34" s="24">
        <v>618128</v>
      </c>
      <c r="M34" s="24"/>
      <c r="N34" s="24">
        <v>618128</v>
      </c>
      <c r="O34" s="24"/>
      <c r="P34" s="24"/>
      <c r="Q34" s="24"/>
      <c r="R34" s="24"/>
      <c r="S34" s="24"/>
      <c r="T34" s="24"/>
      <c r="U34" s="24"/>
      <c r="V34" s="24"/>
      <c r="W34" s="24">
        <v>1770455</v>
      </c>
      <c r="X34" s="24">
        <v>5022000</v>
      </c>
      <c r="Y34" s="24">
        <v>-3251545</v>
      </c>
      <c r="Z34" s="6">
        <v>-64.75</v>
      </c>
      <c r="AA34" s="22">
        <v>10013048</v>
      </c>
    </row>
    <row r="35" spans="1:27" ht="13.5">
      <c r="A35" s="5" t="s">
        <v>39</v>
      </c>
      <c r="B35" s="3"/>
      <c r="C35" s="22"/>
      <c r="D35" s="22"/>
      <c r="E35" s="23">
        <v>2921312</v>
      </c>
      <c r="F35" s="24">
        <v>2921312</v>
      </c>
      <c r="G35" s="24">
        <v>181480</v>
      </c>
      <c r="H35" s="24"/>
      <c r="I35" s="24"/>
      <c r="J35" s="24">
        <v>181480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181480</v>
      </c>
      <c r="X35" s="24">
        <v>27000</v>
      </c>
      <c r="Y35" s="24">
        <v>154480</v>
      </c>
      <c r="Z35" s="6">
        <v>572.15</v>
      </c>
      <c r="AA35" s="22">
        <v>2921312</v>
      </c>
    </row>
    <row r="36" spans="1:27" ht="13.5">
      <c r="A36" s="5" t="s">
        <v>40</v>
      </c>
      <c r="B36" s="3"/>
      <c r="C36" s="22">
        <v>1185564</v>
      </c>
      <c r="D36" s="22"/>
      <c r="E36" s="23">
        <v>1188845</v>
      </c>
      <c r="F36" s="24">
        <v>1188845</v>
      </c>
      <c r="G36" s="24">
        <v>89154</v>
      </c>
      <c r="H36" s="24"/>
      <c r="I36" s="24">
        <v>142602</v>
      </c>
      <c r="J36" s="24">
        <v>231756</v>
      </c>
      <c r="K36" s="24"/>
      <c r="L36" s="24">
        <v>140373</v>
      </c>
      <c r="M36" s="24"/>
      <c r="N36" s="24">
        <v>140373</v>
      </c>
      <c r="O36" s="24"/>
      <c r="P36" s="24"/>
      <c r="Q36" s="24"/>
      <c r="R36" s="24"/>
      <c r="S36" s="24"/>
      <c r="T36" s="24"/>
      <c r="U36" s="24"/>
      <c r="V36" s="24"/>
      <c r="W36" s="24">
        <v>372129</v>
      </c>
      <c r="X36" s="24">
        <v>594000</v>
      </c>
      <c r="Y36" s="24">
        <v>-221871</v>
      </c>
      <c r="Z36" s="6">
        <v>-37.35</v>
      </c>
      <c r="AA36" s="22">
        <v>1188845</v>
      </c>
    </row>
    <row r="37" spans="1:27" ht="13.5">
      <c r="A37" s="5" t="s">
        <v>41</v>
      </c>
      <c r="B37" s="3"/>
      <c r="C37" s="25"/>
      <c r="D37" s="25"/>
      <c r="E37" s="26"/>
      <c r="F37" s="27"/>
      <c r="G37" s="27">
        <v>42674</v>
      </c>
      <c r="H37" s="27"/>
      <c r="I37" s="27"/>
      <c r="J37" s="27">
        <v>42674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42674</v>
      </c>
      <c r="X37" s="27"/>
      <c r="Y37" s="27">
        <v>42674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25739380</v>
      </c>
      <c r="D38" s="19">
        <f>SUM(D39:D41)</f>
        <v>0</v>
      </c>
      <c r="E38" s="20">
        <f t="shared" si="7"/>
        <v>25084115</v>
      </c>
      <c r="F38" s="21">
        <f t="shared" si="7"/>
        <v>25084115</v>
      </c>
      <c r="G38" s="21">
        <f t="shared" si="7"/>
        <v>1548641</v>
      </c>
      <c r="H38" s="21">
        <f t="shared" si="7"/>
        <v>0</v>
      </c>
      <c r="I38" s="21">
        <f t="shared" si="7"/>
        <v>1566581</v>
      </c>
      <c r="J38" s="21">
        <f t="shared" si="7"/>
        <v>3115222</v>
      </c>
      <c r="K38" s="21">
        <f t="shared" si="7"/>
        <v>0</v>
      </c>
      <c r="L38" s="21">
        <f t="shared" si="7"/>
        <v>1773786</v>
      </c>
      <c r="M38" s="21">
        <f t="shared" si="7"/>
        <v>0</v>
      </c>
      <c r="N38" s="21">
        <f t="shared" si="7"/>
        <v>1773786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4889008</v>
      </c>
      <c r="X38" s="21">
        <f t="shared" si="7"/>
        <v>12146000</v>
      </c>
      <c r="Y38" s="21">
        <f t="shared" si="7"/>
        <v>-7256992</v>
      </c>
      <c r="Z38" s="4">
        <f>+IF(X38&lt;&gt;0,+(Y38/X38)*100,0)</f>
        <v>-59.74799934134695</v>
      </c>
      <c r="AA38" s="19">
        <f>SUM(AA39:AA41)</f>
        <v>25084115</v>
      </c>
    </row>
    <row r="39" spans="1:27" ht="13.5">
      <c r="A39" s="5" t="s">
        <v>43</v>
      </c>
      <c r="B39" s="3"/>
      <c r="C39" s="22">
        <v>216076</v>
      </c>
      <c r="D39" s="22"/>
      <c r="E39" s="23">
        <v>1049745</v>
      </c>
      <c r="F39" s="24">
        <v>1049745</v>
      </c>
      <c r="G39" s="24">
        <v>27787</v>
      </c>
      <c r="H39" s="24"/>
      <c r="I39" s="24">
        <v>43442</v>
      </c>
      <c r="J39" s="24">
        <v>71229</v>
      </c>
      <c r="K39" s="24"/>
      <c r="L39" s="24">
        <v>84358</v>
      </c>
      <c r="M39" s="24"/>
      <c r="N39" s="24">
        <v>84358</v>
      </c>
      <c r="O39" s="24"/>
      <c r="P39" s="24"/>
      <c r="Q39" s="24"/>
      <c r="R39" s="24"/>
      <c r="S39" s="24"/>
      <c r="T39" s="24"/>
      <c r="U39" s="24"/>
      <c r="V39" s="24"/>
      <c r="W39" s="24">
        <v>155587</v>
      </c>
      <c r="X39" s="24">
        <v>525000</v>
      </c>
      <c r="Y39" s="24">
        <v>-369413</v>
      </c>
      <c r="Z39" s="6">
        <v>-70.36</v>
      </c>
      <c r="AA39" s="22">
        <v>1049745</v>
      </c>
    </row>
    <row r="40" spans="1:27" ht="13.5">
      <c r="A40" s="5" t="s">
        <v>44</v>
      </c>
      <c r="B40" s="3"/>
      <c r="C40" s="22">
        <v>25523304</v>
      </c>
      <c r="D40" s="22"/>
      <c r="E40" s="23">
        <v>24034370</v>
      </c>
      <c r="F40" s="24">
        <v>24034370</v>
      </c>
      <c r="G40" s="24">
        <v>1520854</v>
      </c>
      <c r="H40" s="24"/>
      <c r="I40" s="24">
        <v>1523139</v>
      </c>
      <c r="J40" s="24">
        <v>3043993</v>
      </c>
      <c r="K40" s="24"/>
      <c r="L40" s="24">
        <v>1689428</v>
      </c>
      <c r="M40" s="24"/>
      <c r="N40" s="24">
        <v>1689428</v>
      </c>
      <c r="O40" s="24"/>
      <c r="P40" s="24"/>
      <c r="Q40" s="24"/>
      <c r="R40" s="24"/>
      <c r="S40" s="24"/>
      <c r="T40" s="24"/>
      <c r="U40" s="24"/>
      <c r="V40" s="24"/>
      <c r="W40" s="24">
        <v>4733421</v>
      </c>
      <c r="X40" s="24">
        <v>11621000</v>
      </c>
      <c r="Y40" s="24">
        <v>-6887579</v>
      </c>
      <c r="Z40" s="6">
        <v>-59.27</v>
      </c>
      <c r="AA40" s="22">
        <v>24034370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142677811</v>
      </c>
      <c r="D42" s="19">
        <f>SUM(D43:D46)</f>
        <v>0</v>
      </c>
      <c r="E42" s="20">
        <f t="shared" si="8"/>
        <v>112457156</v>
      </c>
      <c r="F42" s="21">
        <f t="shared" si="8"/>
        <v>112457156</v>
      </c>
      <c r="G42" s="21">
        <f t="shared" si="8"/>
        <v>1861472</v>
      </c>
      <c r="H42" s="21">
        <f t="shared" si="8"/>
        <v>0</v>
      </c>
      <c r="I42" s="21">
        <f t="shared" si="8"/>
        <v>11535096</v>
      </c>
      <c r="J42" s="21">
        <f t="shared" si="8"/>
        <v>13396568</v>
      </c>
      <c r="K42" s="21">
        <f t="shared" si="8"/>
        <v>0</v>
      </c>
      <c r="L42" s="21">
        <f t="shared" si="8"/>
        <v>5573443</v>
      </c>
      <c r="M42" s="21">
        <f t="shared" si="8"/>
        <v>0</v>
      </c>
      <c r="N42" s="21">
        <f t="shared" si="8"/>
        <v>5573443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18970011</v>
      </c>
      <c r="X42" s="21">
        <f t="shared" si="8"/>
        <v>56837600</v>
      </c>
      <c r="Y42" s="21">
        <f t="shared" si="8"/>
        <v>-37867589</v>
      </c>
      <c r="Z42" s="4">
        <f>+IF(X42&lt;&gt;0,+(Y42/X42)*100,0)</f>
        <v>-66.62418715779695</v>
      </c>
      <c r="AA42" s="19">
        <f>SUM(AA43:AA46)</f>
        <v>112457156</v>
      </c>
    </row>
    <row r="43" spans="1:27" ht="13.5">
      <c r="A43" s="5" t="s">
        <v>47</v>
      </c>
      <c r="B43" s="3"/>
      <c r="C43" s="22">
        <v>54701024</v>
      </c>
      <c r="D43" s="22"/>
      <c r="E43" s="23">
        <v>46573723</v>
      </c>
      <c r="F43" s="24">
        <v>46573723</v>
      </c>
      <c r="G43" s="24">
        <v>470624</v>
      </c>
      <c r="H43" s="24"/>
      <c r="I43" s="24">
        <v>7795209</v>
      </c>
      <c r="J43" s="24">
        <v>8265833</v>
      </c>
      <c r="K43" s="24"/>
      <c r="L43" s="24">
        <v>2749330</v>
      </c>
      <c r="M43" s="24"/>
      <c r="N43" s="24">
        <v>2749330</v>
      </c>
      <c r="O43" s="24"/>
      <c r="P43" s="24"/>
      <c r="Q43" s="24"/>
      <c r="R43" s="24"/>
      <c r="S43" s="24"/>
      <c r="T43" s="24"/>
      <c r="U43" s="24"/>
      <c r="V43" s="24"/>
      <c r="W43" s="24">
        <v>11015163</v>
      </c>
      <c r="X43" s="24">
        <v>23286000</v>
      </c>
      <c r="Y43" s="24">
        <v>-12270837</v>
      </c>
      <c r="Z43" s="6">
        <v>-52.7</v>
      </c>
      <c r="AA43" s="22">
        <v>46573723</v>
      </c>
    </row>
    <row r="44" spans="1:27" ht="13.5">
      <c r="A44" s="5" t="s">
        <v>48</v>
      </c>
      <c r="B44" s="3"/>
      <c r="C44" s="22">
        <v>46564394</v>
      </c>
      <c r="D44" s="22"/>
      <c r="E44" s="23">
        <v>33407672</v>
      </c>
      <c r="F44" s="24">
        <v>33407672</v>
      </c>
      <c r="G44" s="24">
        <v>495441</v>
      </c>
      <c r="H44" s="24"/>
      <c r="I44" s="24">
        <v>2698334</v>
      </c>
      <c r="J44" s="24">
        <v>3193775</v>
      </c>
      <c r="K44" s="24"/>
      <c r="L44" s="24">
        <v>1763632</v>
      </c>
      <c r="M44" s="24"/>
      <c r="N44" s="24">
        <v>1763632</v>
      </c>
      <c r="O44" s="24"/>
      <c r="P44" s="24"/>
      <c r="Q44" s="24"/>
      <c r="R44" s="24"/>
      <c r="S44" s="24"/>
      <c r="T44" s="24"/>
      <c r="U44" s="24"/>
      <c r="V44" s="24"/>
      <c r="W44" s="24">
        <v>4957407</v>
      </c>
      <c r="X44" s="24">
        <v>19056000</v>
      </c>
      <c r="Y44" s="24">
        <v>-14098593</v>
      </c>
      <c r="Z44" s="6">
        <v>-73.99</v>
      </c>
      <c r="AA44" s="22">
        <v>33407672</v>
      </c>
    </row>
    <row r="45" spans="1:27" ht="13.5">
      <c r="A45" s="5" t="s">
        <v>49</v>
      </c>
      <c r="B45" s="3"/>
      <c r="C45" s="25">
        <v>41412393</v>
      </c>
      <c r="D45" s="25"/>
      <c r="E45" s="26">
        <v>24290852</v>
      </c>
      <c r="F45" s="27">
        <v>24290852</v>
      </c>
      <c r="G45" s="27">
        <v>507992</v>
      </c>
      <c r="H45" s="27"/>
      <c r="I45" s="27">
        <v>613652</v>
      </c>
      <c r="J45" s="27">
        <v>1121644</v>
      </c>
      <c r="K45" s="27"/>
      <c r="L45" s="27">
        <v>656596</v>
      </c>
      <c r="M45" s="27"/>
      <c r="N45" s="27">
        <v>656596</v>
      </c>
      <c r="O45" s="27"/>
      <c r="P45" s="27"/>
      <c r="Q45" s="27"/>
      <c r="R45" s="27"/>
      <c r="S45" s="27"/>
      <c r="T45" s="27"/>
      <c r="U45" s="27"/>
      <c r="V45" s="27"/>
      <c r="W45" s="27">
        <v>1778240</v>
      </c>
      <c r="X45" s="27">
        <v>10243500</v>
      </c>
      <c r="Y45" s="27">
        <v>-8465260</v>
      </c>
      <c r="Z45" s="7">
        <v>-82.64</v>
      </c>
      <c r="AA45" s="25">
        <v>24290852</v>
      </c>
    </row>
    <row r="46" spans="1:27" ht="13.5">
      <c r="A46" s="5" t="s">
        <v>50</v>
      </c>
      <c r="B46" s="3"/>
      <c r="C46" s="22"/>
      <c r="D46" s="22"/>
      <c r="E46" s="23">
        <v>8184909</v>
      </c>
      <c r="F46" s="24">
        <v>8184909</v>
      </c>
      <c r="G46" s="24">
        <v>387415</v>
      </c>
      <c r="H46" s="24"/>
      <c r="I46" s="24">
        <v>427901</v>
      </c>
      <c r="J46" s="24">
        <v>815316</v>
      </c>
      <c r="K46" s="24"/>
      <c r="L46" s="24">
        <v>403885</v>
      </c>
      <c r="M46" s="24"/>
      <c r="N46" s="24">
        <v>403885</v>
      </c>
      <c r="O46" s="24"/>
      <c r="P46" s="24"/>
      <c r="Q46" s="24"/>
      <c r="R46" s="24"/>
      <c r="S46" s="24"/>
      <c r="T46" s="24"/>
      <c r="U46" s="24"/>
      <c r="V46" s="24"/>
      <c r="W46" s="24">
        <v>1219201</v>
      </c>
      <c r="X46" s="24">
        <v>4252100</v>
      </c>
      <c r="Y46" s="24">
        <v>-3032899</v>
      </c>
      <c r="Z46" s="6">
        <v>-71.33</v>
      </c>
      <c r="AA46" s="22">
        <v>8184909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247522060</v>
      </c>
      <c r="D48" s="40">
        <f>+D28+D32+D38+D42+D47</f>
        <v>0</v>
      </c>
      <c r="E48" s="41">
        <f t="shared" si="9"/>
        <v>227937823</v>
      </c>
      <c r="F48" s="42">
        <f t="shared" si="9"/>
        <v>227937823</v>
      </c>
      <c r="G48" s="42">
        <f t="shared" si="9"/>
        <v>10670412</v>
      </c>
      <c r="H48" s="42">
        <f t="shared" si="9"/>
        <v>0</v>
      </c>
      <c r="I48" s="42">
        <f t="shared" si="9"/>
        <v>20327040</v>
      </c>
      <c r="J48" s="42">
        <f t="shared" si="9"/>
        <v>30997452</v>
      </c>
      <c r="K48" s="42">
        <f t="shared" si="9"/>
        <v>0</v>
      </c>
      <c r="L48" s="42">
        <f t="shared" si="9"/>
        <v>12515303</v>
      </c>
      <c r="M48" s="42">
        <f t="shared" si="9"/>
        <v>0</v>
      </c>
      <c r="N48" s="42">
        <f t="shared" si="9"/>
        <v>12515303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43512755</v>
      </c>
      <c r="X48" s="42">
        <f t="shared" si="9"/>
        <v>114020200</v>
      </c>
      <c r="Y48" s="42">
        <f t="shared" si="9"/>
        <v>-70507445</v>
      </c>
      <c r="Z48" s="43">
        <f>+IF(X48&lt;&gt;0,+(Y48/X48)*100,0)</f>
        <v>-61.83767876218425</v>
      </c>
      <c r="AA48" s="40">
        <f>+AA28+AA32+AA38+AA42+AA47</f>
        <v>227937823</v>
      </c>
    </row>
    <row r="49" spans="1:27" ht="13.5">
      <c r="A49" s="14" t="s">
        <v>58</v>
      </c>
      <c r="B49" s="15"/>
      <c r="C49" s="44">
        <f aca="true" t="shared" si="10" ref="C49:Y49">+C25-C48</f>
        <v>-61655389</v>
      </c>
      <c r="D49" s="44">
        <f>+D25-D48</f>
        <v>0</v>
      </c>
      <c r="E49" s="45">
        <f t="shared" si="10"/>
        <v>21434873</v>
      </c>
      <c r="F49" s="46">
        <f t="shared" si="10"/>
        <v>21434873</v>
      </c>
      <c r="G49" s="46">
        <f t="shared" si="10"/>
        <v>39266182</v>
      </c>
      <c r="H49" s="46">
        <f t="shared" si="10"/>
        <v>0</v>
      </c>
      <c r="I49" s="46">
        <f t="shared" si="10"/>
        <v>-13239487</v>
      </c>
      <c r="J49" s="46">
        <f t="shared" si="10"/>
        <v>26026695</v>
      </c>
      <c r="K49" s="46">
        <f t="shared" si="10"/>
        <v>0</v>
      </c>
      <c r="L49" s="46">
        <f t="shared" si="10"/>
        <v>-3992971</v>
      </c>
      <c r="M49" s="46">
        <f t="shared" si="10"/>
        <v>0</v>
      </c>
      <c r="N49" s="46">
        <f t="shared" si="10"/>
        <v>-3992971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22033724</v>
      </c>
      <c r="X49" s="46">
        <f>IF(F25=F48,0,X25-X48)</f>
        <v>-22404200</v>
      </c>
      <c r="Y49" s="46">
        <f t="shared" si="10"/>
        <v>44437924</v>
      </c>
      <c r="Z49" s="47">
        <f>+IF(X49&lt;&gt;0,+(Y49/X49)*100,0)</f>
        <v>-198.3463993358388</v>
      </c>
      <c r="AA49" s="44">
        <f>+AA25-AA48</f>
        <v>21434873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45696835</v>
      </c>
      <c r="D5" s="19">
        <f>SUM(D6:D8)</f>
        <v>0</v>
      </c>
      <c r="E5" s="20">
        <f t="shared" si="0"/>
        <v>63739891</v>
      </c>
      <c r="F5" s="21">
        <f t="shared" si="0"/>
        <v>63739891</v>
      </c>
      <c r="G5" s="21">
        <f t="shared" si="0"/>
        <v>9582943</v>
      </c>
      <c r="H5" s="21">
        <f t="shared" si="0"/>
        <v>1210306</v>
      </c>
      <c r="I5" s="21">
        <f t="shared" si="0"/>
        <v>1222813</v>
      </c>
      <c r="J5" s="21">
        <f t="shared" si="0"/>
        <v>12016062</v>
      </c>
      <c r="K5" s="21">
        <f t="shared" si="0"/>
        <v>2509996</v>
      </c>
      <c r="L5" s="21">
        <f t="shared" si="0"/>
        <v>252415</v>
      </c>
      <c r="M5" s="21">
        <f t="shared" si="0"/>
        <v>8696329</v>
      </c>
      <c r="N5" s="21">
        <f t="shared" si="0"/>
        <v>11458740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23474802</v>
      </c>
      <c r="X5" s="21">
        <f t="shared" si="0"/>
        <v>23519442</v>
      </c>
      <c r="Y5" s="21">
        <f t="shared" si="0"/>
        <v>-44640</v>
      </c>
      <c r="Z5" s="4">
        <f>+IF(X5&lt;&gt;0,+(Y5/X5)*100,0)</f>
        <v>-0.18980042128550498</v>
      </c>
      <c r="AA5" s="19">
        <f>SUM(AA6:AA8)</f>
        <v>63739891</v>
      </c>
    </row>
    <row r="6" spans="1:27" ht="13.5">
      <c r="A6" s="5" t="s">
        <v>33</v>
      </c>
      <c r="B6" s="3"/>
      <c r="C6" s="22"/>
      <c r="D6" s="22"/>
      <c r="E6" s="23">
        <v>100800</v>
      </c>
      <c r="F6" s="24">
        <v>100800</v>
      </c>
      <c r="G6" s="24"/>
      <c r="H6" s="24"/>
      <c r="I6" s="24"/>
      <c r="J6" s="24"/>
      <c r="K6" s="24">
        <v>6712</v>
      </c>
      <c r="L6" s="24"/>
      <c r="M6" s="24"/>
      <c r="N6" s="24">
        <v>6712</v>
      </c>
      <c r="O6" s="24"/>
      <c r="P6" s="24"/>
      <c r="Q6" s="24"/>
      <c r="R6" s="24"/>
      <c r="S6" s="24"/>
      <c r="T6" s="24"/>
      <c r="U6" s="24"/>
      <c r="V6" s="24"/>
      <c r="W6" s="24">
        <v>6712</v>
      </c>
      <c r="X6" s="24">
        <v>63400</v>
      </c>
      <c r="Y6" s="24">
        <v>-56688</v>
      </c>
      <c r="Z6" s="6">
        <v>-89.41</v>
      </c>
      <c r="AA6" s="22">
        <v>100800</v>
      </c>
    </row>
    <row r="7" spans="1:27" ht="13.5">
      <c r="A7" s="5" t="s">
        <v>34</v>
      </c>
      <c r="B7" s="3"/>
      <c r="C7" s="25">
        <v>45696835</v>
      </c>
      <c r="D7" s="25"/>
      <c r="E7" s="26">
        <v>63639091</v>
      </c>
      <c r="F7" s="27">
        <v>63639091</v>
      </c>
      <c r="G7" s="27">
        <v>9582943</v>
      </c>
      <c r="H7" s="27">
        <v>1018686</v>
      </c>
      <c r="I7" s="27">
        <v>1222813</v>
      </c>
      <c r="J7" s="27">
        <v>11824442</v>
      </c>
      <c r="K7" s="27">
        <v>2503284</v>
      </c>
      <c r="L7" s="27">
        <v>252415</v>
      </c>
      <c r="M7" s="27">
        <v>8696329</v>
      </c>
      <c r="N7" s="27">
        <v>11452028</v>
      </c>
      <c r="O7" s="27"/>
      <c r="P7" s="27"/>
      <c r="Q7" s="27"/>
      <c r="R7" s="27"/>
      <c r="S7" s="27"/>
      <c r="T7" s="27"/>
      <c r="U7" s="27"/>
      <c r="V7" s="27"/>
      <c r="W7" s="27">
        <v>23276470</v>
      </c>
      <c r="X7" s="27">
        <v>23456042</v>
      </c>
      <c r="Y7" s="27">
        <v>-179572</v>
      </c>
      <c r="Z7" s="7">
        <v>-0.77</v>
      </c>
      <c r="AA7" s="25">
        <v>63639091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>
        <v>191620</v>
      </c>
      <c r="I8" s="24"/>
      <c r="J8" s="24">
        <v>191620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191620</v>
      </c>
      <c r="X8" s="24"/>
      <c r="Y8" s="24">
        <v>191620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872256</v>
      </c>
      <c r="D9" s="19">
        <f>SUM(D10:D14)</f>
        <v>0</v>
      </c>
      <c r="E9" s="20">
        <f t="shared" si="1"/>
        <v>1014127</v>
      </c>
      <c r="F9" s="21">
        <f t="shared" si="1"/>
        <v>1014127</v>
      </c>
      <c r="G9" s="21">
        <f t="shared" si="1"/>
        <v>15825</v>
      </c>
      <c r="H9" s="21">
        <f t="shared" si="1"/>
        <v>9338</v>
      </c>
      <c r="I9" s="21">
        <f t="shared" si="1"/>
        <v>8079</v>
      </c>
      <c r="J9" s="21">
        <f t="shared" si="1"/>
        <v>33242</v>
      </c>
      <c r="K9" s="21">
        <f t="shared" si="1"/>
        <v>-33488</v>
      </c>
      <c r="L9" s="21">
        <f t="shared" si="1"/>
        <v>550591</v>
      </c>
      <c r="M9" s="21">
        <f t="shared" si="1"/>
        <v>-226934</v>
      </c>
      <c r="N9" s="21">
        <f t="shared" si="1"/>
        <v>290169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323411</v>
      </c>
      <c r="X9" s="21">
        <f t="shared" si="1"/>
        <v>433181</v>
      </c>
      <c r="Y9" s="21">
        <f t="shared" si="1"/>
        <v>-109770</v>
      </c>
      <c r="Z9" s="4">
        <f>+IF(X9&lt;&gt;0,+(Y9/X9)*100,0)</f>
        <v>-25.340446603152035</v>
      </c>
      <c r="AA9" s="19">
        <f>SUM(AA10:AA14)</f>
        <v>1014127</v>
      </c>
    </row>
    <row r="10" spans="1:27" ht="13.5">
      <c r="A10" s="5" t="s">
        <v>37</v>
      </c>
      <c r="B10" s="3"/>
      <c r="C10" s="22">
        <v>872256</v>
      </c>
      <c r="D10" s="22"/>
      <c r="E10" s="23">
        <v>359127</v>
      </c>
      <c r="F10" s="24">
        <v>359127</v>
      </c>
      <c r="G10" s="24">
        <v>7649</v>
      </c>
      <c r="H10" s="24">
        <v>1795</v>
      </c>
      <c r="I10" s="24">
        <v>220</v>
      </c>
      <c r="J10" s="24">
        <v>9664</v>
      </c>
      <c r="K10" s="24">
        <v>-34477</v>
      </c>
      <c r="L10" s="24">
        <v>549404</v>
      </c>
      <c r="M10" s="24">
        <v>-234912</v>
      </c>
      <c r="N10" s="24">
        <v>280015</v>
      </c>
      <c r="O10" s="24"/>
      <c r="P10" s="24"/>
      <c r="Q10" s="24"/>
      <c r="R10" s="24"/>
      <c r="S10" s="24"/>
      <c r="T10" s="24"/>
      <c r="U10" s="24"/>
      <c r="V10" s="24"/>
      <c r="W10" s="24">
        <v>289679</v>
      </c>
      <c r="X10" s="24">
        <v>23598</v>
      </c>
      <c r="Y10" s="24">
        <v>266081</v>
      </c>
      <c r="Z10" s="6">
        <v>1127.56</v>
      </c>
      <c r="AA10" s="22">
        <v>359127</v>
      </c>
    </row>
    <row r="11" spans="1:27" ht="13.5">
      <c r="A11" s="5" t="s">
        <v>38</v>
      </c>
      <c r="B11" s="3"/>
      <c r="C11" s="22"/>
      <c r="D11" s="22"/>
      <c r="E11" s="23">
        <v>655000</v>
      </c>
      <c r="F11" s="24">
        <v>655000</v>
      </c>
      <c r="G11" s="24">
        <v>6712</v>
      </c>
      <c r="H11" s="24">
        <v>6712</v>
      </c>
      <c r="I11" s="24">
        <v>6712</v>
      </c>
      <c r="J11" s="24">
        <v>20136</v>
      </c>
      <c r="K11" s="24"/>
      <c r="L11" s="24"/>
      <c r="M11" s="24">
        <v>6712</v>
      </c>
      <c r="N11" s="24">
        <v>6712</v>
      </c>
      <c r="O11" s="24"/>
      <c r="P11" s="24"/>
      <c r="Q11" s="24"/>
      <c r="R11" s="24"/>
      <c r="S11" s="24"/>
      <c r="T11" s="24"/>
      <c r="U11" s="24"/>
      <c r="V11" s="24"/>
      <c r="W11" s="24">
        <v>26848</v>
      </c>
      <c r="X11" s="24">
        <v>409583</v>
      </c>
      <c r="Y11" s="24">
        <v>-382735</v>
      </c>
      <c r="Z11" s="6">
        <v>-93.45</v>
      </c>
      <c r="AA11" s="22">
        <v>655000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>
        <v>1464</v>
      </c>
      <c r="H12" s="24">
        <v>831</v>
      </c>
      <c r="I12" s="24">
        <v>1147</v>
      </c>
      <c r="J12" s="24">
        <v>3442</v>
      </c>
      <c r="K12" s="24">
        <v>989</v>
      </c>
      <c r="L12" s="24">
        <v>1187</v>
      </c>
      <c r="M12" s="24">
        <v>1266</v>
      </c>
      <c r="N12" s="24">
        <v>3442</v>
      </c>
      <c r="O12" s="24"/>
      <c r="P12" s="24"/>
      <c r="Q12" s="24"/>
      <c r="R12" s="24"/>
      <c r="S12" s="24"/>
      <c r="T12" s="24"/>
      <c r="U12" s="24"/>
      <c r="V12" s="24"/>
      <c r="W12" s="24">
        <v>6884</v>
      </c>
      <c r="X12" s="24"/>
      <c r="Y12" s="24">
        <v>6884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3473119</v>
      </c>
      <c r="D15" s="19">
        <f>SUM(D16:D18)</f>
        <v>0</v>
      </c>
      <c r="E15" s="20">
        <f t="shared" si="2"/>
        <v>2197010</v>
      </c>
      <c r="F15" s="21">
        <f t="shared" si="2"/>
        <v>2197010</v>
      </c>
      <c r="G15" s="21">
        <f t="shared" si="2"/>
        <v>89105</v>
      </c>
      <c r="H15" s="21">
        <f t="shared" si="2"/>
        <v>50305</v>
      </c>
      <c r="I15" s="21">
        <f t="shared" si="2"/>
        <v>58330</v>
      </c>
      <c r="J15" s="21">
        <f t="shared" si="2"/>
        <v>197740</v>
      </c>
      <c r="K15" s="21">
        <f t="shared" si="2"/>
        <v>59316</v>
      </c>
      <c r="L15" s="21">
        <f t="shared" si="2"/>
        <v>60445</v>
      </c>
      <c r="M15" s="21">
        <f t="shared" si="2"/>
        <v>71613</v>
      </c>
      <c r="N15" s="21">
        <f t="shared" si="2"/>
        <v>191374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389114</v>
      </c>
      <c r="X15" s="21">
        <f t="shared" si="2"/>
        <v>1172619</v>
      </c>
      <c r="Y15" s="21">
        <f t="shared" si="2"/>
        <v>-783505</v>
      </c>
      <c r="Z15" s="4">
        <f>+IF(X15&lt;&gt;0,+(Y15/X15)*100,0)</f>
        <v>-66.81667276412885</v>
      </c>
      <c r="AA15" s="19">
        <f>SUM(AA16:AA18)</f>
        <v>2197010</v>
      </c>
    </row>
    <row r="16" spans="1:27" ht="13.5">
      <c r="A16" s="5" t="s">
        <v>43</v>
      </c>
      <c r="B16" s="3"/>
      <c r="C16" s="22">
        <v>2473119</v>
      </c>
      <c r="D16" s="22"/>
      <c r="E16" s="23">
        <v>224000</v>
      </c>
      <c r="F16" s="24">
        <v>224000</v>
      </c>
      <c r="G16" s="24">
        <v>89105</v>
      </c>
      <c r="H16" s="24">
        <v>50305</v>
      </c>
      <c r="I16" s="24">
        <v>58330</v>
      </c>
      <c r="J16" s="24">
        <v>197740</v>
      </c>
      <c r="K16" s="24">
        <v>59316</v>
      </c>
      <c r="L16" s="24">
        <v>60445</v>
      </c>
      <c r="M16" s="24">
        <v>71613</v>
      </c>
      <c r="N16" s="24">
        <v>191374</v>
      </c>
      <c r="O16" s="24"/>
      <c r="P16" s="24"/>
      <c r="Q16" s="24"/>
      <c r="R16" s="24"/>
      <c r="S16" s="24"/>
      <c r="T16" s="24"/>
      <c r="U16" s="24"/>
      <c r="V16" s="24"/>
      <c r="W16" s="24">
        <v>389114</v>
      </c>
      <c r="X16" s="24">
        <v>93707</v>
      </c>
      <c r="Y16" s="24">
        <v>295407</v>
      </c>
      <c r="Z16" s="6">
        <v>315.25</v>
      </c>
      <c r="AA16" s="22">
        <v>224000</v>
      </c>
    </row>
    <row r="17" spans="1:27" ht="13.5">
      <c r="A17" s="5" t="s">
        <v>44</v>
      </c>
      <c r="B17" s="3"/>
      <c r="C17" s="22">
        <v>1000000</v>
      </c>
      <c r="D17" s="22"/>
      <c r="E17" s="23">
        <v>1973010</v>
      </c>
      <c r="F17" s="24">
        <v>1973010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1078912</v>
      </c>
      <c r="Y17" s="24">
        <v>-1078912</v>
      </c>
      <c r="Z17" s="6">
        <v>-100</v>
      </c>
      <c r="AA17" s="22">
        <v>1973010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61873741</v>
      </c>
      <c r="D19" s="19">
        <f>SUM(D20:D23)</f>
        <v>0</v>
      </c>
      <c r="E19" s="20">
        <f t="shared" si="3"/>
        <v>46191411</v>
      </c>
      <c r="F19" s="21">
        <f t="shared" si="3"/>
        <v>46191411</v>
      </c>
      <c r="G19" s="21">
        <f t="shared" si="3"/>
        <v>3804592</v>
      </c>
      <c r="H19" s="21">
        <f t="shared" si="3"/>
        <v>3212759</v>
      </c>
      <c r="I19" s="21">
        <f t="shared" si="3"/>
        <v>3213812</v>
      </c>
      <c r="J19" s="21">
        <f t="shared" si="3"/>
        <v>10231163</v>
      </c>
      <c r="K19" s="21">
        <f t="shared" si="3"/>
        <v>13756186</v>
      </c>
      <c r="L19" s="21">
        <f t="shared" si="3"/>
        <v>1548616</v>
      </c>
      <c r="M19" s="21">
        <f t="shared" si="3"/>
        <v>12664201</v>
      </c>
      <c r="N19" s="21">
        <f t="shared" si="3"/>
        <v>27969003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38200166</v>
      </c>
      <c r="X19" s="21">
        <f t="shared" si="3"/>
        <v>22041981</v>
      </c>
      <c r="Y19" s="21">
        <f t="shared" si="3"/>
        <v>16158185</v>
      </c>
      <c r="Z19" s="4">
        <f>+IF(X19&lt;&gt;0,+(Y19/X19)*100,0)</f>
        <v>73.30641016340591</v>
      </c>
      <c r="AA19" s="19">
        <f>SUM(AA20:AA23)</f>
        <v>46191411</v>
      </c>
    </row>
    <row r="20" spans="1:27" ht="13.5">
      <c r="A20" s="5" t="s">
        <v>47</v>
      </c>
      <c r="B20" s="3"/>
      <c r="C20" s="22">
        <v>20234251</v>
      </c>
      <c r="D20" s="22"/>
      <c r="E20" s="23">
        <v>29174325</v>
      </c>
      <c r="F20" s="24">
        <v>29174325</v>
      </c>
      <c r="G20" s="24">
        <v>2317683</v>
      </c>
      <c r="H20" s="24">
        <v>1692950</v>
      </c>
      <c r="I20" s="24">
        <v>1547601</v>
      </c>
      <c r="J20" s="24">
        <v>5558234</v>
      </c>
      <c r="K20" s="24">
        <v>3381575</v>
      </c>
      <c r="L20" s="24">
        <v>432399</v>
      </c>
      <c r="M20" s="24">
        <v>1616869</v>
      </c>
      <c r="N20" s="24">
        <v>5430843</v>
      </c>
      <c r="O20" s="24"/>
      <c r="P20" s="24"/>
      <c r="Q20" s="24"/>
      <c r="R20" s="24"/>
      <c r="S20" s="24"/>
      <c r="T20" s="24"/>
      <c r="U20" s="24"/>
      <c r="V20" s="24"/>
      <c r="W20" s="24">
        <v>10989077</v>
      </c>
      <c r="X20" s="24">
        <v>13468890</v>
      </c>
      <c r="Y20" s="24">
        <v>-2479813</v>
      </c>
      <c r="Z20" s="6">
        <v>-18.41</v>
      </c>
      <c r="AA20" s="22">
        <v>29174325</v>
      </c>
    </row>
    <row r="21" spans="1:27" ht="13.5">
      <c r="A21" s="5" t="s">
        <v>48</v>
      </c>
      <c r="B21" s="3"/>
      <c r="C21" s="22">
        <v>11512917</v>
      </c>
      <c r="D21" s="22"/>
      <c r="E21" s="23">
        <v>7415188</v>
      </c>
      <c r="F21" s="24">
        <v>7415188</v>
      </c>
      <c r="G21" s="24">
        <v>621074</v>
      </c>
      <c r="H21" s="24">
        <v>620557</v>
      </c>
      <c r="I21" s="24">
        <v>757148</v>
      </c>
      <c r="J21" s="24">
        <v>1998779</v>
      </c>
      <c r="K21" s="24">
        <v>578017</v>
      </c>
      <c r="L21" s="24">
        <v>858678</v>
      </c>
      <c r="M21" s="24">
        <v>2405064</v>
      </c>
      <c r="N21" s="24">
        <v>3841759</v>
      </c>
      <c r="O21" s="24"/>
      <c r="P21" s="24"/>
      <c r="Q21" s="24"/>
      <c r="R21" s="24"/>
      <c r="S21" s="24"/>
      <c r="T21" s="24"/>
      <c r="U21" s="24"/>
      <c r="V21" s="24"/>
      <c r="W21" s="24">
        <v>5840538</v>
      </c>
      <c r="X21" s="24">
        <v>3587932</v>
      </c>
      <c r="Y21" s="24">
        <v>2252606</v>
      </c>
      <c r="Z21" s="6">
        <v>62.78</v>
      </c>
      <c r="AA21" s="22">
        <v>7415188</v>
      </c>
    </row>
    <row r="22" spans="1:27" ht="13.5">
      <c r="A22" s="5" t="s">
        <v>49</v>
      </c>
      <c r="B22" s="3"/>
      <c r="C22" s="25">
        <v>26317526</v>
      </c>
      <c r="D22" s="25"/>
      <c r="E22" s="26">
        <v>3671804</v>
      </c>
      <c r="F22" s="27">
        <v>3671804</v>
      </c>
      <c r="G22" s="27">
        <v>397711</v>
      </c>
      <c r="H22" s="27">
        <v>399099</v>
      </c>
      <c r="I22" s="27">
        <v>383872</v>
      </c>
      <c r="J22" s="27">
        <v>1180682</v>
      </c>
      <c r="K22" s="27">
        <v>367368</v>
      </c>
      <c r="L22" s="27">
        <v>424088</v>
      </c>
      <c r="M22" s="27">
        <v>290651</v>
      </c>
      <c r="N22" s="27">
        <v>1082107</v>
      </c>
      <c r="O22" s="27"/>
      <c r="P22" s="27"/>
      <c r="Q22" s="27"/>
      <c r="R22" s="27"/>
      <c r="S22" s="27"/>
      <c r="T22" s="27"/>
      <c r="U22" s="27"/>
      <c r="V22" s="27"/>
      <c r="W22" s="27">
        <v>2262789</v>
      </c>
      <c r="X22" s="27">
        <v>2120984</v>
      </c>
      <c r="Y22" s="27">
        <v>141805</v>
      </c>
      <c r="Z22" s="7">
        <v>6.69</v>
      </c>
      <c r="AA22" s="25">
        <v>3671804</v>
      </c>
    </row>
    <row r="23" spans="1:27" ht="13.5">
      <c r="A23" s="5" t="s">
        <v>50</v>
      </c>
      <c r="B23" s="3"/>
      <c r="C23" s="22">
        <v>3809047</v>
      </c>
      <c r="D23" s="22"/>
      <c r="E23" s="23">
        <v>5930094</v>
      </c>
      <c r="F23" s="24">
        <v>5930094</v>
      </c>
      <c r="G23" s="24">
        <v>468124</v>
      </c>
      <c r="H23" s="24">
        <v>500153</v>
      </c>
      <c r="I23" s="24">
        <v>525191</v>
      </c>
      <c r="J23" s="24">
        <v>1493468</v>
      </c>
      <c r="K23" s="24">
        <v>9429226</v>
      </c>
      <c r="L23" s="24">
        <v>-166549</v>
      </c>
      <c r="M23" s="24">
        <v>8351617</v>
      </c>
      <c r="N23" s="24">
        <v>17614294</v>
      </c>
      <c r="O23" s="24"/>
      <c r="P23" s="24"/>
      <c r="Q23" s="24"/>
      <c r="R23" s="24"/>
      <c r="S23" s="24"/>
      <c r="T23" s="24"/>
      <c r="U23" s="24"/>
      <c r="V23" s="24"/>
      <c r="W23" s="24">
        <v>19107762</v>
      </c>
      <c r="X23" s="24">
        <v>2864175</v>
      </c>
      <c r="Y23" s="24">
        <v>16243587</v>
      </c>
      <c r="Z23" s="6">
        <v>567.13</v>
      </c>
      <c r="AA23" s="22">
        <v>5930094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111915951</v>
      </c>
      <c r="D25" s="40">
        <f>+D5+D9+D15+D19+D24</f>
        <v>0</v>
      </c>
      <c r="E25" s="41">
        <f t="shared" si="4"/>
        <v>113142439</v>
      </c>
      <c r="F25" s="42">
        <f t="shared" si="4"/>
        <v>113142439</v>
      </c>
      <c r="G25" s="42">
        <f t="shared" si="4"/>
        <v>13492465</v>
      </c>
      <c r="H25" s="42">
        <f t="shared" si="4"/>
        <v>4482708</v>
      </c>
      <c r="I25" s="42">
        <f t="shared" si="4"/>
        <v>4503034</v>
      </c>
      <c r="J25" s="42">
        <f t="shared" si="4"/>
        <v>22478207</v>
      </c>
      <c r="K25" s="42">
        <f t="shared" si="4"/>
        <v>16292010</v>
      </c>
      <c r="L25" s="42">
        <f t="shared" si="4"/>
        <v>2412067</v>
      </c>
      <c r="M25" s="42">
        <f t="shared" si="4"/>
        <v>21205209</v>
      </c>
      <c r="N25" s="42">
        <f t="shared" si="4"/>
        <v>39909286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62387493</v>
      </c>
      <c r="X25" s="42">
        <f t="shared" si="4"/>
        <v>47167223</v>
      </c>
      <c r="Y25" s="42">
        <f t="shared" si="4"/>
        <v>15220270</v>
      </c>
      <c r="Z25" s="43">
        <f>+IF(X25&lt;&gt;0,+(Y25/X25)*100,0)</f>
        <v>32.26874306337687</v>
      </c>
      <c r="AA25" s="40">
        <f>+AA5+AA9+AA15+AA19+AA24</f>
        <v>113142439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35601942</v>
      </c>
      <c r="D28" s="19">
        <f>SUM(D29:D31)</f>
        <v>0</v>
      </c>
      <c r="E28" s="20">
        <f t="shared" si="5"/>
        <v>40865192</v>
      </c>
      <c r="F28" s="21">
        <f t="shared" si="5"/>
        <v>40865192</v>
      </c>
      <c r="G28" s="21">
        <f t="shared" si="5"/>
        <v>2088612</v>
      </c>
      <c r="H28" s="21">
        <f t="shared" si="5"/>
        <v>2266428</v>
      </c>
      <c r="I28" s="21">
        <f t="shared" si="5"/>
        <v>3257251</v>
      </c>
      <c r="J28" s="21">
        <f t="shared" si="5"/>
        <v>7612291</v>
      </c>
      <c r="K28" s="21">
        <f t="shared" si="5"/>
        <v>3336929</v>
      </c>
      <c r="L28" s="21">
        <f t="shared" si="5"/>
        <v>2872146</v>
      </c>
      <c r="M28" s="21">
        <f t="shared" si="5"/>
        <v>5158387</v>
      </c>
      <c r="N28" s="21">
        <f t="shared" si="5"/>
        <v>11367462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18979753</v>
      </c>
      <c r="X28" s="21">
        <f t="shared" si="5"/>
        <v>2428632000</v>
      </c>
      <c r="Y28" s="21">
        <f t="shared" si="5"/>
        <v>-2409652247</v>
      </c>
      <c r="Z28" s="4">
        <f>+IF(X28&lt;&gt;0,+(Y28/X28)*100,0)</f>
        <v>-99.2185002503467</v>
      </c>
      <c r="AA28" s="19">
        <f>SUM(AA29:AA31)</f>
        <v>40865192</v>
      </c>
    </row>
    <row r="29" spans="1:27" ht="13.5">
      <c r="A29" s="5" t="s">
        <v>33</v>
      </c>
      <c r="B29" s="3"/>
      <c r="C29" s="22">
        <v>6670058</v>
      </c>
      <c r="D29" s="22"/>
      <c r="E29" s="23">
        <v>8674177</v>
      </c>
      <c r="F29" s="24">
        <v>8674177</v>
      </c>
      <c r="G29" s="24">
        <v>743430</v>
      </c>
      <c r="H29" s="24">
        <v>680942</v>
      </c>
      <c r="I29" s="24">
        <v>634078</v>
      </c>
      <c r="J29" s="24">
        <v>2058450</v>
      </c>
      <c r="K29" s="24">
        <v>622917</v>
      </c>
      <c r="L29" s="24">
        <v>657556</v>
      </c>
      <c r="M29" s="24">
        <v>602294</v>
      </c>
      <c r="N29" s="24">
        <v>1882767</v>
      </c>
      <c r="O29" s="24"/>
      <c r="P29" s="24"/>
      <c r="Q29" s="24"/>
      <c r="R29" s="24"/>
      <c r="S29" s="24"/>
      <c r="T29" s="24"/>
      <c r="U29" s="24"/>
      <c r="V29" s="24"/>
      <c r="W29" s="24">
        <v>3941217</v>
      </c>
      <c r="X29" s="24">
        <v>263880000</v>
      </c>
      <c r="Y29" s="24">
        <v>-259938783</v>
      </c>
      <c r="Z29" s="6">
        <v>-98.51</v>
      </c>
      <c r="AA29" s="22">
        <v>8674177</v>
      </c>
    </row>
    <row r="30" spans="1:27" ht="13.5">
      <c r="A30" s="5" t="s">
        <v>34</v>
      </c>
      <c r="B30" s="3"/>
      <c r="C30" s="25">
        <v>19188033</v>
      </c>
      <c r="D30" s="25"/>
      <c r="E30" s="26">
        <v>31906220</v>
      </c>
      <c r="F30" s="27">
        <v>31906220</v>
      </c>
      <c r="G30" s="27">
        <v>852548</v>
      </c>
      <c r="H30" s="27"/>
      <c r="I30" s="27">
        <v>2034085</v>
      </c>
      <c r="J30" s="27">
        <v>2886633</v>
      </c>
      <c r="K30" s="27">
        <v>1932851</v>
      </c>
      <c r="L30" s="27">
        <v>1801036</v>
      </c>
      <c r="M30" s="27">
        <v>3997830</v>
      </c>
      <c r="N30" s="27">
        <v>7731717</v>
      </c>
      <c r="O30" s="27"/>
      <c r="P30" s="27"/>
      <c r="Q30" s="27"/>
      <c r="R30" s="27"/>
      <c r="S30" s="27"/>
      <c r="T30" s="27"/>
      <c r="U30" s="27"/>
      <c r="V30" s="27"/>
      <c r="W30" s="27">
        <v>10618350</v>
      </c>
      <c r="X30" s="27">
        <v>1809720000</v>
      </c>
      <c r="Y30" s="27">
        <v>-1799101650</v>
      </c>
      <c r="Z30" s="7">
        <v>-99.41</v>
      </c>
      <c r="AA30" s="25">
        <v>31906220</v>
      </c>
    </row>
    <row r="31" spans="1:27" ht="13.5">
      <c r="A31" s="5" t="s">
        <v>35</v>
      </c>
      <c r="B31" s="3"/>
      <c r="C31" s="22">
        <v>9743851</v>
      </c>
      <c r="D31" s="22"/>
      <c r="E31" s="23">
        <v>284795</v>
      </c>
      <c r="F31" s="24">
        <v>284795</v>
      </c>
      <c r="G31" s="24">
        <v>492634</v>
      </c>
      <c r="H31" s="24">
        <v>1585486</v>
      </c>
      <c r="I31" s="24">
        <v>589088</v>
      </c>
      <c r="J31" s="24">
        <v>2667208</v>
      </c>
      <c r="K31" s="24">
        <v>781161</v>
      </c>
      <c r="L31" s="24">
        <v>413554</v>
      </c>
      <c r="M31" s="24">
        <v>558263</v>
      </c>
      <c r="N31" s="24">
        <v>1752978</v>
      </c>
      <c r="O31" s="24"/>
      <c r="P31" s="24"/>
      <c r="Q31" s="24"/>
      <c r="R31" s="24"/>
      <c r="S31" s="24"/>
      <c r="T31" s="24"/>
      <c r="U31" s="24"/>
      <c r="V31" s="24"/>
      <c r="W31" s="24">
        <v>4420186</v>
      </c>
      <c r="X31" s="24">
        <v>355032000</v>
      </c>
      <c r="Y31" s="24">
        <v>-350611814</v>
      </c>
      <c r="Z31" s="6">
        <v>-98.75</v>
      </c>
      <c r="AA31" s="22">
        <v>284795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3560483</v>
      </c>
      <c r="F32" s="21">
        <f t="shared" si="6"/>
        <v>3560483</v>
      </c>
      <c r="G32" s="21">
        <f t="shared" si="6"/>
        <v>467373</v>
      </c>
      <c r="H32" s="21">
        <f t="shared" si="6"/>
        <v>852104</v>
      </c>
      <c r="I32" s="21">
        <f t="shared" si="6"/>
        <v>829638</v>
      </c>
      <c r="J32" s="21">
        <f t="shared" si="6"/>
        <v>2149115</v>
      </c>
      <c r="K32" s="21">
        <f t="shared" si="6"/>
        <v>635325</v>
      </c>
      <c r="L32" s="21">
        <f t="shared" si="6"/>
        <v>624180</v>
      </c>
      <c r="M32" s="21">
        <f t="shared" si="6"/>
        <v>926360</v>
      </c>
      <c r="N32" s="21">
        <f t="shared" si="6"/>
        <v>2185865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4334980</v>
      </c>
      <c r="X32" s="21">
        <f t="shared" si="6"/>
        <v>657504000</v>
      </c>
      <c r="Y32" s="21">
        <f t="shared" si="6"/>
        <v>-653169020</v>
      </c>
      <c r="Z32" s="4">
        <f>+IF(X32&lt;&gt;0,+(Y32/X32)*100,0)</f>
        <v>-99.34069146347399</v>
      </c>
      <c r="AA32" s="19">
        <f>SUM(AA33:AA37)</f>
        <v>3560483</v>
      </c>
    </row>
    <row r="33" spans="1:27" ht="13.5">
      <c r="A33" s="5" t="s">
        <v>37</v>
      </c>
      <c r="B33" s="3"/>
      <c r="C33" s="22"/>
      <c r="D33" s="22"/>
      <c r="E33" s="23">
        <v>2342979</v>
      </c>
      <c r="F33" s="24">
        <v>2342979</v>
      </c>
      <c r="G33" s="24">
        <v>93482</v>
      </c>
      <c r="H33" s="24">
        <v>439138</v>
      </c>
      <c r="I33" s="24">
        <v>355654</v>
      </c>
      <c r="J33" s="24">
        <v>888274</v>
      </c>
      <c r="K33" s="24">
        <v>232758</v>
      </c>
      <c r="L33" s="24">
        <v>238328</v>
      </c>
      <c r="M33" s="24">
        <v>236961</v>
      </c>
      <c r="N33" s="24">
        <v>708047</v>
      </c>
      <c r="O33" s="24"/>
      <c r="P33" s="24"/>
      <c r="Q33" s="24"/>
      <c r="R33" s="24"/>
      <c r="S33" s="24"/>
      <c r="T33" s="24"/>
      <c r="U33" s="24"/>
      <c r="V33" s="24"/>
      <c r="W33" s="24">
        <v>1596321</v>
      </c>
      <c r="X33" s="24">
        <v>595944000</v>
      </c>
      <c r="Y33" s="24">
        <v>-594347679</v>
      </c>
      <c r="Z33" s="6">
        <v>-99.73</v>
      </c>
      <c r="AA33" s="22">
        <v>2342979</v>
      </c>
    </row>
    <row r="34" spans="1:27" ht="13.5">
      <c r="A34" s="5" t="s">
        <v>38</v>
      </c>
      <c r="B34" s="3"/>
      <c r="C34" s="22"/>
      <c r="D34" s="22"/>
      <c r="E34" s="23">
        <v>1217504</v>
      </c>
      <c r="F34" s="24">
        <v>1217504</v>
      </c>
      <c r="G34" s="24">
        <v>112486</v>
      </c>
      <c r="H34" s="24">
        <v>137907</v>
      </c>
      <c r="I34" s="24">
        <v>130213</v>
      </c>
      <c r="J34" s="24">
        <v>380606</v>
      </c>
      <c r="K34" s="24">
        <v>129905</v>
      </c>
      <c r="L34" s="24">
        <v>113482</v>
      </c>
      <c r="M34" s="24">
        <v>405601</v>
      </c>
      <c r="N34" s="24">
        <v>648988</v>
      </c>
      <c r="O34" s="24"/>
      <c r="P34" s="24"/>
      <c r="Q34" s="24"/>
      <c r="R34" s="24"/>
      <c r="S34" s="24"/>
      <c r="T34" s="24"/>
      <c r="U34" s="24"/>
      <c r="V34" s="24"/>
      <c r="W34" s="24">
        <v>1029594</v>
      </c>
      <c r="X34" s="24">
        <v>61560000</v>
      </c>
      <c r="Y34" s="24">
        <v>-60530406</v>
      </c>
      <c r="Z34" s="6">
        <v>-98.33</v>
      </c>
      <c r="AA34" s="22">
        <v>1217504</v>
      </c>
    </row>
    <row r="35" spans="1:27" ht="13.5">
      <c r="A35" s="5" t="s">
        <v>39</v>
      </c>
      <c r="B35" s="3"/>
      <c r="C35" s="22"/>
      <c r="D35" s="22"/>
      <c r="E35" s="23"/>
      <c r="F35" s="24"/>
      <c r="G35" s="24">
        <v>261405</v>
      </c>
      <c r="H35" s="24">
        <v>275059</v>
      </c>
      <c r="I35" s="24">
        <v>343771</v>
      </c>
      <c r="J35" s="24">
        <v>880235</v>
      </c>
      <c r="K35" s="24">
        <v>272662</v>
      </c>
      <c r="L35" s="24">
        <v>272370</v>
      </c>
      <c r="M35" s="24">
        <v>283798</v>
      </c>
      <c r="N35" s="24">
        <v>828830</v>
      </c>
      <c r="O35" s="24"/>
      <c r="P35" s="24"/>
      <c r="Q35" s="24"/>
      <c r="R35" s="24"/>
      <c r="S35" s="24"/>
      <c r="T35" s="24"/>
      <c r="U35" s="24"/>
      <c r="V35" s="24"/>
      <c r="W35" s="24">
        <v>1709065</v>
      </c>
      <c r="X35" s="24"/>
      <c r="Y35" s="24">
        <v>1709065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5176393</v>
      </c>
      <c r="D38" s="19">
        <f>SUM(D39:D41)</f>
        <v>0</v>
      </c>
      <c r="E38" s="20">
        <f t="shared" si="7"/>
        <v>7412605</v>
      </c>
      <c r="F38" s="21">
        <f t="shared" si="7"/>
        <v>7412605</v>
      </c>
      <c r="G38" s="21">
        <f t="shared" si="7"/>
        <v>113180</v>
      </c>
      <c r="H38" s="21">
        <f t="shared" si="7"/>
        <v>148288</v>
      </c>
      <c r="I38" s="21">
        <f t="shared" si="7"/>
        <v>134260</v>
      </c>
      <c r="J38" s="21">
        <f t="shared" si="7"/>
        <v>395728</v>
      </c>
      <c r="K38" s="21">
        <f t="shared" si="7"/>
        <v>226163</v>
      </c>
      <c r="L38" s="21">
        <f t="shared" si="7"/>
        <v>148009</v>
      </c>
      <c r="M38" s="21">
        <f t="shared" si="7"/>
        <v>128139</v>
      </c>
      <c r="N38" s="21">
        <f t="shared" si="7"/>
        <v>502311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898039</v>
      </c>
      <c r="X38" s="21">
        <f t="shared" si="7"/>
        <v>710784000</v>
      </c>
      <c r="Y38" s="21">
        <f t="shared" si="7"/>
        <v>-709885961</v>
      </c>
      <c r="Z38" s="4">
        <f>+IF(X38&lt;&gt;0,+(Y38/X38)*100,0)</f>
        <v>-99.87365514699262</v>
      </c>
      <c r="AA38" s="19">
        <f>SUM(AA39:AA41)</f>
        <v>7412605</v>
      </c>
    </row>
    <row r="39" spans="1:27" ht="13.5">
      <c r="A39" s="5" t="s">
        <v>43</v>
      </c>
      <c r="B39" s="3"/>
      <c r="C39" s="22"/>
      <c r="D39" s="22"/>
      <c r="E39" s="23">
        <v>5798021</v>
      </c>
      <c r="F39" s="24">
        <v>5798021</v>
      </c>
      <c r="G39" s="24">
        <v>113180</v>
      </c>
      <c r="H39" s="24">
        <v>148288</v>
      </c>
      <c r="I39" s="24">
        <v>134260</v>
      </c>
      <c r="J39" s="24">
        <v>395728</v>
      </c>
      <c r="K39" s="24">
        <v>226163</v>
      </c>
      <c r="L39" s="24">
        <v>148009</v>
      </c>
      <c r="M39" s="24">
        <v>128139</v>
      </c>
      <c r="N39" s="24">
        <v>502311</v>
      </c>
      <c r="O39" s="24"/>
      <c r="P39" s="24"/>
      <c r="Q39" s="24"/>
      <c r="R39" s="24"/>
      <c r="S39" s="24"/>
      <c r="T39" s="24"/>
      <c r="U39" s="24"/>
      <c r="V39" s="24"/>
      <c r="W39" s="24">
        <v>898039</v>
      </c>
      <c r="X39" s="24">
        <v>595944000</v>
      </c>
      <c r="Y39" s="24">
        <v>-595045961</v>
      </c>
      <c r="Z39" s="6">
        <v>-99.85</v>
      </c>
      <c r="AA39" s="22">
        <v>5798021</v>
      </c>
    </row>
    <row r="40" spans="1:27" ht="13.5">
      <c r="A40" s="5" t="s">
        <v>44</v>
      </c>
      <c r="B40" s="3"/>
      <c r="C40" s="22">
        <v>5176393</v>
      </c>
      <c r="D40" s="22"/>
      <c r="E40" s="23">
        <v>1614584</v>
      </c>
      <c r="F40" s="24">
        <v>1614584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114840000</v>
      </c>
      <c r="Y40" s="24">
        <v>-114840000</v>
      </c>
      <c r="Z40" s="6">
        <v>-100</v>
      </c>
      <c r="AA40" s="22">
        <v>1614584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47929524</v>
      </c>
      <c r="D42" s="19">
        <f>SUM(D43:D46)</f>
        <v>0</v>
      </c>
      <c r="E42" s="20">
        <f t="shared" si="8"/>
        <v>45480742</v>
      </c>
      <c r="F42" s="21">
        <f t="shared" si="8"/>
        <v>45480742</v>
      </c>
      <c r="G42" s="21">
        <f t="shared" si="8"/>
        <v>835597</v>
      </c>
      <c r="H42" s="21">
        <f t="shared" si="8"/>
        <v>5275840</v>
      </c>
      <c r="I42" s="21">
        <f t="shared" si="8"/>
        <v>3241080</v>
      </c>
      <c r="J42" s="21">
        <f t="shared" si="8"/>
        <v>9352517</v>
      </c>
      <c r="K42" s="21">
        <f t="shared" si="8"/>
        <v>2196525</v>
      </c>
      <c r="L42" s="21">
        <f t="shared" si="8"/>
        <v>2251974</v>
      </c>
      <c r="M42" s="21">
        <f t="shared" si="8"/>
        <v>2412764</v>
      </c>
      <c r="N42" s="21">
        <f t="shared" si="8"/>
        <v>6861263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16213780</v>
      </c>
      <c r="X42" s="21">
        <f t="shared" si="8"/>
        <v>22463965</v>
      </c>
      <c r="Y42" s="21">
        <f t="shared" si="8"/>
        <v>-6250185</v>
      </c>
      <c r="Z42" s="4">
        <f>+IF(X42&lt;&gt;0,+(Y42/X42)*100,0)</f>
        <v>-27.823160337010854</v>
      </c>
      <c r="AA42" s="19">
        <f>SUM(AA43:AA46)</f>
        <v>45480742</v>
      </c>
    </row>
    <row r="43" spans="1:27" ht="13.5">
      <c r="A43" s="5" t="s">
        <v>47</v>
      </c>
      <c r="B43" s="3"/>
      <c r="C43" s="22">
        <v>30199739</v>
      </c>
      <c r="D43" s="22"/>
      <c r="E43" s="23">
        <v>31010362</v>
      </c>
      <c r="F43" s="24">
        <v>31010362</v>
      </c>
      <c r="G43" s="24">
        <v>140273</v>
      </c>
      <c r="H43" s="24">
        <v>4719285</v>
      </c>
      <c r="I43" s="24">
        <v>2497559</v>
      </c>
      <c r="J43" s="24">
        <v>7357117</v>
      </c>
      <c r="K43" s="24">
        <v>1478425</v>
      </c>
      <c r="L43" s="24">
        <v>1602958</v>
      </c>
      <c r="M43" s="24">
        <v>1530470</v>
      </c>
      <c r="N43" s="24">
        <v>4611853</v>
      </c>
      <c r="O43" s="24"/>
      <c r="P43" s="24"/>
      <c r="Q43" s="24"/>
      <c r="R43" s="24"/>
      <c r="S43" s="24"/>
      <c r="T43" s="24"/>
      <c r="U43" s="24"/>
      <c r="V43" s="24"/>
      <c r="W43" s="24">
        <v>11968970</v>
      </c>
      <c r="X43" s="24">
        <v>15467687</v>
      </c>
      <c r="Y43" s="24">
        <v>-3498717</v>
      </c>
      <c r="Z43" s="6">
        <v>-22.62</v>
      </c>
      <c r="AA43" s="22">
        <v>31010362</v>
      </c>
    </row>
    <row r="44" spans="1:27" ht="13.5">
      <c r="A44" s="5" t="s">
        <v>48</v>
      </c>
      <c r="B44" s="3"/>
      <c r="C44" s="22">
        <v>8127193</v>
      </c>
      <c r="D44" s="22"/>
      <c r="E44" s="23">
        <v>4903720</v>
      </c>
      <c r="F44" s="24">
        <v>4903720</v>
      </c>
      <c r="G44" s="24">
        <v>181678</v>
      </c>
      <c r="H44" s="24">
        <v>204378</v>
      </c>
      <c r="I44" s="24">
        <v>269289</v>
      </c>
      <c r="J44" s="24">
        <v>655345</v>
      </c>
      <c r="K44" s="24">
        <v>178790</v>
      </c>
      <c r="L44" s="24">
        <v>275186</v>
      </c>
      <c r="M44" s="24">
        <v>207084</v>
      </c>
      <c r="N44" s="24">
        <v>661060</v>
      </c>
      <c r="O44" s="24"/>
      <c r="P44" s="24"/>
      <c r="Q44" s="24"/>
      <c r="R44" s="24"/>
      <c r="S44" s="24"/>
      <c r="T44" s="24"/>
      <c r="U44" s="24"/>
      <c r="V44" s="24"/>
      <c r="W44" s="24">
        <v>1316405</v>
      </c>
      <c r="X44" s="24">
        <v>2214227</v>
      </c>
      <c r="Y44" s="24">
        <v>-897822</v>
      </c>
      <c r="Z44" s="6">
        <v>-40.55</v>
      </c>
      <c r="AA44" s="22">
        <v>4903720</v>
      </c>
    </row>
    <row r="45" spans="1:27" ht="13.5">
      <c r="A45" s="5" t="s">
        <v>49</v>
      </c>
      <c r="B45" s="3"/>
      <c r="C45" s="25">
        <v>8684077</v>
      </c>
      <c r="D45" s="25"/>
      <c r="E45" s="26">
        <v>4746582</v>
      </c>
      <c r="F45" s="27">
        <v>4746582</v>
      </c>
      <c r="G45" s="27">
        <v>216334</v>
      </c>
      <c r="H45" s="27">
        <v>214236</v>
      </c>
      <c r="I45" s="27">
        <v>349723</v>
      </c>
      <c r="J45" s="27">
        <v>780293</v>
      </c>
      <c r="K45" s="27">
        <v>311259</v>
      </c>
      <c r="L45" s="27">
        <v>247118</v>
      </c>
      <c r="M45" s="27">
        <v>344923</v>
      </c>
      <c r="N45" s="27">
        <v>903300</v>
      </c>
      <c r="O45" s="27"/>
      <c r="P45" s="27"/>
      <c r="Q45" s="27"/>
      <c r="R45" s="27"/>
      <c r="S45" s="27"/>
      <c r="T45" s="27"/>
      <c r="U45" s="27"/>
      <c r="V45" s="27"/>
      <c r="W45" s="27">
        <v>1683593</v>
      </c>
      <c r="X45" s="27">
        <v>2382082</v>
      </c>
      <c r="Y45" s="27">
        <v>-698489</v>
      </c>
      <c r="Z45" s="7">
        <v>-29.32</v>
      </c>
      <c r="AA45" s="25">
        <v>4746582</v>
      </c>
    </row>
    <row r="46" spans="1:27" ht="13.5">
      <c r="A46" s="5" t="s">
        <v>50</v>
      </c>
      <c r="B46" s="3"/>
      <c r="C46" s="22">
        <v>918515</v>
      </c>
      <c r="D46" s="22"/>
      <c r="E46" s="23">
        <v>4820078</v>
      </c>
      <c r="F46" s="24">
        <v>4820078</v>
      </c>
      <c r="G46" s="24">
        <v>297312</v>
      </c>
      <c r="H46" s="24">
        <v>137941</v>
      </c>
      <c r="I46" s="24">
        <v>124509</v>
      </c>
      <c r="J46" s="24">
        <v>559762</v>
      </c>
      <c r="K46" s="24">
        <v>228051</v>
      </c>
      <c r="L46" s="24">
        <v>126712</v>
      </c>
      <c r="M46" s="24">
        <v>330287</v>
      </c>
      <c r="N46" s="24">
        <v>685050</v>
      </c>
      <c r="O46" s="24"/>
      <c r="P46" s="24"/>
      <c r="Q46" s="24"/>
      <c r="R46" s="24"/>
      <c r="S46" s="24"/>
      <c r="T46" s="24"/>
      <c r="U46" s="24"/>
      <c r="V46" s="24"/>
      <c r="W46" s="24">
        <v>1244812</v>
      </c>
      <c r="X46" s="24">
        <v>2399969</v>
      </c>
      <c r="Y46" s="24">
        <v>-1155157</v>
      </c>
      <c r="Z46" s="6">
        <v>-48.13</v>
      </c>
      <c r="AA46" s="22">
        <v>4820078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88707859</v>
      </c>
      <c r="D48" s="40">
        <f>+D28+D32+D38+D42+D47</f>
        <v>0</v>
      </c>
      <c r="E48" s="41">
        <f t="shared" si="9"/>
        <v>97319022</v>
      </c>
      <c r="F48" s="42">
        <f t="shared" si="9"/>
        <v>97319022</v>
      </c>
      <c r="G48" s="42">
        <f t="shared" si="9"/>
        <v>3504762</v>
      </c>
      <c r="H48" s="42">
        <f t="shared" si="9"/>
        <v>8542660</v>
      </c>
      <c r="I48" s="42">
        <f t="shared" si="9"/>
        <v>7462229</v>
      </c>
      <c r="J48" s="42">
        <f t="shared" si="9"/>
        <v>19509651</v>
      </c>
      <c r="K48" s="42">
        <f t="shared" si="9"/>
        <v>6394942</v>
      </c>
      <c r="L48" s="42">
        <f t="shared" si="9"/>
        <v>5896309</v>
      </c>
      <c r="M48" s="42">
        <f t="shared" si="9"/>
        <v>8625650</v>
      </c>
      <c r="N48" s="42">
        <f t="shared" si="9"/>
        <v>20916901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40426552</v>
      </c>
      <c r="X48" s="42">
        <f t="shared" si="9"/>
        <v>3819383965</v>
      </c>
      <c r="Y48" s="42">
        <f t="shared" si="9"/>
        <v>-3778957413</v>
      </c>
      <c r="Z48" s="43">
        <f>+IF(X48&lt;&gt;0,+(Y48/X48)*100,0)</f>
        <v>-98.94154260554949</v>
      </c>
      <c r="AA48" s="40">
        <f>+AA28+AA32+AA38+AA42+AA47</f>
        <v>97319022</v>
      </c>
    </row>
    <row r="49" spans="1:27" ht="13.5">
      <c r="A49" s="14" t="s">
        <v>58</v>
      </c>
      <c r="B49" s="15"/>
      <c r="C49" s="44">
        <f aca="true" t="shared" si="10" ref="C49:Y49">+C25-C48</f>
        <v>23208092</v>
      </c>
      <c r="D49" s="44">
        <f>+D25-D48</f>
        <v>0</v>
      </c>
      <c r="E49" s="45">
        <f t="shared" si="10"/>
        <v>15823417</v>
      </c>
      <c r="F49" s="46">
        <f t="shared" si="10"/>
        <v>15823417</v>
      </c>
      <c r="G49" s="46">
        <f t="shared" si="10"/>
        <v>9987703</v>
      </c>
      <c r="H49" s="46">
        <f t="shared" si="10"/>
        <v>-4059952</v>
      </c>
      <c r="I49" s="46">
        <f t="shared" si="10"/>
        <v>-2959195</v>
      </c>
      <c r="J49" s="46">
        <f t="shared" si="10"/>
        <v>2968556</v>
      </c>
      <c r="K49" s="46">
        <f t="shared" si="10"/>
        <v>9897068</v>
      </c>
      <c r="L49" s="46">
        <f t="shared" si="10"/>
        <v>-3484242</v>
      </c>
      <c r="M49" s="46">
        <f t="shared" si="10"/>
        <v>12579559</v>
      </c>
      <c r="N49" s="46">
        <f t="shared" si="10"/>
        <v>18992385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21960941</v>
      </c>
      <c r="X49" s="46">
        <f>IF(F25=F48,0,X25-X48)</f>
        <v>-3772216742</v>
      </c>
      <c r="Y49" s="46">
        <f t="shared" si="10"/>
        <v>3794177683</v>
      </c>
      <c r="Z49" s="47">
        <f>+IF(X49&lt;&gt;0,+(Y49/X49)*100,0)</f>
        <v>-100.58217601219692</v>
      </c>
      <c r="AA49" s="44">
        <f>+AA25-AA48</f>
        <v>15823417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245447942</v>
      </c>
      <c r="D5" s="19">
        <f>SUM(D6:D8)</f>
        <v>0</v>
      </c>
      <c r="E5" s="20">
        <f t="shared" si="0"/>
        <v>233654638</v>
      </c>
      <c r="F5" s="21">
        <f t="shared" si="0"/>
        <v>233654638</v>
      </c>
      <c r="G5" s="21">
        <f t="shared" si="0"/>
        <v>61788691</v>
      </c>
      <c r="H5" s="21">
        <f t="shared" si="0"/>
        <v>4476222</v>
      </c>
      <c r="I5" s="21">
        <f t="shared" si="0"/>
        <v>9556487</v>
      </c>
      <c r="J5" s="21">
        <f t="shared" si="0"/>
        <v>75821400</v>
      </c>
      <c r="K5" s="21">
        <f t="shared" si="0"/>
        <v>10136422</v>
      </c>
      <c r="L5" s="21">
        <f t="shared" si="0"/>
        <v>10489253</v>
      </c>
      <c r="M5" s="21">
        <f t="shared" si="0"/>
        <v>33849998</v>
      </c>
      <c r="N5" s="21">
        <f t="shared" si="0"/>
        <v>54475673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130297073</v>
      </c>
      <c r="X5" s="21">
        <f t="shared" si="0"/>
        <v>126930232</v>
      </c>
      <c r="Y5" s="21">
        <f t="shared" si="0"/>
        <v>3366841</v>
      </c>
      <c r="Z5" s="4">
        <f>+IF(X5&lt;&gt;0,+(Y5/X5)*100,0)</f>
        <v>2.652513075056855</v>
      </c>
      <c r="AA5" s="19">
        <f>SUM(AA6:AA8)</f>
        <v>233654638</v>
      </c>
    </row>
    <row r="6" spans="1:27" ht="13.5">
      <c r="A6" s="5" t="s">
        <v>33</v>
      </c>
      <c r="B6" s="3"/>
      <c r="C6" s="22">
        <v>22729840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191249075</v>
      </c>
      <c r="D7" s="25"/>
      <c r="E7" s="26">
        <v>233654638</v>
      </c>
      <c r="F7" s="27">
        <v>233654638</v>
      </c>
      <c r="G7" s="27">
        <v>61611110</v>
      </c>
      <c r="H7" s="27">
        <v>3950341</v>
      </c>
      <c r="I7" s="27">
        <v>8829671</v>
      </c>
      <c r="J7" s="27">
        <v>74391122</v>
      </c>
      <c r="K7" s="27">
        <v>7686923</v>
      </c>
      <c r="L7" s="27">
        <v>8452224</v>
      </c>
      <c r="M7" s="27">
        <v>33468134</v>
      </c>
      <c r="N7" s="27">
        <v>49607281</v>
      </c>
      <c r="O7" s="27"/>
      <c r="P7" s="27"/>
      <c r="Q7" s="27"/>
      <c r="R7" s="27"/>
      <c r="S7" s="27"/>
      <c r="T7" s="27"/>
      <c r="U7" s="27"/>
      <c r="V7" s="27"/>
      <c r="W7" s="27">
        <v>123998403</v>
      </c>
      <c r="X7" s="27">
        <v>126930232</v>
      </c>
      <c r="Y7" s="27">
        <v>-2931829</v>
      </c>
      <c r="Z7" s="7">
        <v>-2.31</v>
      </c>
      <c r="AA7" s="25">
        <v>233654638</v>
      </c>
    </row>
    <row r="8" spans="1:27" ht="13.5">
      <c r="A8" s="5" t="s">
        <v>35</v>
      </c>
      <c r="B8" s="3"/>
      <c r="C8" s="22">
        <v>31469027</v>
      </c>
      <c r="D8" s="22"/>
      <c r="E8" s="23"/>
      <c r="F8" s="24"/>
      <c r="G8" s="24">
        <v>177581</v>
      </c>
      <c r="H8" s="24">
        <v>525881</v>
      </c>
      <c r="I8" s="24">
        <v>726816</v>
      </c>
      <c r="J8" s="24">
        <v>1430278</v>
      </c>
      <c r="K8" s="24">
        <v>2449499</v>
      </c>
      <c r="L8" s="24">
        <v>2037029</v>
      </c>
      <c r="M8" s="24">
        <v>381864</v>
      </c>
      <c r="N8" s="24">
        <v>4868392</v>
      </c>
      <c r="O8" s="24"/>
      <c r="P8" s="24"/>
      <c r="Q8" s="24"/>
      <c r="R8" s="24"/>
      <c r="S8" s="24"/>
      <c r="T8" s="24"/>
      <c r="U8" s="24"/>
      <c r="V8" s="24"/>
      <c r="W8" s="24">
        <v>6298670</v>
      </c>
      <c r="X8" s="24"/>
      <c r="Y8" s="24">
        <v>6298670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9966207</v>
      </c>
      <c r="D9" s="19">
        <f>SUM(D10:D14)</f>
        <v>0</v>
      </c>
      <c r="E9" s="20">
        <f t="shared" si="1"/>
        <v>8783474</v>
      </c>
      <c r="F9" s="21">
        <f t="shared" si="1"/>
        <v>8783474</v>
      </c>
      <c r="G9" s="21">
        <f t="shared" si="1"/>
        <v>114959</v>
      </c>
      <c r="H9" s="21">
        <f t="shared" si="1"/>
        <v>199349</v>
      </c>
      <c r="I9" s="21">
        <f t="shared" si="1"/>
        <v>473288</v>
      </c>
      <c r="J9" s="21">
        <f t="shared" si="1"/>
        <v>787596</v>
      </c>
      <c r="K9" s="21">
        <f t="shared" si="1"/>
        <v>663180</v>
      </c>
      <c r="L9" s="21">
        <f t="shared" si="1"/>
        <v>629111</v>
      </c>
      <c r="M9" s="21">
        <f t="shared" si="1"/>
        <v>1276909</v>
      </c>
      <c r="N9" s="21">
        <f t="shared" si="1"/>
        <v>2569200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3356796</v>
      </c>
      <c r="X9" s="21">
        <f t="shared" si="1"/>
        <v>4074623</v>
      </c>
      <c r="Y9" s="21">
        <f t="shared" si="1"/>
        <v>-717827</v>
      </c>
      <c r="Z9" s="4">
        <f>+IF(X9&lt;&gt;0,+(Y9/X9)*100,0)</f>
        <v>-17.617016347279247</v>
      </c>
      <c r="AA9" s="19">
        <f>SUM(AA10:AA14)</f>
        <v>8783474</v>
      </c>
    </row>
    <row r="10" spans="1:27" ht="13.5">
      <c r="A10" s="5" t="s">
        <v>37</v>
      </c>
      <c r="B10" s="3"/>
      <c r="C10" s="22">
        <v>4406677</v>
      </c>
      <c r="D10" s="22"/>
      <c r="E10" s="23">
        <v>3178512</v>
      </c>
      <c r="F10" s="24">
        <v>3178512</v>
      </c>
      <c r="G10" s="24">
        <v>22566</v>
      </c>
      <c r="H10" s="24">
        <v>40751</v>
      </c>
      <c r="I10" s="24">
        <v>314765</v>
      </c>
      <c r="J10" s="24">
        <v>378082</v>
      </c>
      <c r="K10" s="24">
        <v>175622</v>
      </c>
      <c r="L10" s="24">
        <v>165429</v>
      </c>
      <c r="M10" s="24">
        <v>389795</v>
      </c>
      <c r="N10" s="24">
        <v>730846</v>
      </c>
      <c r="O10" s="24"/>
      <c r="P10" s="24"/>
      <c r="Q10" s="24"/>
      <c r="R10" s="24"/>
      <c r="S10" s="24"/>
      <c r="T10" s="24"/>
      <c r="U10" s="24"/>
      <c r="V10" s="24"/>
      <c r="W10" s="24">
        <v>1108928</v>
      </c>
      <c r="X10" s="24">
        <v>1526244</v>
      </c>
      <c r="Y10" s="24">
        <v>-417316</v>
      </c>
      <c r="Z10" s="6">
        <v>-27.34</v>
      </c>
      <c r="AA10" s="22">
        <v>3178512</v>
      </c>
    </row>
    <row r="11" spans="1:27" ht="13.5">
      <c r="A11" s="5" t="s">
        <v>38</v>
      </c>
      <c r="B11" s="3"/>
      <c r="C11" s="22">
        <v>4606942</v>
      </c>
      <c r="D11" s="22"/>
      <c r="E11" s="23">
        <v>4684112</v>
      </c>
      <c r="F11" s="24">
        <v>4684112</v>
      </c>
      <c r="G11" s="24">
        <v>88733</v>
      </c>
      <c r="H11" s="24">
        <v>154030</v>
      </c>
      <c r="I11" s="24">
        <v>156395</v>
      </c>
      <c r="J11" s="24">
        <v>399158</v>
      </c>
      <c r="K11" s="24">
        <v>463422</v>
      </c>
      <c r="L11" s="24">
        <v>450646</v>
      </c>
      <c r="M11" s="24">
        <v>882849</v>
      </c>
      <c r="N11" s="24">
        <v>1796917</v>
      </c>
      <c r="O11" s="24"/>
      <c r="P11" s="24"/>
      <c r="Q11" s="24"/>
      <c r="R11" s="24"/>
      <c r="S11" s="24"/>
      <c r="T11" s="24"/>
      <c r="U11" s="24"/>
      <c r="V11" s="24"/>
      <c r="W11" s="24">
        <v>2196075</v>
      </c>
      <c r="X11" s="24">
        <v>2417399</v>
      </c>
      <c r="Y11" s="24">
        <v>-221324</v>
      </c>
      <c r="Z11" s="6">
        <v>-9.16</v>
      </c>
      <c r="AA11" s="22">
        <v>4684112</v>
      </c>
    </row>
    <row r="12" spans="1:27" ht="13.5">
      <c r="A12" s="5" t="s">
        <v>39</v>
      </c>
      <c r="B12" s="3"/>
      <c r="C12" s="22">
        <v>302588</v>
      </c>
      <c r="D12" s="22"/>
      <c r="E12" s="23">
        <v>217500</v>
      </c>
      <c r="F12" s="24">
        <v>217500</v>
      </c>
      <c r="G12" s="24">
        <v>3660</v>
      </c>
      <c r="H12" s="24">
        <v>4568</v>
      </c>
      <c r="I12" s="24">
        <v>2128</v>
      </c>
      <c r="J12" s="24">
        <v>10356</v>
      </c>
      <c r="K12" s="24">
        <v>24136</v>
      </c>
      <c r="L12" s="24">
        <v>13036</v>
      </c>
      <c r="M12" s="24">
        <v>4265</v>
      </c>
      <c r="N12" s="24">
        <v>41437</v>
      </c>
      <c r="O12" s="24"/>
      <c r="P12" s="24"/>
      <c r="Q12" s="24"/>
      <c r="R12" s="24"/>
      <c r="S12" s="24"/>
      <c r="T12" s="24"/>
      <c r="U12" s="24"/>
      <c r="V12" s="24"/>
      <c r="W12" s="24">
        <v>51793</v>
      </c>
      <c r="X12" s="24">
        <v>104304</v>
      </c>
      <c r="Y12" s="24">
        <v>-52511</v>
      </c>
      <c r="Z12" s="6">
        <v>-50.34</v>
      </c>
      <c r="AA12" s="22">
        <v>217500</v>
      </c>
    </row>
    <row r="13" spans="1:27" ht="13.5">
      <c r="A13" s="5" t="s">
        <v>40</v>
      </c>
      <c r="B13" s="3"/>
      <c r="C13" s="22">
        <v>650000</v>
      </c>
      <c r="D13" s="22"/>
      <c r="E13" s="23">
        <v>703350</v>
      </c>
      <c r="F13" s="24">
        <v>703350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26676</v>
      </c>
      <c r="Y13" s="24">
        <v>-26676</v>
      </c>
      <c r="Z13" s="6">
        <v>-100</v>
      </c>
      <c r="AA13" s="22">
        <v>703350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31025331</v>
      </c>
      <c r="D15" s="19">
        <f>SUM(D16:D18)</f>
        <v>0</v>
      </c>
      <c r="E15" s="20">
        <f t="shared" si="2"/>
        <v>38608277</v>
      </c>
      <c r="F15" s="21">
        <f t="shared" si="2"/>
        <v>38608277</v>
      </c>
      <c r="G15" s="21">
        <f t="shared" si="2"/>
        <v>1047296</v>
      </c>
      <c r="H15" s="21">
        <f t="shared" si="2"/>
        <v>1558365</v>
      </c>
      <c r="I15" s="21">
        <f t="shared" si="2"/>
        <v>2235686</v>
      </c>
      <c r="J15" s="21">
        <f t="shared" si="2"/>
        <v>4841347</v>
      </c>
      <c r="K15" s="21">
        <f t="shared" si="2"/>
        <v>1062983</v>
      </c>
      <c r="L15" s="21">
        <f t="shared" si="2"/>
        <v>2527368</v>
      </c>
      <c r="M15" s="21">
        <f t="shared" si="2"/>
        <v>1835477</v>
      </c>
      <c r="N15" s="21">
        <f t="shared" si="2"/>
        <v>5425828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10267175</v>
      </c>
      <c r="X15" s="21">
        <f t="shared" si="2"/>
        <v>10893948</v>
      </c>
      <c r="Y15" s="21">
        <f t="shared" si="2"/>
        <v>-626773</v>
      </c>
      <c r="Z15" s="4">
        <f>+IF(X15&lt;&gt;0,+(Y15/X15)*100,0)</f>
        <v>-5.753405468797905</v>
      </c>
      <c r="AA15" s="19">
        <f>SUM(AA16:AA18)</f>
        <v>38608277</v>
      </c>
    </row>
    <row r="16" spans="1:27" ht="13.5">
      <c r="A16" s="5" t="s">
        <v>43</v>
      </c>
      <c r="B16" s="3"/>
      <c r="C16" s="22">
        <v>19511472</v>
      </c>
      <c r="D16" s="22"/>
      <c r="E16" s="23">
        <v>31014500</v>
      </c>
      <c r="F16" s="24">
        <v>31014500</v>
      </c>
      <c r="G16" s="24">
        <v>593931</v>
      </c>
      <c r="H16" s="24">
        <v>1090698</v>
      </c>
      <c r="I16" s="24">
        <v>1869816</v>
      </c>
      <c r="J16" s="24">
        <v>3554445</v>
      </c>
      <c r="K16" s="24">
        <v>529450</v>
      </c>
      <c r="L16" s="24">
        <v>2122847</v>
      </c>
      <c r="M16" s="24">
        <v>1483934</v>
      </c>
      <c r="N16" s="24">
        <v>4136231</v>
      </c>
      <c r="O16" s="24"/>
      <c r="P16" s="24"/>
      <c r="Q16" s="24"/>
      <c r="R16" s="24"/>
      <c r="S16" s="24"/>
      <c r="T16" s="24"/>
      <c r="U16" s="24"/>
      <c r="V16" s="24"/>
      <c r="W16" s="24">
        <v>7690676</v>
      </c>
      <c r="X16" s="24">
        <v>7141238</v>
      </c>
      <c r="Y16" s="24">
        <v>549438</v>
      </c>
      <c r="Z16" s="6">
        <v>7.69</v>
      </c>
      <c r="AA16" s="22">
        <v>31014500</v>
      </c>
    </row>
    <row r="17" spans="1:27" ht="13.5">
      <c r="A17" s="5" t="s">
        <v>44</v>
      </c>
      <c r="B17" s="3"/>
      <c r="C17" s="22">
        <v>11513859</v>
      </c>
      <c r="D17" s="22"/>
      <c r="E17" s="23">
        <v>7593777</v>
      </c>
      <c r="F17" s="24">
        <v>7593777</v>
      </c>
      <c r="G17" s="24">
        <v>453365</v>
      </c>
      <c r="H17" s="24">
        <v>467667</v>
      </c>
      <c r="I17" s="24">
        <v>365870</v>
      </c>
      <c r="J17" s="24">
        <v>1286902</v>
      </c>
      <c r="K17" s="24">
        <v>533533</v>
      </c>
      <c r="L17" s="24">
        <v>404521</v>
      </c>
      <c r="M17" s="24">
        <v>351543</v>
      </c>
      <c r="N17" s="24">
        <v>1289597</v>
      </c>
      <c r="O17" s="24"/>
      <c r="P17" s="24"/>
      <c r="Q17" s="24"/>
      <c r="R17" s="24"/>
      <c r="S17" s="24"/>
      <c r="T17" s="24"/>
      <c r="U17" s="24"/>
      <c r="V17" s="24"/>
      <c r="W17" s="24">
        <v>2576499</v>
      </c>
      <c r="X17" s="24">
        <v>3752710</v>
      </c>
      <c r="Y17" s="24">
        <v>-1176211</v>
      </c>
      <c r="Z17" s="6">
        <v>-31.34</v>
      </c>
      <c r="AA17" s="22">
        <v>7593777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384121362</v>
      </c>
      <c r="D19" s="19">
        <f>SUM(D20:D23)</f>
        <v>0</v>
      </c>
      <c r="E19" s="20">
        <f t="shared" si="3"/>
        <v>476420620</v>
      </c>
      <c r="F19" s="21">
        <f t="shared" si="3"/>
        <v>476420620</v>
      </c>
      <c r="G19" s="21">
        <f t="shared" si="3"/>
        <v>32420201</v>
      </c>
      <c r="H19" s="21">
        <f t="shared" si="3"/>
        <v>31783089</v>
      </c>
      <c r="I19" s="21">
        <f t="shared" si="3"/>
        <v>38583596</v>
      </c>
      <c r="J19" s="21">
        <f t="shared" si="3"/>
        <v>102786886</v>
      </c>
      <c r="K19" s="21">
        <f t="shared" si="3"/>
        <v>39075803</v>
      </c>
      <c r="L19" s="21">
        <f t="shared" si="3"/>
        <v>30977346</v>
      </c>
      <c r="M19" s="21">
        <f t="shared" si="3"/>
        <v>38107608</v>
      </c>
      <c r="N19" s="21">
        <f t="shared" si="3"/>
        <v>108160757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210947643</v>
      </c>
      <c r="X19" s="21">
        <f t="shared" si="3"/>
        <v>241230115</v>
      </c>
      <c r="Y19" s="21">
        <f t="shared" si="3"/>
        <v>-30282472</v>
      </c>
      <c r="Z19" s="4">
        <f>+IF(X19&lt;&gt;0,+(Y19/X19)*100,0)</f>
        <v>-12.553354708635778</v>
      </c>
      <c r="AA19" s="19">
        <f>SUM(AA20:AA23)</f>
        <v>476420620</v>
      </c>
    </row>
    <row r="20" spans="1:27" ht="13.5">
      <c r="A20" s="5" t="s">
        <v>47</v>
      </c>
      <c r="B20" s="3"/>
      <c r="C20" s="22">
        <v>269391708</v>
      </c>
      <c r="D20" s="22"/>
      <c r="E20" s="23">
        <v>333680230</v>
      </c>
      <c r="F20" s="24">
        <v>333680230</v>
      </c>
      <c r="G20" s="24">
        <v>21857530</v>
      </c>
      <c r="H20" s="24">
        <v>22143803</v>
      </c>
      <c r="I20" s="24">
        <v>27190298</v>
      </c>
      <c r="J20" s="24">
        <v>71191631</v>
      </c>
      <c r="K20" s="24">
        <v>28179968</v>
      </c>
      <c r="L20" s="24">
        <v>21340738</v>
      </c>
      <c r="M20" s="24">
        <v>25678374</v>
      </c>
      <c r="N20" s="24">
        <v>75199080</v>
      </c>
      <c r="O20" s="24"/>
      <c r="P20" s="24"/>
      <c r="Q20" s="24"/>
      <c r="R20" s="24"/>
      <c r="S20" s="24"/>
      <c r="T20" s="24"/>
      <c r="U20" s="24"/>
      <c r="V20" s="24"/>
      <c r="W20" s="24">
        <v>146390711</v>
      </c>
      <c r="X20" s="24">
        <v>173166568</v>
      </c>
      <c r="Y20" s="24">
        <v>-26775857</v>
      </c>
      <c r="Z20" s="6">
        <v>-15.46</v>
      </c>
      <c r="AA20" s="22">
        <v>333680230</v>
      </c>
    </row>
    <row r="21" spans="1:27" ht="13.5">
      <c r="A21" s="5" t="s">
        <v>48</v>
      </c>
      <c r="B21" s="3"/>
      <c r="C21" s="22">
        <v>54572728</v>
      </c>
      <c r="D21" s="22"/>
      <c r="E21" s="23">
        <v>74788556</v>
      </c>
      <c r="F21" s="24">
        <v>74788556</v>
      </c>
      <c r="G21" s="24">
        <v>4610867</v>
      </c>
      <c r="H21" s="24">
        <v>3378653</v>
      </c>
      <c r="I21" s="24">
        <v>5299533</v>
      </c>
      <c r="J21" s="24">
        <v>13289053</v>
      </c>
      <c r="K21" s="24">
        <v>4940471</v>
      </c>
      <c r="L21" s="24">
        <v>3855279</v>
      </c>
      <c r="M21" s="24">
        <v>6672066</v>
      </c>
      <c r="N21" s="24">
        <v>15467816</v>
      </c>
      <c r="O21" s="24"/>
      <c r="P21" s="24"/>
      <c r="Q21" s="24"/>
      <c r="R21" s="24"/>
      <c r="S21" s="24"/>
      <c r="T21" s="24"/>
      <c r="U21" s="24"/>
      <c r="V21" s="24"/>
      <c r="W21" s="24">
        <v>28756869</v>
      </c>
      <c r="X21" s="24">
        <v>34088399</v>
      </c>
      <c r="Y21" s="24">
        <v>-5331530</v>
      </c>
      <c r="Z21" s="6">
        <v>-15.64</v>
      </c>
      <c r="AA21" s="22">
        <v>74788556</v>
      </c>
    </row>
    <row r="22" spans="1:27" ht="13.5">
      <c r="A22" s="5" t="s">
        <v>49</v>
      </c>
      <c r="B22" s="3"/>
      <c r="C22" s="25">
        <v>33577242</v>
      </c>
      <c r="D22" s="25"/>
      <c r="E22" s="26">
        <v>34657040</v>
      </c>
      <c r="F22" s="27">
        <v>34657040</v>
      </c>
      <c r="G22" s="27">
        <v>3171089</v>
      </c>
      <c r="H22" s="27">
        <v>3295980</v>
      </c>
      <c r="I22" s="27">
        <v>3226559</v>
      </c>
      <c r="J22" s="27">
        <v>9693628</v>
      </c>
      <c r="K22" s="27">
        <v>3139246</v>
      </c>
      <c r="L22" s="27">
        <v>3048606</v>
      </c>
      <c r="M22" s="27">
        <v>3060604</v>
      </c>
      <c r="N22" s="27">
        <v>9248456</v>
      </c>
      <c r="O22" s="27"/>
      <c r="P22" s="27"/>
      <c r="Q22" s="27"/>
      <c r="R22" s="27"/>
      <c r="S22" s="27"/>
      <c r="T22" s="27"/>
      <c r="U22" s="27"/>
      <c r="V22" s="27"/>
      <c r="W22" s="27">
        <v>18942084</v>
      </c>
      <c r="X22" s="27">
        <v>17327704</v>
      </c>
      <c r="Y22" s="27">
        <v>1614380</v>
      </c>
      <c r="Z22" s="7">
        <v>9.32</v>
      </c>
      <c r="AA22" s="25">
        <v>34657040</v>
      </c>
    </row>
    <row r="23" spans="1:27" ht="13.5">
      <c r="A23" s="5" t="s">
        <v>50</v>
      </c>
      <c r="B23" s="3"/>
      <c r="C23" s="22">
        <v>26579684</v>
      </c>
      <c r="D23" s="22"/>
      <c r="E23" s="23">
        <v>33294794</v>
      </c>
      <c r="F23" s="24">
        <v>33294794</v>
      </c>
      <c r="G23" s="24">
        <v>2780715</v>
      </c>
      <c r="H23" s="24">
        <v>2964653</v>
      </c>
      <c r="I23" s="24">
        <v>2867206</v>
      </c>
      <c r="J23" s="24">
        <v>8612574</v>
      </c>
      <c r="K23" s="24">
        <v>2816118</v>
      </c>
      <c r="L23" s="24">
        <v>2732723</v>
      </c>
      <c r="M23" s="24">
        <v>2696564</v>
      </c>
      <c r="N23" s="24">
        <v>8245405</v>
      </c>
      <c r="O23" s="24"/>
      <c r="P23" s="24"/>
      <c r="Q23" s="24"/>
      <c r="R23" s="24"/>
      <c r="S23" s="24"/>
      <c r="T23" s="24"/>
      <c r="U23" s="24"/>
      <c r="V23" s="24"/>
      <c r="W23" s="24">
        <v>16857979</v>
      </c>
      <c r="X23" s="24">
        <v>16647444</v>
      </c>
      <c r="Y23" s="24">
        <v>210535</v>
      </c>
      <c r="Z23" s="6">
        <v>1.26</v>
      </c>
      <c r="AA23" s="22">
        <v>33294794</v>
      </c>
    </row>
    <row r="24" spans="1:27" ht="13.5">
      <c r="A24" s="2" t="s">
        <v>51</v>
      </c>
      <c r="B24" s="8" t="s">
        <v>52</v>
      </c>
      <c r="C24" s="19">
        <v>155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670560997</v>
      </c>
      <c r="D25" s="40">
        <f>+D5+D9+D15+D19+D24</f>
        <v>0</v>
      </c>
      <c r="E25" s="41">
        <f t="shared" si="4"/>
        <v>757467009</v>
      </c>
      <c r="F25" s="42">
        <f t="shared" si="4"/>
        <v>757467009</v>
      </c>
      <c r="G25" s="42">
        <f t="shared" si="4"/>
        <v>95371147</v>
      </c>
      <c r="H25" s="42">
        <f t="shared" si="4"/>
        <v>38017025</v>
      </c>
      <c r="I25" s="42">
        <f t="shared" si="4"/>
        <v>50849057</v>
      </c>
      <c r="J25" s="42">
        <f t="shared" si="4"/>
        <v>184237229</v>
      </c>
      <c r="K25" s="42">
        <f t="shared" si="4"/>
        <v>50938388</v>
      </c>
      <c r="L25" s="42">
        <f t="shared" si="4"/>
        <v>44623078</v>
      </c>
      <c r="M25" s="42">
        <f t="shared" si="4"/>
        <v>75069992</v>
      </c>
      <c r="N25" s="42">
        <f t="shared" si="4"/>
        <v>170631458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354868687</v>
      </c>
      <c r="X25" s="42">
        <f t="shared" si="4"/>
        <v>383128918</v>
      </c>
      <c r="Y25" s="42">
        <f t="shared" si="4"/>
        <v>-28260231</v>
      </c>
      <c r="Z25" s="43">
        <f>+IF(X25&lt;&gt;0,+(Y25/X25)*100,0)</f>
        <v>-7.376167569789133</v>
      </c>
      <c r="AA25" s="40">
        <f>+AA5+AA9+AA15+AA19+AA24</f>
        <v>757467009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197363239</v>
      </c>
      <c r="D28" s="19">
        <f>SUM(D29:D31)</f>
        <v>0</v>
      </c>
      <c r="E28" s="20">
        <f t="shared" si="5"/>
        <v>260010787</v>
      </c>
      <c r="F28" s="21">
        <f t="shared" si="5"/>
        <v>260010787</v>
      </c>
      <c r="G28" s="21">
        <f t="shared" si="5"/>
        <v>11972393</v>
      </c>
      <c r="H28" s="21">
        <f t="shared" si="5"/>
        <v>15203989</v>
      </c>
      <c r="I28" s="21">
        <f t="shared" si="5"/>
        <v>14135229</v>
      </c>
      <c r="J28" s="21">
        <f t="shared" si="5"/>
        <v>41311611</v>
      </c>
      <c r="K28" s="21">
        <f t="shared" si="5"/>
        <v>15506727</v>
      </c>
      <c r="L28" s="21">
        <f t="shared" si="5"/>
        <v>15919365</v>
      </c>
      <c r="M28" s="21">
        <f t="shared" si="5"/>
        <v>14631736</v>
      </c>
      <c r="N28" s="21">
        <f t="shared" si="5"/>
        <v>46057828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87369439</v>
      </c>
      <c r="X28" s="21">
        <f t="shared" si="5"/>
        <v>113642983</v>
      </c>
      <c r="Y28" s="21">
        <f t="shared" si="5"/>
        <v>-26273544</v>
      </c>
      <c r="Z28" s="4">
        <f>+IF(X28&lt;&gt;0,+(Y28/X28)*100,0)</f>
        <v>-23.119372007332824</v>
      </c>
      <c r="AA28" s="19">
        <f>SUM(AA29:AA31)</f>
        <v>260010787</v>
      </c>
    </row>
    <row r="29" spans="1:27" ht="13.5">
      <c r="A29" s="5" t="s">
        <v>33</v>
      </c>
      <c r="B29" s="3"/>
      <c r="C29" s="22">
        <v>55763866</v>
      </c>
      <c r="D29" s="22"/>
      <c r="E29" s="23">
        <v>74934820</v>
      </c>
      <c r="F29" s="24">
        <v>74934820</v>
      </c>
      <c r="G29" s="24">
        <v>2639799</v>
      </c>
      <c r="H29" s="24">
        <v>2994221</v>
      </c>
      <c r="I29" s="24">
        <v>2747904</v>
      </c>
      <c r="J29" s="24">
        <v>8381924</v>
      </c>
      <c r="K29" s="24">
        <v>2807086</v>
      </c>
      <c r="L29" s="24">
        <v>3103483</v>
      </c>
      <c r="M29" s="24">
        <v>3261999</v>
      </c>
      <c r="N29" s="24">
        <v>9172568</v>
      </c>
      <c r="O29" s="24"/>
      <c r="P29" s="24"/>
      <c r="Q29" s="24"/>
      <c r="R29" s="24"/>
      <c r="S29" s="24"/>
      <c r="T29" s="24"/>
      <c r="U29" s="24"/>
      <c r="V29" s="24"/>
      <c r="W29" s="24">
        <v>17554492</v>
      </c>
      <c r="X29" s="24">
        <v>25290035</v>
      </c>
      <c r="Y29" s="24">
        <v>-7735543</v>
      </c>
      <c r="Z29" s="6">
        <v>-30.59</v>
      </c>
      <c r="AA29" s="22">
        <v>74934820</v>
      </c>
    </row>
    <row r="30" spans="1:27" ht="13.5">
      <c r="A30" s="5" t="s">
        <v>34</v>
      </c>
      <c r="B30" s="3"/>
      <c r="C30" s="25">
        <v>63762779</v>
      </c>
      <c r="D30" s="25"/>
      <c r="E30" s="26">
        <v>182342762</v>
      </c>
      <c r="F30" s="27">
        <v>182342762</v>
      </c>
      <c r="G30" s="27">
        <v>4284643</v>
      </c>
      <c r="H30" s="27">
        <v>6073414</v>
      </c>
      <c r="I30" s="27">
        <v>5982391</v>
      </c>
      <c r="J30" s="27">
        <v>16340448</v>
      </c>
      <c r="K30" s="27">
        <v>7195546</v>
      </c>
      <c r="L30" s="27">
        <v>7456985</v>
      </c>
      <c r="M30" s="27">
        <v>6089028</v>
      </c>
      <c r="N30" s="27">
        <v>20741559</v>
      </c>
      <c r="O30" s="27"/>
      <c r="P30" s="27"/>
      <c r="Q30" s="27"/>
      <c r="R30" s="27"/>
      <c r="S30" s="27"/>
      <c r="T30" s="27"/>
      <c r="U30" s="27"/>
      <c r="V30" s="27"/>
      <c r="W30" s="27">
        <v>37082007</v>
      </c>
      <c r="X30" s="27">
        <v>86920125</v>
      </c>
      <c r="Y30" s="27">
        <v>-49838118</v>
      </c>
      <c r="Z30" s="7">
        <v>-57.34</v>
      </c>
      <c r="AA30" s="25">
        <v>182342762</v>
      </c>
    </row>
    <row r="31" spans="1:27" ht="13.5">
      <c r="A31" s="5" t="s">
        <v>35</v>
      </c>
      <c r="B31" s="3"/>
      <c r="C31" s="22">
        <v>77836594</v>
      </c>
      <c r="D31" s="22"/>
      <c r="E31" s="23">
        <v>2733205</v>
      </c>
      <c r="F31" s="24">
        <v>2733205</v>
      </c>
      <c r="G31" s="24">
        <v>5047951</v>
      </c>
      <c r="H31" s="24">
        <v>6136354</v>
      </c>
      <c r="I31" s="24">
        <v>5404934</v>
      </c>
      <c r="J31" s="24">
        <v>16589239</v>
      </c>
      <c r="K31" s="24">
        <v>5504095</v>
      </c>
      <c r="L31" s="24">
        <v>5358897</v>
      </c>
      <c r="M31" s="24">
        <v>5280709</v>
      </c>
      <c r="N31" s="24">
        <v>16143701</v>
      </c>
      <c r="O31" s="24"/>
      <c r="P31" s="24"/>
      <c r="Q31" s="24"/>
      <c r="R31" s="24"/>
      <c r="S31" s="24"/>
      <c r="T31" s="24"/>
      <c r="U31" s="24"/>
      <c r="V31" s="24"/>
      <c r="W31" s="24">
        <v>32732940</v>
      </c>
      <c r="X31" s="24">
        <v>1432823</v>
      </c>
      <c r="Y31" s="24">
        <v>31300117</v>
      </c>
      <c r="Z31" s="6">
        <v>2184.51</v>
      </c>
      <c r="AA31" s="22">
        <v>2733205</v>
      </c>
    </row>
    <row r="32" spans="1:27" ht="13.5">
      <c r="A32" s="2" t="s">
        <v>36</v>
      </c>
      <c r="B32" s="3"/>
      <c r="C32" s="19">
        <f aca="true" t="shared" si="6" ref="C32:Y32">SUM(C33:C37)</f>
        <v>60751755</v>
      </c>
      <c r="D32" s="19">
        <f>SUM(D33:D37)</f>
        <v>0</v>
      </c>
      <c r="E32" s="20">
        <f t="shared" si="6"/>
        <v>64685600</v>
      </c>
      <c r="F32" s="21">
        <f t="shared" si="6"/>
        <v>64685600</v>
      </c>
      <c r="G32" s="21">
        <f t="shared" si="6"/>
        <v>4118928</v>
      </c>
      <c r="H32" s="21">
        <f t="shared" si="6"/>
        <v>4818486</v>
      </c>
      <c r="I32" s="21">
        <f t="shared" si="6"/>
        <v>4528629</v>
      </c>
      <c r="J32" s="21">
        <f t="shared" si="6"/>
        <v>13466043</v>
      </c>
      <c r="K32" s="21">
        <f t="shared" si="6"/>
        <v>4497651</v>
      </c>
      <c r="L32" s="21">
        <f t="shared" si="6"/>
        <v>4668676</v>
      </c>
      <c r="M32" s="21">
        <f t="shared" si="6"/>
        <v>4612729</v>
      </c>
      <c r="N32" s="21">
        <f t="shared" si="6"/>
        <v>13779056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27245099</v>
      </c>
      <c r="X32" s="21">
        <f t="shared" si="6"/>
        <v>34204284</v>
      </c>
      <c r="Y32" s="21">
        <f t="shared" si="6"/>
        <v>-6959185</v>
      </c>
      <c r="Z32" s="4">
        <f>+IF(X32&lt;&gt;0,+(Y32/X32)*100,0)</f>
        <v>-20.345945554656254</v>
      </c>
      <c r="AA32" s="19">
        <f>SUM(AA33:AA37)</f>
        <v>64685600</v>
      </c>
    </row>
    <row r="33" spans="1:27" ht="13.5">
      <c r="A33" s="5" t="s">
        <v>37</v>
      </c>
      <c r="B33" s="3"/>
      <c r="C33" s="22">
        <v>9626404</v>
      </c>
      <c r="D33" s="22"/>
      <c r="E33" s="23">
        <v>12319403</v>
      </c>
      <c r="F33" s="24">
        <v>12319403</v>
      </c>
      <c r="G33" s="24">
        <v>645197</v>
      </c>
      <c r="H33" s="24">
        <v>692349</v>
      </c>
      <c r="I33" s="24">
        <v>652172</v>
      </c>
      <c r="J33" s="24">
        <v>1989718</v>
      </c>
      <c r="K33" s="24">
        <v>666594</v>
      </c>
      <c r="L33" s="24">
        <v>734834</v>
      </c>
      <c r="M33" s="24">
        <v>658860</v>
      </c>
      <c r="N33" s="24">
        <v>2060288</v>
      </c>
      <c r="O33" s="24"/>
      <c r="P33" s="24"/>
      <c r="Q33" s="24"/>
      <c r="R33" s="24"/>
      <c r="S33" s="24"/>
      <c r="T33" s="24"/>
      <c r="U33" s="24"/>
      <c r="V33" s="24"/>
      <c r="W33" s="24">
        <v>4050006</v>
      </c>
      <c r="X33" s="24">
        <v>6483928</v>
      </c>
      <c r="Y33" s="24">
        <v>-2433922</v>
      </c>
      <c r="Z33" s="6">
        <v>-37.54</v>
      </c>
      <c r="AA33" s="22">
        <v>12319403</v>
      </c>
    </row>
    <row r="34" spans="1:27" ht="13.5">
      <c r="A34" s="5" t="s">
        <v>38</v>
      </c>
      <c r="B34" s="3"/>
      <c r="C34" s="22">
        <v>32365555</v>
      </c>
      <c r="D34" s="22"/>
      <c r="E34" s="23">
        <v>32401471</v>
      </c>
      <c r="F34" s="24">
        <v>32401471</v>
      </c>
      <c r="G34" s="24">
        <v>1997375</v>
      </c>
      <c r="H34" s="24">
        <v>2403264</v>
      </c>
      <c r="I34" s="24">
        <v>2242097</v>
      </c>
      <c r="J34" s="24">
        <v>6642736</v>
      </c>
      <c r="K34" s="24">
        <v>2227818</v>
      </c>
      <c r="L34" s="24">
        <v>2337787</v>
      </c>
      <c r="M34" s="24">
        <v>2350220</v>
      </c>
      <c r="N34" s="24">
        <v>6915825</v>
      </c>
      <c r="O34" s="24"/>
      <c r="P34" s="24"/>
      <c r="Q34" s="24"/>
      <c r="R34" s="24"/>
      <c r="S34" s="24"/>
      <c r="T34" s="24"/>
      <c r="U34" s="24"/>
      <c r="V34" s="24"/>
      <c r="W34" s="24">
        <v>13558561</v>
      </c>
      <c r="X34" s="24">
        <v>17508028</v>
      </c>
      <c r="Y34" s="24">
        <v>-3949467</v>
      </c>
      <c r="Z34" s="6">
        <v>-22.56</v>
      </c>
      <c r="AA34" s="22">
        <v>32401471</v>
      </c>
    </row>
    <row r="35" spans="1:27" ht="13.5">
      <c r="A35" s="5" t="s">
        <v>39</v>
      </c>
      <c r="B35" s="3"/>
      <c r="C35" s="22">
        <v>14243321</v>
      </c>
      <c r="D35" s="22"/>
      <c r="E35" s="23">
        <v>15038515</v>
      </c>
      <c r="F35" s="24">
        <v>15038515</v>
      </c>
      <c r="G35" s="24">
        <v>1143135</v>
      </c>
      <c r="H35" s="24">
        <v>1352603</v>
      </c>
      <c r="I35" s="24">
        <v>1252305</v>
      </c>
      <c r="J35" s="24">
        <v>3748043</v>
      </c>
      <c r="K35" s="24">
        <v>1245411</v>
      </c>
      <c r="L35" s="24">
        <v>1212854</v>
      </c>
      <c r="M35" s="24">
        <v>1190811</v>
      </c>
      <c r="N35" s="24">
        <v>3649076</v>
      </c>
      <c r="O35" s="24"/>
      <c r="P35" s="24"/>
      <c r="Q35" s="24"/>
      <c r="R35" s="24"/>
      <c r="S35" s="24"/>
      <c r="T35" s="24"/>
      <c r="U35" s="24"/>
      <c r="V35" s="24"/>
      <c r="W35" s="24">
        <v>7397119</v>
      </c>
      <c r="X35" s="24">
        <v>7896631</v>
      </c>
      <c r="Y35" s="24">
        <v>-499512</v>
      </c>
      <c r="Z35" s="6">
        <v>-6.33</v>
      </c>
      <c r="AA35" s="22">
        <v>15038515</v>
      </c>
    </row>
    <row r="36" spans="1:27" ht="13.5">
      <c r="A36" s="5" t="s">
        <v>40</v>
      </c>
      <c r="B36" s="3"/>
      <c r="C36" s="22">
        <v>4516475</v>
      </c>
      <c r="D36" s="22"/>
      <c r="E36" s="23">
        <v>4926211</v>
      </c>
      <c r="F36" s="24">
        <v>4926211</v>
      </c>
      <c r="G36" s="24">
        <v>333221</v>
      </c>
      <c r="H36" s="24">
        <v>370270</v>
      </c>
      <c r="I36" s="24">
        <v>382055</v>
      </c>
      <c r="J36" s="24">
        <v>1085546</v>
      </c>
      <c r="K36" s="24">
        <v>357828</v>
      </c>
      <c r="L36" s="24">
        <v>383201</v>
      </c>
      <c r="M36" s="24">
        <v>412838</v>
      </c>
      <c r="N36" s="24">
        <v>1153867</v>
      </c>
      <c r="O36" s="24"/>
      <c r="P36" s="24"/>
      <c r="Q36" s="24"/>
      <c r="R36" s="24"/>
      <c r="S36" s="24"/>
      <c r="T36" s="24"/>
      <c r="U36" s="24"/>
      <c r="V36" s="24"/>
      <c r="W36" s="24">
        <v>2239413</v>
      </c>
      <c r="X36" s="24">
        <v>2315697</v>
      </c>
      <c r="Y36" s="24">
        <v>-76284</v>
      </c>
      <c r="Z36" s="6">
        <v>-3.29</v>
      </c>
      <c r="AA36" s="22">
        <v>4926211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79156223</v>
      </c>
      <c r="D38" s="19">
        <f>SUM(D39:D41)</f>
        <v>0</v>
      </c>
      <c r="E38" s="20">
        <f t="shared" si="7"/>
        <v>69762124</v>
      </c>
      <c r="F38" s="21">
        <f t="shared" si="7"/>
        <v>69762124</v>
      </c>
      <c r="G38" s="21">
        <f t="shared" si="7"/>
        <v>2814373</v>
      </c>
      <c r="H38" s="21">
        <f t="shared" si="7"/>
        <v>3537149</v>
      </c>
      <c r="I38" s="21">
        <f t="shared" si="7"/>
        <v>3120174</v>
      </c>
      <c r="J38" s="21">
        <f t="shared" si="7"/>
        <v>9471696</v>
      </c>
      <c r="K38" s="21">
        <f t="shared" si="7"/>
        <v>3462106</v>
      </c>
      <c r="L38" s="21">
        <f t="shared" si="7"/>
        <v>3280877</v>
      </c>
      <c r="M38" s="21">
        <f t="shared" si="7"/>
        <v>4361986</v>
      </c>
      <c r="N38" s="21">
        <f t="shared" si="7"/>
        <v>11104969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20576665</v>
      </c>
      <c r="X38" s="21">
        <f t="shared" si="7"/>
        <v>35044134</v>
      </c>
      <c r="Y38" s="21">
        <f t="shared" si="7"/>
        <v>-14467469</v>
      </c>
      <c r="Z38" s="4">
        <f>+IF(X38&lt;&gt;0,+(Y38/X38)*100,0)</f>
        <v>-41.283568314172065</v>
      </c>
      <c r="AA38" s="19">
        <f>SUM(AA39:AA41)</f>
        <v>69762124</v>
      </c>
    </row>
    <row r="39" spans="1:27" ht="13.5">
      <c r="A39" s="5" t="s">
        <v>43</v>
      </c>
      <c r="B39" s="3"/>
      <c r="C39" s="22">
        <v>12054423</v>
      </c>
      <c r="D39" s="22"/>
      <c r="E39" s="23">
        <v>13943310</v>
      </c>
      <c r="F39" s="24">
        <v>13943310</v>
      </c>
      <c r="G39" s="24">
        <v>693390</v>
      </c>
      <c r="H39" s="24">
        <v>830014</v>
      </c>
      <c r="I39" s="24">
        <v>786260</v>
      </c>
      <c r="J39" s="24">
        <v>2309664</v>
      </c>
      <c r="K39" s="24">
        <v>740883</v>
      </c>
      <c r="L39" s="24">
        <v>861297</v>
      </c>
      <c r="M39" s="24">
        <v>849631</v>
      </c>
      <c r="N39" s="24">
        <v>2451811</v>
      </c>
      <c r="O39" s="24"/>
      <c r="P39" s="24"/>
      <c r="Q39" s="24"/>
      <c r="R39" s="24"/>
      <c r="S39" s="24"/>
      <c r="T39" s="24"/>
      <c r="U39" s="24"/>
      <c r="V39" s="24"/>
      <c r="W39" s="24">
        <v>4761475</v>
      </c>
      <c r="X39" s="24">
        <v>6605794</v>
      </c>
      <c r="Y39" s="24">
        <v>-1844319</v>
      </c>
      <c r="Z39" s="6">
        <v>-27.92</v>
      </c>
      <c r="AA39" s="22">
        <v>13943310</v>
      </c>
    </row>
    <row r="40" spans="1:27" ht="13.5">
      <c r="A40" s="5" t="s">
        <v>44</v>
      </c>
      <c r="B40" s="3"/>
      <c r="C40" s="22">
        <v>67101800</v>
      </c>
      <c r="D40" s="22"/>
      <c r="E40" s="23">
        <v>55818814</v>
      </c>
      <c r="F40" s="24">
        <v>55818814</v>
      </c>
      <c r="G40" s="24">
        <v>2120983</v>
      </c>
      <c r="H40" s="24">
        <v>2707135</v>
      </c>
      <c r="I40" s="24">
        <v>2333914</v>
      </c>
      <c r="J40" s="24">
        <v>7162032</v>
      </c>
      <c r="K40" s="24">
        <v>2721223</v>
      </c>
      <c r="L40" s="24">
        <v>2419580</v>
      </c>
      <c r="M40" s="24">
        <v>3512355</v>
      </c>
      <c r="N40" s="24">
        <v>8653158</v>
      </c>
      <c r="O40" s="24"/>
      <c r="P40" s="24"/>
      <c r="Q40" s="24"/>
      <c r="R40" s="24"/>
      <c r="S40" s="24"/>
      <c r="T40" s="24"/>
      <c r="U40" s="24"/>
      <c r="V40" s="24"/>
      <c r="W40" s="24">
        <v>15815190</v>
      </c>
      <c r="X40" s="24">
        <v>28438340</v>
      </c>
      <c r="Y40" s="24">
        <v>-12623150</v>
      </c>
      <c r="Z40" s="6">
        <v>-44.39</v>
      </c>
      <c r="AA40" s="22">
        <v>55818814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370911023</v>
      </c>
      <c r="D42" s="19">
        <f>SUM(D43:D46)</f>
        <v>0</v>
      </c>
      <c r="E42" s="20">
        <f t="shared" si="8"/>
        <v>350974050</v>
      </c>
      <c r="F42" s="21">
        <f t="shared" si="8"/>
        <v>350974050</v>
      </c>
      <c r="G42" s="21">
        <f t="shared" si="8"/>
        <v>6867437</v>
      </c>
      <c r="H42" s="21">
        <f t="shared" si="8"/>
        <v>30140043</v>
      </c>
      <c r="I42" s="21">
        <f t="shared" si="8"/>
        <v>29039652</v>
      </c>
      <c r="J42" s="21">
        <f t="shared" si="8"/>
        <v>66047132</v>
      </c>
      <c r="K42" s="21">
        <f t="shared" si="8"/>
        <v>20286681</v>
      </c>
      <c r="L42" s="21">
        <f t="shared" si="8"/>
        <v>22635119</v>
      </c>
      <c r="M42" s="21">
        <f t="shared" si="8"/>
        <v>23431528</v>
      </c>
      <c r="N42" s="21">
        <f t="shared" si="8"/>
        <v>66353328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132400460</v>
      </c>
      <c r="X42" s="21">
        <f t="shared" si="8"/>
        <v>176684921</v>
      </c>
      <c r="Y42" s="21">
        <f t="shared" si="8"/>
        <v>-44284461</v>
      </c>
      <c r="Z42" s="4">
        <f>+IF(X42&lt;&gt;0,+(Y42/X42)*100,0)</f>
        <v>-25.064086255555445</v>
      </c>
      <c r="AA42" s="19">
        <f>SUM(AA43:AA46)</f>
        <v>350974050</v>
      </c>
    </row>
    <row r="43" spans="1:27" ht="13.5">
      <c r="A43" s="5" t="s">
        <v>47</v>
      </c>
      <c r="B43" s="3"/>
      <c r="C43" s="22">
        <v>220801550</v>
      </c>
      <c r="D43" s="22"/>
      <c r="E43" s="23">
        <v>215600382</v>
      </c>
      <c r="F43" s="24">
        <v>215600382</v>
      </c>
      <c r="G43" s="24">
        <v>1349276</v>
      </c>
      <c r="H43" s="24">
        <v>23078848</v>
      </c>
      <c r="I43" s="24">
        <v>23052531</v>
      </c>
      <c r="J43" s="24">
        <v>47480655</v>
      </c>
      <c r="K43" s="24">
        <v>13593776</v>
      </c>
      <c r="L43" s="24">
        <v>15617414</v>
      </c>
      <c r="M43" s="24">
        <v>16563874</v>
      </c>
      <c r="N43" s="24">
        <v>45775064</v>
      </c>
      <c r="O43" s="24"/>
      <c r="P43" s="24"/>
      <c r="Q43" s="24"/>
      <c r="R43" s="24"/>
      <c r="S43" s="24"/>
      <c r="T43" s="24"/>
      <c r="U43" s="24"/>
      <c r="V43" s="24"/>
      <c r="W43" s="24">
        <v>93255719</v>
      </c>
      <c r="X43" s="24">
        <v>107583172</v>
      </c>
      <c r="Y43" s="24">
        <v>-14327453</v>
      </c>
      <c r="Z43" s="6">
        <v>-13.32</v>
      </c>
      <c r="AA43" s="22">
        <v>215600382</v>
      </c>
    </row>
    <row r="44" spans="1:27" ht="13.5">
      <c r="A44" s="5" t="s">
        <v>48</v>
      </c>
      <c r="B44" s="3"/>
      <c r="C44" s="22">
        <v>66222142</v>
      </c>
      <c r="D44" s="22"/>
      <c r="E44" s="23">
        <v>62942651</v>
      </c>
      <c r="F44" s="24">
        <v>62942651</v>
      </c>
      <c r="G44" s="24">
        <v>2625807</v>
      </c>
      <c r="H44" s="24">
        <v>3374954</v>
      </c>
      <c r="I44" s="24">
        <v>2745492</v>
      </c>
      <c r="J44" s="24">
        <v>8746253</v>
      </c>
      <c r="K44" s="24">
        <v>3254491</v>
      </c>
      <c r="L44" s="24">
        <v>3599037</v>
      </c>
      <c r="M44" s="24">
        <v>3483254</v>
      </c>
      <c r="N44" s="24">
        <v>10336782</v>
      </c>
      <c r="O44" s="24"/>
      <c r="P44" s="24"/>
      <c r="Q44" s="24"/>
      <c r="R44" s="24"/>
      <c r="S44" s="24"/>
      <c r="T44" s="24"/>
      <c r="U44" s="24"/>
      <c r="V44" s="24"/>
      <c r="W44" s="24">
        <v>19083035</v>
      </c>
      <c r="X44" s="24">
        <v>31564859</v>
      </c>
      <c r="Y44" s="24">
        <v>-12481824</v>
      </c>
      <c r="Z44" s="6">
        <v>-39.54</v>
      </c>
      <c r="AA44" s="22">
        <v>62942651</v>
      </c>
    </row>
    <row r="45" spans="1:27" ht="13.5">
      <c r="A45" s="5" t="s">
        <v>49</v>
      </c>
      <c r="B45" s="3"/>
      <c r="C45" s="25">
        <v>40726748</v>
      </c>
      <c r="D45" s="25"/>
      <c r="E45" s="26">
        <v>30038935</v>
      </c>
      <c r="F45" s="27">
        <v>30038935</v>
      </c>
      <c r="G45" s="27">
        <v>1560995</v>
      </c>
      <c r="H45" s="27">
        <v>2133746</v>
      </c>
      <c r="I45" s="27">
        <v>1748161</v>
      </c>
      <c r="J45" s="27">
        <v>5442902</v>
      </c>
      <c r="K45" s="27">
        <v>1850985</v>
      </c>
      <c r="L45" s="27">
        <v>1931715</v>
      </c>
      <c r="M45" s="27">
        <v>1756010</v>
      </c>
      <c r="N45" s="27">
        <v>5538710</v>
      </c>
      <c r="O45" s="27"/>
      <c r="P45" s="27"/>
      <c r="Q45" s="27"/>
      <c r="R45" s="27"/>
      <c r="S45" s="27"/>
      <c r="T45" s="27"/>
      <c r="U45" s="27"/>
      <c r="V45" s="27"/>
      <c r="W45" s="27">
        <v>10981612</v>
      </c>
      <c r="X45" s="27">
        <v>15816892</v>
      </c>
      <c r="Y45" s="27">
        <v>-4835280</v>
      </c>
      <c r="Z45" s="7">
        <v>-30.57</v>
      </c>
      <c r="AA45" s="25">
        <v>30038935</v>
      </c>
    </row>
    <row r="46" spans="1:27" ht="13.5">
      <c r="A46" s="5" t="s">
        <v>50</v>
      </c>
      <c r="B46" s="3"/>
      <c r="C46" s="22">
        <v>43160583</v>
      </c>
      <c r="D46" s="22"/>
      <c r="E46" s="23">
        <v>42392082</v>
      </c>
      <c r="F46" s="24">
        <v>42392082</v>
      </c>
      <c r="G46" s="24">
        <v>1331359</v>
      </c>
      <c r="H46" s="24">
        <v>1552495</v>
      </c>
      <c r="I46" s="24">
        <v>1493468</v>
      </c>
      <c r="J46" s="24">
        <v>4377322</v>
      </c>
      <c r="K46" s="24">
        <v>1587429</v>
      </c>
      <c r="L46" s="24">
        <v>1486953</v>
      </c>
      <c r="M46" s="24">
        <v>1628390</v>
      </c>
      <c r="N46" s="24">
        <v>4702772</v>
      </c>
      <c r="O46" s="24"/>
      <c r="P46" s="24"/>
      <c r="Q46" s="24"/>
      <c r="R46" s="24"/>
      <c r="S46" s="24"/>
      <c r="T46" s="24"/>
      <c r="U46" s="24"/>
      <c r="V46" s="24"/>
      <c r="W46" s="24">
        <v>9080094</v>
      </c>
      <c r="X46" s="24">
        <v>21719998</v>
      </c>
      <c r="Y46" s="24">
        <v>-12639904</v>
      </c>
      <c r="Z46" s="6">
        <v>-58.19</v>
      </c>
      <c r="AA46" s="22">
        <v>42392082</v>
      </c>
    </row>
    <row r="47" spans="1:27" ht="13.5">
      <c r="A47" s="2" t="s">
        <v>51</v>
      </c>
      <c r="B47" s="8" t="s">
        <v>52</v>
      </c>
      <c r="C47" s="19">
        <v>2273041</v>
      </c>
      <c r="D47" s="19"/>
      <c r="E47" s="20">
        <v>2618850</v>
      </c>
      <c r="F47" s="21">
        <v>2618850</v>
      </c>
      <c r="G47" s="21">
        <v>164588</v>
      </c>
      <c r="H47" s="21">
        <v>185654</v>
      </c>
      <c r="I47" s="21">
        <v>184072</v>
      </c>
      <c r="J47" s="21">
        <v>534314</v>
      </c>
      <c r="K47" s="21">
        <v>175570</v>
      </c>
      <c r="L47" s="21">
        <v>180190</v>
      </c>
      <c r="M47" s="21">
        <v>174930</v>
      </c>
      <c r="N47" s="21">
        <v>530690</v>
      </c>
      <c r="O47" s="21"/>
      <c r="P47" s="21"/>
      <c r="Q47" s="21"/>
      <c r="R47" s="21"/>
      <c r="S47" s="21"/>
      <c r="T47" s="21"/>
      <c r="U47" s="21"/>
      <c r="V47" s="21"/>
      <c r="W47" s="21">
        <v>1065004</v>
      </c>
      <c r="X47" s="21">
        <v>1393371</v>
      </c>
      <c r="Y47" s="21">
        <v>-328367</v>
      </c>
      <c r="Z47" s="4">
        <v>-23.57</v>
      </c>
      <c r="AA47" s="19">
        <v>2618850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710455281</v>
      </c>
      <c r="D48" s="40">
        <f>+D28+D32+D38+D42+D47</f>
        <v>0</v>
      </c>
      <c r="E48" s="41">
        <f t="shared" si="9"/>
        <v>748051411</v>
      </c>
      <c r="F48" s="42">
        <f t="shared" si="9"/>
        <v>748051411</v>
      </c>
      <c r="G48" s="42">
        <f t="shared" si="9"/>
        <v>25937719</v>
      </c>
      <c r="H48" s="42">
        <f t="shared" si="9"/>
        <v>53885321</v>
      </c>
      <c r="I48" s="42">
        <f t="shared" si="9"/>
        <v>51007756</v>
      </c>
      <c r="J48" s="42">
        <f t="shared" si="9"/>
        <v>130830796</v>
      </c>
      <c r="K48" s="42">
        <f t="shared" si="9"/>
        <v>43928735</v>
      </c>
      <c r="L48" s="42">
        <f t="shared" si="9"/>
        <v>46684227</v>
      </c>
      <c r="M48" s="42">
        <f t="shared" si="9"/>
        <v>47212909</v>
      </c>
      <c r="N48" s="42">
        <f t="shared" si="9"/>
        <v>137825871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268656667</v>
      </c>
      <c r="X48" s="42">
        <f t="shared" si="9"/>
        <v>360969693</v>
      </c>
      <c r="Y48" s="42">
        <f t="shared" si="9"/>
        <v>-92313026</v>
      </c>
      <c r="Z48" s="43">
        <f>+IF(X48&lt;&gt;0,+(Y48/X48)*100,0)</f>
        <v>-25.57362232623779</v>
      </c>
      <c r="AA48" s="40">
        <f>+AA28+AA32+AA38+AA42+AA47</f>
        <v>748051411</v>
      </c>
    </row>
    <row r="49" spans="1:27" ht="13.5">
      <c r="A49" s="14" t="s">
        <v>58</v>
      </c>
      <c r="B49" s="15"/>
      <c r="C49" s="44">
        <f aca="true" t="shared" si="10" ref="C49:Y49">+C25-C48</f>
        <v>-39894284</v>
      </c>
      <c r="D49" s="44">
        <f>+D25-D48</f>
        <v>0</v>
      </c>
      <c r="E49" s="45">
        <f t="shared" si="10"/>
        <v>9415598</v>
      </c>
      <c r="F49" s="46">
        <f t="shared" si="10"/>
        <v>9415598</v>
      </c>
      <c r="G49" s="46">
        <f t="shared" si="10"/>
        <v>69433428</v>
      </c>
      <c r="H49" s="46">
        <f t="shared" si="10"/>
        <v>-15868296</v>
      </c>
      <c r="I49" s="46">
        <f t="shared" si="10"/>
        <v>-158699</v>
      </c>
      <c r="J49" s="46">
        <f t="shared" si="10"/>
        <v>53406433</v>
      </c>
      <c r="K49" s="46">
        <f t="shared" si="10"/>
        <v>7009653</v>
      </c>
      <c r="L49" s="46">
        <f t="shared" si="10"/>
        <v>-2061149</v>
      </c>
      <c r="M49" s="46">
        <f t="shared" si="10"/>
        <v>27857083</v>
      </c>
      <c r="N49" s="46">
        <f t="shared" si="10"/>
        <v>32805587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86212020</v>
      </c>
      <c r="X49" s="46">
        <f>IF(F25=F48,0,X25-X48)</f>
        <v>22159225</v>
      </c>
      <c r="Y49" s="46">
        <f t="shared" si="10"/>
        <v>64052795</v>
      </c>
      <c r="Z49" s="47">
        <f>+IF(X49&lt;&gt;0,+(Y49/X49)*100,0)</f>
        <v>289.0570180139423</v>
      </c>
      <c r="AA49" s="44">
        <f>+AA25-AA48</f>
        <v>9415598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58332499</v>
      </c>
      <c r="D5" s="19">
        <f>SUM(D6:D8)</f>
        <v>0</v>
      </c>
      <c r="E5" s="20">
        <f t="shared" si="0"/>
        <v>68654000</v>
      </c>
      <c r="F5" s="21">
        <f t="shared" si="0"/>
        <v>68654000</v>
      </c>
      <c r="G5" s="21">
        <f t="shared" si="0"/>
        <v>27712062</v>
      </c>
      <c r="H5" s="21">
        <f t="shared" si="0"/>
        <v>0</v>
      </c>
      <c r="I5" s="21">
        <f t="shared" si="0"/>
        <v>207988</v>
      </c>
      <c r="J5" s="21">
        <f t="shared" si="0"/>
        <v>27920050</v>
      </c>
      <c r="K5" s="21">
        <f t="shared" si="0"/>
        <v>233113</v>
      </c>
      <c r="L5" s="21">
        <f t="shared" si="0"/>
        <v>673554</v>
      </c>
      <c r="M5" s="21">
        <f t="shared" si="0"/>
        <v>22163263</v>
      </c>
      <c r="N5" s="21">
        <f t="shared" si="0"/>
        <v>23069930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50989980</v>
      </c>
      <c r="X5" s="21">
        <f t="shared" si="0"/>
        <v>34077000</v>
      </c>
      <c r="Y5" s="21">
        <f t="shared" si="0"/>
        <v>16912980</v>
      </c>
      <c r="Z5" s="4">
        <f>+IF(X5&lt;&gt;0,+(Y5/X5)*100,0)</f>
        <v>49.63165771634827</v>
      </c>
      <c r="AA5" s="19">
        <f>SUM(AA6:AA8)</f>
        <v>68654000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58276192</v>
      </c>
      <c r="D7" s="25"/>
      <c r="E7" s="26">
        <v>68654000</v>
      </c>
      <c r="F7" s="27">
        <v>68654000</v>
      </c>
      <c r="G7" s="27">
        <v>27712062</v>
      </c>
      <c r="H7" s="27"/>
      <c r="I7" s="27">
        <v>207988</v>
      </c>
      <c r="J7" s="27">
        <v>27920050</v>
      </c>
      <c r="K7" s="27">
        <v>195390</v>
      </c>
      <c r="L7" s="27">
        <v>665551</v>
      </c>
      <c r="M7" s="27">
        <v>22163263</v>
      </c>
      <c r="N7" s="27">
        <v>23024204</v>
      </c>
      <c r="O7" s="27"/>
      <c r="P7" s="27"/>
      <c r="Q7" s="27"/>
      <c r="R7" s="27"/>
      <c r="S7" s="27"/>
      <c r="T7" s="27"/>
      <c r="U7" s="27"/>
      <c r="V7" s="27"/>
      <c r="W7" s="27">
        <v>50944254</v>
      </c>
      <c r="X7" s="27">
        <v>34077000</v>
      </c>
      <c r="Y7" s="27">
        <v>16867254</v>
      </c>
      <c r="Z7" s="7">
        <v>49.5</v>
      </c>
      <c r="AA7" s="25">
        <v>68654000</v>
      </c>
    </row>
    <row r="8" spans="1:27" ht="13.5">
      <c r="A8" s="5" t="s">
        <v>35</v>
      </c>
      <c r="B8" s="3"/>
      <c r="C8" s="22">
        <v>56307</v>
      </c>
      <c r="D8" s="22"/>
      <c r="E8" s="23"/>
      <c r="F8" s="24"/>
      <c r="G8" s="24"/>
      <c r="H8" s="24"/>
      <c r="I8" s="24"/>
      <c r="J8" s="24"/>
      <c r="K8" s="24">
        <v>37723</v>
      </c>
      <c r="L8" s="24">
        <v>8003</v>
      </c>
      <c r="M8" s="24"/>
      <c r="N8" s="24">
        <v>45726</v>
      </c>
      <c r="O8" s="24"/>
      <c r="P8" s="24"/>
      <c r="Q8" s="24"/>
      <c r="R8" s="24"/>
      <c r="S8" s="24"/>
      <c r="T8" s="24"/>
      <c r="U8" s="24"/>
      <c r="V8" s="24"/>
      <c r="W8" s="24">
        <v>45726</v>
      </c>
      <c r="X8" s="24"/>
      <c r="Y8" s="24">
        <v>45726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240654</v>
      </c>
      <c r="D9" s="19">
        <f>SUM(D10:D14)</f>
        <v>0</v>
      </c>
      <c r="E9" s="20">
        <f t="shared" si="1"/>
        <v>1338000</v>
      </c>
      <c r="F9" s="21">
        <f t="shared" si="1"/>
        <v>1338000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193998</v>
      </c>
      <c r="Y9" s="21">
        <f t="shared" si="1"/>
        <v>-193998</v>
      </c>
      <c r="Z9" s="4">
        <f>+IF(X9&lt;&gt;0,+(Y9/X9)*100,0)</f>
        <v>-100</v>
      </c>
      <c r="AA9" s="19">
        <f>SUM(AA10:AA14)</f>
        <v>1338000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240654</v>
      </c>
      <c r="D12" s="22"/>
      <c r="E12" s="23">
        <v>1338000</v>
      </c>
      <c r="F12" s="24">
        <v>1338000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193998</v>
      </c>
      <c r="Y12" s="24">
        <v>-193998</v>
      </c>
      <c r="Z12" s="6">
        <v>-100</v>
      </c>
      <c r="AA12" s="22">
        <v>1338000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6260044</v>
      </c>
      <c r="D15" s="19">
        <f>SUM(D16:D18)</f>
        <v>0</v>
      </c>
      <c r="E15" s="20">
        <f t="shared" si="2"/>
        <v>4616000</v>
      </c>
      <c r="F15" s="21">
        <f t="shared" si="2"/>
        <v>4616000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328196</v>
      </c>
      <c r="N15" s="21">
        <f t="shared" si="2"/>
        <v>328196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328196</v>
      </c>
      <c r="X15" s="21">
        <f t="shared" si="2"/>
        <v>2224665</v>
      </c>
      <c r="Y15" s="21">
        <f t="shared" si="2"/>
        <v>-1896469</v>
      </c>
      <c r="Z15" s="4">
        <f>+IF(X15&lt;&gt;0,+(Y15/X15)*100,0)</f>
        <v>-85.24739679906862</v>
      </c>
      <c r="AA15" s="19">
        <f>SUM(AA16:AA18)</f>
        <v>4616000</v>
      </c>
    </row>
    <row r="16" spans="1:27" ht="13.5">
      <c r="A16" s="5" t="s">
        <v>43</v>
      </c>
      <c r="B16" s="3"/>
      <c r="C16" s="22">
        <v>6260044</v>
      </c>
      <c r="D16" s="22"/>
      <c r="E16" s="23">
        <v>4616000</v>
      </c>
      <c r="F16" s="24">
        <v>4616000</v>
      </c>
      <c r="G16" s="24"/>
      <c r="H16" s="24"/>
      <c r="I16" s="24"/>
      <c r="J16" s="24"/>
      <c r="K16" s="24"/>
      <c r="L16" s="24"/>
      <c r="M16" s="24">
        <v>328196</v>
      </c>
      <c r="N16" s="24">
        <v>328196</v>
      </c>
      <c r="O16" s="24"/>
      <c r="P16" s="24"/>
      <c r="Q16" s="24"/>
      <c r="R16" s="24"/>
      <c r="S16" s="24"/>
      <c r="T16" s="24"/>
      <c r="U16" s="24"/>
      <c r="V16" s="24"/>
      <c r="W16" s="24">
        <v>328196</v>
      </c>
      <c r="X16" s="24">
        <v>2224665</v>
      </c>
      <c r="Y16" s="24">
        <v>-1896469</v>
      </c>
      <c r="Z16" s="6">
        <v>-85.25</v>
      </c>
      <c r="AA16" s="22">
        <v>4616000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64833197</v>
      </c>
      <c r="D25" s="40">
        <f>+D5+D9+D15+D19+D24</f>
        <v>0</v>
      </c>
      <c r="E25" s="41">
        <f t="shared" si="4"/>
        <v>74608000</v>
      </c>
      <c r="F25" s="42">
        <f t="shared" si="4"/>
        <v>74608000</v>
      </c>
      <c r="G25" s="42">
        <f t="shared" si="4"/>
        <v>27712062</v>
      </c>
      <c r="H25" s="42">
        <f t="shared" si="4"/>
        <v>0</v>
      </c>
      <c r="I25" s="42">
        <f t="shared" si="4"/>
        <v>207988</v>
      </c>
      <c r="J25" s="42">
        <f t="shared" si="4"/>
        <v>27920050</v>
      </c>
      <c r="K25" s="42">
        <f t="shared" si="4"/>
        <v>233113</v>
      </c>
      <c r="L25" s="42">
        <f t="shared" si="4"/>
        <v>673554</v>
      </c>
      <c r="M25" s="42">
        <f t="shared" si="4"/>
        <v>22491459</v>
      </c>
      <c r="N25" s="42">
        <f t="shared" si="4"/>
        <v>23398126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51318176</v>
      </c>
      <c r="X25" s="42">
        <f t="shared" si="4"/>
        <v>36495663</v>
      </c>
      <c r="Y25" s="42">
        <f t="shared" si="4"/>
        <v>14822513</v>
      </c>
      <c r="Z25" s="43">
        <f>+IF(X25&lt;&gt;0,+(Y25/X25)*100,0)</f>
        <v>40.61445054443866</v>
      </c>
      <c r="AA25" s="40">
        <f>+AA5+AA9+AA15+AA19+AA24</f>
        <v>74608000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47587503</v>
      </c>
      <c r="D28" s="19">
        <f>SUM(D29:D31)</f>
        <v>0</v>
      </c>
      <c r="E28" s="20">
        <f t="shared" si="5"/>
        <v>49481311</v>
      </c>
      <c r="F28" s="21">
        <f t="shared" si="5"/>
        <v>49481311</v>
      </c>
      <c r="G28" s="21">
        <f t="shared" si="5"/>
        <v>3578500</v>
      </c>
      <c r="H28" s="21">
        <f t="shared" si="5"/>
        <v>3656606</v>
      </c>
      <c r="I28" s="21">
        <f t="shared" si="5"/>
        <v>8613781</v>
      </c>
      <c r="J28" s="21">
        <f t="shared" si="5"/>
        <v>15848887</v>
      </c>
      <c r="K28" s="21">
        <f t="shared" si="5"/>
        <v>3264488</v>
      </c>
      <c r="L28" s="21">
        <f t="shared" si="5"/>
        <v>6024107</v>
      </c>
      <c r="M28" s="21">
        <f t="shared" si="5"/>
        <v>3616377</v>
      </c>
      <c r="N28" s="21">
        <f t="shared" si="5"/>
        <v>12904972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28753859</v>
      </c>
      <c r="X28" s="21">
        <f t="shared" si="5"/>
        <v>26028882</v>
      </c>
      <c r="Y28" s="21">
        <f t="shared" si="5"/>
        <v>2724977</v>
      </c>
      <c r="Z28" s="4">
        <f>+IF(X28&lt;&gt;0,+(Y28/X28)*100,0)</f>
        <v>10.469051263899848</v>
      </c>
      <c r="AA28" s="19">
        <f>SUM(AA29:AA31)</f>
        <v>49481311</v>
      </c>
    </row>
    <row r="29" spans="1:27" ht="13.5">
      <c r="A29" s="5" t="s">
        <v>33</v>
      </c>
      <c r="B29" s="3"/>
      <c r="C29" s="22">
        <v>16530726</v>
      </c>
      <c r="D29" s="22"/>
      <c r="E29" s="23">
        <v>12097791</v>
      </c>
      <c r="F29" s="24">
        <v>12097791</v>
      </c>
      <c r="G29" s="24">
        <v>1656518</v>
      </c>
      <c r="H29" s="24">
        <v>1404152</v>
      </c>
      <c r="I29" s="24">
        <v>2825055</v>
      </c>
      <c r="J29" s="24">
        <v>5885725</v>
      </c>
      <c r="K29" s="24">
        <v>979671</v>
      </c>
      <c r="L29" s="24">
        <v>1566074</v>
      </c>
      <c r="M29" s="24">
        <v>1038991</v>
      </c>
      <c r="N29" s="24">
        <v>3584736</v>
      </c>
      <c r="O29" s="24"/>
      <c r="P29" s="24"/>
      <c r="Q29" s="24"/>
      <c r="R29" s="24"/>
      <c r="S29" s="24"/>
      <c r="T29" s="24"/>
      <c r="U29" s="24"/>
      <c r="V29" s="24"/>
      <c r="W29" s="24">
        <v>9470461</v>
      </c>
      <c r="X29" s="24">
        <v>6753978</v>
      </c>
      <c r="Y29" s="24">
        <v>2716483</v>
      </c>
      <c r="Z29" s="6">
        <v>40.22</v>
      </c>
      <c r="AA29" s="22">
        <v>12097791</v>
      </c>
    </row>
    <row r="30" spans="1:27" ht="13.5">
      <c r="A30" s="5" t="s">
        <v>34</v>
      </c>
      <c r="B30" s="3"/>
      <c r="C30" s="25">
        <v>16020132</v>
      </c>
      <c r="D30" s="25"/>
      <c r="E30" s="26">
        <v>34349732</v>
      </c>
      <c r="F30" s="27">
        <v>34349732</v>
      </c>
      <c r="G30" s="27">
        <v>71793</v>
      </c>
      <c r="H30" s="27">
        <v>52604</v>
      </c>
      <c r="I30" s="27">
        <v>2779241</v>
      </c>
      <c r="J30" s="27">
        <v>2903638</v>
      </c>
      <c r="K30" s="27">
        <v>984591</v>
      </c>
      <c r="L30" s="27">
        <v>1780494</v>
      </c>
      <c r="M30" s="27">
        <v>1091966</v>
      </c>
      <c r="N30" s="27">
        <v>3857051</v>
      </c>
      <c r="O30" s="27"/>
      <c r="P30" s="27"/>
      <c r="Q30" s="27"/>
      <c r="R30" s="27"/>
      <c r="S30" s="27"/>
      <c r="T30" s="27"/>
      <c r="U30" s="27"/>
      <c r="V30" s="27"/>
      <c r="W30" s="27">
        <v>6760689</v>
      </c>
      <c r="X30" s="27">
        <v>17565720</v>
      </c>
      <c r="Y30" s="27">
        <v>-10805031</v>
      </c>
      <c r="Z30" s="7">
        <v>-61.51</v>
      </c>
      <c r="AA30" s="25">
        <v>34349732</v>
      </c>
    </row>
    <row r="31" spans="1:27" ht="13.5">
      <c r="A31" s="5" t="s">
        <v>35</v>
      </c>
      <c r="B31" s="3"/>
      <c r="C31" s="22">
        <v>15036645</v>
      </c>
      <c r="D31" s="22"/>
      <c r="E31" s="23">
        <v>3033788</v>
      </c>
      <c r="F31" s="24">
        <v>3033788</v>
      </c>
      <c r="G31" s="24">
        <v>1850189</v>
      </c>
      <c r="H31" s="24">
        <v>2199850</v>
      </c>
      <c r="I31" s="24">
        <v>3009485</v>
      </c>
      <c r="J31" s="24">
        <v>7059524</v>
      </c>
      <c r="K31" s="24">
        <v>1300226</v>
      </c>
      <c r="L31" s="24">
        <v>2677539</v>
      </c>
      <c r="M31" s="24">
        <v>1485420</v>
      </c>
      <c r="N31" s="24">
        <v>5463185</v>
      </c>
      <c r="O31" s="24"/>
      <c r="P31" s="24"/>
      <c r="Q31" s="24"/>
      <c r="R31" s="24"/>
      <c r="S31" s="24"/>
      <c r="T31" s="24"/>
      <c r="U31" s="24"/>
      <c r="V31" s="24"/>
      <c r="W31" s="24">
        <v>12522709</v>
      </c>
      <c r="X31" s="24">
        <v>1709184</v>
      </c>
      <c r="Y31" s="24">
        <v>10813525</v>
      </c>
      <c r="Z31" s="6">
        <v>632.67</v>
      </c>
      <c r="AA31" s="22">
        <v>3033788</v>
      </c>
    </row>
    <row r="32" spans="1:27" ht="13.5">
      <c r="A32" s="2" t="s">
        <v>36</v>
      </c>
      <c r="B32" s="3"/>
      <c r="C32" s="19">
        <f aca="true" t="shared" si="6" ref="C32:Y32">SUM(C33:C37)</f>
        <v>7560258</v>
      </c>
      <c r="D32" s="19">
        <f>SUM(D33:D37)</f>
        <v>0</v>
      </c>
      <c r="E32" s="20">
        <f t="shared" si="6"/>
        <v>8215100</v>
      </c>
      <c r="F32" s="21">
        <f t="shared" si="6"/>
        <v>8215100</v>
      </c>
      <c r="G32" s="21">
        <f t="shared" si="6"/>
        <v>539084</v>
      </c>
      <c r="H32" s="21">
        <f t="shared" si="6"/>
        <v>580403</v>
      </c>
      <c r="I32" s="21">
        <f t="shared" si="6"/>
        <v>2905480</v>
      </c>
      <c r="J32" s="21">
        <f t="shared" si="6"/>
        <v>4024967</v>
      </c>
      <c r="K32" s="21">
        <f t="shared" si="6"/>
        <v>1089279</v>
      </c>
      <c r="L32" s="21">
        <f t="shared" si="6"/>
        <v>1683303</v>
      </c>
      <c r="M32" s="21">
        <f t="shared" si="6"/>
        <v>1045918</v>
      </c>
      <c r="N32" s="21">
        <f t="shared" si="6"/>
        <v>3818500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7843467</v>
      </c>
      <c r="X32" s="21">
        <f t="shared" si="6"/>
        <v>3743802</v>
      </c>
      <c r="Y32" s="21">
        <f t="shared" si="6"/>
        <v>4099665</v>
      </c>
      <c r="Z32" s="4">
        <f>+IF(X32&lt;&gt;0,+(Y32/X32)*100,0)</f>
        <v>109.505390509434</v>
      </c>
      <c r="AA32" s="19">
        <f>SUM(AA33:AA37)</f>
        <v>8215100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>
        <v>12996</v>
      </c>
      <c r="I33" s="24">
        <v>1130400</v>
      </c>
      <c r="J33" s="24">
        <v>1143396</v>
      </c>
      <c r="K33" s="24">
        <v>461892</v>
      </c>
      <c r="L33" s="24">
        <v>664339</v>
      </c>
      <c r="M33" s="24">
        <v>409443</v>
      </c>
      <c r="N33" s="24">
        <v>1535674</v>
      </c>
      <c r="O33" s="24"/>
      <c r="P33" s="24"/>
      <c r="Q33" s="24"/>
      <c r="R33" s="24"/>
      <c r="S33" s="24"/>
      <c r="T33" s="24"/>
      <c r="U33" s="24"/>
      <c r="V33" s="24"/>
      <c r="W33" s="24">
        <v>2679070</v>
      </c>
      <c r="X33" s="24"/>
      <c r="Y33" s="24">
        <v>2679070</v>
      </c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2313249</v>
      </c>
      <c r="D35" s="22"/>
      <c r="E35" s="23">
        <v>2244428</v>
      </c>
      <c r="F35" s="24">
        <v>2244428</v>
      </c>
      <c r="G35" s="24">
        <v>171248</v>
      </c>
      <c r="H35" s="24">
        <v>169326</v>
      </c>
      <c r="I35" s="24">
        <v>507268</v>
      </c>
      <c r="J35" s="24">
        <v>847842</v>
      </c>
      <c r="K35" s="24">
        <v>171062</v>
      </c>
      <c r="L35" s="24">
        <v>279272</v>
      </c>
      <c r="M35" s="24">
        <v>169717</v>
      </c>
      <c r="N35" s="24">
        <v>620051</v>
      </c>
      <c r="O35" s="24"/>
      <c r="P35" s="24"/>
      <c r="Q35" s="24"/>
      <c r="R35" s="24"/>
      <c r="S35" s="24"/>
      <c r="T35" s="24"/>
      <c r="U35" s="24"/>
      <c r="V35" s="24"/>
      <c r="W35" s="24">
        <v>1467893</v>
      </c>
      <c r="X35" s="24">
        <v>1077090</v>
      </c>
      <c r="Y35" s="24">
        <v>390803</v>
      </c>
      <c r="Z35" s="6">
        <v>36.28</v>
      </c>
      <c r="AA35" s="22">
        <v>2244428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5247009</v>
      </c>
      <c r="D37" s="25"/>
      <c r="E37" s="26">
        <v>5970672</v>
      </c>
      <c r="F37" s="27">
        <v>5970672</v>
      </c>
      <c r="G37" s="27">
        <v>367836</v>
      </c>
      <c r="H37" s="27">
        <v>398081</v>
      </c>
      <c r="I37" s="27">
        <v>1267812</v>
      </c>
      <c r="J37" s="27">
        <v>2033729</v>
      </c>
      <c r="K37" s="27">
        <v>456325</v>
      </c>
      <c r="L37" s="27">
        <v>739692</v>
      </c>
      <c r="M37" s="27">
        <v>466758</v>
      </c>
      <c r="N37" s="27">
        <v>1662775</v>
      </c>
      <c r="O37" s="27"/>
      <c r="P37" s="27"/>
      <c r="Q37" s="27"/>
      <c r="R37" s="27"/>
      <c r="S37" s="27"/>
      <c r="T37" s="27"/>
      <c r="U37" s="27"/>
      <c r="V37" s="27"/>
      <c r="W37" s="27">
        <v>3696504</v>
      </c>
      <c r="X37" s="27">
        <v>2666712</v>
      </c>
      <c r="Y37" s="27">
        <v>1029792</v>
      </c>
      <c r="Z37" s="7">
        <v>38.62</v>
      </c>
      <c r="AA37" s="25">
        <v>5970672</v>
      </c>
    </row>
    <row r="38" spans="1:27" ht="13.5">
      <c r="A38" s="2" t="s">
        <v>42</v>
      </c>
      <c r="B38" s="8"/>
      <c r="C38" s="19">
        <f aca="true" t="shared" si="7" ref="C38:Y38">SUM(C39:C41)</f>
        <v>9891257</v>
      </c>
      <c r="D38" s="19">
        <f>SUM(D39:D41)</f>
        <v>0</v>
      </c>
      <c r="E38" s="20">
        <f t="shared" si="7"/>
        <v>12183872</v>
      </c>
      <c r="F38" s="21">
        <f t="shared" si="7"/>
        <v>12183872</v>
      </c>
      <c r="G38" s="21">
        <f t="shared" si="7"/>
        <v>1189855</v>
      </c>
      <c r="H38" s="21">
        <f t="shared" si="7"/>
        <v>1265282</v>
      </c>
      <c r="I38" s="21">
        <f t="shared" si="7"/>
        <v>1297161</v>
      </c>
      <c r="J38" s="21">
        <f t="shared" si="7"/>
        <v>3752298</v>
      </c>
      <c r="K38" s="21">
        <f t="shared" si="7"/>
        <v>501559</v>
      </c>
      <c r="L38" s="21">
        <f t="shared" si="7"/>
        <v>1067181</v>
      </c>
      <c r="M38" s="21">
        <f t="shared" si="7"/>
        <v>524399</v>
      </c>
      <c r="N38" s="21">
        <f t="shared" si="7"/>
        <v>2093139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5845437</v>
      </c>
      <c r="X38" s="21">
        <f t="shared" si="7"/>
        <v>5255148</v>
      </c>
      <c r="Y38" s="21">
        <f t="shared" si="7"/>
        <v>590289</v>
      </c>
      <c r="Z38" s="4">
        <f>+IF(X38&lt;&gt;0,+(Y38/X38)*100,0)</f>
        <v>11.232585647445134</v>
      </c>
      <c r="AA38" s="19">
        <f>SUM(AA39:AA41)</f>
        <v>12183872</v>
      </c>
    </row>
    <row r="39" spans="1:27" ht="13.5">
      <c r="A39" s="5" t="s">
        <v>43</v>
      </c>
      <c r="B39" s="3"/>
      <c r="C39" s="22">
        <v>9891257</v>
      </c>
      <c r="D39" s="22"/>
      <c r="E39" s="23">
        <v>12183872</v>
      </c>
      <c r="F39" s="24">
        <v>12183872</v>
      </c>
      <c r="G39" s="24">
        <v>1189855</v>
      </c>
      <c r="H39" s="24">
        <v>1265282</v>
      </c>
      <c r="I39" s="24">
        <v>1297161</v>
      </c>
      <c r="J39" s="24">
        <v>3752298</v>
      </c>
      <c r="K39" s="24">
        <v>501559</v>
      </c>
      <c r="L39" s="24">
        <v>1067181</v>
      </c>
      <c r="M39" s="24">
        <v>524399</v>
      </c>
      <c r="N39" s="24">
        <v>2093139</v>
      </c>
      <c r="O39" s="24"/>
      <c r="P39" s="24"/>
      <c r="Q39" s="24"/>
      <c r="R39" s="24"/>
      <c r="S39" s="24"/>
      <c r="T39" s="24"/>
      <c r="U39" s="24"/>
      <c r="V39" s="24"/>
      <c r="W39" s="24">
        <v>5845437</v>
      </c>
      <c r="X39" s="24">
        <v>5255148</v>
      </c>
      <c r="Y39" s="24">
        <v>590289</v>
      </c>
      <c r="Z39" s="6">
        <v>11.23</v>
      </c>
      <c r="AA39" s="22">
        <v>12183872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401893</v>
      </c>
      <c r="D47" s="19"/>
      <c r="E47" s="20">
        <v>446412</v>
      </c>
      <c r="F47" s="21">
        <v>446412</v>
      </c>
      <c r="G47" s="21">
        <v>15850</v>
      </c>
      <c r="H47" s="21">
        <v>19893</v>
      </c>
      <c r="I47" s="21">
        <v>86588</v>
      </c>
      <c r="J47" s="21">
        <v>122331</v>
      </c>
      <c r="K47" s="21">
        <v>28429</v>
      </c>
      <c r="L47" s="21">
        <v>47357</v>
      </c>
      <c r="M47" s="21">
        <v>23071</v>
      </c>
      <c r="N47" s="21">
        <v>98857</v>
      </c>
      <c r="O47" s="21"/>
      <c r="P47" s="21"/>
      <c r="Q47" s="21"/>
      <c r="R47" s="21"/>
      <c r="S47" s="21"/>
      <c r="T47" s="21"/>
      <c r="U47" s="21"/>
      <c r="V47" s="21"/>
      <c r="W47" s="21">
        <v>221188</v>
      </c>
      <c r="X47" s="21">
        <v>228204</v>
      </c>
      <c r="Y47" s="21">
        <v>-7016</v>
      </c>
      <c r="Z47" s="4">
        <v>-3.07</v>
      </c>
      <c r="AA47" s="19">
        <v>446412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65440911</v>
      </c>
      <c r="D48" s="40">
        <f>+D28+D32+D38+D42+D47</f>
        <v>0</v>
      </c>
      <c r="E48" s="41">
        <f t="shared" si="9"/>
        <v>70326695</v>
      </c>
      <c r="F48" s="42">
        <f t="shared" si="9"/>
        <v>70326695</v>
      </c>
      <c r="G48" s="42">
        <f t="shared" si="9"/>
        <v>5323289</v>
      </c>
      <c r="H48" s="42">
        <f t="shared" si="9"/>
        <v>5522184</v>
      </c>
      <c r="I48" s="42">
        <f t="shared" si="9"/>
        <v>12903010</v>
      </c>
      <c r="J48" s="42">
        <f t="shared" si="9"/>
        <v>23748483</v>
      </c>
      <c r="K48" s="42">
        <f t="shared" si="9"/>
        <v>4883755</v>
      </c>
      <c r="L48" s="42">
        <f t="shared" si="9"/>
        <v>8821948</v>
      </c>
      <c r="M48" s="42">
        <f t="shared" si="9"/>
        <v>5209765</v>
      </c>
      <c r="N48" s="42">
        <f t="shared" si="9"/>
        <v>18915468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42663951</v>
      </c>
      <c r="X48" s="42">
        <f t="shared" si="9"/>
        <v>35256036</v>
      </c>
      <c r="Y48" s="42">
        <f t="shared" si="9"/>
        <v>7407915</v>
      </c>
      <c r="Z48" s="43">
        <f>+IF(X48&lt;&gt;0,+(Y48/X48)*100,0)</f>
        <v>21.011763772875657</v>
      </c>
      <c r="AA48" s="40">
        <f>+AA28+AA32+AA38+AA42+AA47</f>
        <v>70326695</v>
      </c>
    </row>
    <row r="49" spans="1:27" ht="13.5">
      <c r="A49" s="14" t="s">
        <v>58</v>
      </c>
      <c r="B49" s="15"/>
      <c r="C49" s="44">
        <f aca="true" t="shared" si="10" ref="C49:Y49">+C25-C48</f>
        <v>-607714</v>
      </c>
      <c r="D49" s="44">
        <f>+D25-D48</f>
        <v>0</v>
      </c>
      <c r="E49" s="45">
        <f t="shared" si="10"/>
        <v>4281305</v>
      </c>
      <c r="F49" s="46">
        <f t="shared" si="10"/>
        <v>4281305</v>
      </c>
      <c r="G49" s="46">
        <f t="shared" si="10"/>
        <v>22388773</v>
      </c>
      <c r="H49" s="46">
        <f t="shared" si="10"/>
        <v>-5522184</v>
      </c>
      <c r="I49" s="46">
        <f t="shared" si="10"/>
        <v>-12695022</v>
      </c>
      <c r="J49" s="46">
        <f t="shared" si="10"/>
        <v>4171567</v>
      </c>
      <c r="K49" s="46">
        <f t="shared" si="10"/>
        <v>-4650642</v>
      </c>
      <c r="L49" s="46">
        <f t="shared" si="10"/>
        <v>-8148394</v>
      </c>
      <c r="M49" s="46">
        <f t="shared" si="10"/>
        <v>17281694</v>
      </c>
      <c r="N49" s="46">
        <f t="shared" si="10"/>
        <v>4482658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8654225</v>
      </c>
      <c r="X49" s="46">
        <f>IF(F25=F48,0,X25-X48)</f>
        <v>1239627</v>
      </c>
      <c r="Y49" s="46">
        <f t="shared" si="10"/>
        <v>7414598</v>
      </c>
      <c r="Z49" s="47">
        <f>+IF(X49&lt;&gt;0,+(Y49/X49)*100,0)</f>
        <v>598.1313733889307</v>
      </c>
      <c r="AA49" s="44">
        <f>+AA25-AA48</f>
        <v>4281305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995678075</v>
      </c>
      <c r="D5" s="19">
        <f>SUM(D6:D8)</f>
        <v>0</v>
      </c>
      <c r="E5" s="20">
        <f t="shared" si="0"/>
        <v>1119176498</v>
      </c>
      <c r="F5" s="21">
        <f t="shared" si="0"/>
        <v>1119176498</v>
      </c>
      <c r="G5" s="21">
        <f t="shared" si="0"/>
        <v>295180814</v>
      </c>
      <c r="H5" s="21">
        <f t="shared" si="0"/>
        <v>35788096</v>
      </c>
      <c r="I5" s="21">
        <f t="shared" si="0"/>
        <v>42897374</v>
      </c>
      <c r="J5" s="21">
        <f t="shared" si="0"/>
        <v>373866284</v>
      </c>
      <c r="K5" s="21">
        <f t="shared" si="0"/>
        <v>38615427</v>
      </c>
      <c r="L5" s="21">
        <f t="shared" si="0"/>
        <v>21283638</v>
      </c>
      <c r="M5" s="21">
        <f t="shared" si="0"/>
        <v>94634838</v>
      </c>
      <c r="N5" s="21">
        <f t="shared" si="0"/>
        <v>154533903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528400187</v>
      </c>
      <c r="X5" s="21">
        <f t="shared" si="0"/>
        <v>548926285</v>
      </c>
      <c r="Y5" s="21">
        <f t="shared" si="0"/>
        <v>-20526098</v>
      </c>
      <c r="Z5" s="4">
        <f>+IF(X5&lt;&gt;0,+(Y5/X5)*100,0)</f>
        <v>-3.739317748283816</v>
      </c>
      <c r="AA5" s="19">
        <f>SUM(AA6:AA8)</f>
        <v>1119176498</v>
      </c>
    </row>
    <row r="6" spans="1:27" ht="13.5">
      <c r="A6" s="5" t="s">
        <v>33</v>
      </c>
      <c r="B6" s="3"/>
      <c r="C6" s="22">
        <v>492849731</v>
      </c>
      <c r="D6" s="22"/>
      <c r="E6" s="23">
        <v>554304413</v>
      </c>
      <c r="F6" s="24">
        <v>554304413</v>
      </c>
      <c r="G6" s="24">
        <v>77410566</v>
      </c>
      <c r="H6" s="24">
        <v>6802860</v>
      </c>
      <c r="I6" s="24">
        <v>12010064</v>
      </c>
      <c r="J6" s="24">
        <v>96223490</v>
      </c>
      <c r="K6" s="24">
        <v>7839507</v>
      </c>
      <c r="L6" s="24">
        <v>8761598</v>
      </c>
      <c r="M6" s="24">
        <v>63254118</v>
      </c>
      <c r="N6" s="24">
        <v>79855223</v>
      </c>
      <c r="O6" s="24"/>
      <c r="P6" s="24"/>
      <c r="Q6" s="24"/>
      <c r="R6" s="24"/>
      <c r="S6" s="24"/>
      <c r="T6" s="24"/>
      <c r="U6" s="24"/>
      <c r="V6" s="24"/>
      <c r="W6" s="24">
        <v>176078713</v>
      </c>
      <c r="X6" s="24">
        <v>182086407</v>
      </c>
      <c r="Y6" s="24">
        <v>-6007694</v>
      </c>
      <c r="Z6" s="6">
        <v>-3.3</v>
      </c>
      <c r="AA6" s="22">
        <v>554304413</v>
      </c>
    </row>
    <row r="7" spans="1:27" ht="13.5">
      <c r="A7" s="5" t="s">
        <v>34</v>
      </c>
      <c r="B7" s="3"/>
      <c r="C7" s="25">
        <v>502828344</v>
      </c>
      <c r="D7" s="25"/>
      <c r="E7" s="26">
        <v>564872085</v>
      </c>
      <c r="F7" s="27">
        <v>564872085</v>
      </c>
      <c r="G7" s="27">
        <v>217770248</v>
      </c>
      <c r="H7" s="27">
        <v>28985236</v>
      </c>
      <c r="I7" s="27">
        <v>30887310</v>
      </c>
      <c r="J7" s="27">
        <v>277642794</v>
      </c>
      <c r="K7" s="27">
        <v>30775920</v>
      </c>
      <c r="L7" s="27">
        <v>12522040</v>
      </c>
      <c r="M7" s="27">
        <v>31380720</v>
      </c>
      <c r="N7" s="27">
        <v>74678680</v>
      </c>
      <c r="O7" s="27"/>
      <c r="P7" s="27"/>
      <c r="Q7" s="27"/>
      <c r="R7" s="27"/>
      <c r="S7" s="27"/>
      <c r="T7" s="27"/>
      <c r="U7" s="27"/>
      <c r="V7" s="27"/>
      <c r="W7" s="27">
        <v>352321474</v>
      </c>
      <c r="X7" s="27">
        <v>366839878</v>
      </c>
      <c r="Y7" s="27">
        <v>-14518404</v>
      </c>
      <c r="Z7" s="7">
        <v>-3.96</v>
      </c>
      <c r="AA7" s="25">
        <v>564872085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23615368</v>
      </c>
      <c r="D9" s="19">
        <f>SUM(D10:D14)</f>
        <v>0</v>
      </c>
      <c r="E9" s="20">
        <f t="shared" si="1"/>
        <v>26994900</v>
      </c>
      <c r="F9" s="21">
        <f t="shared" si="1"/>
        <v>26994900</v>
      </c>
      <c r="G9" s="21">
        <f t="shared" si="1"/>
        <v>1186944</v>
      </c>
      <c r="H9" s="21">
        <f t="shared" si="1"/>
        <v>1358944</v>
      </c>
      <c r="I9" s="21">
        <f t="shared" si="1"/>
        <v>1269829</v>
      </c>
      <c r="J9" s="21">
        <f t="shared" si="1"/>
        <v>3815717</v>
      </c>
      <c r="K9" s="21">
        <f t="shared" si="1"/>
        <v>1732995</v>
      </c>
      <c r="L9" s="21">
        <f t="shared" si="1"/>
        <v>5229469</v>
      </c>
      <c r="M9" s="21">
        <f t="shared" si="1"/>
        <v>1420705</v>
      </c>
      <c r="N9" s="21">
        <f t="shared" si="1"/>
        <v>8383169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12198886</v>
      </c>
      <c r="X9" s="21">
        <f t="shared" si="1"/>
        <v>11923004</v>
      </c>
      <c r="Y9" s="21">
        <f t="shared" si="1"/>
        <v>275882</v>
      </c>
      <c r="Z9" s="4">
        <f>+IF(X9&lt;&gt;0,+(Y9/X9)*100,0)</f>
        <v>2.3138631841438615</v>
      </c>
      <c r="AA9" s="19">
        <f>SUM(AA10:AA14)</f>
        <v>26994900</v>
      </c>
    </row>
    <row r="10" spans="1:27" ht="13.5">
      <c r="A10" s="5" t="s">
        <v>37</v>
      </c>
      <c r="B10" s="3"/>
      <c r="C10" s="22">
        <v>9900424</v>
      </c>
      <c r="D10" s="22"/>
      <c r="E10" s="23">
        <v>12644000</v>
      </c>
      <c r="F10" s="24">
        <v>12644000</v>
      </c>
      <c r="G10" s="24">
        <v>149639</v>
      </c>
      <c r="H10" s="24">
        <v>248294</v>
      </c>
      <c r="I10" s="24">
        <v>177010</v>
      </c>
      <c r="J10" s="24">
        <v>574943</v>
      </c>
      <c r="K10" s="24">
        <v>221415</v>
      </c>
      <c r="L10" s="24">
        <v>4072183</v>
      </c>
      <c r="M10" s="24">
        <v>84322</v>
      </c>
      <c r="N10" s="24">
        <v>4377920</v>
      </c>
      <c r="O10" s="24"/>
      <c r="P10" s="24"/>
      <c r="Q10" s="24"/>
      <c r="R10" s="24"/>
      <c r="S10" s="24"/>
      <c r="T10" s="24"/>
      <c r="U10" s="24"/>
      <c r="V10" s="24"/>
      <c r="W10" s="24">
        <v>4952863</v>
      </c>
      <c r="X10" s="24">
        <v>5417763</v>
      </c>
      <c r="Y10" s="24">
        <v>-464900</v>
      </c>
      <c r="Z10" s="6">
        <v>-8.58</v>
      </c>
      <c r="AA10" s="22">
        <v>12644000</v>
      </c>
    </row>
    <row r="11" spans="1:27" ht="13.5">
      <c r="A11" s="5" t="s">
        <v>38</v>
      </c>
      <c r="B11" s="3"/>
      <c r="C11" s="22">
        <v>3615067</v>
      </c>
      <c r="D11" s="22"/>
      <c r="E11" s="23">
        <v>3710400</v>
      </c>
      <c r="F11" s="24">
        <v>3710400</v>
      </c>
      <c r="G11" s="24">
        <v>40721</v>
      </c>
      <c r="H11" s="24">
        <v>137527</v>
      </c>
      <c r="I11" s="24">
        <v>169936</v>
      </c>
      <c r="J11" s="24">
        <v>348184</v>
      </c>
      <c r="K11" s="24">
        <v>621271</v>
      </c>
      <c r="L11" s="24">
        <v>208061</v>
      </c>
      <c r="M11" s="24">
        <v>458536</v>
      </c>
      <c r="N11" s="24">
        <v>1287868</v>
      </c>
      <c r="O11" s="24"/>
      <c r="P11" s="24"/>
      <c r="Q11" s="24"/>
      <c r="R11" s="24"/>
      <c r="S11" s="24"/>
      <c r="T11" s="24"/>
      <c r="U11" s="24"/>
      <c r="V11" s="24"/>
      <c r="W11" s="24">
        <v>1636052</v>
      </c>
      <c r="X11" s="24">
        <v>1207257</v>
      </c>
      <c r="Y11" s="24">
        <v>428795</v>
      </c>
      <c r="Z11" s="6">
        <v>35.52</v>
      </c>
      <c r="AA11" s="22">
        <v>3710400</v>
      </c>
    </row>
    <row r="12" spans="1:27" ht="13.5">
      <c r="A12" s="5" t="s">
        <v>39</v>
      </c>
      <c r="B12" s="3"/>
      <c r="C12" s="22">
        <v>252666</v>
      </c>
      <c r="D12" s="22"/>
      <c r="E12" s="23">
        <v>169500</v>
      </c>
      <c r="F12" s="24">
        <v>169500</v>
      </c>
      <c r="G12" s="24">
        <v>132640</v>
      </c>
      <c r="H12" s="24">
        <v>24334</v>
      </c>
      <c r="I12" s="24">
        <v>61785</v>
      </c>
      <c r="J12" s="24">
        <v>218759</v>
      </c>
      <c r="K12" s="24">
        <v>25680</v>
      </c>
      <c r="L12" s="24">
        <v>15152</v>
      </c>
      <c r="M12" s="24">
        <v>2819</v>
      </c>
      <c r="N12" s="24">
        <v>43651</v>
      </c>
      <c r="O12" s="24"/>
      <c r="P12" s="24"/>
      <c r="Q12" s="24"/>
      <c r="R12" s="24"/>
      <c r="S12" s="24"/>
      <c r="T12" s="24"/>
      <c r="U12" s="24"/>
      <c r="V12" s="24"/>
      <c r="W12" s="24">
        <v>262410</v>
      </c>
      <c r="X12" s="24">
        <v>106071</v>
      </c>
      <c r="Y12" s="24">
        <v>156339</v>
      </c>
      <c r="Z12" s="6">
        <v>147.39</v>
      </c>
      <c r="AA12" s="22">
        <v>169500</v>
      </c>
    </row>
    <row r="13" spans="1:27" ht="13.5">
      <c r="A13" s="5" t="s">
        <v>40</v>
      </c>
      <c r="B13" s="3"/>
      <c r="C13" s="22">
        <v>9789655</v>
      </c>
      <c r="D13" s="22"/>
      <c r="E13" s="23">
        <v>10401000</v>
      </c>
      <c r="F13" s="24">
        <v>10401000</v>
      </c>
      <c r="G13" s="24">
        <v>863735</v>
      </c>
      <c r="H13" s="24">
        <v>948059</v>
      </c>
      <c r="I13" s="24">
        <v>860055</v>
      </c>
      <c r="J13" s="24">
        <v>2671849</v>
      </c>
      <c r="K13" s="24">
        <v>859933</v>
      </c>
      <c r="L13" s="24">
        <v>915591</v>
      </c>
      <c r="M13" s="24">
        <v>867935</v>
      </c>
      <c r="N13" s="24">
        <v>2643459</v>
      </c>
      <c r="O13" s="24"/>
      <c r="P13" s="24"/>
      <c r="Q13" s="24"/>
      <c r="R13" s="24"/>
      <c r="S13" s="24"/>
      <c r="T13" s="24"/>
      <c r="U13" s="24"/>
      <c r="V13" s="24"/>
      <c r="W13" s="24">
        <v>5315308</v>
      </c>
      <c r="X13" s="24">
        <v>5178978</v>
      </c>
      <c r="Y13" s="24">
        <v>136330</v>
      </c>
      <c r="Z13" s="6">
        <v>2.63</v>
      </c>
      <c r="AA13" s="22">
        <v>10401000</v>
      </c>
    </row>
    <row r="14" spans="1:27" ht="13.5">
      <c r="A14" s="5" t="s">
        <v>41</v>
      </c>
      <c r="B14" s="3"/>
      <c r="C14" s="25">
        <v>57556</v>
      </c>
      <c r="D14" s="25"/>
      <c r="E14" s="26">
        <v>70000</v>
      </c>
      <c r="F14" s="27">
        <v>70000</v>
      </c>
      <c r="G14" s="27">
        <v>209</v>
      </c>
      <c r="H14" s="27">
        <v>730</v>
      </c>
      <c r="I14" s="27">
        <v>1043</v>
      </c>
      <c r="J14" s="27">
        <v>1982</v>
      </c>
      <c r="K14" s="27">
        <v>4696</v>
      </c>
      <c r="L14" s="27">
        <v>18482</v>
      </c>
      <c r="M14" s="27">
        <v>7093</v>
      </c>
      <c r="N14" s="27">
        <v>30271</v>
      </c>
      <c r="O14" s="27"/>
      <c r="P14" s="27"/>
      <c r="Q14" s="27"/>
      <c r="R14" s="27"/>
      <c r="S14" s="27"/>
      <c r="T14" s="27"/>
      <c r="U14" s="27"/>
      <c r="V14" s="27"/>
      <c r="W14" s="27">
        <v>32253</v>
      </c>
      <c r="X14" s="27">
        <v>12935</v>
      </c>
      <c r="Y14" s="27">
        <v>19318</v>
      </c>
      <c r="Z14" s="7">
        <v>149.35</v>
      </c>
      <c r="AA14" s="25">
        <v>70000</v>
      </c>
    </row>
    <row r="15" spans="1:27" ht="13.5">
      <c r="A15" s="2" t="s">
        <v>42</v>
      </c>
      <c r="B15" s="8"/>
      <c r="C15" s="19">
        <f aca="true" t="shared" si="2" ref="C15:Y15">SUM(C16:C18)</f>
        <v>25772535</v>
      </c>
      <c r="D15" s="19">
        <f>SUM(D16:D18)</f>
        <v>0</v>
      </c>
      <c r="E15" s="20">
        <f t="shared" si="2"/>
        <v>19425587</v>
      </c>
      <c r="F15" s="21">
        <f t="shared" si="2"/>
        <v>19425587</v>
      </c>
      <c r="G15" s="21">
        <f t="shared" si="2"/>
        <v>274092</v>
      </c>
      <c r="H15" s="21">
        <f t="shared" si="2"/>
        <v>610958</v>
      </c>
      <c r="I15" s="21">
        <f t="shared" si="2"/>
        <v>611161</v>
      </c>
      <c r="J15" s="21">
        <f t="shared" si="2"/>
        <v>1496211</v>
      </c>
      <c r="K15" s="21">
        <f t="shared" si="2"/>
        <v>680158</v>
      </c>
      <c r="L15" s="21">
        <f t="shared" si="2"/>
        <v>647505</v>
      </c>
      <c r="M15" s="21">
        <f t="shared" si="2"/>
        <v>386312</v>
      </c>
      <c r="N15" s="21">
        <f t="shared" si="2"/>
        <v>1713975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3210186</v>
      </c>
      <c r="X15" s="21">
        <f t="shared" si="2"/>
        <v>3579811</v>
      </c>
      <c r="Y15" s="21">
        <f t="shared" si="2"/>
        <v>-369625</v>
      </c>
      <c r="Z15" s="4">
        <f>+IF(X15&lt;&gt;0,+(Y15/X15)*100,0)</f>
        <v>-10.325265775204333</v>
      </c>
      <c r="AA15" s="19">
        <f>SUM(AA16:AA18)</f>
        <v>19425587</v>
      </c>
    </row>
    <row r="16" spans="1:27" ht="13.5">
      <c r="A16" s="5" t="s">
        <v>43</v>
      </c>
      <c r="B16" s="3"/>
      <c r="C16" s="22">
        <v>4627288</v>
      </c>
      <c r="D16" s="22"/>
      <c r="E16" s="23">
        <v>6510587</v>
      </c>
      <c r="F16" s="24">
        <v>6510587</v>
      </c>
      <c r="G16" s="24">
        <v>151542</v>
      </c>
      <c r="H16" s="24">
        <v>271107</v>
      </c>
      <c r="I16" s="24">
        <v>242659</v>
      </c>
      <c r="J16" s="24">
        <v>665308</v>
      </c>
      <c r="K16" s="24">
        <v>261589</v>
      </c>
      <c r="L16" s="24">
        <v>285217</v>
      </c>
      <c r="M16" s="24">
        <v>186113</v>
      </c>
      <c r="N16" s="24">
        <v>732919</v>
      </c>
      <c r="O16" s="24"/>
      <c r="P16" s="24"/>
      <c r="Q16" s="24"/>
      <c r="R16" s="24"/>
      <c r="S16" s="24"/>
      <c r="T16" s="24"/>
      <c r="U16" s="24"/>
      <c r="V16" s="24"/>
      <c r="W16" s="24">
        <v>1398227</v>
      </c>
      <c r="X16" s="24">
        <v>1182254</v>
      </c>
      <c r="Y16" s="24">
        <v>215973</v>
      </c>
      <c r="Z16" s="6">
        <v>18.27</v>
      </c>
      <c r="AA16" s="22">
        <v>6510587</v>
      </c>
    </row>
    <row r="17" spans="1:27" ht="13.5">
      <c r="A17" s="5" t="s">
        <v>44</v>
      </c>
      <c r="B17" s="3"/>
      <c r="C17" s="22">
        <v>21145247</v>
      </c>
      <c r="D17" s="22"/>
      <c r="E17" s="23">
        <v>12915000</v>
      </c>
      <c r="F17" s="24">
        <v>12915000</v>
      </c>
      <c r="G17" s="24">
        <v>122550</v>
      </c>
      <c r="H17" s="24">
        <v>339851</v>
      </c>
      <c r="I17" s="24">
        <v>368502</v>
      </c>
      <c r="J17" s="24">
        <v>830903</v>
      </c>
      <c r="K17" s="24">
        <v>418569</v>
      </c>
      <c r="L17" s="24">
        <v>362288</v>
      </c>
      <c r="M17" s="24">
        <v>200199</v>
      </c>
      <c r="N17" s="24">
        <v>981056</v>
      </c>
      <c r="O17" s="24"/>
      <c r="P17" s="24"/>
      <c r="Q17" s="24"/>
      <c r="R17" s="24"/>
      <c r="S17" s="24"/>
      <c r="T17" s="24"/>
      <c r="U17" s="24"/>
      <c r="V17" s="24"/>
      <c r="W17" s="24">
        <v>1811959</v>
      </c>
      <c r="X17" s="24">
        <v>2397557</v>
      </c>
      <c r="Y17" s="24">
        <v>-585598</v>
      </c>
      <c r="Z17" s="6">
        <v>-24.42</v>
      </c>
      <c r="AA17" s="22">
        <v>12915000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993172961</v>
      </c>
      <c r="D19" s="19">
        <f>SUM(D20:D23)</f>
        <v>0</v>
      </c>
      <c r="E19" s="20">
        <f t="shared" si="3"/>
        <v>1165163354</v>
      </c>
      <c r="F19" s="21">
        <f t="shared" si="3"/>
        <v>1165163354</v>
      </c>
      <c r="G19" s="21">
        <f t="shared" si="3"/>
        <v>86841899</v>
      </c>
      <c r="H19" s="21">
        <f t="shared" si="3"/>
        <v>91073332</v>
      </c>
      <c r="I19" s="21">
        <f t="shared" si="3"/>
        <v>89082537</v>
      </c>
      <c r="J19" s="21">
        <f t="shared" si="3"/>
        <v>266997768</v>
      </c>
      <c r="K19" s="21">
        <f t="shared" si="3"/>
        <v>80388268</v>
      </c>
      <c r="L19" s="21">
        <f t="shared" si="3"/>
        <v>84268413</v>
      </c>
      <c r="M19" s="21">
        <f t="shared" si="3"/>
        <v>70937812</v>
      </c>
      <c r="N19" s="21">
        <f t="shared" si="3"/>
        <v>235594493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502592261</v>
      </c>
      <c r="X19" s="21">
        <f t="shared" si="3"/>
        <v>554329241</v>
      </c>
      <c r="Y19" s="21">
        <f t="shared" si="3"/>
        <v>-51736980</v>
      </c>
      <c r="Z19" s="4">
        <f>+IF(X19&lt;&gt;0,+(Y19/X19)*100,0)</f>
        <v>-9.333258318949117</v>
      </c>
      <c r="AA19" s="19">
        <f>SUM(AA20:AA23)</f>
        <v>1165163354</v>
      </c>
    </row>
    <row r="20" spans="1:27" ht="13.5">
      <c r="A20" s="5" t="s">
        <v>47</v>
      </c>
      <c r="B20" s="3"/>
      <c r="C20" s="22">
        <v>598722919</v>
      </c>
      <c r="D20" s="22"/>
      <c r="E20" s="23">
        <v>740342073</v>
      </c>
      <c r="F20" s="24">
        <v>740342073</v>
      </c>
      <c r="G20" s="24">
        <v>54174237</v>
      </c>
      <c r="H20" s="24">
        <v>56424085</v>
      </c>
      <c r="I20" s="24">
        <v>52418907</v>
      </c>
      <c r="J20" s="24">
        <v>163017229</v>
      </c>
      <c r="K20" s="24">
        <v>47891294</v>
      </c>
      <c r="L20" s="24">
        <v>46113713</v>
      </c>
      <c r="M20" s="24">
        <v>32719891</v>
      </c>
      <c r="N20" s="24">
        <v>126724898</v>
      </c>
      <c r="O20" s="24"/>
      <c r="P20" s="24"/>
      <c r="Q20" s="24"/>
      <c r="R20" s="24"/>
      <c r="S20" s="24"/>
      <c r="T20" s="24"/>
      <c r="U20" s="24"/>
      <c r="V20" s="24"/>
      <c r="W20" s="24">
        <v>289742127</v>
      </c>
      <c r="X20" s="24">
        <v>351385229</v>
      </c>
      <c r="Y20" s="24">
        <v>-61643102</v>
      </c>
      <c r="Z20" s="6">
        <v>-17.54</v>
      </c>
      <c r="AA20" s="22">
        <v>740342073</v>
      </c>
    </row>
    <row r="21" spans="1:27" ht="13.5">
      <c r="A21" s="5" t="s">
        <v>48</v>
      </c>
      <c r="B21" s="3"/>
      <c r="C21" s="22">
        <v>267121121</v>
      </c>
      <c r="D21" s="22"/>
      <c r="E21" s="23">
        <v>288457667</v>
      </c>
      <c r="F21" s="24">
        <v>288457667</v>
      </c>
      <c r="G21" s="24">
        <v>20986609</v>
      </c>
      <c r="H21" s="24">
        <v>22935215</v>
      </c>
      <c r="I21" s="24">
        <v>25112569</v>
      </c>
      <c r="J21" s="24">
        <v>69034393</v>
      </c>
      <c r="K21" s="24">
        <v>20731167</v>
      </c>
      <c r="L21" s="24">
        <v>26422546</v>
      </c>
      <c r="M21" s="24">
        <v>26401528</v>
      </c>
      <c r="N21" s="24">
        <v>73555241</v>
      </c>
      <c r="O21" s="24"/>
      <c r="P21" s="24"/>
      <c r="Q21" s="24"/>
      <c r="R21" s="24"/>
      <c r="S21" s="24"/>
      <c r="T21" s="24"/>
      <c r="U21" s="24"/>
      <c r="V21" s="24"/>
      <c r="W21" s="24">
        <v>142589634</v>
      </c>
      <c r="X21" s="24">
        <v>132869710</v>
      </c>
      <c r="Y21" s="24">
        <v>9719924</v>
      </c>
      <c r="Z21" s="6">
        <v>7.32</v>
      </c>
      <c r="AA21" s="22">
        <v>288457667</v>
      </c>
    </row>
    <row r="22" spans="1:27" ht="13.5">
      <c r="A22" s="5" t="s">
        <v>49</v>
      </c>
      <c r="B22" s="3"/>
      <c r="C22" s="25">
        <v>73264951</v>
      </c>
      <c r="D22" s="25"/>
      <c r="E22" s="26">
        <v>75813496</v>
      </c>
      <c r="F22" s="27">
        <v>75813496</v>
      </c>
      <c r="G22" s="27">
        <v>6624620</v>
      </c>
      <c r="H22" s="27">
        <v>6665566</v>
      </c>
      <c r="I22" s="27">
        <v>6482597</v>
      </c>
      <c r="J22" s="27">
        <v>19772783</v>
      </c>
      <c r="K22" s="27">
        <v>6694824</v>
      </c>
      <c r="L22" s="27">
        <v>6670915</v>
      </c>
      <c r="M22" s="27">
        <v>6715604</v>
      </c>
      <c r="N22" s="27">
        <v>20081343</v>
      </c>
      <c r="O22" s="27"/>
      <c r="P22" s="27"/>
      <c r="Q22" s="27"/>
      <c r="R22" s="27"/>
      <c r="S22" s="27"/>
      <c r="T22" s="27"/>
      <c r="U22" s="27"/>
      <c r="V22" s="27"/>
      <c r="W22" s="27">
        <v>39854126</v>
      </c>
      <c r="X22" s="27">
        <v>39911498</v>
      </c>
      <c r="Y22" s="27">
        <v>-57372</v>
      </c>
      <c r="Z22" s="7">
        <v>-0.14</v>
      </c>
      <c r="AA22" s="25">
        <v>75813496</v>
      </c>
    </row>
    <row r="23" spans="1:27" ht="13.5">
      <c r="A23" s="5" t="s">
        <v>50</v>
      </c>
      <c r="B23" s="3"/>
      <c r="C23" s="22">
        <v>54063970</v>
      </c>
      <c r="D23" s="22"/>
      <c r="E23" s="23">
        <v>60550118</v>
      </c>
      <c r="F23" s="24">
        <v>60550118</v>
      </c>
      <c r="G23" s="24">
        <v>5056433</v>
      </c>
      <c r="H23" s="24">
        <v>5048466</v>
      </c>
      <c r="I23" s="24">
        <v>5068464</v>
      </c>
      <c r="J23" s="24">
        <v>15173363</v>
      </c>
      <c r="K23" s="24">
        <v>5070983</v>
      </c>
      <c r="L23" s="24">
        <v>5061239</v>
      </c>
      <c r="M23" s="24">
        <v>5100789</v>
      </c>
      <c r="N23" s="24">
        <v>15233011</v>
      </c>
      <c r="O23" s="24"/>
      <c r="P23" s="24"/>
      <c r="Q23" s="24"/>
      <c r="R23" s="24"/>
      <c r="S23" s="24"/>
      <c r="T23" s="24"/>
      <c r="U23" s="24"/>
      <c r="V23" s="24"/>
      <c r="W23" s="24">
        <v>30406374</v>
      </c>
      <c r="X23" s="24">
        <v>30162804</v>
      </c>
      <c r="Y23" s="24">
        <v>243570</v>
      </c>
      <c r="Z23" s="6">
        <v>0.81</v>
      </c>
      <c r="AA23" s="22">
        <v>60550118</v>
      </c>
    </row>
    <row r="24" spans="1:27" ht="13.5">
      <c r="A24" s="2" t="s">
        <v>51</v>
      </c>
      <c r="B24" s="8" t="s">
        <v>52</v>
      </c>
      <c r="C24" s="19">
        <v>14909259</v>
      </c>
      <c r="D24" s="19"/>
      <c r="E24" s="20">
        <v>8142000</v>
      </c>
      <c r="F24" s="21">
        <v>8142000</v>
      </c>
      <c r="G24" s="21">
        <v>3625711</v>
      </c>
      <c r="H24" s="21">
        <v>-3569742</v>
      </c>
      <c r="I24" s="21">
        <v>2066080</v>
      </c>
      <c r="J24" s="21">
        <v>2122049</v>
      </c>
      <c r="K24" s="21">
        <v>1310074</v>
      </c>
      <c r="L24" s="21">
        <v>1283251</v>
      </c>
      <c r="M24" s="21">
        <v>366748</v>
      </c>
      <c r="N24" s="21">
        <v>2960073</v>
      </c>
      <c r="O24" s="21"/>
      <c r="P24" s="21"/>
      <c r="Q24" s="21"/>
      <c r="R24" s="21"/>
      <c r="S24" s="21"/>
      <c r="T24" s="21"/>
      <c r="U24" s="21"/>
      <c r="V24" s="21"/>
      <c r="W24" s="21">
        <v>5082122</v>
      </c>
      <c r="X24" s="21">
        <v>4533091</v>
      </c>
      <c r="Y24" s="21">
        <v>549031</v>
      </c>
      <c r="Z24" s="4">
        <v>12.11</v>
      </c>
      <c r="AA24" s="19">
        <v>8142000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2053148198</v>
      </c>
      <c r="D25" s="40">
        <f>+D5+D9+D15+D19+D24</f>
        <v>0</v>
      </c>
      <c r="E25" s="41">
        <f t="shared" si="4"/>
        <v>2338902339</v>
      </c>
      <c r="F25" s="42">
        <f t="shared" si="4"/>
        <v>2338902339</v>
      </c>
      <c r="G25" s="42">
        <f t="shared" si="4"/>
        <v>387109460</v>
      </c>
      <c r="H25" s="42">
        <f t="shared" si="4"/>
        <v>125261588</v>
      </c>
      <c r="I25" s="42">
        <f t="shared" si="4"/>
        <v>135926981</v>
      </c>
      <c r="J25" s="42">
        <f t="shared" si="4"/>
        <v>648298029</v>
      </c>
      <c r="K25" s="42">
        <f t="shared" si="4"/>
        <v>122726922</v>
      </c>
      <c r="L25" s="42">
        <f t="shared" si="4"/>
        <v>112712276</v>
      </c>
      <c r="M25" s="42">
        <f t="shared" si="4"/>
        <v>167746415</v>
      </c>
      <c r="N25" s="42">
        <f t="shared" si="4"/>
        <v>403185613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1051483642</v>
      </c>
      <c r="X25" s="42">
        <f t="shared" si="4"/>
        <v>1123291432</v>
      </c>
      <c r="Y25" s="42">
        <f t="shared" si="4"/>
        <v>-71807790</v>
      </c>
      <c r="Z25" s="43">
        <f>+IF(X25&lt;&gt;0,+(Y25/X25)*100,0)</f>
        <v>-6.39262331700933</v>
      </c>
      <c r="AA25" s="40">
        <f>+AA5+AA9+AA15+AA19+AA24</f>
        <v>2338902339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606784178</v>
      </c>
      <c r="D28" s="19">
        <f>SUM(D29:D31)</f>
        <v>0</v>
      </c>
      <c r="E28" s="20">
        <f t="shared" si="5"/>
        <v>640562241</v>
      </c>
      <c r="F28" s="21">
        <f t="shared" si="5"/>
        <v>640562241</v>
      </c>
      <c r="G28" s="21">
        <f t="shared" si="5"/>
        <v>26961721</v>
      </c>
      <c r="H28" s="21">
        <f t="shared" si="5"/>
        <v>35681124</v>
      </c>
      <c r="I28" s="21">
        <f t="shared" si="5"/>
        <v>143903938</v>
      </c>
      <c r="J28" s="21">
        <f t="shared" si="5"/>
        <v>206546783</v>
      </c>
      <c r="K28" s="21">
        <f t="shared" si="5"/>
        <v>30249051</v>
      </c>
      <c r="L28" s="21">
        <f t="shared" si="5"/>
        <v>39738380</v>
      </c>
      <c r="M28" s="21">
        <f t="shared" si="5"/>
        <v>41935521</v>
      </c>
      <c r="N28" s="21">
        <f t="shared" si="5"/>
        <v>111922952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318469735</v>
      </c>
      <c r="X28" s="21">
        <f t="shared" si="5"/>
        <v>295355366</v>
      </c>
      <c r="Y28" s="21">
        <f t="shared" si="5"/>
        <v>23114369</v>
      </c>
      <c r="Z28" s="4">
        <f>+IF(X28&lt;&gt;0,+(Y28/X28)*100,0)</f>
        <v>7.82595194156723</v>
      </c>
      <c r="AA28" s="19">
        <f>SUM(AA29:AA31)</f>
        <v>640562241</v>
      </c>
    </row>
    <row r="29" spans="1:27" ht="13.5">
      <c r="A29" s="5" t="s">
        <v>33</v>
      </c>
      <c r="B29" s="3"/>
      <c r="C29" s="22">
        <v>407140791</v>
      </c>
      <c r="D29" s="22"/>
      <c r="E29" s="23">
        <v>398039453</v>
      </c>
      <c r="F29" s="24">
        <v>398039453</v>
      </c>
      <c r="G29" s="24">
        <v>11587877</v>
      </c>
      <c r="H29" s="24">
        <v>15671393</v>
      </c>
      <c r="I29" s="24">
        <v>122066100</v>
      </c>
      <c r="J29" s="24">
        <v>149325370</v>
      </c>
      <c r="K29" s="24">
        <v>17698538</v>
      </c>
      <c r="L29" s="24">
        <v>20700806</v>
      </c>
      <c r="M29" s="24">
        <v>21195069</v>
      </c>
      <c r="N29" s="24">
        <v>59594413</v>
      </c>
      <c r="O29" s="24"/>
      <c r="P29" s="24"/>
      <c r="Q29" s="24"/>
      <c r="R29" s="24"/>
      <c r="S29" s="24"/>
      <c r="T29" s="24"/>
      <c r="U29" s="24"/>
      <c r="V29" s="24"/>
      <c r="W29" s="24">
        <v>208919783</v>
      </c>
      <c r="X29" s="24">
        <v>197639625</v>
      </c>
      <c r="Y29" s="24">
        <v>11280158</v>
      </c>
      <c r="Z29" s="6">
        <v>5.71</v>
      </c>
      <c r="AA29" s="22">
        <v>398039453</v>
      </c>
    </row>
    <row r="30" spans="1:27" ht="13.5">
      <c r="A30" s="5" t="s">
        <v>34</v>
      </c>
      <c r="B30" s="3"/>
      <c r="C30" s="25">
        <v>199643387</v>
      </c>
      <c r="D30" s="25"/>
      <c r="E30" s="26">
        <v>242522788</v>
      </c>
      <c r="F30" s="27">
        <v>242522788</v>
      </c>
      <c r="G30" s="27">
        <v>15373844</v>
      </c>
      <c r="H30" s="27">
        <v>20009731</v>
      </c>
      <c r="I30" s="27">
        <v>21837838</v>
      </c>
      <c r="J30" s="27">
        <v>57221413</v>
      </c>
      <c r="K30" s="27">
        <v>12550513</v>
      </c>
      <c r="L30" s="27">
        <v>19037574</v>
      </c>
      <c r="M30" s="27">
        <v>20740452</v>
      </c>
      <c r="N30" s="27">
        <v>52328539</v>
      </c>
      <c r="O30" s="27"/>
      <c r="P30" s="27"/>
      <c r="Q30" s="27"/>
      <c r="R30" s="27"/>
      <c r="S30" s="27"/>
      <c r="T30" s="27"/>
      <c r="U30" s="27"/>
      <c r="V30" s="27"/>
      <c r="W30" s="27">
        <v>109549952</v>
      </c>
      <c r="X30" s="27">
        <v>94924988</v>
      </c>
      <c r="Y30" s="27">
        <v>14624964</v>
      </c>
      <c r="Z30" s="7">
        <v>15.41</v>
      </c>
      <c r="AA30" s="25">
        <v>242522788</v>
      </c>
    </row>
    <row r="31" spans="1:27" ht="13.5">
      <c r="A31" s="5" t="s">
        <v>35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2790753</v>
      </c>
      <c r="Y31" s="24">
        <v>-2790753</v>
      </c>
      <c r="Z31" s="6">
        <v>-100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144359482</v>
      </c>
      <c r="D32" s="19">
        <f>SUM(D33:D37)</f>
        <v>0</v>
      </c>
      <c r="E32" s="20">
        <f t="shared" si="6"/>
        <v>176669661</v>
      </c>
      <c r="F32" s="21">
        <f t="shared" si="6"/>
        <v>176669661</v>
      </c>
      <c r="G32" s="21">
        <f t="shared" si="6"/>
        <v>10894050</v>
      </c>
      <c r="H32" s="21">
        <f t="shared" si="6"/>
        <v>13179973</v>
      </c>
      <c r="I32" s="21">
        <f t="shared" si="6"/>
        <v>15629525</v>
      </c>
      <c r="J32" s="21">
        <f t="shared" si="6"/>
        <v>39703548</v>
      </c>
      <c r="K32" s="21">
        <f t="shared" si="6"/>
        <v>14611306</v>
      </c>
      <c r="L32" s="21">
        <f t="shared" si="6"/>
        <v>14270702</v>
      </c>
      <c r="M32" s="21">
        <f t="shared" si="6"/>
        <v>17579820</v>
      </c>
      <c r="N32" s="21">
        <f t="shared" si="6"/>
        <v>46461828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86165376</v>
      </c>
      <c r="X32" s="21">
        <f t="shared" si="6"/>
        <v>80565190</v>
      </c>
      <c r="Y32" s="21">
        <f t="shared" si="6"/>
        <v>5600186</v>
      </c>
      <c r="Z32" s="4">
        <f>+IF(X32&lt;&gt;0,+(Y32/X32)*100,0)</f>
        <v>6.951123680090619</v>
      </c>
      <c r="AA32" s="19">
        <f>SUM(AA33:AA37)</f>
        <v>176669661</v>
      </c>
    </row>
    <row r="33" spans="1:27" ht="13.5">
      <c r="A33" s="5" t="s">
        <v>37</v>
      </c>
      <c r="B33" s="3"/>
      <c r="C33" s="22">
        <v>34209778</v>
      </c>
      <c r="D33" s="22"/>
      <c r="E33" s="23">
        <v>39035329</v>
      </c>
      <c r="F33" s="24">
        <v>39035329</v>
      </c>
      <c r="G33" s="24">
        <v>2666990</v>
      </c>
      <c r="H33" s="24">
        <v>2762750</v>
      </c>
      <c r="I33" s="24">
        <v>3329600</v>
      </c>
      <c r="J33" s="24">
        <v>8759340</v>
      </c>
      <c r="K33" s="24">
        <v>3028888</v>
      </c>
      <c r="L33" s="24">
        <v>3072110</v>
      </c>
      <c r="M33" s="24">
        <v>3916223</v>
      </c>
      <c r="N33" s="24">
        <v>10017221</v>
      </c>
      <c r="O33" s="24"/>
      <c r="P33" s="24"/>
      <c r="Q33" s="24"/>
      <c r="R33" s="24"/>
      <c r="S33" s="24"/>
      <c r="T33" s="24"/>
      <c r="U33" s="24"/>
      <c r="V33" s="24"/>
      <c r="W33" s="24">
        <v>18776561</v>
      </c>
      <c r="X33" s="24">
        <v>18057663</v>
      </c>
      <c r="Y33" s="24">
        <v>718898</v>
      </c>
      <c r="Z33" s="6">
        <v>3.98</v>
      </c>
      <c r="AA33" s="22">
        <v>39035329</v>
      </c>
    </row>
    <row r="34" spans="1:27" ht="13.5">
      <c r="A34" s="5" t="s">
        <v>38</v>
      </c>
      <c r="B34" s="3"/>
      <c r="C34" s="22">
        <v>43402096</v>
      </c>
      <c r="D34" s="22"/>
      <c r="E34" s="23">
        <v>56474424</v>
      </c>
      <c r="F34" s="24">
        <v>56474424</v>
      </c>
      <c r="G34" s="24">
        <v>3121865</v>
      </c>
      <c r="H34" s="24">
        <v>4337981</v>
      </c>
      <c r="I34" s="24">
        <v>4951800</v>
      </c>
      <c r="J34" s="24">
        <v>12411646</v>
      </c>
      <c r="K34" s="24">
        <v>4908722</v>
      </c>
      <c r="L34" s="24">
        <v>4637653</v>
      </c>
      <c r="M34" s="24">
        <v>5985265</v>
      </c>
      <c r="N34" s="24">
        <v>15531640</v>
      </c>
      <c r="O34" s="24"/>
      <c r="P34" s="24"/>
      <c r="Q34" s="24"/>
      <c r="R34" s="24"/>
      <c r="S34" s="24"/>
      <c r="T34" s="24"/>
      <c r="U34" s="24"/>
      <c r="V34" s="24"/>
      <c r="W34" s="24">
        <v>27943286</v>
      </c>
      <c r="X34" s="24">
        <v>22155631</v>
      </c>
      <c r="Y34" s="24">
        <v>5787655</v>
      </c>
      <c r="Z34" s="6">
        <v>26.12</v>
      </c>
      <c r="AA34" s="22">
        <v>56474424</v>
      </c>
    </row>
    <row r="35" spans="1:27" ht="13.5">
      <c r="A35" s="5" t="s">
        <v>39</v>
      </c>
      <c r="B35" s="3"/>
      <c r="C35" s="22">
        <v>33574649</v>
      </c>
      <c r="D35" s="22"/>
      <c r="E35" s="23">
        <v>37330998</v>
      </c>
      <c r="F35" s="24">
        <v>37330998</v>
      </c>
      <c r="G35" s="24">
        <v>2469751</v>
      </c>
      <c r="H35" s="24">
        <v>2686575</v>
      </c>
      <c r="I35" s="24">
        <v>3064154</v>
      </c>
      <c r="J35" s="24">
        <v>8220480</v>
      </c>
      <c r="K35" s="24">
        <v>2892139</v>
      </c>
      <c r="L35" s="24">
        <v>2789721</v>
      </c>
      <c r="M35" s="24">
        <v>3332137</v>
      </c>
      <c r="N35" s="24">
        <v>9013997</v>
      </c>
      <c r="O35" s="24"/>
      <c r="P35" s="24"/>
      <c r="Q35" s="24"/>
      <c r="R35" s="24"/>
      <c r="S35" s="24"/>
      <c r="T35" s="24"/>
      <c r="U35" s="24"/>
      <c r="V35" s="24"/>
      <c r="W35" s="24">
        <v>17234477</v>
      </c>
      <c r="X35" s="24">
        <v>17243920</v>
      </c>
      <c r="Y35" s="24">
        <v>-9443</v>
      </c>
      <c r="Z35" s="6">
        <v>-0.05</v>
      </c>
      <c r="AA35" s="22">
        <v>37330998</v>
      </c>
    </row>
    <row r="36" spans="1:27" ht="13.5">
      <c r="A36" s="5" t="s">
        <v>40</v>
      </c>
      <c r="B36" s="3"/>
      <c r="C36" s="22">
        <v>19514682</v>
      </c>
      <c r="D36" s="22"/>
      <c r="E36" s="23">
        <v>26072683</v>
      </c>
      <c r="F36" s="24">
        <v>26072683</v>
      </c>
      <c r="G36" s="24">
        <v>1488687</v>
      </c>
      <c r="H36" s="24">
        <v>1950866</v>
      </c>
      <c r="I36" s="24">
        <v>2594254</v>
      </c>
      <c r="J36" s="24">
        <v>6033807</v>
      </c>
      <c r="K36" s="24">
        <v>2025334</v>
      </c>
      <c r="L36" s="24">
        <v>2302616</v>
      </c>
      <c r="M36" s="24">
        <v>2442386</v>
      </c>
      <c r="N36" s="24">
        <v>6770336</v>
      </c>
      <c r="O36" s="24"/>
      <c r="P36" s="24"/>
      <c r="Q36" s="24"/>
      <c r="R36" s="24"/>
      <c r="S36" s="24"/>
      <c r="T36" s="24"/>
      <c r="U36" s="24"/>
      <c r="V36" s="24"/>
      <c r="W36" s="24">
        <v>12804143</v>
      </c>
      <c r="X36" s="24">
        <v>14008163</v>
      </c>
      <c r="Y36" s="24">
        <v>-1204020</v>
      </c>
      <c r="Z36" s="6">
        <v>-8.6</v>
      </c>
      <c r="AA36" s="22">
        <v>26072683</v>
      </c>
    </row>
    <row r="37" spans="1:27" ht="13.5">
      <c r="A37" s="5" t="s">
        <v>41</v>
      </c>
      <c r="B37" s="3"/>
      <c r="C37" s="25">
        <v>13658277</v>
      </c>
      <c r="D37" s="25"/>
      <c r="E37" s="26">
        <v>17756227</v>
      </c>
      <c r="F37" s="27">
        <v>17756227</v>
      </c>
      <c r="G37" s="27">
        <v>1146757</v>
      </c>
      <c r="H37" s="27">
        <v>1441801</v>
      </c>
      <c r="I37" s="27">
        <v>1689717</v>
      </c>
      <c r="J37" s="27">
        <v>4278275</v>
      </c>
      <c r="K37" s="27">
        <v>1756223</v>
      </c>
      <c r="L37" s="27">
        <v>1468602</v>
      </c>
      <c r="M37" s="27">
        <v>1903809</v>
      </c>
      <c r="N37" s="27">
        <v>5128634</v>
      </c>
      <c r="O37" s="27"/>
      <c r="P37" s="27"/>
      <c r="Q37" s="27"/>
      <c r="R37" s="27"/>
      <c r="S37" s="27"/>
      <c r="T37" s="27"/>
      <c r="U37" s="27"/>
      <c r="V37" s="27"/>
      <c r="W37" s="27">
        <v>9406909</v>
      </c>
      <c r="X37" s="27">
        <v>9099813</v>
      </c>
      <c r="Y37" s="27">
        <v>307096</v>
      </c>
      <c r="Z37" s="7">
        <v>3.37</v>
      </c>
      <c r="AA37" s="25">
        <v>17756227</v>
      </c>
    </row>
    <row r="38" spans="1:27" ht="13.5">
      <c r="A38" s="2" t="s">
        <v>42</v>
      </c>
      <c r="B38" s="8"/>
      <c r="C38" s="19">
        <f aca="true" t="shared" si="7" ref="C38:Y38">SUM(C39:C41)</f>
        <v>114118942</v>
      </c>
      <c r="D38" s="19">
        <f>SUM(D39:D41)</f>
        <v>0</v>
      </c>
      <c r="E38" s="20">
        <f t="shared" si="7"/>
        <v>125209922</v>
      </c>
      <c r="F38" s="21">
        <f t="shared" si="7"/>
        <v>125209922</v>
      </c>
      <c r="G38" s="21">
        <f t="shared" si="7"/>
        <v>7037686</v>
      </c>
      <c r="H38" s="21">
        <f t="shared" si="7"/>
        <v>7999880</v>
      </c>
      <c r="I38" s="21">
        <f t="shared" si="7"/>
        <v>9964037</v>
      </c>
      <c r="J38" s="21">
        <f t="shared" si="7"/>
        <v>25001603</v>
      </c>
      <c r="K38" s="21">
        <f t="shared" si="7"/>
        <v>13570068</v>
      </c>
      <c r="L38" s="21">
        <f t="shared" si="7"/>
        <v>9545889</v>
      </c>
      <c r="M38" s="21">
        <f t="shared" si="7"/>
        <v>10999407</v>
      </c>
      <c r="N38" s="21">
        <f t="shared" si="7"/>
        <v>34115364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59116967</v>
      </c>
      <c r="X38" s="21">
        <f t="shared" si="7"/>
        <v>65229536</v>
      </c>
      <c r="Y38" s="21">
        <f t="shared" si="7"/>
        <v>-6112569</v>
      </c>
      <c r="Z38" s="4">
        <f>+IF(X38&lt;&gt;0,+(Y38/X38)*100,0)</f>
        <v>-9.370860770801743</v>
      </c>
      <c r="AA38" s="19">
        <f>SUM(AA39:AA41)</f>
        <v>125209922</v>
      </c>
    </row>
    <row r="39" spans="1:27" ht="13.5">
      <c r="A39" s="5" t="s">
        <v>43</v>
      </c>
      <c r="B39" s="3"/>
      <c r="C39" s="22">
        <v>41527671</v>
      </c>
      <c r="D39" s="22"/>
      <c r="E39" s="23">
        <v>45615999</v>
      </c>
      <c r="F39" s="24">
        <v>45615999</v>
      </c>
      <c r="G39" s="24">
        <v>2819525</v>
      </c>
      <c r="H39" s="24">
        <v>3331374</v>
      </c>
      <c r="I39" s="24">
        <v>3482089</v>
      </c>
      <c r="J39" s="24">
        <v>9632988</v>
      </c>
      <c r="K39" s="24">
        <v>3390742</v>
      </c>
      <c r="L39" s="24">
        <v>3079662</v>
      </c>
      <c r="M39" s="24">
        <v>3790900</v>
      </c>
      <c r="N39" s="24">
        <v>10261304</v>
      </c>
      <c r="O39" s="24"/>
      <c r="P39" s="24"/>
      <c r="Q39" s="24"/>
      <c r="R39" s="24"/>
      <c r="S39" s="24"/>
      <c r="T39" s="24"/>
      <c r="U39" s="24"/>
      <c r="V39" s="24"/>
      <c r="W39" s="24">
        <v>19894292</v>
      </c>
      <c r="X39" s="24">
        <v>24346123</v>
      </c>
      <c r="Y39" s="24">
        <v>-4451831</v>
      </c>
      <c r="Z39" s="6">
        <v>-18.29</v>
      </c>
      <c r="AA39" s="22">
        <v>45615999</v>
      </c>
    </row>
    <row r="40" spans="1:27" ht="13.5">
      <c r="A40" s="5" t="s">
        <v>44</v>
      </c>
      <c r="B40" s="3"/>
      <c r="C40" s="22">
        <v>72015376</v>
      </c>
      <c r="D40" s="22"/>
      <c r="E40" s="23">
        <v>78964897</v>
      </c>
      <c r="F40" s="24">
        <v>78964897</v>
      </c>
      <c r="G40" s="24">
        <v>4171921</v>
      </c>
      <c r="H40" s="24">
        <v>4622589</v>
      </c>
      <c r="I40" s="24">
        <v>6427418</v>
      </c>
      <c r="J40" s="24">
        <v>15221928</v>
      </c>
      <c r="K40" s="24">
        <v>10131010</v>
      </c>
      <c r="L40" s="24">
        <v>6417899</v>
      </c>
      <c r="M40" s="24">
        <v>7128508</v>
      </c>
      <c r="N40" s="24">
        <v>23677417</v>
      </c>
      <c r="O40" s="24"/>
      <c r="P40" s="24"/>
      <c r="Q40" s="24"/>
      <c r="R40" s="24"/>
      <c r="S40" s="24"/>
      <c r="T40" s="24"/>
      <c r="U40" s="24"/>
      <c r="V40" s="24"/>
      <c r="W40" s="24">
        <v>38899345</v>
      </c>
      <c r="X40" s="24">
        <v>40563137</v>
      </c>
      <c r="Y40" s="24">
        <v>-1663792</v>
      </c>
      <c r="Z40" s="6">
        <v>-4.1</v>
      </c>
      <c r="AA40" s="22">
        <v>78964897</v>
      </c>
    </row>
    <row r="41" spans="1:27" ht="13.5">
      <c r="A41" s="5" t="s">
        <v>45</v>
      </c>
      <c r="B41" s="3"/>
      <c r="C41" s="22">
        <v>575895</v>
      </c>
      <c r="D41" s="22"/>
      <c r="E41" s="23">
        <v>629026</v>
      </c>
      <c r="F41" s="24">
        <v>629026</v>
      </c>
      <c r="G41" s="24">
        <v>46240</v>
      </c>
      <c r="H41" s="24">
        <v>45917</v>
      </c>
      <c r="I41" s="24">
        <v>54530</v>
      </c>
      <c r="J41" s="24">
        <v>146687</v>
      </c>
      <c r="K41" s="24">
        <v>48316</v>
      </c>
      <c r="L41" s="24">
        <v>48328</v>
      </c>
      <c r="M41" s="24">
        <v>79999</v>
      </c>
      <c r="N41" s="24">
        <v>176643</v>
      </c>
      <c r="O41" s="24"/>
      <c r="P41" s="24"/>
      <c r="Q41" s="24"/>
      <c r="R41" s="24"/>
      <c r="S41" s="24"/>
      <c r="T41" s="24"/>
      <c r="U41" s="24"/>
      <c r="V41" s="24"/>
      <c r="W41" s="24">
        <v>323330</v>
      </c>
      <c r="X41" s="24">
        <v>320276</v>
      </c>
      <c r="Y41" s="24">
        <v>3054</v>
      </c>
      <c r="Z41" s="6">
        <v>0.95</v>
      </c>
      <c r="AA41" s="22">
        <v>629026</v>
      </c>
    </row>
    <row r="42" spans="1:27" ht="13.5">
      <c r="A42" s="2" t="s">
        <v>46</v>
      </c>
      <c r="B42" s="8"/>
      <c r="C42" s="19">
        <f aca="true" t="shared" si="8" ref="C42:Y42">SUM(C43:C46)</f>
        <v>946817376</v>
      </c>
      <c r="D42" s="19">
        <f>SUM(D43:D46)</f>
        <v>0</v>
      </c>
      <c r="E42" s="20">
        <f t="shared" si="8"/>
        <v>1080606151</v>
      </c>
      <c r="F42" s="21">
        <f t="shared" si="8"/>
        <v>1080606151</v>
      </c>
      <c r="G42" s="21">
        <f t="shared" si="8"/>
        <v>15559645</v>
      </c>
      <c r="H42" s="21">
        <f t="shared" si="8"/>
        <v>84501363</v>
      </c>
      <c r="I42" s="21">
        <f t="shared" si="8"/>
        <v>217889677</v>
      </c>
      <c r="J42" s="21">
        <f t="shared" si="8"/>
        <v>317950685</v>
      </c>
      <c r="K42" s="21">
        <f t="shared" si="8"/>
        <v>88098942</v>
      </c>
      <c r="L42" s="21">
        <f t="shared" si="8"/>
        <v>73022323</v>
      </c>
      <c r="M42" s="21">
        <f t="shared" si="8"/>
        <v>74446145</v>
      </c>
      <c r="N42" s="21">
        <f t="shared" si="8"/>
        <v>235567410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553518095</v>
      </c>
      <c r="X42" s="21">
        <f t="shared" si="8"/>
        <v>549063894</v>
      </c>
      <c r="Y42" s="21">
        <f t="shared" si="8"/>
        <v>4454201</v>
      </c>
      <c r="Z42" s="4">
        <f>+IF(X42&lt;&gt;0,+(Y42/X42)*100,0)</f>
        <v>0.8112354588735715</v>
      </c>
      <c r="AA42" s="19">
        <f>SUM(AA43:AA46)</f>
        <v>1080606151</v>
      </c>
    </row>
    <row r="43" spans="1:27" ht="13.5">
      <c r="A43" s="5" t="s">
        <v>47</v>
      </c>
      <c r="B43" s="3"/>
      <c r="C43" s="22">
        <v>628467132</v>
      </c>
      <c r="D43" s="22"/>
      <c r="E43" s="23">
        <v>694733803</v>
      </c>
      <c r="F43" s="24">
        <v>694733803</v>
      </c>
      <c r="G43" s="24">
        <v>3946612</v>
      </c>
      <c r="H43" s="24">
        <v>65803514</v>
      </c>
      <c r="I43" s="24">
        <v>153256849</v>
      </c>
      <c r="J43" s="24">
        <v>223006975</v>
      </c>
      <c r="K43" s="24">
        <v>42043927</v>
      </c>
      <c r="L43" s="24">
        <v>40879400</v>
      </c>
      <c r="M43" s="24">
        <v>49585423</v>
      </c>
      <c r="N43" s="24">
        <v>132508750</v>
      </c>
      <c r="O43" s="24"/>
      <c r="P43" s="24"/>
      <c r="Q43" s="24"/>
      <c r="R43" s="24"/>
      <c r="S43" s="24"/>
      <c r="T43" s="24"/>
      <c r="U43" s="24"/>
      <c r="V43" s="24"/>
      <c r="W43" s="24">
        <v>355515725</v>
      </c>
      <c r="X43" s="24">
        <v>350009678</v>
      </c>
      <c r="Y43" s="24">
        <v>5506047</v>
      </c>
      <c r="Z43" s="6">
        <v>1.57</v>
      </c>
      <c r="AA43" s="22">
        <v>694733803</v>
      </c>
    </row>
    <row r="44" spans="1:27" ht="13.5">
      <c r="A44" s="5" t="s">
        <v>48</v>
      </c>
      <c r="B44" s="3"/>
      <c r="C44" s="22">
        <v>205859389</v>
      </c>
      <c r="D44" s="22"/>
      <c r="E44" s="23">
        <v>248572490</v>
      </c>
      <c r="F44" s="24">
        <v>248572490</v>
      </c>
      <c r="G44" s="24">
        <v>4740591</v>
      </c>
      <c r="H44" s="24">
        <v>8289647</v>
      </c>
      <c r="I44" s="24">
        <v>53537176</v>
      </c>
      <c r="J44" s="24">
        <v>66567414</v>
      </c>
      <c r="K44" s="24">
        <v>35707434</v>
      </c>
      <c r="L44" s="24">
        <v>20617875</v>
      </c>
      <c r="M44" s="24">
        <v>10213293</v>
      </c>
      <c r="N44" s="24">
        <v>66538602</v>
      </c>
      <c r="O44" s="24"/>
      <c r="P44" s="24"/>
      <c r="Q44" s="24"/>
      <c r="R44" s="24"/>
      <c r="S44" s="24"/>
      <c r="T44" s="24"/>
      <c r="U44" s="24"/>
      <c r="V44" s="24"/>
      <c r="W44" s="24">
        <v>133106016</v>
      </c>
      <c r="X44" s="24">
        <v>141159646</v>
      </c>
      <c r="Y44" s="24">
        <v>-8053630</v>
      </c>
      <c r="Z44" s="6">
        <v>-5.71</v>
      </c>
      <c r="AA44" s="22">
        <v>248572490</v>
      </c>
    </row>
    <row r="45" spans="1:27" ht="13.5">
      <c r="A45" s="5" t="s">
        <v>49</v>
      </c>
      <c r="B45" s="3"/>
      <c r="C45" s="25">
        <v>58385385</v>
      </c>
      <c r="D45" s="25"/>
      <c r="E45" s="26">
        <v>76849740</v>
      </c>
      <c r="F45" s="27">
        <v>76849740</v>
      </c>
      <c r="G45" s="27">
        <v>3480658</v>
      </c>
      <c r="H45" s="27">
        <v>5670807</v>
      </c>
      <c r="I45" s="27">
        <v>5338121</v>
      </c>
      <c r="J45" s="27">
        <v>14489586</v>
      </c>
      <c r="K45" s="27">
        <v>5269710</v>
      </c>
      <c r="L45" s="27">
        <v>5785598</v>
      </c>
      <c r="M45" s="27">
        <v>10141992</v>
      </c>
      <c r="N45" s="27">
        <v>21197300</v>
      </c>
      <c r="O45" s="27"/>
      <c r="P45" s="27"/>
      <c r="Q45" s="27"/>
      <c r="R45" s="27"/>
      <c r="S45" s="27"/>
      <c r="T45" s="27"/>
      <c r="U45" s="27"/>
      <c r="V45" s="27"/>
      <c r="W45" s="27">
        <v>35686886</v>
      </c>
      <c r="X45" s="27">
        <v>30795899</v>
      </c>
      <c r="Y45" s="27">
        <v>4890987</v>
      </c>
      <c r="Z45" s="7">
        <v>15.88</v>
      </c>
      <c r="AA45" s="25">
        <v>76849740</v>
      </c>
    </row>
    <row r="46" spans="1:27" ht="13.5">
      <c r="A46" s="5" t="s">
        <v>50</v>
      </c>
      <c r="B46" s="3"/>
      <c r="C46" s="22">
        <v>54105470</v>
      </c>
      <c r="D46" s="22"/>
      <c r="E46" s="23">
        <v>60450118</v>
      </c>
      <c r="F46" s="24">
        <v>60450118</v>
      </c>
      <c r="G46" s="24">
        <v>3391784</v>
      </c>
      <c r="H46" s="24">
        <v>4737395</v>
      </c>
      <c r="I46" s="24">
        <v>5757531</v>
      </c>
      <c r="J46" s="24">
        <v>13886710</v>
      </c>
      <c r="K46" s="24">
        <v>5077871</v>
      </c>
      <c r="L46" s="24">
        <v>5739450</v>
      </c>
      <c r="M46" s="24">
        <v>4505437</v>
      </c>
      <c r="N46" s="24">
        <v>15322758</v>
      </c>
      <c r="O46" s="24"/>
      <c r="P46" s="24"/>
      <c r="Q46" s="24"/>
      <c r="R46" s="24"/>
      <c r="S46" s="24"/>
      <c r="T46" s="24"/>
      <c r="U46" s="24"/>
      <c r="V46" s="24"/>
      <c r="W46" s="24">
        <v>29209468</v>
      </c>
      <c r="X46" s="24">
        <v>27098671</v>
      </c>
      <c r="Y46" s="24">
        <v>2110797</v>
      </c>
      <c r="Z46" s="6">
        <v>7.79</v>
      </c>
      <c r="AA46" s="22">
        <v>60450118</v>
      </c>
    </row>
    <row r="47" spans="1:27" ht="13.5">
      <c r="A47" s="2" t="s">
        <v>51</v>
      </c>
      <c r="B47" s="8" t="s">
        <v>52</v>
      </c>
      <c r="C47" s="19">
        <v>20711231</v>
      </c>
      <c r="D47" s="19"/>
      <c r="E47" s="20">
        <v>23807040</v>
      </c>
      <c r="F47" s="21">
        <v>23807040</v>
      </c>
      <c r="G47" s="21">
        <v>1380001</v>
      </c>
      <c r="H47" s="21">
        <v>1729227</v>
      </c>
      <c r="I47" s="21">
        <v>1947764</v>
      </c>
      <c r="J47" s="21">
        <v>5056992</v>
      </c>
      <c r="K47" s="21">
        <v>1756674</v>
      </c>
      <c r="L47" s="21">
        <v>1706452</v>
      </c>
      <c r="M47" s="21">
        <v>2171069</v>
      </c>
      <c r="N47" s="21">
        <v>5634195</v>
      </c>
      <c r="O47" s="21"/>
      <c r="P47" s="21"/>
      <c r="Q47" s="21"/>
      <c r="R47" s="21"/>
      <c r="S47" s="21"/>
      <c r="T47" s="21"/>
      <c r="U47" s="21"/>
      <c r="V47" s="21"/>
      <c r="W47" s="21">
        <v>10691187</v>
      </c>
      <c r="X47" s="21">
        <v>12643738</v>
      </c>
      <c r="Y47" s="21">
        <v>-1952551</v>
      </c>
      <c r="Z47" s="4">
        <v>-15.44</v>
      </c>
      <c r="AA47" s="19">
        <v>23807040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1832791209</v>
      </c>
      <c r="D48" s="40">
        <f>+D28+D32+D38+D42+D47</f>
        <v>0</v>
      </c>
      <c r="E48" s="41">
        <f t="shared" si="9"/>
        <v>2046855015</v>
      </c>
      <c r="F48" s="42">
        <f t="shared" si="9"/>
        <v>2046855015</v>
      </c>
      <c r="G48" s="42">
        <f t="shared" si="9"/>
        <v>61833103</v>
      </c>
      <c r="H48" s="42">
        <f t="shared" si="9"/>
        <v>143091567</v>
      </c>
      <c r="I48" s="42">
        <f t="shared" si="9"/>
        <v>389334941</v>
      </c>
      <c r="J48" s="42">
        <f t="shared" si="9"/>
        <v>594259611</v>
      </c>
      <c r="K48" s="42">
        <f t="shared" si="9"/>
        <v>148286041</v>
      </c>
      <c r="L48" s="42">
        <f t="shared" si="9"/>
        <v>138283746</v>
      </c>
      <c r="M48" s="42">
        <f t="shared" si="9"/>
        <v>147131962</v>
      </c>
      <c r="N48" s="42">
        <f t="shared" si="9"/>
        <v>433701749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1027961360</v>
      </c>
      <c r="X48" s="42">
        <f t="shared" si="9"/>
        <v>1002857724</v>
      </c>
      <c r="Y48" s="42">
        <f t="shared" si="9"/>
        <v>25103636</v>
      </c>
      <c r="Z48" s="43">
        <f>+IF(X48&lt;&gt;0,+(Y48/X48)*100,0)</f>
        <v>2.503210116373397</v>
      </c>
      <c r="AA48" s="40">
        <f>+AA28+AA32+AA38+AA42+AA47</f>
        <v>2046855015</v>
      </c>
    </row>
    <row r="49" spans="1:27" ht="13.5">
      <c r="A49" s="14" t="s">
        <v>58</v>
      </c>
      <c r="B49" s="15"/>
      <c r="C49" s="44">
        <f aca="true" t="shared" si="10" ref="C49:Y49">+C25-C48</f>
        <v>220356989</v>
      </c>
      <c r="D49" s="44">
        <f>+D25-D48</f>
        <v>0</v>
      </c>
      <c r="E49" s="45">
        <f t="shared" si="10"/>
        <v>292047324</v>
      </c>
      <c r="F49" s="46">
        <f t="shared" si="10"/>
        <v>292047324</v>
      </c>
      <c r="G49" s="46">
        <f t="shared" si="10"/>
        <v>325276357</v>
      </c>
      <c r="H49" s="46">
        <f t="shared" si="10"/>
        <v>-17829979</v>
      </c>
      <c r="I49" s="46">
        <f t="shared" si="10"/>
        <v>-253407960</v>
      </c>
      <c r="J49" s="46">
        <f t="shared" si="10"/>
        <v>54038418</v>
      </c>
      <c r="K49" s="46">
        <f t="shared" si="10"/>
        <v>-25559119</v>
      </c>
      <c r="L49" s="46">
        <f t="shared" si="10"/>
        <v>-25571470</v>
      </c>
      <c r="M49" s="46">
        <f t="shared" si="10"/>
        <v>20614453</v>
      </c>
      <c r="N49" s="46">
        <f t="shared" si="10"/>
        <v>-30516136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23522282</v>
      </c>
      <c r="X49" s="46">
        <f>IF(F25=F48,0,X25-X48)</f>
        <v>120433708</v>
      </c>
      <c r="Y49" s="46">
        <f t="shared" si="10"/>
        <v>-96911426</v>
      </c>
      <c r="Z49" s="47">
        <f>+IF(X49&lt;&gt;0,+(Y49/X49)*100,0)</f>
        <v>-80.46868904841824</v>
      </c>
      <c r="AA49" s="44">
        <f>+AA25-AA48</f>
        <v>292047324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154753094</v>
      </c>
      <c r="D5" s="19">
        <f>SUM(D6:D8)</f>
        <v>0</v>
      </c>
      <c r="E5" s="20">
        <f t="shared" si="0"/>
        <v>117623728</v>
      </c>
      <c r="F5" s="21">
        <f t="shared" si="0"/>
        <v>117623728</v>
      </c>
      <c r="G5" s="21">
        <f t="shared" si="0"/>
        <v>40639863</v>
      </c>
      <c r="H5" s="21">
        <f t="shared" si="0"/>
        <v>5917629</v>
      </c>
      <c r="I5" s="21">
        <f t="shared" si="0"/>
        <v>4935161</v>
      </c>
      <c r="J5" s="21">
        <f t="shared" si="0"/>
        <v>51492653</v>
      </c>
      <c r="K5" s="21">
        <f t="shared" si="0"/>
        <v>3608526</v>
      </c>
      <c r="L5" s="21">
        <f t="shared" si="0"/>
        <v>3673445</v>
      </c>
      <c r="M5" s="21">
        <f t="shared" si="0"/>
        <v>29277417</v>
      </c>
      <c r="N5" s="21">
        <f t="shared" si="0"/>
        <v>36559388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88052041</v>
      </c>
      <c r="X5" s="21">
        <f t="shared" si="0"/>
        <v>60721002</v>
      </c>
      <c r="Y5" s="21">
        <f t="shared" si="0"/>
        <v>27331039</v>
      </c>
      <c r="Z5" s="4">
        <f>+IF(X5&lt;&gt;0,+(Y5/X5)*100,0)</f>
        <v>45.01084978801898</v>
      </c>
      <c r="AA5" s="19">
        <f>SUM(AA6:AA8)</f>
        <v>117623728</v>
      </c>
    </row>
    <row r="6" spans="1:27" ht="13.5">
      <c r="A6" s="5" t="s">
        <v>33</v>
      </c>
      <c r="B6" s="3"/>
      <c r="C6" s="22"/>
      <c r="D6" s="22"/>
      <c r="E6" s="23">
        <v>48000</v>
      </c>
      <c r="F6" s="24">
        <v>48000</v>
      </c>
      <c r="G6" s="24">
        <v>2421</v>
      </c>
      <c r="H6" s="24"/>
      <c r="I6" s="24"/>
      <c r="J6" s="24">
        <v>2421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2421</v>
      </c>
      <c r="X6" s="24">
        <v>24000</v>
      </c>
      <c r="Y6" s="24">
        <v>-21579</v>
      </c>
      <c r="Z6" s="6">
        <v>-89.91</v>
      </c>
      <c r="AA6" s="22">
        <v>48000</v>
      </c>
    </row>
    <row r="7" spans="1:27" ht="13.5">
      <c r="A7" s="5" t="s">
        <v>34</v>
      </c>
      <c r="B7" s="3"/>
      <c r="C7" s="25">
        <v>154753094</v>
      </c>
      <c r="D7" s="25"/>
      <c r="E7" s="26">
        <v>117575728</v>
      </c>
      <c r="F7" s="27">
        <v>117575728</v>
      </c>
      <c r="G7" s="27">
        <v>40637332</v>
      </c>
      <c r="H7" s="27">
        <v>5917368</v>
      </c>
      <c r="I7" s="27">
        <v>4934861</v>
      </c>
      <c r="J7" s="27">
        <v>51489561</v>
      </c>
      <c r="K7" s="27">
        <v>3608526</v>
      </c>
      <c r="L7" s="27">
        <v>3671685</v>
      </c>
      <c r="M7" s="27">
        <v>29277417</v>
      </c>
      <c r="N7" s="27">
        <v>36557628</v>
      </c>
      <c r="O7" s="27"/>
      <c r="P7" s="27"/>
      <c r="Q7" s="27"/>
      <c r="R7" s="27"/>
      <c r="S7" s="27"/>
      <c r="T7" s="27"/>
      <c r="U7" s="27"/>
      <c r="V7" s="27"/>
      <c r="W7" s="27">
        <v>88047189</v>
      </c>
      <c r="X7" s="27">
        <v>60697002</v>
      </c>
      <c r="Y7" s="27">
        <v>27350187</v>
      </c>
      <c r="Z7" s="7">
        <v>45.06</v>
      </c>
      <c r="AA7" s="25">
        <v>117575728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110</v>
      </c>
      <c r="H8" s="24">
        <v>261</v>
      </c>
      <c r="I8" s="24">
        <v>300</v>
      </c>
      <c r="J8" s="24">
        <v>671</v>
      </c>
      <c r="K8" s="24"/>
      <c r="L8" s="24">
        <v>1760</v>
      </c>
      <c r="M8" s="24"/>
      <c r="N8" s="24">
        <v>1760</v>
      </c>
      <c r="O8" s="24"/>
      <c r="P8" s="24"/>
      <c r="Q8" s="24"/>
      <c r="R8" s="24"/>
      <c r="S8" s="24"/>
      <c r="T8" s="24"/>
      <c r="U8" s="24"/>
      <c r="V8" s="24"/>
      <c r="W8" s="24">
        <v>2431</v>
      </c>
      <c r="X8" s="24"/>
      <c r="Y8" s="24">
        <v>2431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3816</v>
      </c>
      <c r="H9" s="21">
        <f t="shared" si="1"/>
        <v>3871</v>
      </c>
      <c r="I9" s="21">
        <f t="shared" si="1"/>
        <v>8161</v>
      </c>
      <c r="J9" s="21">
        <f t="shared" si="1"/>
        <v>15848</v>
      </c>
      <c r="K9" s="21">
        <f t="shared" si="1"/>
        <v>3871</v>
      </c>
      <c r="L9" s="21">
        <f t="shared" si="1"/>
        <v>2862</v>
      </c>
      <c r="M9" s="21">
        <f t="shared" si="1"/>
        <v>1382</v>
      </c>
      <c r="N9" s="21">
        <f t="shared" si="1"/>
        <v>8115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23963</v>
      </c>
      <c r="X9" s="21">
        <f t="shared" si="1"/>
        <v>0</v>
      </c>
      <c r="Y9" s="21">
        <f t="shared" si="1"/>
        <v>23963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>
        <v>3816</v>
      </c>
      <c r="H10" s="24">
        <v>3871</v>
      </c>
      <c r="I10" s="24">
        <v>8161</v>
      </c>
      <c r="J10" s="24">
        <v>15848</v>
      </c>
      <c r="K10" s="24">
        <v>3871</v>
      </c>
      <c r="L10" s="24">
        <v>2862</v>
      </c>
      <c r="M10" s="24">
        <v>1382</v>
      </c>
      <c r="N10" s="24">
        <v>8115</v>
      </c>
      <c r="O10" s="24"/>
      <c r="P10" s="24"/>
      <c r="Q10" s="24"/>
      <c r="R10" s="24"/>
      <c r="S10" s="24"/>
      <c r="T10" s="24"/>
      <c r="U10" s="24"/>
      <c r="V10" s="24"/>
      <c r="W10" s="24">
        <v>23963</v>
      </c>
      <c r="X10" s="24"/>
      <c r="Y10" s="24">
        <v>23963</v>
      </c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274689</v>
      </c>
      <c r="I15" s="21">
        <f t="shared" si="2"/>
        <v>0</v>
      </c>
      <c r="J15" s="21">
        <f t="shared" si="2"/>
        <v>274689</v>
      </c>
      <c r="K15" s="21">
        <f t="shared" si="2"/>
        <v>2402</v>
      </c>
      <c r="L15" s="21">
        <f t="shared" si="2"/>
        <v>49124</v>
      </c>
      <c r="M15" s="21">
        <f t="shared" si="2"/>
        <v>0</v>
      </c>
      <c r="N15" s="21">
        <f t="shared" si="2"/>
        <v>51526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326215</v>
      </c>
      <c r="X15" s="21">
        <f t="shared" si="2"/>
        <v>0</v>
      </c>
      <c r="Y15" s="21">
        <f t="shared" si="2"/>
        <v>326215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>
        <v>2689</v>
      </c>
      <c r="I16" s="24"/>
      <c r="J16" s="24">
        <v>2689</v>
      </c>
      <c r="K16" s="24">
        <v>2402</v>
      </c>
      <c r="L16" s="24"/>
      <c r="M16" s="24"/>
      <c r="N16" s="24">
        <v>2402</v>
      </c>
      <c r="O16" s="24"/>
      <c r="P16" s="24"/>
      <c r="Q16" s="24"/>
      <c r="R16" s="24"/>
      <c r="S16" s="24"/>
      <c r="T16" s="24"/>
      <c r="U16" s="24"/>
      <c r="V16" s="24"/>
      <c r="W16" s="24">
        <v>5091</v>
      </c>
      <c r="X16" s="24"/>
      <c r="Y16" s="24">
        <v>5091</v>
      </c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>
        <v>272000</v>
      </c>
      <c r="I17" s="24"/>
      <c r="J17" s="24">
        <v>272000</v>
      </c>
      <c r="K17" s="24"/>
      <c r="L17" s="24">
        <v>49124</v>
      </c>
      <c r="M17" s="24"/>
      <c r="N17" s="24">
        <v>49124</v>
      </c>
      <c r="O17" s="24"/>
      <c r="P17" s="24"/>
      <c r="Q17" s="24"/>
      <c r="R17" s="24"/>
      <c r="S17" s="24"/>
      <c r="T17" s="24"/>
      <c r="U17" s="24"/>
      <c r="V17" s="24"/>
      <c r="W17" s="24">
        <v>321124</v>
      </c>
      <c r="X17" s="24"/>
      <c r="Y17" s="24">
        <v>321124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37660294</v>
      </c>
      <c r="D19" s="19">
        <f>SUM(D20:D23)</f>
        <v>0</v>
      </c>
      <c r="E19" s="20">
        <f t="shared" si="3"/>
        <v>59208000</v>
      </c>
      <c r="F19" s="21">
        <f t="shared" si="3"/>
        <v>59208000</v>
      </c>
      <c r="G19" s="21">
        <f t="shared" si="3"/>
        <v>7801885</v>
      </c>
      <c r="H19" s="21">
        <f t="shared" si="3"/>
        <v>4338637</v>
      </c>
      <c r="I19" s="21">
        <f t="shared" si="3"/>
        <v>7760869</v>
      </c>
      <c r="J19" s="21">
        <f t="shared" si="3"/>
        <v>19901391</v>
      </c>
      <c r="K19" s="21">
        <f t="shared" si="3"/>
        <v>7416599</v>
      </c>
      <c r="L19" s="21">
        <f t="shared" si="3"/>
        <v>4428638</v>
      </c>
      <c r="M19" s="21">
        <f t="shared" si="3"/>
        <v>4259070</v>
      </c>
      <c r="N19" s="21">
        <f t="shared" si="3"/>
        <v>16104307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36005698</v>
      </c>
      <c r="X19" s="21">
        <f t="shared" si="3"/>
        <v>32647002</v>
      </c>
      <c r="Y19" s="21">
        <f t="shared" si="3"/>
        <v>3358696</v>
      </c>
      <c r="Z19" s="4">
        <f>+IF(X19&lt;&gt;0,+(Y19/X19)*100,0)</f>
        <v>10.287915564191774</v>
      </c>
      <c r="AA19" s="19">
        <f>SUM(AA20:AA23)</f>
        <v>59208000</v>
      </c>
    </row>
    <row r="20" spans="1:27" ht="13.5">
      <c r="A20" s="5" t="s">
        <v>47</v>
      </c>
      <c r="B20" s="3"/>
      <c r="C20" s="22">
        <v>11618159</v>
      </c>
      <c r="D20" s="22"/>
      <c r="E20" s="23">
        <v>32140000</v>
      </c>
      <c r="F20" s="24">
        <v>32140000</v>
      </c>
      <c r="G20" s="24">
        <v>1238427</v>
      </c>
      <c r="H20" s="24">
        <v>1445348</v>
      </c>
      <c r="I20" s="24">
        <v>3109734</v>
      </c>
      <c r="J20" s="24">
        <v>5793509</v>
      </c>
      <c r="K20" s="24">
        <v>2134985</v>
      </c>
      <c r="L20" s="24">
        <v>1260082</v>
      </c>
      <c r="M20" s="24">
        <v>1390683</v>
      </c>
      <c r="N20" s="24">
        <v>4785750</v>
      </c>
      <c r="O20" s="24"/>
      <c r="P20" s="24"/>
      <c r="Q20" s="24"/>
      <c r="R20" s="24"/>
      <c r="S20" s="24"/>
      <c r="T20" s="24"/>
      <c r="U20" s="24"/>
      <c r="V20" s="24"/>
      <c r="W20" s="24">
        <v>10579259</v>
      </c>
      <c r="X20" s="24">
        <v>16926000</v>
      </c>
      <c r="Y20" s="24">
        <v>-6346741</v>
      </c>
      <c r="Z20" s="6">
        <v>-37.5</v>
      </c>
      <c r="AA20" s="22">
        <v>32140000</v>
      </c>
    </row>
    <row r="21" spans="1:27" ht="13.5">
      <c r="A21" s="5" t="s">
        <v>48</v>
      </c>
      <c r="B21" s="3"/>
      <c r="C21" s="22">
        <v>14790337</v>
      </c>
      <c r="D21" s="22"/>
      <c r="E21" s="23">
        <v>15786000</v>
      </c>
      <c r="F21" s="24">
        <v>15786000</v>
      </c>
      <c r="G21" s="24">
        <v>5376599</v>
      </c>
      <c r="H21" s="24">
        <v>1729762</v>
      </c>
      <c r="I21" s="24">
        <v>3060528</v>
      </c>
      <c r="J21" s="24">
        <v>10166889</v>
      </c>
      <c r="K21" s="24">
        <v>4117784</v>
      </c>
      <c r="L21" s="24">
        <v>2004973</v>
      </c>
      <c r="M21" s="24">
        <v>1847063</v>
      </c>
      <c r="N21" s="24">
        <v>7969820</v>
      </c>
      <c r="O21" s="24"/>
      <c r="P21" s="24"/>
      <c r="Q21" s="24"/>
      <c r="R21" s="24"/>
      <c r="S21" s="24"/>
      <c r="T21" s="24"/>
      <c r="U21" s="24"/>
      <c r="V21" s="24"/>
      <c r="W21" s="24">
        <v>18136709</v>
      </c>
      <c r="X21" s="24">
        <v>8996502</v>
      </c>
      <c r="Y21" s="24">
        <v>9140207</v>
      </c>
      <c r="Z21" s="6">
        <v>101.6</v>
      </c>
      <c r="AA21" s="22">
        <v>15786000</v>
      </c>
    </row>
    <row r="22" spans="1:27" ht="13.5">
      <c r="A22" s="5" t="s">
        <v>49</v>
      </c>
      <c r="B22" s="3"/>
      <c r="C22" s="25">
        <v>2581609</v>
      </c>
      <c r="D22" s="25"/>
      <c r="E22" s="26">
        <v>2210000</v>
      </c>
      <c r="F22" s="27">
        <v>2210000</v>
      </c>
      <c r="G22" s="27">
        <v>264093</v>
      </c>
      <c r="H22" s="27">
        <v>241344</v>
      </c>
      <c r="I22" s="27">
        <v>666972</v>
      </c>
      <c r="J22" s="27">
        <v>1172409</v>
      </c>
      <c r="K22" s="27">
        <v>241344</v>
      </c>
      <c r="L22" s="27">
        <v>241238</v>
      </c>
      <c r="M22" s="27">
        <v>219038</v>
      </c>
      <c r="N22" s="27">
        <v>701620</v>
      </c>
      <c r="O22" s="27"/>
      <c r="P22" s="27"/>
      <c r="Q22" s="27"/>
      <c r="R22" s="27"/>
      <c r="S22" s="27"/>
      <c r="T22" s="27"/>
      <c r="U22" s="27"/>
      <c r="V22" s="27"/>
      <c r="W22" s="27">
        <v>1874029</v>
      </c>
      <c r="X22" s="27">
        <v>1537500</v>
      </c>
      <c r="Y22" s="27">
        <v>336529</v>
      </c>
      <c r="Z22" s="7">
        <v>21.89</v>
      </c>
      <c r="AA22" s="25">
        <v>2210000</v>
      </c>
    </row>
    <row r="23" spans="1:27" ht="13.5">
      <c r="A23" s="5" t="s">
        <v>50</v>
      </c>
      <c r="B23" s="3"/>
      <c r="C23" s="22">
        <v>8670189</v>
      </c>
      <c r="D23" s="22"/>
      <c r="E23" s="23">
        <v>9072000</v>
      </c>
      <c r="F23" s="24">
        <v>9072000</v>
      </c>
      <c r="G23" s="24">
        <v>922766</v>
      </c>
      <c r="H23" s="24">
        <v>922183</v>
      </c>
      <c r="I23" s="24">
        <v>923635</v>
      </c>
      <c r="J23" s="24">
        <v>2768584</v>
      </c>
      <c r="K23" s="24">
        <v>922486</v>
      </c>
      <c r="L23" s="24">
        <v>922345</v>
      </c>
      <c r="M23" s="24">
        <v>802286</v>
      </c>
      <c r="N23" s="24">
        <v>2647117</v>
      </c>
      <c r="O23" s="24"/>
      <c r="P23" s="24"/>
      <c r="Q23" s="24"/>
      <c r="R23" s="24"/>
      <c r="S23" s="24"/>
      <c r="T23" s="24"/>
      <c r="U23" s="24"/>
      <c r="V23" s="24"/>
      <c r="W23" s="24">
        <v>5415701</v>
      </c>
      <c r="X23" s="24">
        <v>5187000</v>
      </c>
      <c r="Y23" s="24">
        <v>228701</v>
      </c>
      <c r="Z23" s="6">
        <v>4.41</v>
      </c>
      <c r="AA23" s="22">
        <v>9072000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192413388</v>
      </c>
      <c r="D25" s="40">
        <f>+D5+D9+D15+D19+D24</f>
        <v>0</v>
      </c>
      <c r="E25" s="41">
        <f t="shared" si="4"/>
        <v>176831728</v>
      </c>
      <c r="F25" s="42">
        <f t="shared" si="4"/>
        <v>176831728</v>
      </c>
      <c r="G25" s="42">
        <f t="shared" si="4"/>
        <v>48445564</v>
      </c>
      <c r="H25" s="42">
        <f t="shared" si="4"/>
        <v>10534826</v>
      </c>
      <c r="I25" s="42">
        <f t="shared" si="4"/>
        <v>12704191</v>
      </c>
      <c r="J25" s="42">
        <f t="shared" si="4"/>
        <v>71684581</v>
      </c>
      <c r="K25" s="42">
        <f t="shared" si="4"/>
        <v>11031398</v>
      </c>
      <c r="L25" s="42">
        <f t="shared" si="4"/>
        <v>8154069</v>
      </c>
      <c r="M25" s="42">
        <f t="shared" si="4"/>
        <v>33537869</v>
      </c>
      <c r="N25" s="42">
        <f t="shared" si="4"/>
        <v>52723336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124407917</v>
      </c>
      <c r="X25" s="42">
        <f t="shared" si="4"/>
        <v>93368004</v>
      </c>
      <c r="Y25" s="42">
        <f t="shared" si="4"/>
        <v>31039913</v>
      </c>
      <c r="Z25" s="43">
        <f>+IF(X25&lt;&gt;0,+(Y25/X25)*100,0)</f>
        <v>33.2447001865864</v>
      </c>
      <c r="AA25" s="40">
        <f>+AA5+AA9+AA15+AA19+AA24</f>
        <v>176831728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205906113</v>
      </c>
      <c r="D28" s="19">
        <f>SUM(D29:D31)</f>
        <v>0</v>
      </c>
      <c r="E28" s="20">
        <f t="shared" si="5"/>
        <v>102665653</v>
      </c>
      <c r="F28" s="21">
        <f t="shared" si="5"/>
        <v>102665653</v>
      </c>
      <c r="G28" s="21">
        <f t="shared" si="5"/>
        <v>7079830</v>
      </c>
      <c r="H28" s="21">
        <f t="shared" si="5"/>
        <v>7505219</v>
      </c>
      <c r="I28" s="21">
        <f t="shared" si="5"/>
        <v>9565217</v>
      </c>
      <c r="J28" s="21">
        <f t="shared" si="5"/>
        <v>24150266</v>
      </c>
      <c r="K28" s="21">
        <f t="shared" si="5"/>
        <v>8727660</v>
      </c>
      <c r="L28" s="21">
        <f t="shared" si="5"/>
        <v>8930709</v>
      </c>
      <c r="M28" s="21">
        <f t="shared" si="5"/>
        <v>8971231</v>
      </c>
      <c r="N28" s="21">
        <f t="shared" si="5"/>
        <v>26629600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50779866</v>
      </c>
      <c r="X28" s="21">
        <f t="shared" si="5"/>
        <v>22512504</v>
      </c>
      <c r="Y28" s="21">
        <f t="shared" si="5"/>
        <v>28267362</v>
      </c>
      <c r="Z28" s="4">
        <f>+IF(X28&lt;&gt;0,+(Y28/X28)*100,0)</f>
        <v>125.56294048853917</v>
      </c>
      <c r="AA28" s="19">
        <f>SUM(AA29:AA31)</f>
        <v>102665653</v>
      </c>
    </row>
    <row r="29" spans="1:27" ht="13.5">
      <c r="A29" s="5" t="s">
        <v>33</v>
      </c>
      <c r="B29" s="3"/>
      <c r="C29" s="22"/>
      <c r="D29" s="22"/>
      <c r="E29" s="23">
        <v>11501186</v>
      </c>
      <c r="F29" s="24">
        <v>11501186</v>
      </c>
      <c r="G29" s="24">
        <v>662414</v>
      </c>
      <c r="H29" s="24">
        <v>980008</v>
      </c>
      <c r="I29" s="24">
        <v>817341</v>
      </c>
      <c r="J29" s="24">
        <v>2459763</v>
      </c>
      <c r="K29" s="24">
        <v>1226426</v>
      </c>
      <c r="L29" s="24">
        <v>973475</v>
      </c>
      <c r="M29" s="24">
        <v>1162946</v>
      </c>
      <c r="N29" s="24">
        <v>3362847</v>
      </c>
      <c r="O29" s="24"/>
      <c r="P29" s="24"/>
      <c r="Q29" s="24"/>
      <c r="R29" s="24"/>
      <c r="S29" s="24"/>
      <c r="T29" s="24"/>
      <c r="U29" s="24"/>
      <c r="V29" s="24"/>
      <c r="W29" s="24">
        <v>5822610</v>
      </c>
      <c r="X29" s="24">
        <v>5251002</v>
      </c>
      <c r="Y29" s="24">
        <v>571608</v>
      </c>
      <c r="Z29" s="6">
        <v>10.89</v>
      </c>
      <c r="AA29" s="22">
        <v>11501186</v>
      </c>
    </row>
    <row r="30" spans="1:27" ht="13.5">
      <c r="A30" s="5" t="s">
        <v>34</v>
      </c>
      <c r="B30" s="3"/>
      <c r="C30" s="25">
        <v>205906113</v>
      </c>
      <c r="D30" s="25"/>
      <c r="E30" s="26">
        <v>91164467</v>
      </c>
      <c r="F30" s="27">
        <v>91164467</v>
      </c>
      <c r="G30" s="27">
        <v>5564192</v>
      </c>
      <c r="H30" s="27">
        <v>5450389</v>
      </c>
      <c r="I30" s="27">
        <v>7905444</v>
      </c>
      <c r="J30" s="27">
        <v>18920025</v>
      </c>
      <c r="K30" s="27">
        <v>6702213</v>
      </c>
      <c r="L30" s="27">
        <v>7081858</v>
      </c>
      <c r="M30" s="27">
        <v>7009942</v>
      </c>
      <c r="N30" s="27">
        <v>20794013</v>
      </c>
      <c r="O30" s="27"/>
      <c r="P30" s="27"/>
      <c r="Q30" s="27"/>
      <c r="R30" s="27"/>
      <c r="S30" s="27"/>
      <c r="T30" s="27"/>
      <c r="U30" s="27"/>
      <c r="V30" s="27"/>
      <c r="W30" s="27">
        <v>39714038</v>
      </c>
      <c r="X30" s="27">
        <v>17261502</v>
      </c>
      <c r="Y30" s="27">
        <v>22452536</v>
      </c>
      <c r="Z30" s="7">
        <v>130.07</v>
      </c>
      <c r="AA30" s="25">
        <v>91164467</v>
      </c>
    </row>
    <row r="31" spans="1:27" ht="13.5">
      <c r="A31" s="5" t="s">
        <v>35</v>
      </c>
      <c r="B31" s="3"/>
      <c r="C31" s="22"/>
      <c r="D31" s="22"/>
      <c r="E31" s="23"/>
      <c r="F31" s="24"/>
      <c r="G31" s="24">
        <v>853224</v>
      </c>
      <c r="H31" s="24">
        <v>1074822</v>
      </c>
      <c r="I31" s="24">
        <v>842432</v>
      </c>
      <c r="J31" s="24">
        <v>2770478</v>
      </c>
      <c r="K31" s="24">
        <v>799021</v>
      </c>
      <c r="L31" s="24">
        <v>875376</v>
      </c>
      <c r="M31" s="24">
        <v>798343</v>
      </c>
      <c r="N31" s="24">
        <v>2472740</v>
      </c>
      <c r="O31" s="24"/>
      <c r="P31" s="24"/>
      <c r="Q31" s="24"/>
      <c r="R31" s="24"/>
      <c r="S31" s="24"/>
      <c r="T31" s="24"/>
      <c r="U31" s="24"/>
      <c r="V31" s="24"/>
      <c r="W31" s="24">
        <v>5243218</v>
      </c>
      <c r="X31" s="24"/>
      <c r="Y31" s="24">
        <v>5243218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238530</v>
      </c>
      <c r="H32" s="21">
        <f t="shared" si="6"/>
        <v>232432</v>
      </c>
      <c r="I32" s="21">
        <f t="shared" si="6"/>
        <v>450780</v>
      </c>
      <c r="J32" s="21">
        <f t="shared" si="6"/>
        <v>921742</v>
      </c>
      <c r="K32" s="21">
        <f t="shared" si="6"/>
        <v>313014</v>
      </c>
      <c r="L32" s="21">
        <f t="shared" si="6"/>
        <v>258940</v>
      </c>
      <c r="M32" s="21">
        <f t="shared" si="6"/>
        <v>84125</v>
      </c>
      <c r="N32" s="21">
        <f t="shared" si="6"/>
        <v>656079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1577821</v>
      </c>
      <c r="X32" s="21">
        <f t="shared" si="6"/>
        <v>5728002</v>
      </c>
      <c r="Y32" s="21">
        <f t="shared" si="6"/>
        <v>-4150181</v>
      </c>
      <c r="Z32" s="4">
        <f>+IF(X32&lt;&gt;0,+(Y32/X32)*100,0)</f>
        <v>-72.45425193636454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238530</v>
      </c>
      <c r="H33" s="24">
        <v>232432</v>
      </c>
      <c r="I33" s="24">
        <v>450780</v>
      </c>
      <c r="J33" s="24">
        <v>921742</v>
      </c>
      <c r="K33" s="24">
        <v>313014</v>
      </c>
      <c r="L33" s="24">
        <v>258940</v>
      </c>
      <c r="M33" s="24">
        <v>84125</v>
      </c>
      <c r="N33" s="24">
        <v>656079</v>
      </c>
      <c r="O33" s="24"/>
      <c r="P33" s="24"/>
      <c r="Q33" s="24"/>
      <c r="R33" s="24"/>
      <c r="S33" s="24"/>
      <c r="T33" s="24"/>
      <c r="U33" s="24"/>
      <c r="V33" s="24"/>
      <c r="W33" s="24">
        <v>1577821</v>
      </c>
      <c r="X33" s="24"/>
      <c r="Y33" s="24">
        <v>1577821</v>
      </c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5728002</v>
      </c>
      <c r="Y34" s="24">
        <v>-5728002</v>
      </c>
      <c r="Z34" s="6">
        <v>-100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281240</v>
      </c>
      <c r="H38" s="21">
        <f t="shared" si="7"/>
        <v>332438</v>
      </c>
      <c r="I38" s="21">
        <f t="shared" si="7"/>
        <v>90648</v>
      </c>
      <c r="J38" s="21">
        <f t="shared" si="7"/>
        <v>704326</v>
      </c>
      <c r="K38" s="21">
        <f t="shared" si="7"/>
        <v>411598</v>
      </c>
      <c r="L38" s="21">
        <f t="shared" si="7"/>
        <v>810090</v>
      </c>
      <c r="M38" s="21">
        <f t="shared" si="7"/>
        <v>1082692</v>
      </c>
      <c r="N38" s="21">
        <f t="shared" si="7"/>
        <v>2304380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3008706</v>
      </c>
      <c r="X38" s="21">
        <f t="shared" si="7"/>
        <v>0</v>
      </c>
      <c r="Y38" s="21">
        <f t="shared" si="7"/>
        <v>3008706</v>
      </c>
      <c r="Z38" s="4">
        <f>+IF(X38&lt;&gt;0,+(Y38/X38)*100,0)</f>
        <v>0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243277</v>
      </c>
      <c r="H39" s="24">
        <v>289756</v>
      </c>
      <c r="I39" s="24">
        <v>15718</v>
      </c>
      <c r="J39" s="24">
        <v>548751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548751</v>
      </c>
      <c r="X39" s="24"/>
      <c r="Y39" s="24">
        <v>548751</v>
      </c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>
        <v>37963</v>
      </c>
      <c r="H40" s="24">
        <v>42682</v>
      </c>
      <c r="I40" s="24">
        <v>74930</v>
      </c>
      <c r="J40" s="24">
        <v>155575</v>
      </c>
      <c r="K40" s="24">
        <v>411598</v>
      </c>
      <c r="L40" s="24">
        <v>810090</v>
      </c>
      <c r="M40" s="24">
        <v>1082692</v>
      </c>
      <c r="N40" s="24">
        <v>2304380</v>
      </c>
      <c r="O40" s="24"/>
      <c r="P40" s="24"/>
      <c r="Q40" s="24"/>
      <c r="R40" s="24"/>
      <c r="S40" s="24"/>
      <c r="T40" s="24"/>
      <c r="U40" s="24"/>
      <c r="V40" s="24"/>
      <c r="W40" s="24">
        <v>2459955</v>
      </c>
      <c r="X40" s="24"/>
      <c r="Y40" s="24">
        <v>2459955</v>
      </c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89718000</v>
      </c>
      <c r="F42" s="21">
        <f t="shared" si="8"/>
        <v>89718000</v>
      </c>
      <c r="G42" s="21">
        <f t="shared" si="8"/>
        <v>2564937</v>
      </c>
      <c r="H42" s="21">
        <f t="shared" si="8"/>
        <v>5924475</v>
      </c>
      <c r="I42" s="21">
        <f t="shared" si="8"/>
        <v>6180242</v>
      </c>
      <c r="J42" s="21">
        <f t="shared" si="8"/>
        <v>14669654</v>
      </c>
      <c r="K42" s="21">
        <f t="shared" si="8"/>
        <v>3867417</v>
      </c>
      <c r="L42" s="21">
        <f t="shared" si="8"/>
        <v>4482737</v>
      </c>
      <c r="M42" s="21">
        <f t="shared" si="8"/>
        <v>7886577</v>
      </c>
      <c r="N42" s="21">
        <f t="shared" si="8"/>
        <v>16236731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30906385</v>
      </c>
      <c r="X42" s="21">
        <f t="shared" si="8"/>
        <v>31113000</v>
      </c>
      <c r="Y42" s="21">
        <f t="shared" si="8"/>
        <v>-206615</v>
      </c>
      <c r="Z42" s="4">
        <f>+IF(X42&lt;&gt;0,+(Y42/X42)*100,0)</f>
        <v>-0.6640793237553434</v>
      </c>
      <c r="AA42" s="19">
        <f>SUM(AA43:AA46)</f>
        <v>89718000</v>
      </c>
    </row>
    <row r="43" spans="1:27" ht="13.5">
      <c r="A43" s="5" t="s">
        <v>47</v>
      </c>
      <c r="B43" s="3"/>
      <c r="C43" s="22"/>
      <c r="D43" s="22"/>
      <c r="E43" s="23">
        <v>35234000</v>
      </c>
      <c r="F43" s="24">
        <v>35234000</v>
      </c>
      <c r="G43" s="24">
        <v>179951</v>
      </c>
      <c r="H43" s="24">
        <v>3515419</v>
      </c>
      <c r="I43" s="24">
        <v>3544069</v>
      </c>
      <c r="J43" s="24">
        <v>7239439</v>
      </c>
      <c r="K43" s="24">
        <v>1936084</v>
      </c>
      <c r="L43" s="24">
        <v>1947977</v>
      </c>
      <c r="M43" s="24">
        <v>5029164</v>
      </c>
      <c r="N43" s="24">
        <v>8913225</v>
      </c>
      <c r="O43" s="24"/>
      <c r="P43" s="24"/>
      <c r="Q43" s="24"/>
      <c r="R43" s="24"/>
      <c r="S43" s="24"/>
      <c r="T43" s="24"/>
      <c r="U43" s="24"/>
      <c r="V43" s="24"/>
      <c r="W43" s="24">
        <v>16152664</v>
      </c>
      <c r="X43" s="24">
        <v>15556500</v>
      </c>
      <c r="Y43" s="24">
        <v>596164</v>
      </c>
      <c r="Z43" s="6">
        <v>3.83</v>
      </c>
      <c r="AA43" s="22">
        <v>35234000</v>
      </c>
    </row>
    <row r="44" spans="1:27" ht="13.5">
      <c r="A44" s="5" t="s">
        <v>48</v>
      </c>
      <c r="B44" s="3"/>
      <c r="C44" s="22"/>
      <c r="D44" s="22"/>
      <c r="E44" s="23">
        <v>18322000</v>
      </c>
      <c r="F44" s="24">
        <v>18322000</v>
      </c>
      <c r="G44" s="24">
        <v>1019858</v>
      </c>
      <c r="H44" s="24">
        <v>1312002</v>
      </c>
      <c r="I44" s="24">
        <v>1596910</v>
      </c>
      <c r="J44" s="24">
        <v>3928770</v>
      </c>
      <c r="K44" s="24">
        <v>909997</v>
      </c>
      <c r="L44" s="24">
        <v>1392453</v>
      </c>
      <c r="M44" s="24">
        <v>1808808</v>
      </c>
      <c r="N44" s="24">
        <v>4111258</v>
      </c>
      <c r="O44" s="24"/>
      <c r="P44" s="24"/>
      <c r="Q44" s="24"/>
      <c r="R44" s="24"/>
      <c r="S44" s="24"/>
      <c r="T44" s="24"/>
      <c r="U44" s="24"/>
      <c r="V44" s="24"/>
      <c r="W44" s="24">
        <v>8040028</v>
      </c>
      <c r="X44" s="24">
        <v>8089500</v>
      </c>
      <c r="Y44" s="24">
        <v>-49472</v>
      </c>
      <c r="Z44" s="6">
        <v>-0.61</v>
      </c>
      <c r="AA44" s="22">
        <v>18322000</v>
      </c>
    </row>
    <row r="45" spans="1:27" ht="13.5">
      <c r="A45" s="5" t="s">
        <v>49</v>
      </c>
      <c r="B45" s="3"/>
      <c r="C45" s="25"/>
      <c r="D45" s="25"/>
      <c r="E45" s="26">
        <v>2819000</v>
      </c>
      <c r="F45" s="27">
        <v>2819000</v>
      </c>
      <c r="G45" s="27">
        <v>423531</v>
      </c>
      <c r="H45" s="27">
        <v>211105</v>
      </c>
      <c r="I45" s="27">
        <v>205600</v>
      </c>
      <c r="J45" s="27">
        <v>840236</v>
      </c>
      <c r="K45" s="27">
        <v>195181</v>
      </c>
      <c r="L45" s="27">
        <v>269780</v>
      </c>
      <c r="M45" s="27">
        <v>215266</v>
      </c>
      <c r="N45" s="27">
        <v>680227</v>
      </c>
      <c r="O45" s="27"/>
      <c r="P45" s="27"/>
      <c r="Q45" s="27"/>
      <c r="R45" s="27"/>
      <c r="S45" s="27"/>
      <c r="T45" s="27"/>
      <c r="U45" s="27"/>
      <c r="V45" s="27"/>
      <c r="W45" s="27">
        <v>1520463</v>
      </c>
      <c r="X45" s="27">
        <v>1244502</v>
      </c>
      <c r="Y45" s="27">
        <v>275961</v>
      </c>
      <c r="Z45" s="7">
        <v>22.17</v>
      </c>
      <c r="AA45" s="25">
        <v>2819000</v>
      </c>
    </row>
    <row r="46" spans="1:27" ht="13.5">
      <c r="A46" s="5" t="s">
        <v>50</v>
      </c>
      <c r="B46" s="3"/>
      <c r="C46" s="22"/>
      <c r="D46" s="22"/>
      <c r="E46" s="23">
        <v>33343000</v>
      </c>
      <c r="F46" s="24">
        <v>33343000</v>
      </c>
      <c r="G46" s="24">
        <v>941597</v>
      </c>
      <c r="H46" s="24">
        <v>885949</v>
      </c>
      <c r="I46" s="24">
        <v>833663</v>
      </c>
      <c r="J46" s="24">
        <v>2661209</v>
      </c>
      <c r="K46" s="24">
        <v>826155</v>
      </c>
      <c r="L46" s="24">
        <v>872527</v>
      </c>
      <c r="M46" s="24">
        <v>833339</v>
      </c>
      <c r="N46" s="24">
        <v>2532021</v>
      </c>
      <c r="O46" s="24"/>
      <c r="P46" s="24"/>
      <c r="Q46" s="24"/>
      <c r="R46" s="24"/>
      <c r="S46" s="24"/>
      <c r="T46" s="24"/>
      <c r="U46" s="24"/>
      <c r="V46" s="24"/>
      <c r="W46" s="24">
        <v>5193230</v>
      </c>
      <c r="X46" s="24">
        <v>6222498</v>
      </c>
      <c r="Y46" s="24">
        <v>-1029268</v>
      </c>
      <c r="Z46" s="6">
        <v>-16.54</v>
      </c>
      <c r="AA46" s="22">
        <v>33343000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205906113</v>
      </c>
      <c r="D48" s="40">
        <f>+D28+D32+D38+D42+D47</f>
        <v>0</v>
      </c>
      <c r="E48" s="41">
        <f t="shared" si="9"/>
        <v>192383653</v>
      </c>
      <c r="F48" s="42">
        <f t="shared" si="9"/>
        <v>192383653</v>
      </c>
      <c r="G48" s="42">
        <f t="shared" si="9"/>
        <v>10164537</v>
      </c>
      <c r="H48" s="42">
        <f t="shared" si="9"/>
        <v>13994564</v>
      </c>
      <c r="I48" s="42">
        <f t="shared" si="9"/>
        <v>16286887</v>
      </c>
      <c r="J48" s="42">
        <f t="shared" si="9"/>
        <v>40445988</v>
      </c>
      <c r="K48" s="42">
        <f t="shared" si="9"/>
        <v>13319689</v>
      </c>
      <c r="L48" s="42">
        <f t="shared" si="9"/>
        <v>14482476</v>
      </c>
      <c r="M48" s="42">
        <f t="shared" si="9"/>
        <v>18024625</v>
      </c>
      <c r="N48" s="42">
        <f t="shared" si="9"/>
        <v>45826790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86272778</v>
      </c>
      <c r="X48" s="42">
        <f t="shared" si="9"/>
        <v>59353506</v>
      </c>
      <c r="Y48" s="42">
        <f t="shared" si="9"/>
        <v>26919272</v>
      </c>
      <c r="Z48" s="43">
        <f>+IF(X48&lt;&gt;0,+(Y48/X48)*100,0)</f>
        <v>45.35413965267696</v>
      </c>
      <c r="AA48" s="40">
        <f>+AA28+AA32+AA38+AA42+AA47</f>
        <v>192383653</v>
      </c>
    </row>
    <row r="49" spans="1:27" ht="13.5">
      <c r="A49" s="14" t="s">
        <v>58</v>
      </c>
      <c r="B49" s="15"/>
      <c r="C49" s="44">
        <f aca="true" t="shared" si="10" ref="C49:Y49">+C25-C48</f>
        <v>-13492725</v>
      </c>
      <c r="D49" s="44">
        <f>+D25-D48</f>
        <v>0</v>
      </c>
      <c r="E49" s="45">
        <f t="shared" si="10"/>
        <v>-15551925</v>
      </c>
      <c r="F49" s="46">
        <f t="shared" si="10"/>
        <v>-15551925</v>
      </c>
      <c r="G49" s="46">
        <f t="shared" si="10"/>
        <v>38281027</v>
      </c>
      <c r="H49" s="46">
        <f t="shared" si="10"/>
        <v>-3459738</v>
      </c>
      <c r="I49" s="46">
        <f t="shared" si="10"/>
        <v>-3582696</v>
      </c>
      <c r="J49" s="46">
        <f t="shared" si="10"/>
        <v>31238593</v>
      </c>
      <c r="K49" s="46">
        <f t="shared" si="10"/>
        <v>-2288291</v>
      </c>
      <c r="L49" s="46">
        <f t="shared" si="10"/>
        <v>-6328407</v>
      </c>
      <c r="M49" s="46">
        <f t="shared" si="10"/>
        <v>15513244</v>
      </c>
      <c r="N49" s="46">
        <f t="shared" si="10"/>
        <v>6896546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38135139</v>
      </c>
      <c r="X49" s="46">
        <f>IF(F25=F48,0,X25-X48)</f>
        <v>34014498</v>
      </c>
      <c r="Y49" s="46">
        <f t="shared" si="10"/>
        <v>4120641</v>
      </c>
      <c r="Z49" s="47">
        <f>+IF(X49&lt;&gt;0,+(Y49/X49)*100,0)</f>
        <v>12.11436664448201</v>
      </c>
      <c r="AA49" s="44">
        <f>+AA25-AA48</f>
        <v>-15551925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65883577</v>
      </c>
      <c r="D5" s="19">
        <f>SUM(D6:D8)</f>
        <v>0</v>
      </c>
      <c r="E5" s="20">
        <f t="shared" si="0"/>
        <v>58366425</v>
      </c>
      <c r="F5" s="21">
        <f t="shared" si="0"/>
        <v>58366425</v>
      </c>
      <c r="G5" s="21">
        <f t="shared" si="0"/>
        <v>19336241</v>
      </c>
      <c r="H5" s="21">
        <f t="shared" si="0"/>
        <v>3930786</v>
      </c>
      <c r="I5" s="21">
        <f t="shared" si="0"/>
        <v>1852684</v>
      </c>
      <c r="J5" s="21">
        <f t="shared" si="0"/>
        <v>25119711</v>
      </c>
      <c r="K5" s="21">
        <f t="shared" si="0"/>
        <v>1847273</v>
      </c>
      <c r="L5" s="21">
        <f t="shared" si="0"/>
        <v>1848898</v>
      </c>
      <c r="M5" s="21">
        <f t="shared" si="0"/>
        <v>13436541</v>
      </c>
      <c r="N5" s="21">
        <f t="shared" si="0"/>
        <v>17132712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42252423</v>
      </c>
      <c r="X5" s="21">
        <f t="shared" si="0"/>
        <v>28383180</v>
      </c>
      <c r="Y5" s="21">
        <f t="shared" si="0"/>
        <v>13869243</v>
      </c>
      <c r="Z5" s="4">
        <f>+IF(X5&lt;&gt;0,+(Y5/X5)*100,0)</f>
        <v>48.86430273140642</v>
      </c>
      <c r="AA5" s="19">
        <f>SUM(AA6:AA8)</f>
        <v>58366425</v>
      </c>
    </row>
    <row r="6" spans="1:27" ht="13.5">
      <c r="A6" s="5" t="s">
        <v>33</v>
      </c>
      <c r="B6" s="3"/>
      <c r="C6" s="22">
        <v>47825770</v>
      </c>
      <c r="D6" s="22"/>
      <c r="E6" s="23">
        <v>42742000</v>
      </c>
      <c r="F6" s="24">
        <v>42742000</v>
      </c>
      <c r="G6" s="24">
        <v>17393000</v>
      </c>
      <c r="H6" s="24">
        <v>250000</v>
      </c>
      <c r="I6" s="24"/>
      <c r="J6" s="24">
        <v>17643000</v>
      </c>
      <c r="K6" s="24"/>
      <c r="L6" s="24"/>
      <c r="M6" s="24">
        <v>11699000</v>
      </c>
      <c r="N6" s="24">
        <v>11699000</v>
      </c>
      <c r="O6" s="24"/>
      <c r="P6" s="24"/>
      <c r="Q6" s="24"/>
      <c r="R6" s="24"/>
      <c r="S6" s="24"/>
      <c r="T6" s="24"/>
      <c r="U6" s="24"/>
      <c r="V6" s="24"/>
      <c r="W6" s="24">
        <v>29342000</v>
      </c>
      <c r="X6" s="24">
        <v>21371502</v>
      </c>
      <c r="Y6" s="24">
        <v>7970498</v>
      </c>
      <c r="Z6" s="6">
        <v>37.29</v>
      </c>
      <c r="AA6" s="22">
        <v>42742000</v>
      </c>
    </row>
    <row r="7" spans="1:27" ht="13.5">
      <c r="A7" s="5" t="s">
        <v>34</v>
      </c>
      <c r="B7" s="3"/>
      <c r="C7" s="25">
        <v>18057807</v>
      </c>
      <c r="D7" s="25"/>
      <c r="E7" s="26">
        <v>15624425</v>
      </c>
      <c r="F7" s="27">
        <v>15624425</v>
      </c>
      <c r="G7" s="27">
        <v>1943241</v>
      </c>
      <c r="H7" s="27">
        <v>3680786</v>
      </c>
      <c r="I7" s="27">
        <v>1852684</v>
      </c>
      <c r="J7" s="27">
        <v>7476711</v>
      </c>
      <c r="K7" s="27">
        <v>1847273</v>
      </c>
      <c r="L7" s="27">
        <v>1848898</v>
      </c>
      <c r="M7" s="27">
        <v>1737541</v>
      </c>
      <c r="N7" s="27">
        <v>5433712</v>
      </c>
      <c r="O7" s="27"/>
      <c r="P7" s="27"/>
      <c r="Q7" s="27"/>
      <c r="R7" s="27"/>
      <c r="S7" s="27"/>
      <c r="T7" s="27"/>
      <c r="U7" s="27"/>
      <c r="V7" s="27"/>
      <c r="W7" s="27">
        <v>12910423</v>
      </c>
      <c r="X7" s="27">
        <v>7011678</v>
      </c>
      <c r="Y7" s="27">
        <v>5898745</v>
      </c>
      <c r="Z7" s="7">
        <v>84.13</v>
      </c>
      <c r="AA7" s="25">
        <v>15624425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18626601</v>
      </c>
      <c r="D9" s="19">
        <f>SUM(D10:D14)</f>
        <v>0</v>
      </c>
      <c r="E9" s="20">
        <f t="shared" si="1"/>
        <v>1249180</v>
      </c>
      <c r="F9" s="21">
        <f t="shared" si="1"/>
        <v>1249180</v>
      </c>
      <c r="G9" s="21">
        <f t="shared" si="1"/>
        <v>0</v>
      </c>
      <c r="H9" s="21">
        <f t="shared" si="1"/>
        <v>27468</v>
      </c>
      <c r="I9" s="21">
        <f t="shared" si="1"/>
        <v>0</v>
      </c>
      <c r="J9" s="21">
        <f t="shared" si="1"/>
        <v>27468</v>
      </c>
      <c r="K9" s="21">
        <f t="shared" si="1"/>
        <v>504200</v>
      </c>
      <c r="L9" s="21">
        <f t="shared" si="1"/>
        <v>26017</v>
      </c>
      <c r="M9" s="21">
        <f t="shared" si="1"/>
        <v>27050</v>
      </c>
      <c r="N9" s="21">
        <f t="shared" si="1"/>
        <v>557267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584735</v>
      </c>
      <c r="X9" s="21">
        <f t="shared" si="1"/>
        <v>672000</v>
      </c>
      <c r="Y9" s="21">
        <f t="shared" si="1"/>
        <v>-87265</v>
      </c>
      <c r="Z9" s="4">
        <f>+IF(X9&lt;&gt;0,+(Y9/X9)*100,0)</f>
        <v>-12.985863095238095</v>
      </c>
      <c r="AA9" s="19">
        <f>SUM(AA10:AA14)</f>
        <v>1249180</v>
      </c>
    </row>
    <row r="10" spans="1:27" ht="13.5">
      <c r="A10" s="5" t="s">
        <v>37</v>
      </c>
      <c r="B10" s="3"/>
      <c r="C10" s="22">
        <v>1141638</v>
      </c>
      <c r="D10" s="22"/>
      <c r="E10" s="23">
        <v>1234180</v>
      </c>
      <c r="F10" s="24">
        <v>1234180</v>
      </c>
      <c r="G10" s="24"/>
      <c r="H10" s="24"/>
      <c r="I10" s="24"/>
      <c r="J10" s="24"/>
      <c r="K10" s="24">
        <v>475000</v>
      </c>
      <c r="L10" s="24"/>
      <c r="M10" s="24"/>
      <c r="N10" s="24">
        <v>475000</v>
      </c>
      <c r="O10" s="24"/>
      <c r="P10" s="24"/>
      <c r="Q10" s="24"/>
      <c r="R10" s="24"/>
      <c r="S10" s="24"/>
      <c r="T10" s="24"/>
      <c r="U10" s="24"/>
      <c r="V10" s="24"/>
      <c r="W10" s="24">
        <v>475000</v>
      </c>
      <c r="X10" s="24">
        <v>664500</v>
      </c>
      <c r="Y10" s="24">
        <v>-189500</v>
      </c>
      <c r="Z10" s="6">
        <v>-28.52</v>
      </c>
      <c r="AA10" s="22">
        <v>1234180</v>
      </c>
    </row>
    <row r="11" spans="1:27" ht="13.5">
      <c r="A11" s="5" t="s">
        <v>38</v>
      </c>
      <c r="B11" s="3"/>
      <c r="C11" s="22"/>
      <c r="D11" s="22"/>
      <c r="E11" s="23">
        <v>15000</v>
      </c>
      <c r="F11" s="24">
        <v>15000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7500</v>
      </c>
      <c r="Y11" s="24">
        <v>-7500</v>
      </c>
      <c r="Z11" s="6">
        <v>-100</v>
      </c>
      <c r="AA11" s="22">
        <v>15000</v>
      </c>
    </row>
    <row r="12" spans="1:27" ht="13.5">
      <c r="A12" s="5" t="s">
        <v>39</v>
      </c>
      <c r="B12" s="3"/>
      <c r="C12" s="22">
        <v>17484963</v>
      </c>
      <c r="D12" s="22"/>
      <c r="E12" s="23"/>
      <c r="F12" s="24"/>
      <c r="G12" s="24"/>
      <c r="H12" s="24">
        <v>27468</v>
      </c>
      <c r="I12" s="24"/>
      <c r="J12" s="24">
        <v>27468</v>
      </c>
      <c r="K12" s="24">
        <v>29200</v>
      </c>
      <c r="L12" s="24">
        <v>26017</v>
      </c>
      <c r="M12" s="24">
        <v>27050</v>
      </c>
      <c r="N12" s="24">
        <v>82267</v>
      </c>
      <c r="O12" s="24"/>
      <c r="P12" s="24"/>
      <c r="Q12" s="24"/>
      <c r="R12" s="24"/>
      <c r="S12" s="24"/>
      <c r="T12" s="24"/>
      <c r="U12" s="24"/>
      <c r="V12" s="24"/>
      <c r="W12" s="24">
        <v>109735</v>
      </c>
      <c r="X12" s="24"/>
      <c r="Y12" s="24">
        <v>109735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7000000</v>
      </c>
      <c r="D15" s="19">
        <f>SUM(D16:D18)</f>
        <v>0</v>
      </c>
      <c r="E15" s="20">
        <f t="shared" si="2"/>
        <v>3131577</v>
      </c>
      <c r="F15" s="21">
        <f t="shared" si="2"/>
        <v>3131577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1347036</v>
      </c>
      <c r="Y15" s="21">
        <f t="shared" si="2"/>
        <v>-1347036</v>
      </c>
      <c r="Z15" s="4">
        <f>+IF(X15&lt;&gt;0,+(Y15/X15)*100,0)</f>
        <v>-100</v>
      </c>
      <c r="AA15" s="19">
        <f>SUM(AA16:AA18)</f>
        <v>3131577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7000000</v>
      </c>
      <c r="D17" s="22"/>
      <c r="E17" s="23">
        <v>3131577</v>
      </c>
      <c r="F17" s="24">
        <v>3131577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1347036</v>
      </c>
      <c r="Y17" s="24">
        <v>-1347036</v>
      </c>
      <c r="Z17" s="6">
        <v>-100</v>
      </c>
      <c r="AA17" s="22">
        <v>3131577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47684800</v>
      </c>
      <c r="D19" s="19">
        <f>SUM(D20:D23)</f>
        <v>0</v>
      </c>
      <c r="E19" s="20">
        <f t="shared" si="3"/>
        <v>84034082</v>
      </c>
      <c r="F19" s="21">
        <f t="shared" si="3"/>
        <v>84034082</v>
      </c>
      <c r="G19" s="21">
        <f t="shared" si="3"/>
        <v>2857813</v>
      </c>
      <c r="H19" s="21">
        <f t="shared" si="3"/>
        <v>5157191</v>
      </c>
      <c r="I19" s="21">
        <f t="shared" si="3"/>
        <v>2411829</v>
      </c>
      <c r="J19" s="21">
        <f t="shared" si="3"/>
        <v>10426833</v>
      </c>
      <c r="K19" s="21">
        <f t="shared" si="3"/>
        <v>2931091</v>
      </c>
      <c r="L19" s="21">
        <f t="shared" si="3"/>
        <v>2874615</v>
      </c>
      <c r="M19" s="21">
        <f t="shared" si="3"/>
        <v>3362492</v>
      </c>
      <c r="N19" s="21">
        <f t="shared" si="3"/>
        <v>9168198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19595031</v>
      </c>
      <c r="X19" s="21">
        <f t="shared" si="3"/>
        <v>41059806</v>
      </c>
      <c r="Y19" s="21">
        <f t="shared" si="3"/>
        <v>-21464775</v>
      </c>
      <c r="Z19" s="4">
        <f>+IF(X19&lt;&gt;0,+(Y19/X19)*100,0)</f>
        <v>-52.27685440111431</v>
      </c>
      <c r="AA19" s="19">
        <f>SUM(AA20:AA23)</f>
        <v>84034082</v>
      </c>
    </row>
    <row r="20" spans="1:27" ht="13.5">
      <c r="A20" s="5" t="s">
        <v>47</v>
      </c>
      <c r="B20" s="3"/>
      <c r="C20" s="22">
        <v>25284992</v>
      </c>
      <c r="D20" s="22"/>
      <c r="E20" s="23">
        <v>28990570</v>
      </c>
      <c r="F20" s="24">
        <v>28990570</v>
      </c>
      <c r="G20" s="24">
        <v>1272271</v>
      </c>
      <c r="H20" s="24">
        <v>3704788</v>
      </c>
      <c r="I20" s="24">
        <v>1814867</v>
      </c>
      <c r="J20" s="24">
        <v>6791926</v>
      </c>
      <c r="K20" s="24">
        <v>1470067</v>
      </c>
      <c r="L20" s="24">
        <v>1220971</v>
      </c>
      <c r="M20" s="24">
        <v>1715494</v>
      </c>
      <c r="N20" s="24">
        <v>4406532</v>
      </c>
      <c r="O20" s="24"/>
      <c r="P20" s="24"/>
      <c r="Q20" s="24"/>
      <c r="R20" s="24"/>
      <c r="S20" s="24"/>
      <c r="T20" s="24"/>
      <c r="U20" s="24"/>
      <c r="V20" s="24"/>
      <c r="W20" s="24">
        <v>11198458</v>
      </c>
      <c r="X20" s="24">
        <v>14276538</v>
      </c>
      <c r="Y20" s="24">
        <v>-3078080</v>
      </c>
      <c r="Z20" s="6">
        <v>-21.56</v>
      </c>
      <c r="AA20" s="22">
        <v>28990570</v>
      </c>
    </row>
    <row r="21" spans="1:27" ht="13.5">
      <c r="A21" s="5" t="s">
        <v>48</v>
      </c>
      <c r="B21" s="3"/>
      <c r="C21" s="22">
        <v>10167310</v>
      </c>
      <c r="D21" s="22"/>
      <c r="E21" s="23">
        <v>37798206</v>
      </c>
      <c r="F21" s="24">
        <v>37798206</v>
      </c>
      <c r="G21" s="24">
        <v>579113</v>
      </c>
      <c r="H21" s="24">
        <v>446008</v>
      </c>
      <c r="I21" s="24">
        <v>-421019</v>
      </c>
      <c r="J21" s="24">
        <v>604102</v>
      </c>
      <c r="K21" s="24">
        <v>630855</v>
      </c>
      <c r="L21" s="24">
        <v>639003</v>
      </c>
      <c r="M21" s="24">
        <v>628996</v>
      </c>
      <c r="N21" s="24">
        <v>1898854</v>
      </c>
      <c r="O21" s="24"/>
      <c r="P21" s="24"/>
      <c r="Q21" s="24"/>
      <c r="R21" s="24"/>
      <c r="S21" s="24"/>
      <c r="T21" s="24"/>
      <c r="U21" s="24"/>
      <c r="V21" s="24"/>
      <c r="W21" s="24">
        <v>2502956</v>
      </c>
      <c r="X21" s="24">
        <v>18680352</v>
      </c>
      <c r="Y21" s="24">
        <v>-16177396</v>
      </c>
      <c r="Z21" s="6">
        <v>-86.6</v>
      </c>
      <c r="AA21" s="22">
        <v>37798206</v>
      </c>
    </row>
    <row r="22" spans="1:27" ht="13.5">
      <c r="A22" s="5" t="s">
        <v>49</v>
      </c>
      <c r="B22" s="3"/>
      <c r="C22" s="25">
        <v>5056842</v>
      </c>
      <c r="D22" s="25"/>
      <c r="E22" s="26">
        <v>8859613</v>
      </c>
      <c r="F22" s="27">
        <v>8859613</v>
      </c>
      <c r="G22" s="27">
        <v>422804</v>
      </c>
      <c r="H22" s="27">
        <v>420598</v>
      </c>
      <c r="I22" s="27">
        <v>429146</v>
      </c>
      <c r="J22" s="27">
        <v>1272548</v>
      </c>
      <c r="K22" s="27">
        <v>425532</v>
      </c>
      <c r="L22" s="27">
        <v>420157</v>
      </c>
      <c r="M22" s="27">
        <v>420532</v>
      </c>
      <c r="N22" s="27">
        <v>1266221</v>
      </c>
      <c r="O22" s="27"/>
      <c r="P22" s="27"/>
      <c r="Q22" s="27"/>
      <c r="R22" s="27"/>
      <c r="S22" s="27"/>
      <c r="T22" s="27"/>
      <c r="U22" s="27"/>
      <c r="V22" s="27"/>
      <c r="W22" s="27">
        <v>2538769</v>
      </c>
      <c r="X22" s="27">
        <v>4211058</v>
      </c>
      <c r="Y22" s="27">
        <v>-1672289</v>
      </c>
      <c r="Z22" s="7">
        <v>-39.71</v>
      </c>
      <c r="AA22" s="25">
        <v>8859613</v>
      </c>
    </row>
    <row r="23" spans="1:27" ht="13.5">
      <c r="A23" s="5" t="s">
        <v>50</v>
      </c>
      <c r="B23" s="3"/>
      <c r="C23" s="22">
        <v>7175656</v>
      </c>
      <c r="D23" s="22"/>
      <c r="E23" s="23">
        <v>8385693</v>
      </c>
      <c r="F23" s="24">
        <v>8385693</v>
      </c>
      <c r="G23" s="24">
        <v>583625</v>
      </c>
      <c r="H23" s="24">
        <v>585797</v>
      </c>
      <c r="I23" s="24">
        <v>588835</v>
      </c>
      <c r="J23" s="24">
        <v>1758257</v>
      </c>
      <c r="K23" s="24">
        <v>404637</v>
      </c>
      <c r="L23" s="24">
        <v>594484</v>
      </c>
      <c r="M23" s="24">
        <v>597470</v>
      </c>
      <c r="N23" s="24">
        <v>1596591</v>
      </c>
      <c r="O23" s="24"/>
      <c r="P23" s="24"/>
      <c r="Q23" s="24"/>
      <c r="R23" s="24"/>
      <c r="S23" s="24"/>
      <c r="T23" s="24"/>
      <c r="U23" s="24"/>
      <c r="V23" s="24"/>
      <c r="W23" s="24">
        <v>3354848</v>
      </c>
      <c r="X23" s="24">
        <v>3891858</v>
      </c>
      <c r="Y23" s="24">
        <v>-537010</v>
      </c>
      <c r="Z23" s="6">
        <v>-13.8</v>
      </c>
      <c r="AA23" s="22">
        <v>8385693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139194978</v>
      </c>
      <c r="D25" s="40">
        <f>+D5+D9+D15+D19+D24</f>
        <v>0</v>
      </c>
      <c r="E25" s="41">
        <f t="shared" si="4"/>
        <v>146781264</v>
      </c>
      <c r="F25" s="42">
        <f t="shared" si="4"/>
        <v>146781264</v>
      </c>
      <c r="G25" s="42">
        <f t="shared" si="4"/>
        <v>22194054</v>
      </c>
      <c r="H25" s="42">
        <f t="shared" si="4"/>
        <v>9115445</v>
      </c>
      <c r="I25" s="42">
        <f t="shared" si="4"/>
        <v>4264513</v>
      </c>
      <c r="J25" s="42">
        <f t="shared" si="4"/>
        <v>35574012</v>
      </c>
      <c r="K25" s="42">
        <f t="shared" si="4"/>
        <v>5282564</v>
      </c>
      <c r="L25" s="42">
        <f t="shared" si="4"/>
        <v>4749530</v>
      </c>
      <c r="M25" s="42">
        <f t="shared" si="4"/>
        <v>16826083</v>
      </c>
      <c r="N25" s="42">
        <f t="shared" si="4"/>
        <v>26858177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62432189</v>
      </c>
      <c r="X25" s="42">
        <f t="shared" si="4"/>
        <v>71462022</v>
      </c>
      <c r="Y25" s="42">
        <f t="shared" si="4"/>
        <v>-9029833</v>
      </c>
      <c r="Z25" s="43">
        <f>+IF(X25&lt;&gt;0,+(Y25/X25)*100,0)</f>
        <v>-12.635848730952507</v>
      </c>
      <c r="AA25" s="40">
        <f>+AA5+AA9+AA15+AA19+AA24</f>
        <v>146781264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81708765</v>
      </c>
      <c r="D28" s="19">
        <f>SUM(D29:D31)</f>
        <v>0</v>
      </c>
      <c r="E28" s="20">
        <f t="shared" si="5"/>
        <v>59888866</v>
      </c>
      <c r="F28" s="21">
        <f t="shared" si="5"/>
        <v>59888866</v>
      </c>
      <c r="G28" s="21">
        <f t="shared" si="5"/>
        <v>1779939</v>
      </c>
      <c r="H28" s="21">
        <f t="shared" si="5"/>
        <v>2227132</v>
      </c>
      <c r="I28" s="21">
        <f t="shared" si="5"/>
        <v>2326912</v>
      </c>
      <c r="J28" s="21">
        <f t="shared" si="5"/>
        <v>6333983</v>
      </c>
      <c r="K28" s="21">
        <f t="shared" si="5"/>
        <v>2586090</v>
      </c>
      <c r="L28" s="21">
        <f t="shared" si="5"/>
        <v>441378</v>
      </c>
      <c r="M28" s="21">
        <f t="shared" si="5"/>
        <v>6807213</v>
      </c>
      <c r="N28" s="21">
        <f t="shared" si="5"/>
        <v>9834681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16168664</v>
      </c>
      <c r="X28" s="21">
        <f t="shared" si="5"/>
        <v>22389528</v>
      </c>
      <c r="Y28" s="21">
        <f t="shared" si="5"/>
        <v>-6220864</v>
      </c>
      <c r="Z28" s="4">
        <f>+IF(X28&lt;&gt;0,+(Y28/X28)*100,0)</f>
        <v>-27.784703634663494</v>
      </c>
      <c r="AA28" s="19">
        <f>SUM(AA29:AA31)</f>
        <v>59888866</v>
      </c>
    </row>
    <row r="29" spans="1:27" ht="13.5">
      <c r="A29" s="5" t="s">
        <v>33</v>
      </c>
      <c r="B29" s="3"/>
      <c r="C29" s="22">
        <v>24086691</v>
      </c>
      <c r="D29" s="22"/>
      <c r="E29" s="23">
        <v>11658954</v>
      </c>
      <c r="F29" s="24">
        <v>11658954</v>
      </c>
      <c r="G29" s="24">
        <v>608447</v>
      </c>
      <c r="H29" s="24">
        <v>672879</v>
      </c>
      <c r="I29" s="24">
        <v>725534</v>
      </c>
      <c r="J29" s="24">
        <v>2006860</v>
      </c>
      <c r="K29" s="24">
        <v>744743</v>
      </c>
      <c r="L29" s="24">
        <v>71560</v>
      </c>
      <c r="M29" s="24">
        <v>1605761</v>
      </c>
      <c r="N29" s="24">
        <v>2422064</v>
      </c>
      <c r="O29" s="24"/>
      <c r="P29" s="24"/>
      <c r="Q29" s="24"/>
      <c r="R29" s="24"/>
      <c r="S29" s="24"/>
      <c r="T29" s="24"/>
      <c r="U29" s="24"/>
      <c r="V29" s="24"/>
      <c r="W29" s="24">
        <v>4428924</v>
      </c>
      <c r="X29" s="24">
        <v>4060026</v>
      </c>
      <c r="Y29" s="24">
        <v>368898</v>
      </c>
      <c r="Z29" s="6">
        <v>9.09</v>
      </c>
      <c r="AA29" s="22">
        <v>11658954</v>
      </c>
    </row>
    <row r="30" spans="1:27" ht="13.5">
      <c r="A30" s="5" t="s">
        <v>34</v>
      </c>
      <c r="B30" s="3"/>
      <c r="C30" s="25">
        <v>46996577</v>
      </c>
      <c r="D30" s="25"/>
      <c r="E30" s="26">
        <v>48229912</v>
      </c>
      <c r="F30" s="27">
        <v>48229912</v>
      </c>
      <c r="G30" s="27">
        <v>644963</v>
      </c>
      <c r="H30" s="27">
        <v>824966</v>
      </c>
      <c r="I30" s="27">
        <v>843970</v>
      </c>
      <c r="J30" s="27">
        <v>2313899</v>
      </c>
      <c r="K30" s="27">
        <v>1273010</v>
      </c>
      <c r="L30" s="27">
        <v>51006</v>
      </c>
      <c r="M30" s="27">
        <v>3818802</v>
      </c>
      <c r="N30" s="27">
        <v>5142818</v>
      </c>
      <c r="O30" s="27"/>
      <c r="P30" s="27"/>
      <c r="Q30" s="27"/>
      <c r="R30" s="27"/>
      <c r="S30" s="27"/>
      <c r="T30" s="27"/>
      <c r="U30" s="27"/>
      <c r="V30" s="27"/>
      <c r="W30" s="27">
        <v>7456717</v>
      </c>
      <c r="X30" s="27">
        <v>18329502</v>
      </c>
      <c r="Y30" s="27">
        <v>-10872785</v>
      </c>
      <c r="Z30" s="7">
        <v>-59.32</v>
      </c>
      <c r="AA30" s="25">
        <v>48229912</v>
      </c>
    </row>
    <row r="31" spans="1:27" ht="13.5">
      <c r="A31" s="5" t="s">
        <v>35</v>
      </c>
      <c r="B31" s="3"/>
      <c r="C31" s="22">
        <v>10625497</v>
      </c>
      <c r="D31" s="22"/>
      <c r="E31" s="23"/>
      <c r="F31" s="24"/>
      <c r="G31" s="24">
        <v>526529</v>
      </c>
      <c r="H31" s="24">
        <v>729287</v>
      </c>
      <c r="I31" s="24">
        <v>757408</v>
      </c>
      <c r="J31" s="24">
        <v>2013224</v>
      </c>
      <c r="K31" s="24">
        <v>568337</v>
      </c>
      <c r="L31" s="24">
        <v>318812</v>
      </c>
      <c r="M31" s="24">
        <v>1382650</v>
      </c>
      <c r="N31" s="24">
        <v>2269799</v>
      </c>
      <c r="O31" s="24"/>
      <c r="P31" s="24"/>
      <c r="Q31" s="24"/>
      <c r="R31" s="24"/>
      <c r="S31" s="24"/>
      <c r="T31" s="24"/>
      <c r="U31" s="24"/>
      <c r="V31" s="24"/>
      <c r="W31" s="24">
        <v>4283023</v>
      </c>
      <c r="X31" s="24"/>
      <c r="Y31" s="24">
        <v>4283023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5187285</v>
      </c>
      <c r="D32" s="19">
        <f>SUM(D33:D37)</f>
        <v>0</v>
      </c>
      <c r="E32" s="20">
        <f t="shared" si="6"/>
        <v>13442138</v>
      </c>
      <c r="F32" s="21">
        <f t="shared" si="6"/>
        <v>13442138</v>
      </c>
      <c r="G32" s="21">
        <f t="shared" si="6"/>
        <v>626200</v>
      </c>
      <c r="H32" s="21">
        <f t="shared" si="6"/>
        <v>810796</v>
      </c>
      <c r="I32" s="21">
        <f t="shared" si="6"/>
        <v>708935</v>
      </c>
      <c r="J32" s="21">
        <f t="shared" si="6"/>
        <v>2145931</v>
      </c>
      <c r="K32" s="21">
        <f t="shared" si="6"/>
        <v>717918</v>
      </c>
      <c r="L32" s="21">
        <f t="shared" si="6"/>
        <v>38735</v>
      </c>
      <c r="M32" s="21">
        <f t="shared" si="6"/>
        <v>1760654</v>
      </c>
      <c r="N32" s="21">
        <f t="shared" si="6"/>
        <v>2517307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4663238</v>
      </c>
      <c r="X32" s="21">
        <f t="shared" si="6"/>
        <v>2861046</v>
      </c>
      <c r="Y32" s="21">
        <f t="shared" si="6"/>
        <v>1802192</v>
      </c>
      <c r="Z32" s="4">
        <f>+IF(X32&lt;&gt;0,+(Y32/X32)*100,0)</f>
        <v>62.99066844783342</v>
      </c>
      <c r="AA32" s="19">
        <f>SUM(AA33:AA37)</f>
        <v>13442138</v>
      </c>
    </row>
    <row r="33" spans="1:27" ht="13.5">
      <c r="A33" s="5" t="s">
        <v>37</v>
      </c>
      <c r="B33" s="3"/>
      <c r="C33" s="22">
        <v>5187285</v>
      </c>
      <c r="D33" s="22"/>
      <c r="E33" s="23">
        <v>6741416</v>
      </c>
      <c r="F33" s="24">
        <v>6741416</v>
      </c>
      <c r="G33" s="24">
        <v>133476</v>
      </c>
      <c r="H33" s="24">
        <v>164546</v>
      </c>
      <c r="I33" s="24">
        <v>154637</v>
      </c>
      <c r="J33" s="24">
        <v>452659</v>
      </c>
      <c r="K33" s="24">
        <v>152004</v>
      </c>
      <c r="L33" s="24"/>
      <c r="M33" s="24">
        <v>362205</v>
      </c>
      <c r="N33" s="24">
        <v>514209</v>
      </c>
      <c r="O33" s="24"/>
      <c r="P33" s="24"/>
      <c r="Q33" s="24"/>
      <c r="R33" s="24"/>
      <c r="S33" s="24"/>
      <c r="T33" s="24"/>
      <c r="U33" s="24"/>
      <c r="V33" s="24"/>
      <c r="W33" s="24">
        <v>966868</v>
      </c>
      <c r="X33" s="24">
        <v>1440696</v>
      </c>
      <c r="Y33" s="24">
        <v>-473828</v>
      </c>
      <c r="Z33" s="6">
        <v>-32.89</v>
      </c>
      <c r="AA33" s="22">
        <v>6741416</v>
      </c>
    </row>
    <row r="34" spans="1:27" ht="13.5">
      <c r="A34" s="5" t="s">
        <v>38</v>
      </c>
      <c r="B34" s="3"/>
      <c r="C34" s="22"/>
      <c r="D34" s="22"/>
      <c r="E34" s="23">
        <v>3324268</v>
      </c>
      <c r="F34" s="24">
        <v>3324268</v>
      </c>
      <c r="G34" s="24">
        <v>245874</v>
      </c>
      <c r="H34" s="24">
        <v>280900</v>
      </c>
      <c r="I34" s="24">
        <v>257569</v>
      </c>
      <c r="J34" s="24">
        <v>784343</v>
      </c>
      <c r="K34" s="24">
        <v>265272</v>
      </c>
      <c r="L34" s="24">
        <v>3782</v>
      </c>
      <c r="M34" s="24">
        <v>724664</v>
      </c>
      <c r="N34" s="24">
        <v>993718</v>
      </c>
      <c r="O34" s="24"/>
      <c r="P34" s="24"/>
      <c r="Q34" s="24"/>
      <c r="R34" s="24"/>
      <c r="S34" s="24"/>
      <c r="T34" s="24"/>
      <c r="U34" s="24"/>
      <c r="V34" s="24"/>
      <c r="W34" s="24">
        <v>1778061</v>
      </c>
      <c r="X34" s="24">
        <v>697128</v>
      </c>
      <c r="Y34" s="24">
        <v>1080933</v>
      </c>
      <c r="Z34" s="6">
        <v>155.06</v>
      </c>
      <c r="AA34" s="22">
        <v>3324268</v>
      </c>
    </row>
    <row r="35" spans="1:27" ht="13.5">
      <c r="A35" s="5" t="s">
        <v>39</v>
      </c>
      <c r="B35" s="3"/>
      <c r="C35" s="22"/>
      <c r="D35" s="22"/>
      <c r="E35" s="23">
        <v>3376454</v>
      </c>
      <c r="F35" s="24">
        <v>3376454</v>
      </c>
      <c r="G35" s="24">
        <v>246850</v>
      </c>
      <c r="H35" s="24">
        <v>365350</v>
      </c>
      <c r="I35" s="24">
        <v>296729</v>
      </c>
      <c r="J35" s="24">
        <v>908929</v>
      </c>
      <c r="K35" s="24">
        <v>300642</v>
      </c>
      <c r="L35" s="24">
        <v>34953</v>
      </c>
      <c r="M35" s="24">
        <v>673785</v>
      </c>
      <c r="N35" s="24">
        <v>1009380</v>
      </c>
      <c r="O35" s="24"/>
      <c r="P35" s="24"/>
      <c r="Q35" s="24"/>
      <c r="R35" s="24"/>
      <c r="S35" s="24"/>
      <c r="T35" s="24"/>
      <c r="U35" s="24"/>
      <c r="V35" s="24"/>
      <c r="W35" s="24">
        <v>1918309</v>
      </c>
      <c r="X35" s="24">
        <v>723222</v>
      </c>
      <c r="Y35" s="24">
        <v>1195087</v>
      </c>
      <c r="Z35" s="6">
        <v>165.24</v>
      </c>
      <c r="AA35" s="22">
        <v>3376454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34747408</v>
      </c>
      <c r="D38" s="19">
        <f>SUM(D39:D41)</f>
        <v>0</v>
      </c>
      <c r="E38" s="20">
        <f t="shared" si="7"/>
        <v>17622551</v>
      </c>
      <c r="F38" s="21">
        <f t="shared" si="7"/>
        <v>17622551</v>
      </c>
      <c r="G38" s="21">
        <f t="shared" si="7"/>
        <v>202081</v>
      </c>
      <c r="H38" s="21">
        <f t="shared" si="7"/>
        <v>264496</v>
      </c>
      <c r="I38" s="21">
        <f t="shared" si="7"/>
        <v>262944</v>
      </c>
      <c r="J38" s="21">
        <f t="shared" si="7"/>
        <v>729521</v>
      </c>
      <c r="K38" s="21">
        <f t="shared" si="7"/>
        <v>260092</v>
      </c>
      <c r="L38" s="21">
        <f t="shared" si="7"/>
        <v>43726</v>
      </c>
      <c r="M38" s="21">
        <f t="shared" si="7"/>
        <v>650895</v>
      </c>
      <c r="N38" s="21">
        <f t="shared" si="7"/>
        <v>954713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1684234</v>
      </c>
      <c r="X38" s="21">
        <f t="shared" si="7"/>
        <v>3245454</v>
      </c>
      <c r="Y38" s="21">
        <f t="shared" si="7"/>
        <v>-1561220</v>
      </c>
      <c r="Z38" s="4">
        <f>+IF(X38&lt;&gt;0,+(Y38/X38)*100,0)</f>
        <v>-48.10482601201558</v>
      </c>
      <c r="AA38" s="19">
        <f>SUM(AA39:AA41)</f>
        <v>17622551</v>
      </c>
    </row>
    <row r="39" spans="1:27" ht="13.5">
      <c r="A39" s="5" t="s">
        <v>43</v>
      </c>
      <c r="B39" s="3"/>
      <c r="C39" s="22">
        <v>717368</v>
      </c>
      <c r="D39" s="22"/>
      <c r="E39" s="23">
        <v>8028711</v>
      </c>
      <c r="F39" s="24">
        <v>8028711</v>
      </c>
      <c r="G39" s="24">
        <v>154062</v>
      </c>
      <c r="H39" s="24">
        <v>193166</v>
      </c>
      <c r="I39" s="24">
        <v>197830</v>
      </c>
      <c r="J39" s="24">
        <v>545058</v>
      </c>
      <c r="K39" s="24">
        <v>194191</v>
      </c>
      <c r="L39" s="24">
        <v>43588</v>
      </c>
      <c r="M39" s="24">
        <v>455991</v>
      </c>
      <c r="N39" s="24">
        <v>693770</v>
      </c>
      <c r="O39" s="24"/>
      <c r="P39" s="24"/>
      <c r="Q39" s="24"/>
      <c r="R39" s="24"/>
      <c r="S39" s="24"/>
      <c r="T39" s="24"/>
      <c r="U39" s="24"/>
      <c r="V39" s="24"/>
      <c r="W39" s="24">
        <v>1238828</v>
      </c>
      <c r="X39" s="24">
        <v>1119336</v>
      </c>
      <c r="Y39" s="24">
        <v>119492</v>
      </c>
      <c r="Z39" s="6">
        <v>10.68</v>
      </c>
      <c r="AA39" s="22">
        <v>8028711</v>
      </c>
    </row>
    <row r="40" spans="1:27" ht="13.5">
      <c r="A40" s="5" t="s">
        <v>44</v>
      </c>
      <c r="B40" s="3"/>
      <c r="C40" s="22">
        <v>34030040</v>
      </c>
      <c r="D40" s="22"/>
      <c r="E40" s="23">
        <v>9593840</v>
      </c>
      <c r="F40" s="24">
        <v>9593840</v>
      </c>
      <c r="G40" s="24">
        <v>48019</v>
      </c>
      <c r="H40" s="24">
        <v>71330</v>
      </c>
      <c r="I40" s="24">
        <v>65114</v>
      </c>
      <c r="J40" s="24">
        <v>184463</v>
      </c>
      <c r="K40" s="24">
        <v>65901</v>
      </c>
      <c r="L40" s="24">
        <v>138</v>
      </c>
      <c r="M40" s="24">
        <v>194904</v>
      </c>
      <c r="N40" s="24">
        <v>260943</v>
      </c>
      <c r="O40" s="24"/>
      <c r="P40" s="24"/>
      <c r="Q40" s="24"/>
      <c r="R40" s="24"/>
      <c r="S40" s="24"/>
      <c r="T40" s="24"/>
      <c r="U40" s="24"/>
      <c r="V40" s="24"/>
      <c r="W40" s="24">
        <v>445406</v>
      </c>
      <c r="X40" s="24">
        <v>2126118</v>
      </c>
      <c r="Y40" s="24">
        <v>-1680712</v>
      </c>
      <c r="Z40" s="6">
        <v>-79.05</v>
      </c>
      <c r="AA40" s="22">
        <v>9593840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34923282</v>
      </c>
      <c r="D42" s="19">
        <f>SUM(D43:D46)</f>
        <v>0</v>
      </c>
      <c r="E42" s="20">
        <f t="shared" si="8"/>
        <v>59119896</v>
      </c>
      <c r="F42" s="21">
        <f t="shared" si="8"/>
        <v>59119896</v>
      </c>
      <c r="G42" s="21">
        <f t="shared" si="8"/>
        <v>653521</v>
      </c>
      <c r="H42" s="21">
        <f t="shared" si="8"/>
        <v>2509153</v>
      </c>
      <c r="I42" s="21">
        <f t="shared" si="8"/>
        <v>776103</v>
      </c>
      <c r="J42" s="21">
        <f t="shared" si="8"/>
        <v>3938777</v>
      </c>
      <c r="K42" s="21">
        <f t="shared" si="8"/>
        <v>1022006</v>
      </c>
      <c r="L42" s="21">
        <f t="shared" si="8"/>
        <v>719064</v>
      </c>
      <c r="M42" s="21">
        <f t="shared" si="8"/>
        <v>5999111</v>
      </c>
      <c r="N42" s="21">
        <f t="shared" si="8"/>
        <v>7740181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11678958</v>
      </c>
      <c r="X42" s="21">
        <f t="shared" si="8"/>
        <v>27000624</v>
      </c>
      <c r="Y42" s="21">
        <f t="shared" si="8"/>
        <v>-15321666</v>
      </c>
      <c r="Z42" s="4">
        <f>+IF(X42&lt;&gt;0,+(Y42/X42)*100,0)</f>
        <v>-56.74559965725236</v>
      </c>
      <c r="AA42" s="19">
        <f>SUM(AA43:AA46)</f>
        <v>59119896</v>
      </c>
    </row>
    <row r="43" spans="1:27" ht="13.5">
      <c r="A43" s="5" t="s">
        <v>47</v>
      </c>
      <c r="B43" s="3"/>
      <c r="C43" s="22">
        <v>20864773</v>
      </c>
      <c r="D43" s="22"/>
      <c r="E43" s="23">
        <v>23096280</v>
      </c>
      <c r="F43" s="24">
        <v>23096280</v>
      </c>
      <c r="G43" s="24">
        <v>166488</v>
      </c>
      <c r="H43" s="24">
        <v>1620119</v>
      </c>
      <c r="I43" s="24">
        <v>213697</v>
      </c>
      <c r="J43" s="24">
        <v>2000304</v>
      </c>
      <c r="K43" s="24">
        <v>447116</v>
      </c>
      <c r="L43" s="24">
        <v>416589</v>
      </c>
      <c r="M43" s="24">
        <v>4541587</v>
      </c>
      <c r="N43" s="24">
        <v>5405292</v>
      </c>
      <c r="O43" s="24"/>
      <c r="P43" s="24"/>
      <c r="Q43" s="24"/>
      <c r="R43" s="24"/>
      <c r="S43" s="24"/>
      <c r="T43" s="24"/>
      <c r="U43" s="24"/>
      <c r="V43" s="24"/>
      <c r="W43" s="24">
        <v>7405596</v>
      </c>
      <c r="X43" s="24">
        <v>11329392</v>
      </c>
      <c r="Y43" s="24">
        <v>-3923796</v>
      </c>
      <c r="Z43" s="6">
        <v>-34.63</v>
      </c>
      <c r="AA43" s="22">
        <v>23096280</v>
      </c>
    </row>
    <row r="44" spans="1:27" ht="13.5">
      <c r="A44" s="5" t="s">
        <v>48</v>
      </c>
      <c r="B44" s="3"/>
      <c r="C44" s="22">
        <v>14058509</v>
      </c>
      <c r="D44" s="22"/>
      <c r="E44" s="23">
        <v>16495531</v>
      </c>
      <c r="F44" s="24">
        <v>16495531</v>
      </c>
      <c r="G44" s="24">
        <v>272711</v>
      </c>
      <c r="H44" s="24">
        <v>597005</v>
      </c>
      <c r="I44" s="24">
        <v>307663</v>
      </c>
      <c r="J44" s="24">
        <v>1177379</v>
      </c>
      <c r="K44" s="24">
        <v>335975</v>
      </c>
      <c r="L44" s="24">
        <v>241894</v>
      </c>
      <c r="M44" s="24">
        <v>977505</v>
      </c>
      <c r="N44" s="24">
        <v>1555374</v>
      </c>
      <c r="O44" s="24"/>
      <c r="P44" s="24"/>
      <c r="Q44" s="24"/>
      <c r="R44" s="24"/>
      <c r="S44" s="24"/>
      <c r="T44" s="24"/>
      <c r="U44" s="24"/>
      <c r="V44" s="24"/>
      <c r="W44" s="24">
        <v>2732753</v>
      </c>
      <c r="X44" s="24">
        <v>6125940</v>
      </c>
      <c r="Y44" s="24">
        <v>-3393187</v>
      </c>
      <c r="Z44" s="6">
        <v>-55.39</v>
      </c>
      <c r="AA44" s="22">
        <v>16495531</v>
      </c>
    </row>
    <row r="45" spans="1:27" ht="13.5">
      <c r="A45" s="5" t="s">
        <v>49</v>
      </c>
      <c r="B45" s="3"/>
      <c r="C45" s="25"/>
      <c r="D45" s="25"/>
      <c r="E45" s="26">
        <v>11529726</v>
      </c>
      <c r="F45" s="27">
        <v>11529726</v>
      </c>
      <c r="G45" s="27">
        <v>161835</v>
      </c>
      <c r="H45" s="27">
        <v>230649</v>
      </c>
      <c r="I45" s="27">
        <v>198116</v>
      </c>
      <c r="J45" s="27">
        <v>590600</v>
      </c>
      <c r="K45" s="27">
        <v>179438</v>
      </c>
      <c r="L45" s="27">
        <v>1104</v>
      </c>
      <c r="M45" s="27">
        <v>366243</v>
      </c>
      <c r="N45" s="27">
        <v>546785</v>
      </c>
      <c r="O45" s="27"/>
      <c r="P45" s="27"/>
      <c r="Q45" s="27"/>
      <c r="R45" s="27"/>
      <c r="S45" s="27"/>
      <c r="T45" s="27"/>
      <c r="U45" s="27"/>
      <c r="V45" s="27"/>
      <c r="W45" s="27">
        <v>1137385</v>
      </c>
      <c r="X45" s="27">
        <v>5546112</v>
      </c>
      <c r="Y45" s="27">
        <v>-4408727</v>
      </c>
      <c r="Z45" s="7">
        <v>-79.49</v>
      </c>
      <c r="AA45" s="25">
        <v>11529726</v>
      </c>
    </row>
    <row r="46" spans="1:27" ht="13.5">
      <c r="A46" s="5" t="s">
        <v>50</v>
      </c>
      <c r="B46" s="3"/>
      <c r="C46" s="22"/>
      <c r="D46" s="22"/>
      <c r="E46" s="23">
        <v>7998359</v>
      </c>
      <c r="F46" s="24">
        <v>7998359</v>
      </c>
      <c r="G46" s="24">
        <v>52487</v>
      </c>
      <c r="H46" s="24">
        <v>61380</v>
      </c>
      <c r="I46" s="24">
        <v>56627</v>
      </c>
      <c r="J46" s="24">
        <v>170494</v>
      </c>
      <c r="K46" s="24">
        <v>59477</v>
      </c>
      <c r="L46" s="24">
        <v>59477</v>
      </c>
      <c r="M46" s="24">
        <v>113776</v>
      </c>
      <c r="N46" s="24">
        <v>232730</v>
      </c>
      <c r="O46" s="24"/>
      <c r="P46" s="24"/>
      <c r="Q46" s="24"/>
      <c r="R46" s="24"/>
      <c r="S46" s="24"/>
      <c r="T46" s="24"/>
      <c r="U46" s="24"/>
      <c r="V46" s="24"/>
      <c r="W46" s="24">
        <v>403224</v>
      </c>
      <c r="X46" s="24">
        <v>3999180</v>
      </c>
      <c r="Y46" s="24">
        <v>-3595956</v>
      </c>
      <c r="Z46" s="6">
        <v>-89.92</v>
      </c>
      <c r="AA46" s="22">
        <v>7998359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156566740</v>
      </c>
      <c r="D48" s="40">
        <f>+D28+D32+D38+D42+D47</f>
        <v>0</v>
      </c>
      <c r="E48" s="41">
        <f t="shared" si="9"/>
        <v>150073451</v>
      </c>
      <c r="F48" s="42">
        <f t="shared" si="9"/>
        <v>150073451</v>
      </c>
      <c r="G48" s="42">
        <f t="shared" si="9"/>
        <v>3261741</v>
      </c>
      <c r="H48" s="42">
        <f t="shared" si="9"/>
        <v>5811577</v>
      </c>
      <c r="I48" s="42">
        <f t="shared" si="9"/>
        <v>4074894</v>
      </c>
      <c r="J48" s="42">
        <f t="shared" si="9"/>
        <v>13148212</v>
      </c>
      <c r="K48" s="42">
        <f t="shared" si="9"/>
        <v>4586106</v>
      </c>
      <c r="L48" s="42">
        <f t="shared" si="9"/>
        <v>1242903</v>
      </c>
      <c r="M48" s="42">
        <f t="shared" si="9"/>
        <v>15217873</v>
      </c>
      <c r="N48" s="42">
        <f t="shared" si="9"/>
        <v>21046882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34195094</v>
      </c>
      <c r="X48" s="42">
        <f t="shared" si="9"/>
        <v>55496652</v>
      </c>
      <c r="Y48" s="42">
        <f t="shared" si="9"/>
        <v>-21301558</v>
      </c>
      <c r="Z48" s="43">
        <f>+IF(X48&lt;&gt;0,+(Y48/X48)*100,0)</f>
        <v>-38.383501044351284</v>
      </c>
      <c r="AA48" s="40">
        <f>+AA28+AA32+AA38+AA42+AA47</f>
        <v>150073451</v>
      </c>
    </row>
    <row r="49" spans="1:27" ht="13.5">
      <c r="A49" s="14" t="s">
        <v>58</v>
      </c>
      <c r="B49" s="15"/>
      <c r="C49" s="44">
        <f aca="true" t="shared" si="10" ref="C49:Y49">+C25-C48</f>
        <v>-17371762</v>
      </c>
      <c r="D49" s="44">
        <f>+D25-D48</f>
        <v>0</v>
      </c>
      <c r="E49" s="45">
        <f t="shared" si="10"/>
        <v>-3292187</v>
      </c>
      <c r="F49" s="46">
        <f t="shared" si="10"/>
        <v>-3292187</v>
      </c>
      <c r="G49" s="46">
        <f t="shared" si="10"/>
        <v>18932313</v>
      </c>
      <c r="H49" s="46">
        <f t="shared" si="10"/>
        <v>3303868</v>
      </c>
      <c r="I49" s="46">
        <f t="shared" si="10"/>
        <v>189619</v>
      </c>
      <c r="J49" s="46">
        <f t="shared" si="10"/>
        <v>22425800</v>
      </c>
      <c r="K49" s="46">
        <f t="shared" si="10"/>
        <v>696458</v>
      </c>
      <c r="L49" s="46">
        <f t="shared" si="10"/>
        <v>3506627</v>
      </c>
      <c r="M49" s="46">
        <f t="shared" si="10"/>
        <v>1608210</v>
      </c>
      <c r="N49" s="46">
        <f t="shared" si="10"/>
        <v>5811295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28237095</v>
      </c>
      <c r="X49" s="46">
        <f>IF(F25=F48,0,X25-X48)</f>
        <v>15965370</v>
      </c>
      <c r="Y49" s="46">
        <f t="shared" si="10"/>
        <v>12271725</v>
      </c>
      <c r="Z49" s="47">
        <f>+IF(X49&lt;&gt;0,+(Y49/X49)*100,0)</f>
        <v>76.86464516638199</v>
      </c>
      <c r="AA49" s="44">
        <f>+AA25-AA48</f>
        <v>-3292187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51216717</v>
      </c>
      <c r="D5" s="19">
        <f>SUM(D6:D8)</f>
        <v>0</v>
      </c>
      <c r="E5" s="20">
        <f t="shared" si="0"/>
        <v>92333437</v>
      </c>
      <c r="F5" s="21">
        <f t="shared" si="0"/>
        <v>92333437</v>
      </c>
      <c r="G5" s="21">
        <f t="shared" si="0"/>
        <v>8832085</v>
      </c>
      <c r="H5" s="21">
        <f t="shared" si="0"/>
        <v>11198391</v>
      </c>
      <c r="I5" s="21">
        <f t="shared" si="0"/>
        <v>11165175</v>
      </c>
      <c r="J5" s="21">
        <f t="shared" si="0"/>
        <v>31195651</v>
      </c>
      <c r="K5" s="21">
        <f t="shared" si="0"/>
        <v>11194714</v>
      </c>
      <c r="L5" s="21">
        <f t="shared" si="0"/>
        <v>17272670</v>
      </c>
      <c r="M5" s="21">
        <f t="shared" si="0"/>
        <v>19394586</v>
      </c>
      <c r="N5" s="21">
        <f t="shared" si="0"/>
        <v>47861970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79057621</v>
      </c>
      <c r="X5" s="21">
        <f t="shared" si="0"/>
        <v>1608498</v>
      </c>
      <c r="Y5" s="21">
        <f t="shared" si="0"/>
        <v>77449123</v>
      </c>
      <c r="Z5" s="4">
        <f>+IF(X5&lt;&gt;0,+(Y5/X5)*100,0)</f>
        <v>4814.996537142104</v>
      </c>
      <c r="AA5" s="19">
        <f>SUM(AA6:AA8)</f>
        <v>92333437</v>
      </c>
    </row>
    <row r="6" spans="1:27" ht="13.5">
      <c r="A6" s="5" t="s">
        <v>33</v>
      </c>
      <c r="B6" s="3"/>
      <c r="C6" s="22">
        <v>28806004</v>
      </c>
      <c r="D6" s="22"/>
      <c r="E6" s="23">
        <v>33445880</v>
      </c>
      <c r="F6" s="24">
        <v>33445880</v>
      </c>
      <c r="G6" s="24">
        <v>8423881</v>
      </c>
      <c r="H6" s="24">
        <v>1577</v>
      </c>
      <c r="I6" s="24">
        <v>38230</v>
      </c>
      <c r="J6" s="24">
        <v>8463688</v>
      </c>
      <c r="K6" s="24">
        <v>13708</v>
      </c>
      <c r="L6" s="24">
        <v>8505560</v>
      </c>
      <c r="M6" s="24">
        <v>9622898</v>
      </c>
      <c r="N6" s="24">
        <v>18142166</v>
      </c>
      <c r="O6" s="24"/>
      <c r="P6" s="24"/>
      <c r="Q6" s="24"/>
      <c r="R6" s="24"/>
      <c r="S6" s="24"/>
      <c r="T6" s="24"/>
      <c r="U6" s="24"/>
      <c r="V6" s="24"/>
      <c r="W6" s="24">
        <v>26605854</v>
      </c>
      <c r="X6" s="24">
        <v>364998</v>
      </c>
      <c r="Y6" s="24">
        <v>26240856</v>
      </c>
      <c r="Z6" s="6">
        <v>7189.32</v>
      </c>
      <c r="AA6" s="22">
        <v>33445880</v>
      </c>
    </row>
    <row r="7" spans="1:27" ht="13.5">
      <c r="A7" s="5" t="s">
        <v>34</v>
      </c>
      <c r="B7" s="3"/>
      <c r="C7" s="25">
        <v>22410713</v>
      </c>
      <c r="D7" s="25"/>
      <c r="E7" s="26">
        <v>58887557</v>
      </c>
      <c r="F7" s="27">
        <v>58887557</v>
      </c>
      <c r="G7" s="27">
        <v>408204</v>
      </c>
      <c r="H7" s="27">
        <v>11196814</v>
      </c>
      <c r="I7" s="27">
        <v>11126945</v>
      </c>
      <c r="J7" s="27">
        <v>22731963</v>
      </c>
      <c r="K7" s="27">
        <v>11181006</v>
      </c>
      <c r="L7" s="27">
        <v>8767110</v>
      </c>
      <c r="M7" s="27">
        <v>9771688</v>
      </c>
      <c r="N7" s="27">
        <v>29719804</v>
      </c>
      <c r="O7" s="27"/>
      <c r="P7" s="27"/>
      <c r="Q7" s="27"/>
      <c r="R7" s="27"/>
      <c r="S7" s="27"/>
      <c r="T7" s="27"/>
      <c r="U7" s="27"/>
      <c r="V7" s="27"/>
      <c r="W7" s="27">
        <v>52451767</v>
      </c>
      <c r="X7" s="27">
        <v>1243500</v>
      </c>
      <c r="Y7" s="27">
        <v>51208267</v>
      </c>
      <c r="Z7" s="7">
        <v>4118.08</v>
      </c>
      <c r="AA7" s="25">
        <v>58887557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3004121</v>
      </c>
      <c r="D9" s="19">
        <f>SUM(D10:D14)</f>
        <v>0</v>
      </c>
      <c r="E9" s="20">
        <f t="shared" si="1"/>
        <v>22558800</v>
      </c>
      <c r="F9" s="21">
        <f t="shared" si="1"/>
        <v>22558800</v>
      </c>
      <c r="G9" s="21">
        <f t="shared" si="1"/>
        <v>2956</v>
      </c>
      <c r="H9" s="21">
        <f t="shared" si="1"/>
        <v>0</v>
      </c>
      <c r="I9" s="21">
        <f t="shared" si="1"/>
        <v>13654</v>
      </c>
      <c r="J9" s="21">
        <f t="shared" si="1"/>
        <v>16610</v>
      </c>
      <c r="K9" s="21">
        <f t="shared" si="1"/>
        <v>4740</v>
      </c>
      <c r="L9" s="21">
        <f t="shared" si="1"/>
        <v>7581</v>
      </c>
      <c r="M9" s="21">
        <f t="shared" si="1"/>
        <v>7082</v>
      </c>
      <c r="N9" s="21">
        <f t="shared" si="1"/>
        <v>19403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36013</v>
      </c>
      <c r="X9" s="21">
        <f t="shared" si="1"/>
        <v>176146546</v>
      </c>
      <c r="Y9" s="21">
        <f t="shared" si="1"/>
        <v>-176110533</v>
      </c>
      <c r="Z9" s="4">
        <f>+IF(X9&lt;&gt;0,+(Y9/X9)*100,0)</f>
        <v>-99.97955509158835</v>
      </c>
      <c r="AA9" s="19">
        <f>SUM(AA10:AA14)</f>
        <v>22558800</v>
      </c>
    </row>
    <row r="10" spans="1:27" ht="13.5">
      <c r="A10" s="5" t="s">
        <v>37</v>
      </c>
      <c r="B10" s="3"/>
      <c r="C10" s="22">
        <v>1800563</v>
      </c>
      <c r="D10" s="22"/>
      <c r="E10" s="23">
        <v>1293800</v>
      </c>
      <c r="F10" s="24">
        <v>1293800</v>
      </c>
      <c r="G10" s="24">
        <v>2190</v>
      </c>
      <c r="H10" s="24"/>
      <c r="I10" s="24">
        <v>5055</v>
      </c>
      <c r="J10" s="24">
        <v>7245</v>
      </c>
      <c r="K10" s="24">
        <v>2898</v>
      </c>
      <c r="L10" s="24">
        <v>4371</v>
      </c>
      <c r="M10" s="24">
        <v>2497</v>
      </c>
      <c r="N10" s="24">
        <v>9766</v>
      </c>
      <c r="O10" s="24"/>
      <c r="P10" s="24"/>
      <c r="Q10" s="24"/>
      <c r="R10" s="24"/>
      <c r="S10" s="24"/>
      <c r="T10" s="24"/>
      <c r="U10" s="24"/>
      <c r="V10" s="24"/>
      <c r="W10" s="24">
        <v>17011</v>
      </c>
      <c r="X10" s="24">
        <v>70878062</v>
      </c>
      <c r="Y10" s="24">
        <v>-70861051</v>
      </c>
      <c r="Z10" s="6">
        <v>-99.98</v>
      </c>
      <c r="AA10" s="22">
        <v>1293800</v>
      </c>
    </row>
    <row r="11" spans="1:27" ht="13.5">
      <c r="A11" s="5" t="s">
        <v>38</v>
      </c>
      <c r="B11" s="3"/>
      <c r="C11" s="22">
        <v>1158000</v>
      </c>
      <c r="D11" s="22"/>
      <c r="E11" s="23">
        <v>1238000</v>
      </c>
      <c r="F11" s="24">
        <v>1238000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73919478</v>
      </c>
      <c r="Y11" s="24">
        <v>-73919478</v>
      </c>
      <c r="Z11" s="6">
        <v>-100</v>
      </c>
      <c r="AA11" s="22">
        <v>1238000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18818672</v>
      </c>
      <c r="Y12" s="24">
        <v>-18818672</v>
      </c>
      <c r="Z12" s="6">
        <v>-100</v>
      </c>
      <c r="AA12" s="22"/>
    </row>
    <row r="13" spans="1:27" ht="13.5">
      <c r="A13" s="5" t="s">
        <v>40</v>
      </c>
      <c r="B13" s="3"/>
      <c r="C13" s="22"/>
      <c r="D13" s="22"/>
      <c r="E13" s="23">
        <v>20000000</v>
      </c>
      <c r="F13" s="24">
        <v>20000000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12530334</v>
      </c>
      <c r="Y13" s="24">
        <v>-12530334</v>
      </c>
      <c r="Z13" s="6">
        <v>-100</v>
      </c>
      <c r="AA13" s="22">
        <v>20000000</v>
      </c>
    </row>
    <row r="14" spans="1:27" ht="13.5">
      <c r="A14" s="5" t="s">
        <v>41</v>
      </c>
      <c r="B14" s="3"/>
      <c r="C14" s="25">
        <v>45558</v>
      </c>
      <c r="D14" s="25"/>
      <c r="E14" s="26">
        <v>27000</v>
      </c>
      <c r="F14" s="27">
        <v>27000</v>
      </c>
      <c r="G14" s="27">
        <v>766</v>
      </c>
      <c r="H14" s="27"/>
      <c r="I14" s="27">
        <v>8599</v>
      </c>
      <c r="J14" s="27">
        <v>9365</v>
      </c>
      <c r="K14" s="27">
        <v>1842</v>
      </c>
      <c r="L14" s="27">
        <v>3210</v>
      </c>
      <c r="M14" s="27">
        <v>4585</v>
      </c>
      <c r="N14" s="27">
        <v>9637</v>
      </c>
      <c r="O14" s="27"/>
      <c r="P14" s="27"/>
      <c r="Q14" s="27"/>
      <c r="R14" s="27"/>
      <c r="S14" s="27"/>
      <c r="T14" s="27"/>
      <c r="U14" s="27"/>
      <c r="V14" s="27"/>
      <c r="W14" s="27">
        <v>19002</v>
      </c>
      <c r="X14" s="27"/>
      <c r="Y14" s="27">
        <v>19002</v>
      </c>
      <c r="Z14" s="7">
        <v>0</v>
      </c>
      <c r="AA14" s="25">
        <v>27000</v>
      </c>
    </row>
    <row r="15" spans="1:27" ht="13.5">
      <c r="A15" s="2" t="s">
        <v>42</v>
      </c>
      <c r="B15" s="8"/>
      <c r="C15" s="19">
        <f aca="true" t="shared" si="2" ref="C15:Y15">SUM(C16:C18)</f>
        <v>7980260</v>
      </c>
      <c r="D15" s="19">
        <f>SUM(D16:D18)</f>
        <v>0</v>
      </c>
      <c r="E15" s="20">
        <f t="shared" si="2"/>
        <v>5217000</v>
      </c>
      <c r="F15" s="21">
        <f t="shared" si="2"/>
        <v>5217000</v>
      </c>
      <c r="G15" s="21">
        <f t="shared" si="2"/>
        <v>408445</v>
      </c>
      <c r="H15" s="21">
        <f t="shared" si="2"/>
        <v>126054</v>
      </c>
      <c r="I15" s="21">
        <f t="shared" si="2"/>
        <v>1247243</v>
      </c>
      <c r="J15" s="21">
        <f t="shared" si="2"/>
        <v>1781742</v>
      </c>
      <c r="K15" s="21">
        <f t="shared" si="2"/>
        <v>41568</v>
      </c>
      <c r="L15" s="21">
        <f t="shared" si="2"/>
        <v>535763</v>
      </c>
      <c r="M15" s="21">
        <f t="shared" si="2"/>
        <v>1381703</v>
      </c>
      <c r="N15" s="21">
        <f t="shared" si="2"/>
        <v>1959034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3740776</v>
      </c>
      <c r="X15" s="21">
        <f t="shared" si="2"/>
        <v>65004432</v>
      </c>
      <c r="Y15" s="21">
        <f t="shared" si="2"/>
        <v>-61263656</v>
      </c>
      <c r="Z15" s="4">
        <f>+IF(X15&lt;&gt;0,+(Y15/X15)*100,0)</f>
        <v>-94.24535237843476</v>
      </c>
      <c r="AA15" s="19">
        <f>SUM(AA16:AA18)</f>
        <v>5217000</v>
      </c>
    </row>
    <row r="16" spans="1:27" ht="13.5">
      <c r="A16" s="5" t="s">
        <v>43</v>
      </c>
      <c r="B16" s="3"/>
      <c r="C16" s="22">
        <v>2238476</v>
      </c>
      <c r="D16" s="22"/>
      <c r="E16" s="23">
        <v>730000</v>
      </c>
      <c r="F16" s="24">
        <v>730000</v>
      </c>
      <c r="G16" s="24">
        <v>7555</v>
      </c>
      <c r="H16" s="24">
        <v>115583</v>
      </c>
      <c r="I16" s="24">
        <v>95610</v>
      </c>
      <c r="J16" s="24">
        <v>218748</v>
      </c>
      <c r="K16" s="24">
        <v>22667</v>
      </c>
      <c r="L16" s="24">
        <v>498671</v>
      </c>
      <c r="M16" s="24">
        <v>312061</v>
      </c>
      <c r="N16" s="24">
        <v>833399</v>
      </c>
      <c r="O16" s="24"/>
      <c r="P16" s="24"/>
      <c r="Q16" s="24"/>
      <c r="R16" s="24"/>
      <c r="S16" s="24"/>
      <c r="T16" s="24"/>
      <c r="U16" s="24"/>
      <c r="V16" s="24"/>
      <c r="W16" s="24">
        <v>1052147</v>
      </c>
      <c r="X16" s="24">
        <v>9500328</v>
      </c>
      <c r="Y16" s="24">
        <v>-8448181</v>
      </c>
      <c r="Z16" s="6">
        <v>-88.93</v>
      </c>
      <c r="AA16" s="22">
        <v>730000</v>
      </c>
    </row>
    <row r="17" spans="1:27" ht="13.5">
      <c r="A17" s="5" t="s">
        <v>44</v>
      </c>
      <c r="B17" s="3"/>
      <c r="C17" s="22">
        <v>5741784</v>
      </c>
      <c r="D17" s="22"/>
      <c r="E17" s="23">
        <v>4487000</v>
      </c>
      <c r="F17" s="24">
        <v>4487000</v>
      </c>
      <c r="G17" s="24">
        <v>400890</v>
      </c>
      <c r="H17" s="24">
        <v>10471</v>
      </c>
      <c r="I17" s="24">
        <v>1151633</v>
      </c>
      <c r="J17" s="24">
        <v>1562994</v>
      </c>
      <c r="K17" s="24">
        <v>18901</v>
      </c>
      <c r="L17" s="24">
        <v>37092</v>
      </c>
      <c r="M17" s="24">
        <v>1069642</v>
      </c>
      <c r="N17" s="24">
        <v>1125635</v>
      </c>
      <c r="O17" s="24"/>
      <c r="P17" s="24"/>
      <c r="Q17" s="24"/>
      <c r="R17" s="24"/>
      <c r="S17" s="24"/>
      <c r="T17" s="24"/>
      <c r="U17" s="24"/>
      <c r="V17" s="24"/>
      <c r="W17" s="24">
        <v>2688629</v>
      </c>
      <c r="X17" s="24">
        <v>55504104</v>
      </c>
      <c r="Y17" s="24">
        <v>-52815475</v>
      </c>
      <c r="Z17" s="6">
        <v>-95.16</v>
      </c>
      <c r="AA17" s="22">
        <v>4487000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198215954</v>
      </c>
      <c r="D19" s="19">
        <f>SUM(D20:D23)</f>
        <v>0</v>
      </c>
      <c r="E19" s="20">
        <f t="shared" si="3"/>
        <v>336454090</v>
      </c>
      <c r="F19" s="21">
        <f t="shared" si="3"/>
        <v>336454090</v>
      </c>
      <c r="G19" s="21">
        <f t="shared" si="3"/>
        <v>22645732</v>
      </c>
      <c r="H19" s="21">
        <f t="shared" si="3"/>
        <v>15998629</v>
      </c>
      <c r="I19" s="21">
        <f t="shared" si="3"/>
        <v>28469533</v>
      </c>
      <c r="J19" s="21">
        <f t="shared" si="3"/>
        <v>67113894</v>
      </c>
      <c r="K19" s="21">
        <f t="shared" si="3"/>
        <v>18729654</v>
      </c>
      <c r="L19" s="21">
        <f t="shared" si="3"/>
        <v>8075470</v>
      </c>
      <c r="M19" s="21">
        <f t="shared" si="3"/>
        <v>20678063</v>
      </c>
      <c r="N19" s="21">
        <f t="shared" si="3"/>
        <v>47483187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114597081</v>
      </c>
      <c r="X19" s="21">
        <f t="shared" si="3"/>
        <v>25046610</v>
      </c>
      <c r="Y19" s="21">
        <f t="shared" si="3"/>
        <v>89550471</v>
      </c>
      <c r="Z19" s="4">
        <f>+IF(X19&lt;&gt;0,+(Y19/X19)*100,0)</f>
        <v>357.5352951956373</v>
      </c>
      <c r="AA19" s="19">
        <f>SUM(AA20:AA23)</f>
        <v>336454090</v>
      </c>
    </row>
    <row r="20" spans="1:27" ht="13.5">
      <c r="A20" s="5" t="s">
        <v>47</v>
      </c>
      <c r="B20" s="3"/>
      <c r="C20" s="22">
        <v>137061686</v>
      </c>
      <c r="D20" s="22"/>
      <c r="E20" s="23">
        <v>149791123</v>
      </c>
      <c r="F20" s="24">
        <v>149791123</v>
      </c>
      <c r="G20" s="24">
        <v>12747319</v>
      </c>
      <c r="H20" s="24">
        <v>10751057</v>
      </c>
      <c r="I20" s="24">
        <v>23359404</v>
      </c>
      <c r="J20" s="24">
        <v>46857780</v>
      </c>
      <c r="K20" s="24">
        <v>12092286</v>
      </c>
      <c r="L20" s="24">
        <v>3580549</v>
      </c>
      <c r="M20" s="24">
        <v>14165644</v>
      </c>
      <c r="N20" s="24">
        <v>29838479</v>
      </c>
      <c r="O20" s="24"/>
      <c r="P20" s="24"/>
      <c r="Q20" s="24"/>
      <c r="R20" s="24"/>
      <c r="S20" s="24"/>
      <c r="T20" s="24"/>
      <c r="U20" s="24"/>
      <c r="V20" s="24"/>
      <c r="W20" s="24">
        <v>76696259</v>
      </c>
      <c r="X20" s="24">
        <v>12442572</v>
      </c>
      <c r="Y20" s="24">
        <v>64253687</v>
      </c>
      <c r="Z20" s="6">
        <v>516.4</v>
      </c>
      <c r="AA20" s="22">
        <v>149791123</v>
      </c>
    </row>
    <row r="21" spans="1:27" ht="13.5">
      <c r="A21" s="5" t="s">
        <v>48</v>
      </c>
      <c r="B21" s="3"/>
      <c r="C21" s="22">
        <v>45181166</v>
      </c>
      <c r="D21" s="22"/>
      <c r="E21" s="23">
        <v>126251955</v>
      </c>
      <c r="F21" s="24">
        <v>126251955</v>
      </c>
      <c r="G21" s="24">
        <v>5897905</v>
      </c>
      <c r="H21" s="24">
        <v>2365641</v>
      </c>
      <c r="I21" s="24">
        <v>2105618</v>
      </c>
      <c r="J21" s="24">
        <v>10369164</v>
      </c>
      <c r="K21" s="24">
        <v>3072282</v>
      </c>
      <c r="L21" s="24">
        <v>2295905</v>
      </c>
      <c r="M21" s="24">
        <v>3250284</v>
      </c>
      <c r="N21" s="24">
        <v>8618471</v>
      </c>
      <c r="O21" s="24"/>
      <c r="P21" s="24"/>
      <c r="Q21" s="24"/>
      <c r="R21" s="24"/>
      <c r="S21" s="24"/>
      <c r="T21" s="24"/>
      <c r="U21" s="24"/>
      <c r="V21" s="24"/>
      <c r="W21" s="24">
        <v>18987635</v>
      </c>
      <c r="X21" s="24">
        <v>11395506</v>
      </c>
      <c r="Y21" s="24">
        <v>7592129</v>
      </c>
      <c r="Z21" s="6">
        <v>66.62</v>
      </c>
      <c r="AA21" s="22">
        <v>126251955</v>
      </c>
    </row>
    <row r="22" spans="1:27" ht="13.5">
      <c r="A22" s="5" t="s">
        <v>49</v>
      </c>
      <c r="B22" s="3"/>
      <c r="C22" s="25">
        <v>-5428020</v>
      </c>
      <c r="D22" s="25"/>
      <c r="E22" s="26">
        <v>35350345</v>
      </c>
      <c r="F22" s="27">
        <v>35350345</v>
      </c>
      <c r="G22" s="27">
        <v>1850302</v>
      </c>
      <c r="H22" s="27">
        <v>695484</v>
      </c>
      <c r="I22" s="27">
        <v>827642</v>
      </c>
      <c r="J22" s="27">
        <v>3373428</v>
      </c>
      <c r="K22" s="27">
        <v>1349374</v>
      </c>
      <c r="L22" s="27">
        <v>-91117</v>
      </c>
      <c r="M22" s="27">
        <v>989777</v>
      </c>
      <c r="N22" s="27">
        <v>2248034</v>
      </c>
      <c r="O22" s="27"/>
      <c r="P22" s="27"/>
      <c r="Q22" s="27"/>
      <c r="R22" s="27"/>
      <c r="S22" s="27"/>
      <c r="T22" s="27"/>
      <c r="U22" s="27"/>
      <c r="V22" s="27"/>
      <c r="W22" s="27">
        <v>5621462</v>
      </c>
      <c r="X22" s="27"/>
      <c r="Y22" s="27">
        <v>5621462</v>
      </c>
      <c r="Z22" s="7">
        <v>0</v>
      </c>
      <c r="AA22" s="25">
        <v>35350345</v>
      </c>
    </row>
    <row r="23" spans="1:27" ht="13.5">
      <c r="A23" s="5" t="s">
        <v>50</v>
      </c>
      <c r="B23" s="3"/>
      <c r="C23" s="22">
        <v>21401122</v>
      </c>
      <c r="D23" s="22"/>
      <c r="E23" s="23">
        <v>25060667</v>
      </c>
      <c r="F23" s="24">
        <v>25060667</v>
      </c>
      <c r="G23" s="24">
        <v>2150206</v>
      </c>
      <c r="H23" s="24">
        <v>2186447</v>
      </c>
      <c r="I23" s="24">
        <v>2176869</v>
      </c>
      <c r="J23" s="24">
        <v>6513522</v>
      </c>
      <c r="K23" s="24">
        <v>2215712</v>
      </c>
      <c r="L23" s="24">
        <v>2290133</v>
      </c>
      <c r="M23" s="24">
        <v>2272358</v>
      </c>
      <c r="N23" s="24">
        <v>6778203</v>
      </c>
      <c r="O23" s="24"/>
      <c r="P23" s="24"/>
      <c r="Q23" s="24"/>
      <c r="R23" s="24"/>
      <c r="S23" s="24"/>
      <c r="T23" s="24"/>
      <c r="U23" s="24"/>
      <c r="V23" s="24"/>
      <c r="W23" s="24">
        <v>13291725</v>
      </c>
      <c r="X23" s="24">
        <v>1208532</v>
      </c>
      <c r="Y23" s="24">
        <v>12083193</v>
      </c>
      <c r="Z23" s="6">
        <v>999.82</v>
      </c>
      <c r="AA23" s="22">
        <v>25060667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1173204</v>
      </c>
      <c r="Y24" s="21">
        <v>-1173204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260417052</v>
      </c>
      <c r="D25" s="40">
        <f>+D5+D9+D15+D19+D24</f>
        <v>0</v>
      </c>
      <c r="E25" s="41">
        <f t="shared" si="4"/>
        <v>456563327</v>
      </c>
      <c r="F25" s="42">
        <f t="shared" si="4"/>
        <v>456563327</v>
      </c>
      <c r="G25" s="42">
        <f t="shared" si="4"/>
        <v>31889218</v>
      </c>
      <c r="H25" s="42">
        <f t="shared" si="4"/>
        <v>27323074</v>
      </c>
      <c r="I25" s="42">
        <f t="shared" si="4"/>
        <v>40895605</v>
      </c>
      <c r="J25" s="42">
        <f t="shared" si="4"/>
        <v>100107897</v>
      </c>
      <c r="K25" s="42">
        <f t="shared" si="4"/>
        <v>29970676</v>
      </c>
      <c r="L25" s="42">
        <f t="shared" si="4"/>
        <v>25891484</v>
      </c>
      <c r="M25" s="42">
        <f t="shared" si="4"/>
        <v>41461434</v>
      </c>
      <c r="N25" s="42">
        <f t="shared" si="4"/>
        <v>97323594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197431491</v>
      </c>
      <c r="X25" s="42">
        <f t="shared" si="4"/>
        <v>268979290</v>
      </c>
      <c r="Y25" s="42">
        <f t="shared" si="4"/>
        <v>-71547799</v>
      </c>
      <c r="Z25" s="43">
        <f>+IF(X25&lt;&gt;0,+(Y25/X25)*100,0)</f>
        <v>-26.599742679073916</v>
      </c>
      <c r="AA25" s="40">
        <f>+AA5+AA9+AA15+AA19+AA24</f>
        <v>456563327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107674660</v>
      </c>
      <c r="D28" s="19">
        <f>SUM(D29:D31)</f>
        <v>0</v>
      </c>
      <c r="E28" s="20">
        <f t="shared" si="5"/>
        <v>127001239</v>
      </c>
      <c r="F28" s="21">
        <f t="shared" si="5"/>
        <v>127001239</v>
      </c>
      <c r="G28" s="21">
        <f t="shared" si="5"/>
        <v>26590887</v>
      </c>
      <c r="H28" s="21">
        <f t="shared" si="5"/>
        <v>16620283</v>
      </c>
      <c r="I28" s="21">
        <f t="shared" si="5"/>
        <v>18531659</v>
      </c>
      <c r="J28" s="21">
        <f t="shared" si="5"/>
        <v>61742829</v>
      </c>
      <c r="K28" s="21">
        <f t="shared" si="5"/>
        <v>22332058</v>
      </c>
      <c r="L28" s="21">
        <f t="shared" si="5"/>
        <v>25775111</v>
      </c>
      <c r="M28" s="21">
        <f t="shared" si="5"/>
        <v>19226525</v>
      </c>
      <c r="N28" s="21">
        <f t="shared" si="5"/>
        <v>67333694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129076523</v>
      </c>
      <c r="X28" s="21">
        <f t="shared" si="5"/>
        <v>65004432</v>
      </c>
      <c r="Y28" s="21">
        <f t="shared" si="5"/>
        <v>64072091</v>
      </c>
      <c r="Z28" s="4">
        <f>+IF(X28&lt;&gt;0,+(Y28/X28)*100,0)</f>
        <v>98.56572702612031</v>
      </c>
      <c r="AA28" s="19">
        <f>SUM(AA29:AA31)</f>
        <v>127001239</v>
      </c>
    </row>
    <row r="29" spans="1:27" ht="13.5">
      <c r="A29" s="5" t="s">
        <v>33</v>
      </c>
      <c r="B29" s="3"/>
      <c r="C29" s="22">
        <v>350342</v>
      </c>
      <c r="D29" s="22"/>
      <c r="E29" s="23">
        <v>18070465</v>
      </c>
      <c r="F29" s="24">
        <v>18070465</v>
      </c>
      <c r="G29" s="24">
        <v>17622370</v>
      </c>
      <c r="H29" s="24">
        <v>16301661</v>
      </c>
      <c r="I29" s="24">
        <v>15803563</v>
      </c>
      <c r="J29" s="24">
        <v>49727594</v>
      </c>
      <c r="K29" s="24">
        <v>16446637</v>
      </c>
      <c r="L29" s="24">
        <v>17946539</v>
      </c>
      <c r="M29" s="24">
        <v>2915980</v>
      </c>
      <c r="N29" s="24">
        <v>37309156</v>
      </c>
      <c r="O29" s="24"/>
      <c r="P29" s="24"/>
      <c r="Q29" s="24"/>
      <c r="R29" s="24"/>
      <c r="S29" s="24"/>
      <c r="T29" s="24"/>
      <c r="U29" s="24"/>
      <c r="V29" s="24"/>
      <c r="W29" s="24">
        <v>87036750</v>
      </c>
      <c r="X29" s="24">
        <v>9500328</v>
      </c>
      <c r="Y29" s="24">
        <v>77536422</v>
      </c>
      <c r="Z29" s="6">
        <v>816.14</v>
      </c>
      <c r="AA29" s="22">
        <v>18070465</v>
      </c>
    </row>
    <row r="30" spans="1:27" ht="13.5">
      <c r="A30" s="5" t="s">
        <v>34</v>
      </c>
      <c r="B30" s="3"/>
      <c r="C30" s="25">
        <v>107324318</v>
      </c>
      <c r="D30" s="25"/>
      <c r="E30" s="26">
        <v>108930774</v>
      </c>
      <c r="F30" s="27">
        <v>108930774</v>
      </c>
      <c r="G30" s="27">
        <v>8968517</v>
      </c>
      <c r="H30" s="27">
        <v>318622</v>
      </c>
      <c r="I30" s="27">
        <v>2728096</v>
      </c>
      <c r="J30" s="27">
        <v>12015235</v>
      </c>
      <c r="K30" s="27">
        <v>5885421</v>
      </c>
      <c r="L30" s="27">
        <v>7828572</v>
      </c>
      <c r="M30" s="27">
        <v>16310545</v>
      </c>
      <c r="N30" s="27">
        <v>30024538</v>
      </c>
      <c r="O30" s="27"/>
      <c r="P30" s="27"/>
      <c r="Q30" s="27"/>
      <c r="R30" s="27"/>
      <c r="S30" s="27"/>
      <c r="T30" s="27"/>
      <c r="U30" s="27"/>
      <c r="V30" s="27"/>
      <c r="W30" s="27">
        <v>42039773</v>
      </c>
      <c r="X30" s="27">
        <v>55504104</v>
      </c>
      <c r="Y30" s="27">
        <v>-13464331</v>
      </c>
      <c r="Z30" s="7">
        <v>-24.26</v>
      </c>
      <c r="AA30" s="25">
        <v>108930774</v>
      </c>
    </row>
    <row r="31" spans="1:27" ht="13.5">
      <c r="A31" s="5" t="s">
        <v>35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43132244</v>
      </c>
      <c r="D32" s="19">
        <f>SUM(D33:D37)</f>
        <v>0</v>
      </c>
      <c r="E32" s="20">
        <f t="shared" si="6"/>
        <v>49505406</v>
      </c>
      <c r="F32" s="21">
        <f t="shared" si="6"/>
        <v>49505406</v>
      </c>
      <c r="G32" s="21">
        <f t="shared" si="6"/>
        <v>2635924</v>
      </c>
      <c r="H32" s="21">
        <f t="shared" si="6"/>
        <v>49723</v>
      </c>
      <c r="I32" s="21">
        <f t="shared" si="6"/>
        <v>1235872</v>
      </c>
      <c r="J32" s="21">
        <f t="shared" si="6"/>
        <v>3921519</v>
      </c>
      <c r="K32" s="21">
        <f t="shared" si="6"/>
        <v>164155</v>
      </c>
      <c r="L32" s="21">
        <f t="shared" si="6"/>
        <v>2663835</v>
      </c>
      <c r="M32" s="21">
        <f t="shared" si="6"/>
        <v>1240126</v>
      </c>
      <c r="N32" s="21">
        <f t="shared" si="6"/>
        <v>4068116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7989635</v>
      </c>
      <c r="X32" s="21">
        <f t="shared" si="6"/>
        <v>26219814</v>
      </c>
      <c r="Y32" s="21">
        <f t="shared" si="6"/>
        <v>-18230179</v>
      </c>
      <c r="Z32" s="4">
        <f>+IF(X32&lt;&gt;0,+(Y32/X32)*100,0)</f>
        <v>-69.52825447198062</v>
      </c>
      <c r="AA32" s="19">
        <f>SUM(AA33:AA37)</f>
        <v>49505406</v>
      </c>
    </row>
    <row r="33" spans="1:27" ht="13.5">
      <c r="A33" s="5" t="s">
        <v>37</v>
      </c>
      <c r="B33" s="3"/>
      <c r="C33" s="22">
        <v>20695409</v>
      </c>
      <c r="D33" s="22"/>
      <c r="E33" s="23">
        <v>26689855</v>
      </c>
      <c r="F33" s="24">
        <v>26689855</v>
      </c>
      <c r="G33" s="24">
        <v>1295540</v>
      </c>
      <c r="H33" s="24">
        <v>49723</v>
      </c>
      <c r="I33" s="24">
        <v>576448</v>
      </c>
      <c r="J33" s="24">
        <v>1921711</v>
      </c>
      <c r="K33" s="24">
        <v>164155</v>
      </c>
      <c r="L33" s="24">
        <v>1317637</v>
      </c>
      <c r="M33" s="24">
        <v>580702</v>
      </c>
      <c r="N33" s="24">
        <v>2062494</v>
      </c>
      <c r="O33" s="24"/>
      <c r="P33" s="24"/>
      <c r="Q33" s="24"/>
      <c r="R33" s="24"/>
      <c r="S33" s="24"/>
      <c r="T33" s="24"/>
      <c r="U33" s="24"/>
      <c r="V33" s="24"/>
      <c r="W33" s="24">
        <v>3984205</v>
      </c>
      <c r="X33" s="24">
        <v>12442572</v>
      </c>
      <c r="Y33" s="24">
        <v>-8458367</v>
      </c>
      <c r="Z33" s="6">
        <v>-67.98</v>
      </c>
      <c r="AA33" s="22">
        <v>26689855</v>
      </c>
    </row>
    <row r="34" spans="1:27" ht="13.5">
      <c r="A34" s="5" t="s">
        <v>38</v>
      </c>
      <c r="B34" s="3"/>
      <c r="C34" s="22">
        <v>12855358</v>
      </c>
      <c r="D34" s="22"/>
      <c r="E34" s="23">
        <v>22068281</v>
      </c>
      <c r="F34" s="24">
        <v>22068281</v>
      </c>
      <c r="G34" s="24">
        <v>90291</v>
      </c>
      <c r="H34" s="24"/>
      <c r="I34" s="24"/>
      <c r="J34" s="24">
        <v>90291</v>
      </c>
      <c r="K34" s="24"/>
      <c r="L34" s="24">
        <v>27349</v>
      </c>
      <c r="M34" s="24"/>
      <c r="N34" s="24">
        <v>27349</v>
      </c>
      <c r="O34" s="24"/>
      <c r="P34" s="24"/>
      <c r="Q34" s="24"/>
      <c r="R34" s="24"/>
      <c r="S34" s="24"/>
      <c r="T34" s="24"/>
      <c r="U34" s="24"/>
      <c r="V34" s="24"/>
      <c r="W34" s="24">
        <v>117640</v>
      </c>
      <c r="X34" s="24">
        <v>11395506</v>
      </c>
      <c r="Y34" s="24">
        <v>-11277866</v>
      </c>
      <c r="Z34" s="6">
        <v>-98.97</v>
      </c>
      <c r="AA34" s="22">
        <v>22068281</v>
      </c>
    </row>
    <row r="35" spans="1:27" ht="13.5">
      <c r="A35" s="5" t="s">
        <v>39</v>
      </c>
      <c r="B35" s="3"/>
      <c r="C35" s="22">
        <v>7721137</v>
      </c>
      <c r="D35" s="22"/>
      <c r="E35" s="23"/>
      <c r="F35" s="24"/>
      <c r="G35" s="24">
        <v>1250093</v>
      </c>
      <c r="H35" s="24"/>
      <c r="I35" s="24">
        <v>659424</v>
      </c>
      <c r="J35" s="24">
        <v>1909517</v>
      </c>
      <c r="K35" s="24"/>
      <c r="L35" s="24">
        <v>1318849</v>
      </c>
      <c r="M35" s="24">
        <v>659424</v>
      </c>
      <c r="N35" s="24">
        <v>1978273</v>
      </c>
      <c r="O35" s="24"/>
      <c r="P35" s="24"/>
      <c r="Q35" s="24"/>
      <c r="R35" s="24"/>
      <c r="S35" s="24"/>
      <c r="T35" s="24"/>
      <c r="U35" s="24"/>
      <c r="V35" s="24"/>
      <c r="W35" s="24">
        <v>3887790</v>
      </c>
      <c r="X35" s="24"/>
      <c r="Y35" s="24">
        <v>3887790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>
        <v>747270</v>
      </c>
      <c r="F36" s="24">
        <v>747270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1208532</v>
      </c>
      <c r="Y36" s="24">
        <v>-1208532</v>
      </c>
      <c r="Z36" s="6">
        <v>-100</v>
      </c>
      <c r="AA36" s="22">
        <v>747270</v>
      </c>
    </row>
    <row r="37" spans="1:27" ht="13.5">
      <c r="A37" s="5" t="s">
        <v>41</v>
      </c>
      <c r="B37" s="3"/>
      <c r="C37" s="25">
        <v>1860340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1173204</v>
      </c>
      <c r="Y37" s="27">
        <v>-1173204</v>
      </c>
      <c r="Z37" s="7">
        <v>-100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55675815</v>
      </c>
      <c r="D38" s="19">
        <f>SUM(D39:D41)</f>
        <v>0</v>
      </c>
      <c r="E38" s="20">
        <f t="shared" si="7"/>
        <v>53238696</v>
      </c>
      <c r="F38" s="21">
        <f t="shared" si="7"/>
        <v>53238696</v>
      </c>
      <c r="G38" s="21">
        <f t="shared" si="7"/>
        <v>664696</v>
      </c>
      <c r="H38" s="21">
        <f t="shared" si="7"/>
        <v>55108</v>
      </c>
      <c r="I38" s="21">
        <f t="shared" si="7"/>
        <v>53814</v>
      </c>
      <c r="J38" s="21">
        <f t="shared" si="7"/>
        <v>773618</v>
      </c>
      <c r="K38" s="21">
        <f t="shared" si="7"/>
        <v>-258876</v>
      </c>
      <c r="L38" s="21">
        <f t="shared" si="7"/>
        <v>427414</v>
      </c>
      <c r="M38" s="21">
        <f t="shared" si="7"/>
        <v>59287</v>
      </c>
      <c r="N38" s="21">
        <f t="shared" si="7"/>
        <v>227825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1001443</v>
      </c>
      <c r="X38" s="21">
        <f t="shared" si="7"/>
        <v>26675748</v>
      </c>
      <c r="Y38" s="21">
        <f t="shared" si="7"/>
        <v>-25674305</v>
      </c>
      <c r="Z38" s="4">
        <f>+IF(X38&lt;&gt;0,+(Y38/X38)*100,0)</f>
        <v>-96.24586721991825</v>
      </c>
      <c r="AA38" s="19">
        <f>SUM(AA39:AA41)</f>
        <v>53238696</v>
      </c>
    </row>
    <row r="39" spans="1:27" ht="13.5">
      <c r="A39" s="5" t="s">
        <v>43</v>
      </c>
      <c r="B39" s="3"/>
      <c r="C39" s="22">
        <v>11865531</v>
      </c>
      <c r="D39" s="22"/>
      <c r="E39" s="23">
        <v>26027337</v>
      </c>
      <c r="F39" s="24">
        <v>26027337</v>
      </c>
      <c r="G39" s="24">
        <v>237654</v>
      </c>
      <c r="H39" s="24">
        <v>34958</v>
      </c>
      <c r="I39" s="24">
        <v>53814</v>
      </c>
      <c r="J39" s="24">
        <v>326426</v>
      </c>
      <c r="K39" s="24">
        <v>52124</v>
      </c>
      <c r="L39" s="24">
        <v>327186</v>
      </c>
      <c r="M39" s="24">
        <v>24301</v>
      </c>
      <c r="N39" s="24">
        <v>403611</v>
      </c>
      <c r="O39" s="24"/>
      <c r="P39" s="24"/>
      <c r="Q39" s="24"/>
      <c r="R39" s="24"/>
      <c r="S39" s="24"/>
      <c r="T39" s="24"/>
      <c r="U39" s="24"/>
      <c r="V39" s="24"/>
      <c r="W39" s="24">
        <v>730037</v>
      </c>
      <c r="X39" s="24">
        <v>13361658</v>
      </c>
      <c r="Y39" s="24">
        <v>-12631621</v>
      </c>
      <c r="Z39" s="6">
        <v>-94.54</v>
      </c>
      <c r="AA39" s="22">
        <v>26027337</v>
      </c>
    </row>
    <row r="40" spans="1:27" ht="13.5">
      <c r="A40" s="5" t="s">
        <v>44</v>
      </c>
      <c r="B40" s="3"/>
      <c r="C40" s="22">
        <v>43810284</v>
      </c>
      <c r="D40" s="22"/>
      <c r="E40" s="23">
        <v>27211359</v>
      </c>
      <c r="F40" s="24">
        <v>27211359</v>
      </c>
      <c r="G40" s="24">
        <v>427042</v>
      </c>
      <c r="H40" s="24">
        <v>20150</v>
      </c>
      <c r="I40" s="24"/>
      <c r="J40" s="24">
        <v>447192</v>
      </c>
      <c r="K40" s="24">
        <v>-311000</v>
      </c>
      <c r="L40" s="24">
        <v>100228</v>
      </c>
      <c r="M40" s="24">
        <v>34986</v>
      </c>
      <c r="N40" s="24">
        <v>-175786</v>
      </c>
      <c r="O40" s="24"/>
      <c r="P40" s="24"/>
      <c r="Q40" s="24"/>
      <c r="R40" s="24"/>
      <c r="S40" s="24"/>
      <c r="T40" s="24"/>
      <c r="U40" s="24"/>
      <c r="V40" s="24"/>
      <c r="W40" s="24">
        <v>271406</v>
      </c>
      <c r="X40" s="24">
        <v>13314090</v>
      </c>
      <c r="Y40" s="24">
        <v>-13042684</v>
      </c>
      <c r="Z40" s="6">
        <v>-97.96</v>
      </c>
      <c r="AA40" s="22">
        <v>27211359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207170897</v>
      </c>
      <c r="D42" s="19">
        <f>SUM(D43:D46)</f>
        <v>0</v>
      </c>
      <c r="E42" s="20">
        <f t="shared" si="8"/>
        <v>266209485</v>
      </c>
      <c r="F42" s="21">
        <f t="shared" si="8"/>
        <v>266209485</v>
      </c>
      <c r="G42" s="21">
        <f t="shared" si="8"/>
        <v>772601</v>
      </c>
      <c r="H42" s="21">
        <f t="shared" si="8"/>
        <v>2378</v>
      </c>
      <c r="I42" s="21">
        <f t="shared" si="8"/>
        <v>38493373</v>
      </c>
      <c r="J42" s="21">
        <f t="shared" si="8"/>
        <v>39268352</v>
      </c>
      <c r="K42" s="21">
        <f t="shared" si="8"/>
        <v>11058713</v>
      </c>
      <c r="L42" s="21">
        <f t="shared" si="8"/>
        <v>10375865</v>
      </c>
      <c r="M42" s="21">
        <f t="shared" si="8"/>
        <v>10936253</v>
      </c>
      <c r="N42" s="21">
        <f t="shared" si="8"/>
        <v>32370831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71639183</v>
      </c>
      <c r="X42" s="21">
        <f t="shared" si="8"/>
        <v>139594650</v>
      </c>
      <c r="Y42" s="21">
        <f t="shared" si="8"/>
        <v>-67955467</v>
      </c>
      <c r="Z42" s="4">
        <f>+IF(X42&lt;&gt;0,+(Y42/X42)*100,0)</f>
        <v>-48.68056691284372</v>
      </c>
      <c r="AA42" s="19">
        <f>SUM(AA43:AA46)</f>
        <v>266209485</v>
      </c>
    </row>
    <row r="43" spans="1:27" ht="13.5">
      <c r="A43" s="5" t="s">
        <v>47</v>
      </c>
      <c r="B43" s="3"/>
      <c r="C43" s="22">
        <v>131137897</v>
      </c>
      <c r="D43" s="22"/>
      <c r="E43" s="23">
        <v>143647567</v>
      </c>
      <c r="F43" s="24">
        <v>143647567</v>
      </c>
      <c r="G43" s="24">
        <v>160248</v>
      </c>
      <c r="H43" s="24">
        <v>2378</v>
      </c>
      <c r="I43" s="24">
        <v>36310596</v>
      </c>
      <c r="J43" s="24">
        <v>36473222</v>
      </c>
      <c r="K43" s="24">
        <v>9073270</v>
      </c>
      <c r="L43" s="24">
        <v>9179634</v>
      </c>
      <c r="M43" s="24">
        <v>8856539</v>
      </c>
      <c r="N43" s="24">
        <v>27109443</v>
      </c>
      <c r="O43" s="24"/>
      <c r="P43" s="24"/>
      <c r="Q43" s="24"/>
      <c r="R43" s="24"/>
      <c r="S43" s="24"/>
      <c r="T43" s="24"/>
      <c r="U43" s="24"/>
      <c r="V43" s="24"/>
      <c r="W43" s="24">
        <v>63582665</v>
      </c>
      <c r="X43" s="24">
        <v>75953856</v>
      </c>
      <c r="Y43" s="24">
        <v>-12371191</v>
      </c>
      <c r="Z43" s="6">
        <v>-16.29</v>
      </c>
      <c r="AA43" s="22">
        <v>143647567</v>
      </c>
    </row>
    <row r="44" spans="1:27" ht="13.5">
      <c r="A44" s="5" t="s">
        <v>48</v>
      </c>
      <c r="B44" s="3"/>
      <c r="C44" s="22">
        <v>36077612</v>
      </c>
      <c r="D44" s="22"/>
      <c r="E44" s="23">
        <v>60494661</v>
      </c>
      <c r="F44" s="24">
        <v>60494661</v>
      </c>
      <c r="G44" s="24">
        <v>588333</v>
      </c>
      <c r="H44" s="24"/>
      <c r="I44" s="24">
        <v>1841630</v>
      </c>
      <c r="J44" s="24">
        <v>2429963</v>
      </c>
      <c r="K44" s="24">
        <v>1830078</v>
      </c>
      <c r="L44" s="24">
        <v>938773</v>
      </c>
      <c r="M44" s="24">
        <v>1900370</v>
      </c>
      <c r="N44" s="24">
        <v>4669221</v>
      </c>
      <c r="O44" s="24"/>
      <c r="P44" s="24"/>
      <c r="Q44" s="24"/>
      <c r="R44" s="24"/>
      <c r="S44" s="24"/>
      <c r="T44" s="24"/>
      <c r="U44" s="24"/>
      <c r="V44" s="24"/>
      <c r="W44" s="24">
        <v>7099184</v>
      </c>
      <c r="X44" s="24">
        <v>32714022</v>
      </c>
      <c r="Y44" s="24">
        <v>-25614838</v>
      </c>
      <c r="Z44" s="6">
        <v>-78.3</v>
      </c>
      <c r="AA44" s="22">
        <v>60494661</v>
      </c>
    </row>
    <row r="45" spans="1:27" ht="13.5">
      <c r="A45" s="5" t="s">
        <v>49</v>
      </c>
      <c r="B45" s="3"/>
      <c r="C45" s="25">
        <v>14329784</v>
      </c>
      <c r="D45" s="25"/>
      <c r="E45" s="26">
        <v>32985745</v>
      </c>
      <c r="F45" s="27">
        <v>32985745</v>
      </c>
      <c r="G45" s="27">
        <v>24020</v>
      </c>
      <c r="H45" s="27"/>
      <c r="I45" s="27">
        <v>70306</v>
      </c>
      <c r="J45" s="27">
        <v>94326</v>
      </c>
      <c r="K45" s="27">
        <v>18152</v>
      </c>
      <c r="L45" s="27">
        <v>97119</v>
      </c>
      <c r="M45" s="27">
        <v>16959</v>
      </c>
      <c r="N45" s="27">
        <v>132230</v>
      </c>
      <c r="O45" s="27"/>
      <c r="P45" s="27"/>
      <c r="Q45" s="27"/>
      <c r="R45" s="27"/>
      <c r="S45" s="27"/>
      <c r="T45" s="27"/>
      <c r="U45" s="27"/>
      <c r="V45" s="27"/>
      <c r="W45" s="27">
        <v>226556</v>
      </c>
      <c r="X45" s="27">
        <v>17073702</v>
      </c>
      <c r="Y45" s="27">
        <v>-16847146</v>
      </c>
      <c r="Z45" s="7">
        <v>-98.67</v>
      </c>
      <c r="AA45" s="25">
        <v>32985745</v>
      </c>
    </row>
    <row r="46" spans="1:27" ht="13.5">
      <c r="A46" s="5" t="s">
        <v>50</v>
      </c>
      <c r="B46" s="3"/>
      <c r="C46" s="22">
        <v>25625604</v>
      </c>
      <c r="D46" s="22"/>
      <c r="E46" s="23">
        <v>29081512</v>
      </c>
      <c r="F46" s="24">
        <v>29081512</v>
      </c>
      <c r="G46" s="24"/>
      <c r="H46" s="24"/>
      <c r="I46" s="24">
        <v>270841</v>
      </c>
      <c r="J46" s="24">
        <v>270841</v>
      </c>
      <c r="K46" s="24">
        <v>137213</v>
      </c>
      <c r="L46" s="24">
        <v>160339</v>
      </c>
      <c r="M46" s="24">
        <v>162385</v>
      </c>
      <c r="N46" s="24">
        <v>459937</v>
      </c>
      <c r="O46" s="24"/>
      <c r="P46" s="24"/>
      <c r="Q46" s="24"/>
      <c r="R46" s="24"/>
      <c r="S46" s="24"/>
      <c r="T46" s="24"/>
      <c r="U46" s="24"/>
      <c r="V46" s="24"/>
      <c r="W46" s="24">
        <v>730778</v>
      </c>
      <c r="X46" s="24">
        <v>13853070</v>
      </c>
      <c r="Y46" s="24">
        <v>-13122292</v>
      </c>
      <c r="Z46" s="6">
        <v>-94.72</v>
      </c>
      <c r="AA46" s="22">
        <v>29081512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413653616</v>
      </c>
      <c r="D48" s="40">
        <f>+D28+D32+D38+D42+D47</f>
        <v>0</v>
      </c>
      <c r="E48" s="41">
        <f t="shared" si="9"/>
        <v>495954826</v>
      </c>
      <c r="F48" s="42">
        <f t="shared" si="9"/>
        <v>495954826</v>
      </c>
      <c r="G48" s="42">
        <f t="shared" si="9"/>
        <v>30664108</v>
      </c>
      <c r="H48" s="42">
        <f t="shared" si="9"/>
        <v>16727492</v>
      </c>
      <c r="I48" s="42">
        <f t="shared" si="9"/>
        <v>58314718</v>
      </c>
      <c r="J48" s="42">
        <f t="shared" si="9"/>
        <v>105706318</v>
      </c>
      <c r="K48" s="42">
        <f t="shared" si="9"/>
        <v>33296050</v>
      </c>
      <c r="L48" s="42">
        <f t="shared" si="9"/>
        <v>39242225</v>
      </c>
      <c r="M48" s="42">
        <f t="shared" si="9"/>
        <v>31462191</v>
      </c>
      <c r="N48" s="42">
        <f t="shared" si="9"/>
        <v>104000466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209706784</v>
      </c>
      <c r="X48" s="42">
        <f t="shared" si="9"/>
        <v>257494644</v>
      </c>
      <c r="Y48" s="42">
        <f t="shared" si="9"/>
        <v>-47787860</v>
      </c>
      <c r="Z48" s="43">
        <f>+IF(X48&lt;&gt;0,+(Y48/X48)*100,0)</f>
        <v>-18.558778255597424</v>
      </c>
      <c r="AA48" s="40">
        <f>+AA28+AA32+AA38+AA42+AA47</f>
        <v>495954826</v>
      </c>
    </row>
    <row r="49" spans="1:27" ht="13.5">
      <c r="A49" s="14" t="s">
        <v>58</v>
      </c>
      <c r="B49" s="15"/>
      <c r="C49" s="44">
        <f aca="true" t="shared" si="10" ref="C49:Y49">+C25-C48</f>
        <v>-153236564</v>
      </c>
      <c r="D49" s="44">
        <f>+D25-D48</f>
        <v>0</v>
      </c>
      <c r="E49" s="45">
        <f t="shared" si="10"/>
        <v>-39391499</v>
      </c>
      <c r="F49" s="46">
        <f t="shared" si="10"/>
        <v>-39391499</v>
      </c>
      <c r="G49" s="46">
        <f t="shared" si="10"/>
        <v>1225110</v>
      </c>
      <c r="H49" s="46">
        <f t="shared" si="10"/>
        <v>10595582</v>
      </c>
      <c r="I49" s="46">
        <f t="shared" si="10"/>
        <v>-17419113</v>
      </c>
      <c r="J49" s="46">
        <f t="shared" si="10"/>
        <v>-5598421</v>
      </c>
      <c r="K49" s="46">
        <f t="shared" si="10"/>
        <v>-3325374</v>
      </c>
      <c r="L49" s="46">
        <f t="shared" si="10"/>
        <v>-13350741</v>
      </c>
      <c r="M49" s="46">
        <f t="shared" si="10"/>
        <v>9999243</v>
      </c>
      <c r="N49" s="46">
        <f t="shared" si="10"/>
        <v>-6676872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-12275293</v>
      </c>
      <c r="X49" s="46">
        <f>IF(F25=F48,0,X25-X48)</f>
        <v>11484646</v>
      </c>
      <c r="Y49" s="46">
        <f t="shared" si="10"/>
        <v>-23759939</v>
      </c>
      <c r="Z49" s="47">
        <f>+IF(X49&lt;&gt;0,+(Y49/X49)*100,0)</f>
        <v>-206.8843828534201</v>
      </c>
      <c r="AA49" s="44">
        <f>+AA25-AA48</f>
        <v>-39391499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48539557</v>
      </c>
      <c r="F5" s="21">
        <f t="shared" si="0"/>
        <v>48539557</v>
      </c>
      <c r="G5" s="21">
        <f t="shared" si="0"/>
        <v>3690145</v>
      </c>
      <c r="H5" s="21">
        <f t="shared" si="0"/>
        <v>2763332</v>
      </c>
      <c r="I5" s="21">
        <f t="shared" si="0"/>
        <v>43293296</v>
      </c>
      <c r="J5" s="21">
        <f t="shared" si="0"/>
        <v>49746773</v>
      </c>
      <c r="K5" s="21">
        <f t="shared" si="0"/>
        <v>43293296</v>
      </c>
      <c r="L5" s="21">
        <f t="shared" si="0"/>
        <v>0</v>
      </c>
      <c r="M5" s="21">
        <f t="shared" si="0"/>
        <v>0</v>
      </c>
      <c r="N5" s="21">
        <f t="shared" si="0"/>
        <v>43293296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93040069</v>
      </c>
      <c r="X5" s="21">
        <f t="shared" si="0"/>
        <v>24165774</v>
      </c>
      <c r="Y5" s="21">
        <f t="shared" si="0"/>
        <v>68874295</v>
      </c>
      <c r="Z5" s="4">
        <f>+IF(X5&lt;&gt;0,+(Y5/X5)*100,0)</f>
        <v>285.0076103500761</v>
      </c>
      <c r="AA5" s="19">
        <f>SUM(AA6:AA8)</f>
        <v>48539557</v>
      </c>
    </row>
    <row r="6" spans="1:27" ht="13.5">
      <c r="A6" s="5" t="s">
        <v>33</v>
      </c>
      <c r="B6" s="3"/>
      <c r="C6" s="22"/>
      <c r="D6" s="22"/>
      <c r="E6" s="23">
        <v>7701500</v>
      </c>
      <c r="F6" s="24">
        <v>7701500</v>
      </c>
      <c r="G6" s="24"/>
      <c r="H6" s="24"/>
      <c r="I6" s="24">
        <v>38268742</v>
      </c>
      <c r="J6" s="24">
        <v>38268742</v>
      </c>
      <c r="K6" s="24">
        <v>38268742</v>
      </c>
      <c r="L6" s="24"/>
      <c r="M6" s="24"/>
      <c r="N6" s="24">
        <v>38268742</v>
      </c>
      <c r="O6" s="24"/>
      <c r="P6" s="24"/>
      <c r="Q6" s="24"/>
      <c r="R6" s="24"/>
      <c r="S6" s="24"/>
      <c r="T6" s="24"/>
      <c r="U6" s="24"/>
      <c r="V6" s="24"/>
      <c r="W6" s="24">
        <v>76537484</v>
      </c>
      <c r="X6" s="24">
        <v>3500748</v>
      </c>
      <c r="Y6" s="24">
        <v>73036736</v>
      </c>
      <c r="Z6" s="6">
        <v>2086.32</v>
      </c>
      <c r="AA6" s="22">
        <v>7701500</v>
      </c>
    </row>
    <row r="7" spans="1:27" ht="13.5">
      <c r="A7" s="5" t="s">
        <v>34</v>
      </c>
      <c r="B7" s="3"/>
      <c r="C7" s="25"/>
      <c r="D7" s="25"/>
      <c r="E7" s="26">
        <v>40838057</v>
      </c>
      <c r="F7" s="27">
        <v>40838057</v>
      </c>
      <c r="G7" s="27">
        <v>3690145</v>
      </c>
      <c r="H7" s="27">
        <v>2763332</v>
      </c>
      <c r="I7" s="27">
        <v>5024554</v>
      </c>
      <c r="J7" s="27">
        <v>11478031</v>
      </c>
      <c r="K7" s="27">
        <v>5024554</v>
      </c>
      <c r="L7" s="27"/>
      <c r="M7" s="27"/>
      <c r="N7" s="27">
        <v>5024554</v>
      </c>
      <c r="O7" s="27"/>
      <c r="P7" s="27"/>
      <c r="Q7" s="27"/>
      <c r="R7" s="27"/>
      <c r="S7" s="27"/>
      <c r="T7" s="27"/>
      <c r="U7" s="27"/>
      <c r="V7" s="27"/>
      <c r="W7" s="27">
        <v>16502585</v>
      </c>
      <c r="X7" s="27">
        <v>20665026</v>
      </c>
      <c r="Y7" s="27">
        <v>-4162441</v>
      </c>
      <c r="Z7" s="7">
        <v>-20.14</v>
      </c>
      <c r="AA7" s="25">
        <v>40838057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27629109</v>
      </c>
      <c r="F9" s="21">
        <f t="shared" si="1"/>
        <v>27629109</v>
      </c>
      <c r="G9" s="21">
        <f t="shared" si="1"/>
        <v>213507</v>
      </c>
      <c r="H9" s="21">
        <f t="shared" si="1"/>
        <v>321803</v>
      </c>
      <c r="I9" s="21">
        <f t="shared" si="1"/>
        <v>65078</v>
      </c>
      <c r="J9" s="21">
        <f t="shared" si="1"/>
        <v>600388</v>
      </c>
      <c r="K9" s="21">
        <f t="shared" si="1"/>
        <v>65078</v>
      </c>
      <c r="L9" s="21">
        <f t="shared" si="1"/>
        <v>0</v>
      </c>
      <c r="M9" s="21">
        <f t="shared" si="1"/>
        <v>0</v>
      </c>
      <c r="N9" s="21">
        <f t="shared" si="1"/>
        <v>65078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665466</v>
      </c>
      <c r="X9" s="21">
        <f t="shared" si="1"/>
        <v>12587052</v>
      </c>
      <c r="Y9" s="21">
        <f t="shared" si="1"/>
        <v>-11921586</v>
      </c>
      <c r="Z9" s="4">
        <f>+IF(X9&lt;&gt;0,+(Y9/X9)*100,0)</f>
        <v>-94.7130908810101</v>
      </c>
      <c r="AA9" s="19">
        <f>SUM(AA10:AA14)</f>
        <v>27629109</v>
      </c>
    </row>
    <row r="10" spans="1:27" ht="13.5">
      <c r="A10" s="5" t="s">
        <v>37</v>
      </c>
      <c r="B10" s="3"/>
      <c r="C10" s="22"/>
      <c r="D10" s="22"/>
      <c r="E10" s="23">
        <v>17443540</v>
      </c>
      <c r="F10" s="24">
        <v>17443540</v>
      </c>
      <c r="G10" s="24">
        <v>58249</v>
      </c>
      <c r="H10" s="24">
        <v>57746</v>
      </c>
      <c r="I10" s="24">
        <v>65078</v>
      </c>
      <c r="J10" s="24">
        <v>181073</v>
      </c>
      <c r="K10" s="24">
        <v>65078</v>
      </c>
      <c r="L10" s="24"/>
      <c r="M10" s="24"/>
      <c r="N10" s="24">
        <v>65078</v>
      </c>
      <c r="O10" s="24"/>
      <c r="P10" s="24"/>
      <c r="Q10" s="24"/>
      <c r="R10" s="24"/>
      <c r="S10" s="24"/>
      <c r="T10" s="24"/>
      <c r="U10" s="24"/>
      <c r="V10" s="24"/>
      <c r="W10" s="24">
        <v>246151</v>
      </c>
      <c r="X10" s="24">
        <v>7704270</v>
      </c>
      <c r="Y10" s="24">
        <v>-7458119</v>
      </c>
      <c r="Z10" s="6">
        <v>-96.81</v>
      </c>
      <c r="AA10" s="22">
        <v>17443540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10185569</v>
      </c>
      <c r="F12" s="24">
        <v>10185569</v>
      </c>
      <c r="G12" s="24">
        <v>155258</v>
      </c>
      <c r="H12" s="24">
        <v>264057</v>
      </c>
      <c r="I12" s="24"/>
      <c r="J12" s="24">
        <v>419315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419315</v>
      </c>
      <c r="X12" s="24">
        <v>4882782</v>
      </c>
      <c r="Y12" s="24">
        <v>-4463467</v>
      </c>
      <c r="Z12" s="6">
        <v>-91.41</v>
      </c>
      <c r="AA12" s="22">
        <v>10185569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44416925</v>
      </c>
      <c r="F15" s="21">
        <f t="shared" si="2"/>
        <v>44416925</v>
      </c>
      <c r="G15" s="21">
        <f t="shared" si="2"/>
        <v>4675</v>
      </c>
      <c r="H15" s="21">
        <f t="shared" si="2"/>
        <v>2673</v>
      </c>
      <c r="I15" s="21">
        <f t="shared" si="2"/>
        <v>14781783</v>
      </c>
      <c r="J15" s="21">
        <f t="shared" si="2"/>
        <v>14789131</v>
      </c>
      <c r="K15" s="21">
        <f t="shared" si="2"/>
        <v>14781783</v>
      </c>
      <c r="L15" s="21">
        <f t="shared" si="2"/>
        <v>0</v>
      </c>
      <c r="M15" s="21">
        <f t="shared" si="2"/>
        <v>0</v>
      </c>
      <c r="N15" s="21">
        <f t="shared" si="2"/>
        <v>14781783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29570914</v>
      </c>
      <c r="X15" s="21">
        <f t="shared" si="2"/>
        <v>11308878</v>
      </c>
      <c r="Y15" s="21">
        <f t="shared" si="2"/>
        <v>18262036</v>
      </c>
      <c r="Z15" s="4">
        <f>+IF(X15&lt;&gt;0,+(Y15/X15)*100,0)</f>
        <v>161.48406588169047</v>
      </c>
      <c r="AA15" s="19">
        <f>SUM(AA16:AA18)</f>
        <v>44416925</v>
      </c>
    </row>
    <row r="16" spans="1:27" ht="13.5">
      <c r="A16" s="5" t="s">
        <v>43</v>
      </c>
      <c r="B16" s="3"/>
      <c r="C16" s="22"/>
      <c r="D16" s="22"/>
      <c r="E16" s="23">
        <v>14537050</v>
      </c>
      <c r="F16" s="24">
        <v>14537050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3959700</v>
      </c>
      <c r="Y16" s="24">
        <v>-3959700</v>
      </c>
      <c r="Z16" s="6">
        <v>-100</v>
      </c>
      <c r="AA16" s="22">
        <v>14537050</v>
      </c>
    </row>
    <row r="17" spans="1:27" ht="13.5">
      <c r="A17" s="5" t="s">
        <v>44</v>
      </c>
      <c r="B17" s="3"/>
      <c r="C17" s="22"/>
      <c r="D17" s="22"/>
      <c r="E17" s="23">
        <v>26556175</v>
      </c>
      <c r="F17" s="24">
        <v>26556175</v>
      </c>
      <c r="G17" s="24"/>
      <c r="H17" s="24"/>
      <c r="I17" s="24">
        <v>14779790</v>
      </c>
      <c r="J17" s="24">
        <v>14779790</v>
      </c>
      <c r="K17" s="24">
        <v>14779790</v>
      </c>
      <c r="L17" s="24"/>
      <c r="M17" s="24"/>
      <c r="N17" s="24">
        <v>14779790</v>
      </c>
      <c r="O17" s="24"/>
      <c r="P17" s="24"/>
      <c r="Q17" s="24"/>
      <c r="R17" s="24"/>
      <c r="S17" s="24"/>
      <c r="T17" s="24"/>
      <c r="U17" s="24"/>
      <c r="V17" s="24"/>
      <c r="W17" s="24">
        <v>29559580</v>
      </c>
      <c r="X17" s="24">
        <v>5687328</v>
      </c>
      <c r="Y17" s="24">
        <v>23872252</v>
      </c>
      <c r="Z17" s="6">
        <v>419.74</v>
      </c>
      <c r="AA17" s="22">
        <v>26556175</v>
      </c>
    </row>
    <row r="18" spans="1:27" ht="13.5">
      <c r="A18" s="5" t="s">
        <v>45</v>
      </c>
      <c r="B18" s="3"/>
      <c r="C18" s="22"/>
      <c r="D18" s="22"/>
      <c r="E18" s="23">
        <v>3323700</v>
      </c>
      <c r="F18" s="24">
        <v>3323700</v>
      </c>
      <c r="G18" s="24">
        <v>4675</v>
      </c>
      <c r="H18" s="24">
        <v>2673</v>
      </c>
      <c r="I18" s="24">
        <v>1993</v>
      </c>
      <c r="J18" s="24">
        <v>9341</v>
      </c>
      <c r="K18" s="24">
        <v>1993</v>
      </c>
      <c r="L18" s="24"/>
      <c r="M18" s="24"/>
      <c r="N18" s="24">
        <v>1993</v>
      </c>
      <c r="O18" s="24"/>
      <c r="P18" s="24"/>
      <c r="Q18" s="24"/>
      <c r="R18" s="24"/>
      <c r="S18" s="24"/>
      <c r="T18" s="24"/>
      <c r="U18" s="24"/>
      <c r="V18" s="24"/>
      <c r="W18" s="24">
        <v>11334</v>
      </c>
      <c r="X18" s="24">
        <v>1661850</v>
      </c>
      <c r="Y18" s="24">
        <v>-1650516</v>
      </c>
      <c r="Z18" s="6">
        <v>-99.32</v>
      </c>
      <c r="AA18" s="22">
        <v>3323700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262433203</v>
      </c>
      <c r="F19" s="21">
        <f t="shared" si="3"/>
        <v>262433203</v>
      </c>
      <c r="G19" s="21">
        <f t="shared" si="3"/>
        <v>14503511</v>
      </c>
      <c r="H19" s="21">
        <f t="shared" si="3"/>
        <v>14427488</v>
      </c>
      <c r="I19" s="21">
        <f t="shared" si="3"/>
        <v>26468482</v>
      </c>
      <c r="J19" s="21">
        <f t="shared" si="3"/>
        <v>55399481</v>
      </c>
      <c r="K19" s="21">
        <f t="shared" si="3"/>
        <v>26468482</v>
      </c>
      <c r="L19" s="21">
        <f t="shared" si="3"/>
        <v>0</v>
      </c>
      <c r="M19" s="21">
        <f t="shared" si="3"/>
        <v>0</v>
      </c>
      <c r="N19" s="21">
        <f t="shared" si="3"/>
        <v>26468482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81867963</v>
      </c>
      <c r="X19" s="21">
        <f t="shared" si="3"/>
        <v>111522108</v>
      </c>
      <c r="Y19" s="21">
        <f t="shared" si="3"/>
        <v>-29654145</v>
      </c>
      <c r="Z19" s="4">
        <f>+IF(X19&lt;&gt;0,+(Y19/X19)*100,0)</f>
        <v>-26.590373453127334</v>
      </c>
      <c r="AA19" s="19">
        <f>SUM(AA20:AA23)</f>
        <v>262433203</v>
      </c>
    </row>
    <row r="20" spans="1:27" ht="13.5">
      <c r="A20" s="5" t="s">
        <v>47</v>
      </c>
      <c r="B20" s="3"/>
      <c r="C20" s="22"/>
      <c r="D20" s="22"/>
      <c r="E20" s="23">
        <v>116921991</v>
      </c>
      <c r="F20" s="24">
        <v>116921991</v>
      </c>
      <c r="G20" s="24">
        <v>6529561</v>
      </c>
      <c r="H20" s="24">
        <v>6953893</v>
      </c>
      <c r="I20" s="24">
        <v>9413353</v>
      </c>
      <c r="J20" s="24">
        <v>22896807</v>
      </c>
      <c r="K20" s="24">
        <v>9413353</v>
      </c>
      <c r="L20" s="24"/>
      <c r="M20" s="24"/>
      <c r="N20" s="24">
        <v>9413353</v>
      </c>
      <c r="O20" s="24"/>
      <c r="P20" s="24"/>
      <c r="Q20" s="24"/>
      <c r="R20" s="24"/>
      <c r="S20" s="24"/>
      <c r="T20" s="24"/>
      <c r="U20" s="24"/>
      <c r="V20" s="24"/>
      <c r="W20" s="24">
        <v>32310160</v>
      </c>
      <c r="X20" s="24">
        <v>57010998</v>
      </c>
      <c r="Y20" s="24">
        <v>-24700838</v>
      </c>
      <c r="Z20" s="6">
        <v>-43.33</v>
      </c>
      <c r="AA20" s="22">
        <v>116921991</v>
      </c>
    </row>
    <row r="21" spans="1:27" ht="13.5">
      <c r="A21" s="5" t="s">
        <v>48</v>
      </c>
      <c r="B21" s="3"/>
      <c r="C21" s="22"/>
      <c r="D21" s="22"/>
      <c r="E21" s="23">
        <v>84132607</v>
      </c>
      <c r="F21" s="24">
        <v>84132607</v>
      </c>
      <c r="G21" s="24">
        <v>4788115</v>
      </c>
      <c r="H21" s="24">
        <v>4302145</v>
      </c>
      <c r="I21" s="24">
        <v>13879532</v>
      </c>
      <c r="J21" s="24">
        <v>22969792</v>
      </c>
      <c r="K21" s="24">
        <v>13879532</v>
      </c>
      <c r="L21" s="24"/>
      <c r="M21" s="24"/>
      <c r="N21" s="24">
        <v>13879532</v>
      </c>
      <c r="O21" s="24"/>
      <c r="P21" s="24"/>
      <c r="Q21" s="24"/>
      <c r="R21" s="24"/>
      <c r="S21" s="24"/>
      <c r="T21" s="24"/>
      <c r="U21" s="24"/>
      <c r="V21" s="24"/>
      <c r="W21" s="24">
        <v>36849324</v>
      </c>
      <c r="X21" s="24">
        <v>28926474</v>
      </c>
      <c r="Y21" s="24">
        <v>7922850</v>
      </c>
      <c r="Z21" s="6">
        <v>27.39</v>
      </c>
      <c r="AA21" s="22">
        <v>84132607</v>
      </c>
    </row>
    <row r="22" spans="1:27" ht="13.5">
      <c r="A22" s="5" t="s">
        <v>49</v>
      </c>
      <c r="B22" s="3"/>
      <c r="C22" s="25"/>
      <c r="D22" s="25"/>
      <c r="E22" s="26">
        <v>43219777</v>
      </c>
      <c r="F22" s="27">
        <v>43219777</v>
      </c>
      <c r="G22" s="27">
        <v>1990640</v>
      </c>
      <c r="H22" s="27">
        <v>1980775</v>
      </c>
      <c r="I22" s="27">
        <v>1982157</v>
      </c>
      <c r="J22" s="27">
        <v>5953572</v>
      </c>
      <c r="K22" s="27">
        <v>1982157</v>
      </c>
      <c r="L22" s="27"/>
      <c r="M22" s="27"/>
      <c r="N22" s="27">
        <v>1982157</v>
      </c>
      <c r="O22" s="27"/>
      <c r="P22" s="27"/>
      <c r="Q22" s="27"/>
      <c r="R22" s="27"/>
      <c r="S22" s="27"/>
      <c r="T22" s="27"/>
      <c r="U22" s="27"/>
      <c r="V22" s="27"/>
      <c r="W22" s="27">
        <v>7935729</v>
      </c>
      <c r="X22" s="27">
        <v>16255224</v>
      </c>
      <c r="Y22" s="27">
        <v>-8319495</v>
      </c>
      <c r="Z22" s="7">
        <v>-51.18</v>
      </c>
      <c r="AA22" s="25">
        <v>43219777</v>
      </c>
    </row>
    <row r="23" spans="1:27" ht="13.5">
      <c r="A23" s="5" t="s">
        <v>50</v>
      </c>
      <c r="B23" s="3"/>
      <c r="C23" s="22"/>
      <c r="D23" s="22"/>
      <c r="E23" s="23">
        <v>18158828</v>
      </c>
      <c r="F23" s="24">
        <v>18158828</v>
      </c>
      <c r="G23" s="24">
        <v>1195195</v>
      </c>
      <c r="H23" s="24">
        <v>1190675</v>
      </c>
      <c r="I23" s="24">
        <v>1193440</v>
      </c>
      <c r="J23" s="24">
        <v>3579310</v>
      </c>
      <c r="K23" s="24">
        <v>1193440</v>
      </c>
      <c r="L23" s="24"/>
      <c r="M23" s="24"/>
      <c r="N23" s="24">
        <v>1193440</v>
      </c>
      <c r="O23" s="24"/>
      <c r="P23" s="24"/>
      <c r="Q23" s="24"/>
      <c r="R23" s="24"/>
      <c r="S23" s="24"/>
      <c r="T23" s="24"/>
      <c r="U23" s="24"/>
      <c r="V23" s="24"/>
      <c r="W23" s="24">
        <v>4772750</v>
      </c>
      <c r="X23" s="24">
        <v>9329412</v>
      </c>
      <c r="Y23" s="24">
        <v>-4556662</v>
      </c>
      <c r="Z23" s="6">
        <v>-48.84</v>
      </c>
      <c r="AA23" s="22">
        <v>18158828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383018794</v>
      </c>
      <c r="F25" s="42">
        <f t="shared" si="4"/>
        <v>383018794</v>
      </c>
      <c r="G25" s="42">
        <f t="shared" si="4"/>
        <v>18411838</v>
      </c>
      <c r="H25" s="42">
        <f t="shared" si="4"/>
        <v>17515296</v>
      </c>
      <c r="I25" s="42">
        <f t="shared" si="4"/>
        <v>84608639</v>
      </c>
      <c r="J25" s="42">
        <f t="shared" si="4"/>
        <v>120535773</v>
      </c>
      <c r="K25" s="42">
        <f t="shared" si="4"/>
        <v>84608639</v>
      </c>
      <c r="L25" s="42">
        <f t="shared" si="4"/>
        <v>0</v>
      </c>
      <c r="M25" s="42">
        <f t="shared" si="4"/>
        <v>0</v>
      </c>
      <c r="N25" s="42">
        <f t="shared" si="4"/>
        <v>84608639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205144412</v>
      </c>
      <c r="X25" s="42">
        <f t="shared" si="4"/>
        <v>159583812</v>
      </c>
      <c r="Y25" s="42">
        <f t="shared" si="4"/>
        <v>45560600</v>
      </c>
      <c r="Z25" s="43">
        <f>+IF(X25&lt;&gt;0,+(Y25/X25)*100,0)</f>
        <v>28.549637603593524</v>
      </c>
      <c r="AA25" s="40">
        <f>+AA5+AA9+AA15+AA19+AA24</f>
        <v>383018794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81811450</v>
      </c>
      <c r="F28" s="21">
        <f t="shared" si="5"/>
        <v>81811450</v>
      </c>
      <c r="G28" s="21">
        <f t="shared" si="5"/>
        <v>3298146</v>
      </c>
      <c r="H28" s="21">
        <f t="shared" si="5"/>
        <v>4215945</v>
      </c>
      <c r="I28" s="21">
        <f t="shared" si="5"/>
        <v>6008689</v>
      </c>
      <c r="J28" s="21">
        <f t="shared" si="5"/>
        <v>13522780</v>
      </c>
      <c r="K28" s="21">
        <f t="shared" si="5"/>
        <v>6008689</v>
      </c>
      <c r="L28" s="21">
        <f t="shared" si="5"/>
        <v>0</v>
      </c>
      <c r="M28" s="21">
        <f t="shared" si="5"/>
        <v>0</v>
      </c>
      <c r="N28" s="21">
        <f t="shared" si="5"/>
        <v>6008689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19531469</v>
      </c>
      <c r="X28" s="21">
        <f t="shared" si="5"/>
        <v>41490492</v>
      </c>
      <c r="Y28" s="21">
        <f t="shared" si="5"/>
        <v>-21959023</v>
      </c>
      <c r="Z28" s="4">
        <f>+IF(X28&lt;&gt;0,+(Y28/X28)*100,0)</f>
        <v>-52.92543409704565</v>
      </c>
      <c r="AA28" s="19">
        <f>SUM(AA29:AA31)</f>
        <v>81811450</v>
      </c>
    </row>
    <row r="29" spans="1:27" ht="13.5">
      <c r="A29" s="5" t="s">
        <v>33</v>
      </c>
      <c r="B29" s="3"/>
      <c r="C29" s="22"/>
      <c r="D29" s="22"/>
      <c r="E29" s="23">
        <v>23167444</v>
      </c>
      <c r="F29" s="24">
        <v>23167444</v>
      </c>
      <c r="G29" s="24">
        <v>1464738</v>
      </c>
      <c r="H29" s="24">
        <v>1962877</v>
      </c>
      <c r="I29" s="24">
        <v>2151387</v>
      </c>
      <c r="J29" s="24">
        <v>5579002</v>
      </c>
      <c r="K29" s="24">
        <v>2151387</v>
      </c>
      <c r="L29" s="24"/>
      <c r="M29" s="24"/>
      <c r="N29" s="24">
        <v>2151387</v>
      </c>
      <c r="O29" s="24"/>
      <c r="P29" s="24"/>
      <c r="Q29" s="24"/>
      <c r="R29" s="24"/>
      <c r="S29" s="24"/>
      <c r="T29" s="24"/>
      <c r="U29" s="24"/>
      <c r="V29" s="24"/>
      <c r="W29" s="24">
        <v>7730389</v>
      </c>
      <c r="X29" s="24">
        <v>10429470</v>
      </c>
      <c r="Y29" s="24">
        <v>-2699081</v>
      </c>
      <c r="Z29" s="6">
        <v>-25.88</v>
      </c>
      <c r="AA29" s="22">
        <v>23167444</v>
      </c>
    </row>
    <row r="30" spans="1:27" ht="13.5">
      <c r="A30" s="5" t="s">
        <v>34</v>
      </c>
      <c r="B30" s="3"/>
      <c r="C30" s="25"/>
      <c r="D30" s="25"/>
      <c r="E30" s="26">
        <v>58644006</v>
      </c>
      <c r="F30" s="27">
        <v>58644006</v>
      </c>
      <c r="G30" s="27">
        <v>1214576</v>
      </c>
      <c r="H30" s="27">
        <v>1393473</v>
      </c>
      <c r="I30" s="27">
        <v>3099959</v>
      </c>
      <c r="J30" s="27">
        <v>5708008</v>
      </c>
      <c r="K30" s="27">
        <v>3099959</v>
      </c>
      <c r="L30" s="27"/>
      <c r="M30" s="27"/>
      <c r="N30" s="27">
        <v>3099959</v>
      </c>
      <c r="O30" s="27"/>
      <c r="P30" s="27"/>
      <c r="Q30" s="27"/>
      <c r="R30" s="27"/>
      <c r="S30" s="27"/>
      <c r="T30" s="27"/>
      <c r="U30" s="27"/>
      <c r="V30" s="27"/>
      <c r="W30" s="27">
        <v>8807967</v>
      </c>
      <c r="X30" s="27">
        <v>29906766</v>
      </c>
      <c r="Y30" s="27">
        <v>-21098799</v>
      </c>
      <c r="Z30" s="7">
        <v>-70.55</v>
      </c>
      <c r="AA30" s="25">
        <v>58644006</v>
      </c>
    </row>
    <row r="31" spans="1:27" ht="13.5">
      <c r="A31" s="5" t="s">
        <v>35</v>
      </c>
      <c r="B31" s="3"/>
      <c r="C31" s="22"/>
      <c r="D31" s="22"/>
      <c r="E31" s="23"/>
      <c r="F31" s="24"/>
      <c r="G31" s="24">
        <v>618832</v>
      </c>
      <c r="H31" s="24">
        <v>859595</v>
      </c>
      <c r="I31" s="24">
        <v>757343</v>
      </c>
      <c r="J31" s="24">
        <v>2235770</v>
      </c>
      <c r="K31" s="24">
        <v>757343</v>
      </c>
      <c r="L31" s="24"/>
      <c r="M31" s="24"/>
      <c r="N31" s="24">
        <v>757343</v>
      </c>
      <c r="O31" s="24"/>
      <c r="P31" s="24"/>
      <c r="Q31" s="24"/>
      <c r="R31" s="24"/>
      <c r="S31" s="24"/>
      <c r="T31" s="24"/>
      <c r="U31" s="24"/>
      <c r="V31" s="24"/>
      <c r="W31" s="24">
        <v>2993113</v>
      </c>
      <c r="X31" s="24">
        <v>1154256</v>
      </c>
      <c r="Y31" s="24">
        <v>1838857</v>
      </c>
      <c r="Z31" s="6">
        <v>159.31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26734279</v>
      </c>
      <c r="F32" s="21">
        <f t="shared" si="6"/>
        <v>26734279</v>
      </c>
      <c r="G32" s="21">
        <f t="shared" si="6"/>
        <v>2098591</v>
      </c>
      <c r="H32" s="21">
        <f t="shared" si="6"/>
        <v>2344054</v>
      </c>
      <c r="I32" s="21">
        <f t="shared" si="6"/>
        <v>2182376</v>
      </c>
      <c r="J32" s="21">
        <f t="shared" si="6"/>
        <v>6625021</v>
      </c>
      <c r="K32" s="21">
        <f t="shared" si="6"/>
        <v>2182376</v>
      </c>
      <c r="L32" s="21">
        <f t="shared" si="6"/>
        <v>0</v>
      </c>
      <c r="M32" s="21">
        <f t="shared" si="6"/>
        <v>0</v>
      </c>
      <c r="N32" s="21">
        <f t="shared" si="6"/>
        <v>2182376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8807397</v>
      </c>
      <c r="X32" s="21">
        <f t="shared" si="6"/>
        <v>13367142</v>
      </c>
      <c r="Y32" s="21">
        <f t="shared" si="6"/>
        <v>-4559745</v>
      </c>
      <c r="Z32" s="4">
        <f>+IF(X32&lt;&gt;0,+(Y32/X32)*100,0)</f>
        <v>-34.111592440627916</v>
      </c>
      <c r="AA32" s="19">
        <f>SUM(AA33:AA37)</f>
        <v>26734279</v>
      </c>
    </row>
    <row r="33" spans="1:27" ht="13.5">
      <c r="A33" s="5" t="s">
        <v>37</v>
      </c>
      <c r="B33" s="3"/>
      <c r="C33" s="22"/>
      <c r="D33" s="22"/>
      <c r="E33" s="23">
        <v>16809917</v>
      </c>
      <c r="F33" s="24">
        <v>16809917</v>
      </c>
      <c r="G33" s="24">
        <v>1633935</v>
      </c>
      <c r="H33" s="24">
        <v>1799059</v>
      </c>
      <c r="I33" s="24">
        <v>1647173</v>
      </c>
      <c r="J33" s="24">
        <v>5080167</v>
      </c>
      <c r="K33" s="24">
        <v>1647173</v>
      </c>
      <c r="L33" s="24"/>
      <c r="M33" s="24"/>
      <c r="N33" s="24">
        <v>1647173</v>
      </c>
      <c r="O33" s="24"/>
      <c r="P33" s="24"/>
      <c r="Q33" s="24"/>
      <c r="R33" s="24"/>
      <c r="S33" s="24"/>
      <c r="T33" s="24"/>
      <c r="U33" s="24"/>
      <c r="V33" s="24"/>
      <c r="W33" s="24">
        <v>6727340</v>
      </c>
      <c r="X33" s="24">
        <v>8404962</v>
      </c>
      <c r="Y33" s="24">
        <v>-1677622</v>
      </c>
      <c r="Z33" s="6">
        <v>-19.96</v>
      </c>
      <c r="AA33" s="22">
        <v>16809917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9924362</v>
      </c>
      <c r="F35" s="24">
        <v>9924362</v>
      </c>
      <c r="G35" s="24">
        <v>464656</v>
      </c>
      <c r="H35" s="24">
        <v>544995</v>
      </c>
      <c r="I35" s="24">
        <v>535203</v>
      </c>
      <c r="J35" s="24">
        <v>1544854</v>
      </c>
      <c r="K35" s="24">
        <v>535203</v>
      </c>
      <c r="L35" s="24"/>
      <c r="M35" s="24"/>
      <c r="N35" s="24">
        <v>535203</v>
      </c>
      <c r="O35" s="24"/>
      <c r="P35" s="24"/>
      <c r="Q35" s="24"/>
      <c r="R35" s="24"/>
      <c r="S35" s="24"/>
      <c r="T35" s="24"/>
      <c r="U35" s="24"/>
      <c r="V35" s="24"/>
      <c r="W35" s="24">
        <v>2080057</v>
      </c>
      <c r="X35" s="24">
        <v>4962180</v>
      </c>
      <c r="Y35" s="24">
        <v>-2882123</v>
      </c>
      <c r="Z35" s="6">
        <v>-58.08</v>
      </c>
      <c r="AA35" s="22">
        <v>9924362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27096393</v>
      </c>
      <c r="F38" s="21">
        <f t="shared" si="7"/>
        <v>27096393</v>
      </c>
      <c r="G38" s="21">
        <f t="shared" si="7"/>
        <v>682742</v>
      </c>
      <c r="H38" s="21">
        <f t="shared" si="7"/>
        <v>786697</v>
      </c>
      <c r="I38" s="21">
        <f t="shared" si="7"/>
        <v>879667</v>
      </c>
      <c r="J38" s="21">
        <f t="shared" si="7"/>
        <v>2349106</v>
      </c>
      <c r="K38" s="21">
        <f t="shared" si="7"/>
        <v>879667</v>
      </c>
      <c r="L38" s="21">
        <f t="shared" si="7"/>
        <v>0</v>
      </c>
      <c r="M38" s="21">
        <f t="shared" si="7"/>
        <v>0</v>
      </c>
      <c r="N38" s="21">
        <f t="shared" si="7"/>
        <v>879667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3228773</v>
      </c>
      <c r="X38" s="21">
        <f t="shared" si="7"/>
        <v>12963438</v>
      </c>
      <c r="Y38" s="21">
        <f t="shared" si="7"/>
        <v>-9734665</v>
      </c>
      <c r="Z38" s="4">
        <f>+IF(X38&lt;&gt;0,+(Y38/X38)*100,0)</f>
        <v>-75.09323529761164</v>
      </c>
      <c r="AA38" s="19">
        <f>SUM(AA39:AA41)</f>
        <v>27096393</v>
      </c>
    </row>
    <row r="39" spans="1:27" ht="13.5">
      <c r="A39" s="5" t="s">
        <v>43</v>
      </c>
      <c r="B39" s="3"/>
      <c r="C39" s="22"/>
      <c r="D39" s="22"/>
      <c r="E39" s="23">
        <v>10897334</v>
      </c>
      <c r="F39" s="24">
        <v>10897334</v>
      </c>
      <c r="G39" s="24">
        <v>131214</v>
      </c>
      <c r="H39" s="24">
        <v>172473</v>
      </c>
      <c r="I39" s="24">
        <v>230296</v>
      </c>
      <c r="J39" s="24">
        <v>533983</v>
      </c>
      <c r="K39" s="24">
        <v>230296</v>
      </c>
      <c r="L39" s="24"/>
      <c r="M39" s="24"/>
      <c r="N39" s="24">
        <v>230296</v>
      </c>
      <c r="O39" s="24"/>
      <c r="P39" s="24"/>
      <c r="Q39" s="24"/>
      <c r="R39" s="24"/>
      <c r="S39" s="24"/>
      <c r="T39" s="24"/>
      <c r="U39" s="24"/>
      <c r="V39" s="24"/>
      <c r="W39" s="24">
        <v>764279</v>
      </c>
      <c r="X39" s="24">
        <v>7592880</v>
      </c>
      <c r="Y39" s="24">
        <v>-6828601</v>
      </c>
      <c r="Z39" s="6">
        <v>-89.93</v>
      </c>
      <c r="AA39" s="22">
        <v>10897334</v>
      </c>
    </row>
    <row r="40" spans="1:27" ht="13.5">
      <c r="A40" s="5" t="s">
        <v>44</v>
      </c>
      <c r="B40" s="3"/>
      <c r="C40" s="22"/>
      <c r="D40" s="22"/>
      <c r="E40" s="23">
        <v>15266386</v>
      </c>
      <c r="F40" s="24">
        <v>15266386</v>
      </c>
      <c r="G40" s="24">
        <v>513482</v>
      </c>
      <c r="H40" s="24">
        <v>571324</v>
      </c>
      <c r="I40" s="24">
        <v>595589</v>
      </c>
      <c r="J40" s="24">
        <v>1680395</v>
      </c>
      <c r="K40" s="24">
        <v>595589</v>
      </c>
      <c r="L40" s="24"/>
      <c r="M40" s="24"/>
      <c r="N40" s="24">
        <v>595589</v>
      </c>
      <c r="O40" s="24"/>
      <c r="P40" s="24"/>
      <c r="Q40" s="24"/>
      <c r="R40" s="24"/>
      <c r="S40" s="24"/>
      <c r="T40" s="24"/>
      <c r="U40" s="24"/>
      <c r="V40" s="24"/>
      <c r="W40" s="24">
        <v>2275984</v>
      </c>
      <c r="X40" s="24">
        <v>4904220</v>
      </c>
      <c r="Y40" s="24">
        <v>-2628236</v>
      </c>
      <c r="Z40" s="6">
        <v>-53.59</v>
      </c>
      <c r="AA40" s="22">
        <v>15266386</v>
      </c>
    </row>
    <row r="41" spans="1:27" ht="13.5">
      <c r="A41" s="5" t="s">
        <v>45</v>
      </c>
      <c r="B41" s="3"/>
      <c r="C41" s="22"/>
      <c r="D41" s="22"/>
      <c r="E41" s="23">
        <v>932673</v>
      </c>
      <c r="F41" s="24">
        <v>932673</v>
      </c>
      <c r="G41" s="24">
        <v>38046</v>
      </c>
      <c r="H41" s="24">
        <v>42900</v>
      </c>
      <c r="I41" s="24">
        <v>53782</v>
      </c>
      <c r="J41" s="24">
        <v>134728</v>
      </c>
      <c r="K41" s="24">
        <v>53782</v>
      </c>
      <c r="L41" s="24"/>
      <c r="M41" s="24"/>
      <c r="N41" s="24">
        <v>53782</v>
      </c>
      <c r="O41" s="24"/>
      <c r="P41" s="24"/>
      <c r="Q41" s="24"/>
      <c r="R41" s="24"/>
      <c r="S41" s="24"/>
      <c r="T41" s="24"/>
      <c r="U41" s="24"/>
      <c r="V41" s="24"/>
      <c r="W41" s="24">
        <v>188510</v>
      </c>
      <c r="X41" s="24">
        <v>466338</v>
      </c>
      <c r="Y41" s="24">
        <v>-277828</v>
      </c>
      <c r="Z41" s="6">
        <v>-59.58</v>
      </c>
      <c r="AA41" s="22">
        <v>932673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168153743</v>
      </c>
      <c r="F42" s="21">
        <f t="shared" si="8"/>
        <v>168153743</v>
      </c>
      <c r="G42" s="21">
        <f t="shared" si="8"/>
        <v>2927043</v>
      </c>
      <c r="H42" s="21">
        <f t="shared" si="8"/>
        <v>7582180</v>
      </c>
      <c r="I42" s="21">
        <f t="shared" si="8"/>
        <v>2506502</v>
      </c>
      <c r="J42" s="21">
        <f t="shared" si="8"/>
        <v>13015725</v>
      </c>
      <c r="K42" s="21">
        <f t="shared" si="8"/>
        <v>2506502</v>
      </c>
      <c r="L42" s="21">
        <f t="shared" si="8"/>
        <v>0</v>
      </c>
      <c r="M42" s="21">
        <f t="shared" si="8"/>
        <v>0</v>
      </c>
      <c r="N42" s="21">
        <f t="shared" si="8"/>
        <v>2506502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15522227</v>
      </c>
      <c r="X42" s="21">
        <f t="shared" si="8"/>
        <v>84076872</v>
      </c>
      <c r="Y42" s="21">
        <f t="shared" si="8"/>
        <v>-68554645</v>
      </c>
      <c r="Z42" s="4">
        <f>+IF(X42&lt;&gt;0,+(Y42/X42)*100,0)</f>
        <v>-81.53805365166296</v>
      </c>
      <c r="AA42" s="19">
        <f>SUM(AA43:AA46)</f>
        <v>168153743</v>
      </c>
    </row>
    <row r="43" spans="1:27" ht="13.5">
      <c r="A43" s="5" t="s">
        <v>47</v>
      </c>
      <c r="B43" s="3"/>
      <c r="C43" s="22"/>
      <c r="D43" s="22"/>
      <c r="E43" s="23">
        <v>87297210</v>
      </c>
      <c r="F43" s="24">
        <v>87297210</v>
      </c>
      <c r="G43" s="24">
        <v>651183</v>
      </c>
      <c r="H43" s="24">
        <v>5569225</v>
      </c>
      <c r="I43" s="24">
        <v>662367</v>
      </c>
      <c r="J43" s="24">
        <v>6882775</v>
      </c>
      <c r="K43" s="24">
        <v>662367</v>
      </c>
      <c r="L43" s="24"/>
      <c r="M43" s="24"/>
      <c r="N43" s="24">
        <v>662367</v>
      </c>
      <c r="O43" s="24"/>
      <c r="P43" s="24"/>
      <c r="Q43" s="24"/>
      <c r="R43" s="24"/>
      <c r="S43" s="24"/>
      <c r="T43" s="24"/>
      <c r="U43" s="24"/>
      <c r="V43" s="24"/>
      <c r="W43" s="24">
        <v>7545142</v>
      </c>
      <c r="X43" s="24">
        <v>43648608</v>
      </c>
      <c r="Y43" s="24">
        <v>-36103466</v>
      </c>
      <c r="Z43" s="6">
        <v>-82.71</v>
      </c>
      <c r="AA43" s="22">
        <v>87297210</v>
      </c>
    </row>
    <row r="44" spans="1:27" ht="13.5">
      <c r="A44" s="5" t="s">
        <v>48</v>
      </c>
      <c r="B44" s="3"/>
      <c r="C44" s="22"/>
      <c r="D44" s="22"/>
      <c r="E44" s="23">
        <v>40414388</v>
      </c>
      <c r="F44" s="24">
        <v>40414388</v>
      </c>
      <c r="G44" s="24">
        <v>1188677</v>
      </c>
      <c r="H44" s="24">
        <v>623843</v>
      </c>
      <c r="I44" s="24">
        <v>710557</v>
      </c>
      <c r="J44" s="24">
        <v>2523077</v>
      </c>
      <c r="K44" s="24">
        <v>710557</v>
      </c>
      <c r="L44" s="24"/>
      <c r="M44" s="24"/>
      <c r="N44" s="24">
        <v>710557</v>
      </c>
      <c r="O44" s="24"/>
      <c r="P44" s="24"/>
      <c r="Q44" s="24"/>
      <c r="R44" s="24"/>
      <c r="S44" s="24"/>
      <c r="T44" s="24"/>
      <c r="U44" s="24"/>
      <c r="V44" s="24"/>
      <c r="W44" s="24">
        <v>3233634</v>
      </c>
      <c r="X44" s="24">
        <v>20207196</v>
      </c>
      <c r="Y44" s="24">
        <v>-16973562</v>
      </c>
      <c r="Z44" s="6">
        <v>-84</v>
      </c>
      <c r="AA44" s="22">
        <v>40414388</v>
      </c>
    </row>
    <row r="45" spans="1:27" ht="13.5">
      <c r="A45" s="5" t="s">
        <v>49</v>
      </c>
      <c r="B45" s="3"/>
      <c r="C45" s="25"/>
      <c r="D45" s="25"/>
      <c r="E45" s="26">
        <v>27903746</v>
      </c>
      <c r="F45" s="27">
        <v>27903746</v>
      </c>
      <c r="G45" s="27">
        <v>528351</v>
      </c>
      <c r="H45" s="27">
        <v>587636</v>
      </c>
      <c r="I45" s="27">
        <v>541130</v>
      </c>
      <c r="J45" s="27">
        <v>1657117</v>
      </c>
      <c r="K45" s="27">
        <v>541130</v>
      </c>
      <c r="L45" s="27"/>
      <c r="M45" s="27"/>
      <c r="N45" s="27">
        <v>541130</v>
      </c>
      <c r="O45" s="27"/>
      <c r="P45" s="27"/>
      <c r="Q45" s="27"/>
      <c r="R45" s="27"/>
      <c r="S45" s="27"/>
      <c r="T45" s="27"/>
      <c r="U45" s="27"/>
      <c r="V45" s="27"/>
      <c r="W45" s="27">
        <v>2198247</v>
      </c>
      <c r="X45" s="27">
        <v>13951872</v>
      </c>
      <c r="Y45" s="27">
        <v>-11753625</v>
      </c>
      <c r="Z45" s="7">
        <v>-84.24</v>
      </c>
      <c r="AA45" s="25">
        <v>27903746</v>
      </c>
    </row>
    <row r="46" spans="1:27" ht="13.5">
      <c r="A46" s="5" t="s">
        <v>50</v>
      </c>
      <c r="B46" s="3"/>
      <c r="C46" s="22"/>
      <c r="D46" s="22"/>
      <c r="E46" s="23">
        <v>12538399</v>
      </c>
      <c r="F46" s="24">
        <v>12538399</v>
      </c>
      <c r="G46" s="24">
        <v>558832</v>
      </c>
      <c r="H46" s="24">
        <v>801476</v>
      </c>
      <c r="I46" s="24">
        <v>592448</v>
      </c>
      <c r="J46" s="24">
        <v>1952756</v>
      </c>
      <c r="K46" s="24">
        <v>592448</v>
      </c>
      <c r="L46" s="24"/>
      <c r="M46" s="24"/>
      <c r="N46" s="24">
        <v>592448</v>
      </c>
      <c r="O46" s="24"/>
      <c r="P46" s="24"/>
      <c r="Q46" s="24"/>
      <c r="R46" s="24"/>
      <c r="S46" s="24"/>
      <c r="T46" s="24"/>
      <c r="U46" s="24"/>
      <c r="V46" s="24"/>
      <c r="W46" s="24">
        <v>2545204</v>
      </c>
      <c r="X46" s="24">
        <v>6269196</v>
      </c>
      <c r="Y46" s="24">
        <v>-3723992</v>
      </c>
      <c r="Z46" s="6">
        <v>-59.4</v>
      </c>
      <c r="AA46" s="22">
        <v>12538399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303795865</v>
      </c>
      <c r="F48" s="42">
        <f t="shared" si="9"/>
        <v>303795865</v>
      </c>
      <c r="G48" s="42">
        <f t="shared" si="9"/>
        <v>9006522</v>
      </c>
      <c r="H48" s="42">
        <f t="shared" si="9"/>
        <v>14928876</v>
      </c>
      <c r="I48" s="42">
        <f t="shared" si="9"/>
        <v>11577234</v>
      </c>
      <c r="J48" s="42">
        <f t="shared" si="9"/>
        <v>35512632</v>
      </c>
      <c r="K48" s="42">
        <f t="shared" si="9"/>
        <v>11577234</v>
      </c>
      <c r="L48" s="42">
        <f t="shared" si="9"/>
        <v>0</v>
      </c>
      <c r="M48" s="42">
        <f t="shared" si="9"/>
        <v>0</v>
      </c>
      <c r="N48" s="42">
        <f t="shared" si="9"/>
        <v>11577234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47089866</v>
      </c>
      <c r="X48" s="42">
        <f t="shared" si="9"/>
        <v>151897944</v>
      </c>
      <c r="Y48" s="42">
        <f t="shared" si="9"/>
        <v>-104808078</v>
      </c>
      <c r="Z48" s="43">
        <f>+IF(X48&lt;&gt;0,+(Y48/X48)*100,0)</f>
        <v>-68.99901028285149</v>
      </c>
      <c r="AA48" s="40">
        <f>+AA28+AA32+AA38+AA42+AA47</f>
        <v>303795865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79222929</v>
      </c>
      <c r="F49" s="46">
        <f t="shared" si="10"/>
        <v>79222929</v>
      </c>
      <c r="G49" s="46">
        <f t="shared" si="10"/>
        <v>9405316</v>
      </c>
      <c r="H49" s="46">
        <f t="shared" si="10"/>
        <v>2586420</v>
      </c>
      <c r="I49" s="46">
        <f t="shared" si="10"/>
        <v>73031405</v>
      </c>
      <c r="J49" s="46">
        <f t="shared" si="10"/>
        <v>85023141</v>
      </c>
      <c r="K49" s="46">
        <f t="shared" si="10"/>
        <v>73031405</v>
      </c>
      <c r="L49" s="46">
        <f t="shared" si="10"/>
        <v>0</v>
      </c>
      <c r="M49" s="46">
        <f t="shared" si="10"/>
        <v>0</v>
      </c>
      <c r="N49" s="46">
        <f t="shared" si="10"/>
        <v>73031405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158054546</v>
      </c>
      <c r="X49" s="46">
        <f>IF(F25=F48,0,X25-X48)</f>
        <v>7685868</v>
      </c>
      <c r="Y49" s="46">
        <f t="shared" si="10"/>
        <v>150368678</v>
      </c>
      <c r="Z49" s="47">
        <f>+IF(X49&lt;&gt;0,+(Y49/X49)*100,0)</f>
        <v>1956.4306594908994</v>
      </c>
      <c r="AA49" s="44">
        <f>+AA25-AA48</f>
        <v>79222929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112721345</v>
      </c>
      <c r="D5" s="19">
        <f>SUM(D6:D8)</f>
        <v>0</v>
      </c>
      <c r="E5" s="20">
        <f t="shared" si="0"/>
        <v>122632000</v>
      </c>
      <c r="F5" s="21">
        <f t="shared" si="0"/>
        <v>122632000</v>
      </c>
      <c r="G5" s="21">
        <f t="shared" si="0"/>
        <v>549137</v>
      </c>
      <c r="H5" s="21">
        <f t="shared" si="0"/>
        <v>48780255</v>
      </c>
      <c r="I5" s="21">
        <f t="shared" si="0"/>
        <v>6464113</v>
      </c>
      <c r="J5" s="21">
        <f t="shared" si="0"/>
        <v>55793505</v>
      </c>
      <c r="K5" s="21">
        <f t="shared" si="0"/>
        <v>-5473638</v>
      </c>
      <c r="L5" s="21">
        <f t="shared" si="0"/>
        <v>1126029</v>
      </c>
      <c r="M5" s="21">
        <f t="shared" si="0"/>
        <v>229544</v>
      </c>
      <c r="N5" s="21">
        <f t="shared" si="0"/>
        <v>-4118065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51675440</v>
      </c>
      <c r="X5" s="21">
        <f t="shared" si="0"/>
        <v>81184180</v>
      </c>
      <c r="Y5" s="21">
        <f t="shared" si="0"/>
        <v>-29508740</v>
      </c>
      <c r="Z5" s="4">
        <f>+IF(X5&lt;&gt;0,+(Y5/X5)*100,0)</f>
        <v>-36.34789438040762</v>
      </c>
      <c r="AA5" s="19">
        <f>SUM(AA6:AA8)</f>
        <v>122632000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112721345</v>
      </c>
      <c r="D7" s="25"/>
      <c r="E7" s="26">
        <v>122632000</v>
      </c>
      <c r="F7" s="27">
        <v>122632000</v>
      </c>
      <c r="G7" s="27">
        <v>549137</v>
      </c>
      <c r="H7" s="27">
        <v>48780255</v>
      </c>
      <c r="I7" s="27">
        <v>6464113</v>
      </c>
      <c r="J7" s="27">
        <v>55793505</v>
      </c>
      <c r="K7" s="27">
        <v>-5473638</v>
      </c>
      <c r="L7" s="27">
        <v>1126029</v>
      </c>
      <c r="M7" s="27">
        <v>229544</v>
      </c>
      <c r="N7" s="27">
        <v>-4118065</v>
      </c>
      <c r="O7" s="27"/>
      <c r="P7" s="27"/>
      <c r="Q7" s="27"/>
      <c r="R7" s="27"/>
      <c r="S7" s="27"/>
      <c r="T7" s="27"/>
      <c r="U7" s="27"/>
      <c r="V7" s="27"/>
      <c r="W7" s="27">
        <v>51675440</v>
      </c>
      <c r="X7" s="27">
        <v>81184180</v>
      </c>
      <c r="Y7" s="27">
        <v>-29508740</v>
      </c>
      <c r="Z7" s="7">
        <v>-36.35</v>
      </c>
      <c r="AA7" s="25">
        <v>122632000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345462</v>
      </c>
      <c r="D9" s="19">
        <f>SUM(D10:D14)</f>
        <v>0</v>
      </c>
      <c r="E9" s="20">
        <f t="shared" si="1"/>
        <v>368000</v>
      </c>
      <c r="F9" s="21">
        <f t="shared" si="1"/>
        <v>368000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368000</v>
      </c>
    </row>
    <row r="10" spans="1:27" ht="13.5">
      <c r="A10" s="5" t="s">
        <v>37</v>
      </c>
      <c r="B10" s="3"/>
      <c r="C10" s="22"/>
      <c r="D10" s="22"/>
      <c r="E10" s="23">
        <v>368000</v>
      </c>
      <c r="F10" s="24">
        <v>368000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368000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345462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12662876</v>
      </c>
      <c r="D15" s="19">
        <f>SUM(D16:D18)</f>
        <v>0</v>
      </c>
      <c r="E15" s="20">
        <f t="shared" si="2"/>
        <v>4618860</v>
      </c>
      <c r="F15" s="21">
        <f t="shared" si="2"/>
        <v>4618860</v>
      </c>
      <c r="G15" s="21">
        <f t="shared" si="2"/>
        <v>0</v>
      </c>
      <c r="H15" s="21">
        <f t="shared" si="2"/>
        <v>53556</v>
      </c>
      <c r="I15" s="21">
        <f t="shared" si="2"/>
        <v>104784</v>
      </c>
      <c r="J15" s="21">
        <f t="shared" si="2"/>
        <v>158340</v>
      </c>
      <c r="K15" s="21">
        <f t="shared" si="2"/>
        <v>239080</v>
      </c>
      <c r="L15" s="21">
        <f t="shared" si="2"/>
        <v>266864</v>
      </c>
      <c r="M15" s="21">
        <f t="shared" si="2"/>
        <v>166964</v>
      </c>
      <c r="N15" s="21">
        <f t="shared" si="2"/>
        <v>672908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831248</v>
      </c>
      <c r="X15" s="21">
        <f t="shared" si="2"/>
        <v>3384420</v>
      </c>
      <c r="Y15" s="21">
        <f t="shared" si="2"/>
        <v>-2553172</v>
      </c>
      <c r="Z15" s="4">
        <f>+IF(X15&lt;&gt;0,+(Y15/X15)*100,0)</f>
        <v>-75.43898215942465</v>
      </c>
      <c r="AA15" s="19">
        <f>SUM(AA16:AA18)</f>
        <v>4618860</v>
      </c>
    </row>
    <row r="16" spans="1:27" ht="13.5">
      <c r="A16" s="5" t="s">
        <v>43</v>
      </c>
      <c r="B16" s="3"/>
      <c r="C16" s="22">
        <v>12662876</v>
      </c>
      <c r="D16" s="22"/>
      <c r="E16" s="23">
        <v>4618860</v>
      </c>
      <c r="F16" s="24">
        <v>4618860</v>
      </c>
      <c r="G16" s="24"/>
      <c r="H16" s="24">
        <v>53556</v>
      </c>
      <c r="I16" s="24">
        <v>104784</v>
      </c>
      <c r="J16" s="24">
        <v>158340</v>
      </c>
      <c r="K16" s="24">
        <v>239080</v>
      </c>
      <c r="L16" s="24">
        <v>266864</v>
      </c>
      <c r="M16" s="24">
        <v>166964</v>
      </c>
      <c r="N16" s="24">
        <v>672908</v>
      </c>
      <c r="O16" s="24"/>
      <c r="P16" s="24"/>
      <c r="Q16" s="24"/>
      <c r="R16" s="24"/>
      <c r="S16" s="24"/>
      <c r="T16" s="24"/>
      <c r="U16" s="24"/>
      <c r="V16" s="24"/>
      <c r="W16" s="24">
        <v>831248</v>
      </c>
      <c r="X16" s="24">
        <v>3384420</v>
      </c>
      <c r="Y16" s="24">
        <v>-2553172</v>
      </c>
      <c r="Z16" s="6">
        <v>-75.44</v>
      </c>
      <c r="AA16" s="22">
        <v>4618860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>
        <v>204080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125933763</v>
      </c>
      <c r="D25" s="40">
        <f>+D5+D9+D15+D19+D24</f>
        <v>0</v>
      </c>
      <c r="E25" s="41">
        <f t="shared" si="4"/>
        <v>127618860</v>
      </c>
      <c r="F25" s="42">
        <f t="shared" si="4"/>
        <v>127618860</v>
      </c>
      <c r="G25" s="42">
        <f t="shared" si="4"/>
        <v>549137</v>
      </c>
      <c r="H25" s="42">
        <f t="shared" si="4"/>
        <v>48833811</v>
      </c>
      <c r="I25" s="42">
        <f t="shared" si="4"/>
        <v>6568897</v>
      </c>
      <c r="J25" s="42">
        <f t="shared" si="4"/>
        <v>55951845</v>
      </c>
      <c r="K25" s="42">
        <f t="shared" si="4"/>
        <v>-5234558</v>
      </c>
      <c r="L25" s="42">
        <f t="shared" si="4"/>
        <v>1392893</v>
      </c>
      <c r="M25" s="42">
        <f t="shared" si="4"/>
        <v>396508</v>
      </c>
      <c r="N25" s="42">
        <f t="shared" si="4"/>
        <v>-3445157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52506688</v>
      </c>
      <c r="X25" s="42">
        <f t="shared" si="4"/>
        <v>84568600</v>
      </c>
      <c r="Y25" s="42">
        <f t="shared" si="4"/>
        <v>-32061912</v>
      </c>
      <c r="Z25" s="43">
        <f>+IF(X25&lt;&gt;0,+(Y25/X25)*100,0)</f>
        <v>-37.91231260775276</v>
      </c>
      <c r="AA25" s="40">
        <f>+AA5+AA9+AA15+AA19+AA24</f>
        <v>127618860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60791579</v>
      </c>
      <c r="D28" s="19">
        <f>SUM(D29:D31)</f>
        <v>0</v>
      </c>
      <c r="E28" s="20">
        <f t="shared" si="5"/>
        <v>70174920</v>
      </c>
      <c r="F28" s="21">
        <f t="shared" si="5"/>
        <v>70174920</v>
      </c>
      <c r="G28" s="21">
        <f t="shared" si="5"/>
        <v>3711894</v>
      </c>
      <c r="H28" s="21">
        <f t="shared" si="5"/>
        <v>4077971</v>
      </c>
      <c r="I28" s="21">
        <f t="shared" si="5"/>
        <v>4794267</v>
      </c>
      <c r="J28" s="21">
        <f t="shared" si="5"/>
        <v>12584132</v>
      </c>
      <c r="K28" s="21">
        <f t="shared" si="5"/>
        <v>7260607</v>
      </c>
      <c r="L28" s="21">
        <f t="shared" si="5"/>
        <v>-6215478</v>
      </c>
      <c r="M28" s="21">
        <f t="shared" si="5"/>
        <v>3993656</v>
      </c>
      <c r="N28" s="21">
        <f t="shared" si="5"/>
        <v>5038785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17622917</v>
      </c>
      <c r="X28" s="21">
        <f t="shared" si="5"/>
        <v>33876613</v>
      </c>
      <c r="Y28" s="21">
        <f t="shared" si="5"/>
        <v>-16253696</v>
      </c>
      <c r="Z28" s="4">
        <f>+IF(X28&lt;&gt;0,+(Y28/X28)*100,0)</f>
        <v>-47.979105821470405</v>
      </c>
      <c r="AA28" s="19">
        <f>SUM(AA29:AA31)</f>
        <v>70174920</v>
      </c>
    </row>
    <row r="29" spans="1:27" ht="13.5">
      <c r="A29" s="5" t="s">
        <v>33</v>
      </c>
      <c r="B29" s="3"/>
      <c r="C29" s="22">
        <v>26631268</v>
      </c>
      <c r="D29" s="22"/>
      <c r="E29" s="23">
        <v>19553660</v>
      </c>
      <c r="F29" s="24">
        <v>19553660</v>
      </c>
      <c r="G29" s="24">
        <v>1900335</v>
      </c>
      <c r="H29" s="24">
        <v>1863588</v>
      </c>
      <c r="I29" s="24">
        <v>2005348</v>
      </c>
      <c r="J29" s="24">
        <v>5769271</v>
      </c>
      <c r="K29" s="24">
        <v>1952360</v>
      </c>
      <c r="L29" s="24">
        <v>-1810640</v>
      </c>
      <c r="M29" s="24">
        <v>2101342</v>
      </c>
      <c r="N29" s="24">
        <v>2243062</v>
      </c>
      <c r="O29" s="24"/>
      <c r="P29" s="24"/>
      <c r="Q29" s="24"/>
      <c r="R29" s="24"/>
      <c r="S29" s="24"/>
      <c r="T29" s="24"/>
      <c r="U29" s="24"/>
      <c r="V29" s="24"/>
      <c r="W29" s="24">
        <v>8012333</v>
      </c>
      <c r="X29" s="24">
        <v>9558393</v>
      </c>
      <c r="Y29" s="24">
        <v>-1546060</v>
      </c>
      <c r="Z29" s="6">
        <v>-16.17</v>
      </c>
      <c r="AA29" s="22">
        <v>19553660</v>
      </c>
    </row>
    <row r="30" spans="1:27" ht="13.5">
      <c r="A30" s="5" t="s">
        <v>34</v>
      </c>
      <c r="B30" s="3"/>
      <c r="C30" s="25">
        <v>16794389</v>
      </c>
      <c r="D30" s="25"/>
      <c r="E30" s="26">
        <v>47229460</v>
      </c>
      <c r="F30" s="27">
        <v>47229460</v>
      </c>
      <c r="G30" s="27">
        <v>796696</v>
      </c>
      <c r="H30" s="27">
        <v>834716</v>
      </c>
      <c r="I30" s="27">
        <v>1298988</v>
      </c>
      <c r="J30" s="27">
        <v>2930400</v>
      </c>
      <c r="K30" s="27">
        <v>2787035</v>
      </c>
      <c r="L30" s="27">
        <v>-2290778</v>
      </c>
      <c r="M30" s="27">
        <v>509983</v>
      </c>
      <c r="N30" s="27">
        <v>1006240</v>
      </c>
      <c r="O30" s="27"/>
      <c r="P30" s="27"/>
      <c r="Q30" s="27"/>
      <c r="R30" s="27"/>
      <c r="S30" s="27"/>
      <c r="T30" s="27"/>
      <c r="U30" s="27"/>
      <c r="V30" s="27"/>
      <c r="W30" s="27">
        <v>3936640</v>
      </c>
      <c r="X30" s="27">
        <v>22652600</v>
      </c>
      <c r="Y30" s="27">
        <v>-18715960</v>
      </c>
      <c r="Z30" s="7">
        <v>-82.62</v>
      </c>
      <c r="AA30" s="25">
        <v>47229460</v>
      </c>
    </row>
    <row r="31" spans="1:27" ht="13.5">
      <c r="A31" s="5" t="s">
        <v>35</v>
      </c>
      <c r="B31" s="3"/>
      <c r="C31" s="22">
        <v>17365922</v>
      </c>
      <c r="D31" s="22"/>
      <c r="E31" s="23">
        <v>3391800</v>
      </c>
      <c r="F31" s="24">
        <v>3391800</v>
      </c>
      <c r="G31" s="24">
        <v>1014863</v>
      </c>
      <c r="H31" s="24">
        <v>1379667</v>
      </c>
      <c r="I31" s="24">
        <v>1489931</v>
      </c>
      <c r="J31" s="24">
        <v>3884461</v>
      </c>
      <c r="K31" s="24">
        <v>2521212</v>
      </c>
      <c r="L31" s="24">
        <v>-2114060</v>
      </c>
      <c r="M31" s="24">
        <v>1382331</v>
      </c>
      <c r="N31" s="24">
        <v>1789483</v>
      </c>
      <c r="O31" s="24"/>
      <c r="P31" s="24"/>
      <c r="Q31" s="24"/>
      <c r="R31" s="24"/>
      <c r="S31" s="24"/>
      <c r="T31" s="24"/>
      <c r="U31" s="24"/>
      <c r="V31" s="24"/>
      <c r="W31" s="24">
        <v>5673944</v>
      </c>
      <c r="X31" s="24">
        <v>1665620</v>
      </c>
      <c r="Y31" s="24">
        <v>4008324</v>
      </c>
      <c r="Z31" s="6">
        <v>240.65</v>
      </c>
      <c r="AA31" s="22">
        <v>3391800</v>
      </c>
    </row>
    <row r="32" spans="1:27" ht="13.5">
      <c r="A32" s="2" t="s">
        <v>36</v>
      </c>
      <c r="B32" s="3"/>
      <c r="C32" s="19">
        <f aca="true" t="shared" si="6" ref="C32:Y32">SUM(C33:C37)</f>
        <v>10521811</v>
      </c>
      <c r="D32" s="19">
        <f>SUM(D33:D37)</f>
        <v>0</v>
      </c>
      <c r="E32" s="20">
        <f t="shared" si="6"/>
        <v>12368280</v>
      </c>
      <c r="F32" s="21">
        <f t="shared" si="6"/>
        <v>12368280</v>
      </c>
      <c r="G32" s="21">
        <f t="shared" si="6"/>
        <v>621826</v>
      </c>
      <c r="H32" s="21">
        <f t="shared" si="6"/>
        <v>732247</v>
      </c>
      <c r="I32" s="21">
        <f t="shared" si="6"/>
        <v>642929</v>
      </c>
      <c r="J32" s="21">
        <f t="shared" si="6"/>
        <v>1997002</v>
      </c>
      <c r="K32" s="21">
        <f t="shared" si="6"/>
        <v>633345</v>
      </c>
      <c r="L32" s="21">
        <f t="shared" si="6"/>
        <v>-788320</v>
      </c>
      <c r="M32" s="21">
        <f t="shared" si="6"/>
        <v>648550</v>
      </c>
      <c r="N32" s="21">
        <f t="shared" si="6"/>
        <v>493575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2490577</v>
      </c>
      <c r="X32" s="21">
        <f t="shared" si="6"/>
        <v>6188650</v>
      </c>
      <c r="Y32" s="21">
        <f t="shared" si="6"/>
        <v>-3698073</v>
      </c>
      <c r="Z32" s="4">
        <f>+IF(X32&lt;&gt;0,+(Y32/X32)*100,0)</f>
        <v>-59.755730248115505</v>
      </c>
      <c r="AA32" s="19">
        <f>SUM(AA33:AA37)</f>
        <v>12368280</v>
      </c>
    </row>
    <row r="33" spans="1:27" ht="13.5">
      <c r="A33" s="5" t="s">
        <v>37</v>
      </c>
      <c r="B33" s="3"/>
      <c r="C33" s="22"/>
      <c r="D33" s="22"/>
      <c r="E33" s="23">
        <v>8148900</v>
      </c>
      <c r="F33" s="24">
        <v>8148900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3969300</v>
      </c>
      <c r="Y33" s="24">
        <v>-3969300</v>
      </c>
      <c r="Z33" s="6">
        <v>-100</v>
      </c>
      <c r="AA33" s="22">
        <v>8148900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5883815</v>
      </c>
      <c r="D35" s="22"/>
      <c r="E35" s="23"/>
      <c r="F35" s="24"/>
      <c r="G35" s="24">
        <v>377213</v>
      </c>
      <c r="H35" s="24">
        <v>448415</v>
      </c>
      <c r="I35" s="24">
        <v>389973</v>
      </c>
      <c r="J35" s="24">
        <v>1215601</v>
      </c>
      <c r="K35" s="24">
        <v>388415</v>
      </c>
      <c r="L35" s="24">
        <v>-531591</v>
      </c>
      <c r="M35" s="24">
        <v>469605</v>
      </c>
      <c r="N35" s="24">
        <v>326429</v>
      </c>
      <c r="O35" s="24"/>
      <c r="P35" s="24"/>
      <c r="Q35" s="24"/>
      <c r="R35" s="24"/>
      <c r="S35" s="24"/>
      <c r="T35" s="24"/>
      <c r="U35" s="24"/>
      <c r="V35" s="24"/>
      <c r="W35" s="24">
        <v>1542030</v>
      </c>
      <c r="X35" s="24"/>
      <c r="Y35" s="24">
        <v>1542030</v>
      </c>
      <c r="Z35" s="6">
        <v>0</v>
      </c>
      <c r="AA35" s="22"/>
    </row>
    <row r="36" spans="1:27" ht="13.5">
      <c r="A36" s="5" t="s">
        <v>40</v>
      </c>
      <c r="B36" s="3"/>
      <c r="C36" s="22">
        <v>4637996</v>
      </c>
      <c r="D36" s="22"/>
      <c r="E36" s="23">
        <v>4219380</v>
      </c>
      <c r="F36" s="24">
        <v>4219380</v>
      </c>
      <c r="G36" s="24">
        <v>244613</v>
      </c>
      <c r="H36" s="24">
        <v>283832</v>
      </c>
      <c r="I36" s="24">
        <v>252956</v>
      </c>
      <c r="J36" s="24">
        <v>781401</v>
      </c>
      <c r="K36" s="24">
        <v>244930</v>
      </c>
      <c r="L36" s="24">
        <v>-256729</v>
      </c>
      <c r="M36" s="24">
        <v>178945</v>
      </c>
      <c r="N36" s="24">
        <v>167146</v>
      </c>
      <c r="O36" s="24"/>
      <c r="P36" s="24"/>
      <c r="Q36" s="24"/>
      <c r="R36" s="24"/>
      <c r="S36" s="24"/>
      <c r="T36" s="24"/>
      <c r="U36" s="24"/>
      <c r="V36" s="24"/>
      <c r="W36" s="24">
        <v>948547</v>
      </c>
      <c r="X36" s="24">
        <v>2219350</v>
      </c>
      <c r="Y36" s="24">
        <v>-1270803</v>
      </c>
      <c r="Z36" s="6">
        <v>-57.26</v>
      </c>
      <c r="AA36" s="22">
        <v>4219380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43615254</v>
      </c>
      <c r="D38" s="19">
        <f>SUM(D39:D41)</f>
        <v>0</v>
      </c>
      <c r="E38" s="20">
        <f t="shared" si="7"/>
        <v>41422820</v>
      </c>
      <c r="F38" s="21">
        <f t="shared" si="7"/>
        <v>41422820</v>
      </c>
      <c r="G38" s="21">
        <f t="shared" si="7"/>
        <v>989158</v>
      </c>
      <c r="H38" s="21">
        <f t="shared" si="7"/>
        <v>1343154</v>
      </c>
      <c r="I38" s="21">
        <f t="shared" si="7"/>
        <v>1160920</v>
      </c>
      <c r="J38" s="21">
        <f t="shared" si="7"/>
        <v>3493232</v>
      </c>
      <c r="K38" s="21">
        <f t="shared" si="7"/>
        <v>2806874</v>
      </c>
      <c r="L38" s="21">
        <f t="shared" si="7"/>
        <v>-2331329</v>
      </c>
      <c r="M38" s="21">
        <f t="shared" si="7"/>
        <v>3446602</v>
      </c>
      <c r="N38" s="21">
        <f t="shared" si="7"/>
        <v>3922147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7415379</v>
      </c>
      <c r="X38" s="21">
        <f t="shared" si="7"/>
        <v>19617940</v>
      </c>
      <c r="Y38" s="21">
        <f t="shared" si="7"/>
        <v>-12202561</v>
      </c>
      <c r="Z38" s="4">
        <f>+IF(X38&lt;&gt;0,+(Y38/X38)*100,0)</f>
        <v>-62.20103130094189</v>
      </c>
      <c r="AA38" s="19">
        <f>SUM(AA39:AA41)</f>
        <v>41422820</v>
      </c>
    </row>
    <row r="39" spans="1:27" ht="13.5">
      <c r="A39" s="5" t="s">
        <v>43</v>
      </c>
      <c r="B39" s="3"/>
      <c r="C39" s="22">
        <v>39616372</v>
      </c>
      <c r="D39" s="22"/>
      <c r="E39" s="23">
        <v>34142840</v>
      </c>
      <c r="F39" s="24">
        <v>34142840</v>
      </c>
      <c r="G39" s="24">
        <v>797000</v>
      </c>
      <c r="H39" s="24">
        <v>1110654</v>
      </c>
      <c r="I39" s="24">
        <v>917710</v>
      </c>
      <c r="J39" s="24">
        <v>2825364</v>
      </c>
      <c r="K39" s="24">
        <v>2603347</v>
      </c>
      <c r="L39" s="24">
        <v>-2042990</v>
      </c>
      <c r="M39" s="24">
        <v>3156509</v>
      </c>
      <c r="N39" s="24">
        <v>3716866</v>
      </c>
      <c r="O39" s="24"/>
      <c r="P39" s="24"/>
      <c r="Q39" s="24"/>
      <c r="R39" s="24"/>
      <c r="S39" s="24"/>
      <c r="T39" s="24"/>
      <c r="U39" s="24"/>
      <c r="V39" s="24"/>
      <c r="W39" s="24">
        <v>6542230</v>
      </c>
      <c r="X39" s="24">
        <v>15992800</v>
      </c>
      <c r="Y39" s="24">
        <v>-9450570</v>
      </c>
      <c r="Z39" s="6">
        <v>-59.09</v>
      </c>
      <c r="AA39" s="22">
        <v>34142840</v>
      </c>
    </row>
    <row r="40" spans="1:27" ht="13.5">
      <c r="A40" s="5" t="s">
        <v>44</v>
      </c>
      <c r="B40" s="3"/>
      <c r="C40" s="22"/>
      <c r="D40" s="22"/>
      <c r="E40" s="23">
        <v>7279980</v>
      </c>
      <c r="F40" s="24">
        <v>7279980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>
        <v>7279980</v>
      </c>
    </row>
    <row r="41" spans="1:27" ht="13.5">
      <c r="A41" s="5" t="s">
        <v>45</v>
      </c>
      <c r="B41" s="3"/>
      <c r="C41" s="22">
        <v>3998882</v>
      </c>
      <c r="D41" s="22"/>
      <c r="E41" s="23"/>
      <c r="F41" s="24"/>
      <c r="G41" s="24">
        <v>192158</v>
      </c>
      <c r="H41" s="24">
        <v>232500</v>
      </c>
      <c r="I41" s="24">
        <v>243210</v>
      </c>
      <c r="J41" s="24">
        <v>667868</v>
      </c>
      <c r="K41" s="24">
        <v>203527</v>
      </c>
      <c r="L41" s="24">
        <v>-288339</v>
      </c>
      <c r="M41" s="24">
        <v>290093</v>
      </c>
      <c r="N41" s="24">
        <v>205281</v>
      </c>
      <c r="O41" s="24"/>
      <c r="P41" s="24"/>
      <c r="Q41" s="24"/>
      <c r="R41" s="24"/>
      <c r="S41" s="24"/>
      <c r="T41" s="24"/>
      <c r="U41" s="24"/>
      <c r="V41" s="24"/>
      <c r="W41" s="24">
        <v>873149</v>
      </c>
      <c r="X41" s="24">
        <v>3625140</v>
      </c>
      <c r="Y41" s="24">
        <v>-2751991</v>
      </c>
      <c r="Z41" s="6">
        <v>-75.91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3731224</v>
      </c>
      <c r="D47" s="19"/>
      <c r="E47" s="20">
        <v>4551230</v>
      </c>
      <c r="F47" s="21">
        <v>4551230</v>
      </c>
      <c r="G47" s="21">
        <v>133383</v>
      </c>
      <c r="H47" s="21">
        <v>195208</v>
      </c>
      <c r="I47" s="21">
        <v>172837</v>
      </c>
      <c r="J47" s="21">
        <v>501428</v>
      </c>
      <c r="K47" s="21">
        <v>258813</v>
      </c>
      <c r="L47" s="21">
        <v>-181350</v>
      </c>
      <c r="M47" s="21">
        <v>281451</v>
      </c>
      <c r="N47" s="21">
        <v>358914</v>
      </c>
      <c r="O47" s="21"/>
      <c r="P47" s="21"/>
      <c r="Q47" s="21"/>
      <c r="R47" s="21"/>
      <c r="S47" s="21"/>
      <c r="T47" s="21"/>
      <c r="U47" s="21"/>
      <c r="V47" s="21"/>
      <c r="W47" s="21">
        <v>860342</v>
      </c>
      <c r="X47" s="21">
        <v>2054120</v>
      </c>
      <c r="Y47" s="21">
        <v>-1193778</v>
      </c>
      <c r="Z47" s="4">
        <v>-58.12</v>
      </c>
      <c r="AA47" s="19">
        <v>4551230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118659868</v>
      </c>
      <c r="D48" s="40">
        <f>+D28+D32+D38+D42+D47</f>
        <v>0</v>
      </c>
      <c r="E48" s="41">
        <f t="shared" si="9"/>
        <v>128517250</v>
      </c>
      <c r="F48" s="42">
        <f t="shared" si="9"/>
        <v>128517250</v>
      </c>
      <c r="G48" s="42">
        <f t="shared" si="9"/>
        <v>5456261</v>
      </c>
      <c r="H48" s="42">
        <f t="shared" si="9"/>
        <v>6348580</v>
      </c>
      <c r="I48" s="42">
        <f t="shared" si="9"/>
        <v>6770953</v>
      </c>
      <c r="J48" s="42">
        <f t="shared" si="9"/>
        <v>18575794</v>
      </c>
      <c r="K48" s="42">
        <f t="shared" si="9"/>
        <v>10959639</v>
      </c>
      <c r="L48" s="42">
        <f t="shared" si="9"/>
        <v>-9516477</v>
      </c>
      <c r="M48" s="42">
        <f t="shared" si="9"/>
        <v>8370259</v>
      </c>
      <c r="N48" s="42">
        <f t="shared" si="9"/>
        <v>9813421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28389215</v>
      </c>
      <c r="X48" s="42">
        <f t="shared" si="9"/>
        <v>61737323</v>
      </c>
      <c r="Y48" s="42">
        <f t="shared" si="9"/>
        <v>-33348108</v>
      </c>
      <c r="Z48" s="43">
        <f>+IF(X48&lt;&gt;0,+(Y48/X48)*100,0)</f>
        <v>-54.01612246776557</v>
      </c>
      <c r="AA48" s="40">
        <f>+AA28+AA32+AA38+AA42+AA47</f>
        <v>128517250</v>
      </c>
    </row>
    <row r="49" spans="1:27" ht="13.5">
      <c r="A49" s="14" t="s">
        <v>58</v>
      </c>
      <c r="B49" s="15"/>
      <c r="C49" s="44">
        <f aca="true" t="shared" si="10" ref="C49:Y49">+C25-C48</f>
        <v>7273895</v>
      </c>
      <c r="D49" s="44">
        <f>+D25-D48</f>
        <v>0</v>
      </c>
      <c r="E49" s="45">
        <f t="shared" si="10"/>
        <v>-898390</v>
      </c>
      <c r="F49" s="46">
        <f t="shared" si="10"/>
        <v>-898390</v>
      </c>
      <c r="G49" s="46">
        <f t="shared" si="10"/>
        <v>-4907124</v>
      </c>
      <c r="H49" s="46">
        <f t="shared" si="10"/>
        <v>42485231</v>
      </c>
      <c r="I49" s="46">
        <f t="shared" si="10"/>
        <v>-202056</v>
      </c>
      <c r="J49" s="46">
        <f t="shared" si="10"/>
        <v>37376051</v>
      </c>
      <c r="K49" s="46">
        <f t="shared" si="10"/>
        <v>-16194197</v>
      </c>
      <c r="L49" s="46">
        <f t="shared" si="10"/>
        <v>10909370</v>
      </c>
      <c r="M49" s="46">
        <f t="shared" si="10"/>
        <v>-7973751</v>
      </c>
      <c r="N49" s="46">
        <f t="shared" si="10"/>
        <v>-13258578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24117473</v>
      </c>
      <c r="X49" s="46">
        <f>IF(F25=F48,0,X25-X48)</f>
        <v>22831277</v>
      </c>
      <c r="Y49" s="46">
        <f t="shared" si="10"/>
        <v>1286196</v>
      </c>
      <c r="Z49" s="47">
        <f>+IF(X49&lt;&gt;0,+(Y49/X49)*100,0)</f>
        <v>5.633482524871473</v>
      </c>
      <c r="AA49" s="44">
        <f>+AA25-AA48</f>
        <v>-898390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2965882116</v>
      </c>
      <c r="D5" s="19">
        <f>SUM(D6:D8)</f>
        <v>0</v>
      </c>
      <c r="E5" s="20">
        <f t="shared" si="0"/>
        <v>3265631282</v>
      </c>
      <c r="F5" s="21">
        <f t="shared" si="0"/>
        <v>3265631282</v>
      </c>
      <c r="G5" s="21">
        <f t="shared" si="0"/>
        <v>972291813</v>
      </c>
      <c r="H5" s="21">
        <f t="shared" si="0"/>
        <v>175868231</v>
      </c>
      <c r="I5" s="21">
        <f t="shared" si="0"/>
        <v>162548644</v>
      </c>
      <c r="J5" s="21">
        <f t="shared" si="0"/>
        <v>1310708688</v>
      </c>
      <c r="K5" s="21">
        <f t="shared" si="0"/>
        <v>184673961</v>
      </c>
      <c r="L5" s="21">
        <f t="shared" si="0"/>
        <v>85425831</v>
      </c>
      <c r="M5" s="21">
        <f t="shared" si="0"/>
        <v>479813371</v>
      </c>
      <c r="N5" s="21">
        <f t="shared" si="0"/>
        <v>749913163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2060621851</v>
      </c>
      <c r="X5" s="21">
        <f t="shared" si="0"/>
        <v>1660682300</v>
      </c>
      <c r="Y5" s="21">
        <f t="shared" si="0"/>
        <v>399939551</v>
      </c>
      <c r="Z5" s="4">
        <f>+IF(X5&lt;&gt;0,+(Y5/X5)*100,0)</f>
        <v>24.082845406373032</v>
      </c>
      <c r="AA5" s="19">
        <f>SUM(AA6:AA8)</f>
        <v>3265631282</v>
      </c>
    </row>
    <row r="6" spans="1:27" ht="13.5">
      <c r="A6" s="5" t="s">
        <v>33</v>
      </c>
      <c r="B6" s="3"/>
      <c r="C6" s="22">
        <v>763929042</v>
      </c>
      <c r="D6" s="22"/>
      <c r="E6" s="23">
        <v>800880614</v>
      </c>
      <c r="F6" s="24">
        <v>800880614</v>
      </c>
      <c r="G6" s="24">
        <v>137085101</v>
      </c>
      <c r="H6" s="24">
        <v>8498714</v>
      </c>
      <c r="I6" s="24">
        <v>65440571</v>
      </c>
      <c r="J6" s="24">
        <v>211024386</v>
      </c>
      <c r="K6" s="24">
        <v>49847370</v>
      </c>
      <c r="L6" s="24">
        <v>26636167</v>
      </c>
      <c r="M6" s="24">
        <v>120527883</v>
      </c>
      <c r="N6" s="24">
        <v>197011420</v>
      </c>
      <c r="O6" s="24"/>
      <c r="P6" s="24"/>
      <c r="Q6" s="24"/>
      <c r="R6" s="24"/>
      <c r="S6" s="24"/>
      <c r="T6" s="24"/>
      <c r="U6" s="24"/>
      <c r="V6" s="24"/>
      <c r="W6" s="24">
        <v>408035806</v>
      </c>
      <c r="X6" s="24">
        <v>307565558</v>
      </c>
      <c r="Y6" s="24">
        <v>100470248</v>
      </c>
      <c r="Z6" s="6">
        <v>32.67</v>
      </c>
      <c r="AA6" s="22">
        <v>800880614</v>
      </c>
    </row>
    <row r="7" spans="1:27" ht="13.5">
      <c r="A7" s="5" t="s">
        <v>34</v>
      </c>
      <c r="B7" s="3"/>
      <c r="C7" s="25">
        <v>2120012640</v>
      </c>
      <c r="D7" s="25"/>
      <c r="E7" s="26">
        <v>2445669139</v>
      </c>
      <c r="F7" s="27">
        <v>2445669139</v>
      </c>
      <c r="G7" s="27">
        <v>827624689</v>
      </c>
      <c r="H7" s="27">
        <v>165414460</v>
      </c>
      <c r="I7" s="27">
        <v>95067334</v>
      </c>
      <c r="J7" s="27">
        <v>1088106483</v>
      </c>
      <c r="K7" s="27">
        <v>131235336</v>
      </c>
      <c r="L7" s="27">
        <v>55164667</v>
      </c>
      <c r="M7" s="27">
        <v>351622960</v>
      </c>
      <c r="N7" s="27">
        <v>538022963</v>
      </c>
      <c r="O7" s="27"/>
      <c r="P7" s="27"/>
      <c r="Q7" s="27"/>
      <c r="R7" s="27"/>
      <c r="S7" s="27"/>
      <c r="T7" s="27"/>
      <c r="U7" s="27"/>
      <c r="V7" s="27"/>
      <c r="W7" s="27">
        <v>1626129446</v>
      </c>
      <c r="X7" s="27">
        <v>1351292242</v>
      </c>
      <c r="Y7" s="27">
        <v>274837204</v>
      </c>
      <c r="Z7" s="7">
        <v>20.34</v>
      </c>
      <c r="AA7" s="25">
        <v>2445669139</v>
      </c>
    </row>
    <row r="8" spans="1:27" ht="13.5">
      <c r="A8" s="5" t="s">
        <v>35</v>
      </c>
      <c r="B8" s="3"/>
      <c r="C8" s="22">
        <v>81940434</v>
      </c>
      <c r="D8" s="22"/>
      <c r="E8" s="23">
        <v>19081529</v>
      </c>
      <c r="F8" s="24">
        <v>19081529</v>
      </c>
      <c r="G8" s="24">
        <v>7582023</v>
      </c>
      <c r="H8" s="24">
        <v>1955057</v>
      </c>
      <c r="I8" s="24">
        <v>2040739</v>
      </c>
      <c r="J8" s="24">
        <v>11577819</v>
      </c>
      <c r="K8" s="24">
        <v>3591255</v>
      </c>
      <c r="L8" s="24">
        <v>3624997</v>
      </c>
      <c r="M8" s="24">
        <v>7662528</v>
      </c>
      <c r="N8" s="24">
        <v>14878780</v>
      </c>
      <c r="O8" s="24"/>
      <c r="P8" s="24"/>
      <c r="Q8" s="24"/>
      <c r="R8" s="24"/>
      <c r="S8" s="24"/>
      <c r="T8" s="24"/>
      <c r="U8" s="24"/>
      <c r="V8" s="24"/>
      <c r="W8" s="24">
        <v>26456599</v>
      </c>
      <c r="X8" s="24">
        <v>1824500</v>
      </c>
      <c r="Y8" s="24">
        <v>24632099</v>
      </c>
      <c r="Z8" s="6">
        <v>1350.07</v>
      </c>
      <c r="AA8" s="22">
        <v>19081529</v>
      </c>
    </row>
    <row r="9" spans="1:27" ht="13.5">
      <c r="A9" s="2" t="s">
        <v>36</v>
      </c>
      <c r="B9" s="3"/>
      <c r="C9" s="19">
        <f aca="true" t="shared" si="1" ref="C9:Y9">SUM(C10:C14)</f>
        <v>127245870</v>
      </c>
      <c r="D9" s="19">
        <f>SUM(D10:D14)</f>
        <v>0</v>
      </c>
      <c r="E9" s="20">
        <f t="shared" si="1"/>
        <v>174812191</v>
      </c>
      <c r="F9" s="21">
        <f t="shared" si="1"/>
        <v>174812191</v>
      </c>
      <c r="G9" s="21">
        <f t="shared" si="1"/>
        <v>6053108</v>
      </c>
      <c r="H9" s="21">
        <f t="shared" si="1"/>
        <v>3376193</v>
      </c>
      <c r="I9" s="21">
        <f t="shared" si="1"/>
        <v>4458612</v>
      </c>
      <c r="J9" s="21">
        <f t="shared" si="1"/>
        <v>13887913</v>
      </c>
      <c r="K9" s="21">
        <f t="shared" si="1"/>
        <v>5614704</v>
      </c>
      <c r="L9" s="21">
        <f t="shared" si="1"/>
        <v>7772684</v>
      </c>
      <c r="M9" s="21">
        <f t="shared" si="1"/>
        <v>9197424</v>
      </c>
      <c r="N9" s="21">
        <f t="shared" si="1"/>
        <v>22584812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36472725</v>
      </c>
      <c r="X9" s="21">
        <f t="shared" si="1"/>
        <v>240554951</v>
      </c>
      <c r="Y9" s="21">
        <f t="shared" si="1"/>
        <v>-204082226</v>
      </c>
      <c r="Z9" s="4">
        <f>+IF(X9&lt;&gt;0,+(Y9/X9)*100,0)</f>
        <v>-84.83809007115384</v>
      </c>
      <c r="AA9" s="19">
        <f>SUM(AA10:AA14)</f>
        <v>174812191</v>
      </c>
    </row>
    <row r="10" spans="1:27" ht="13.5">
      <c r="A10" s="5" t="s">
        <v>37</v>
      </c>
      <c r="B10" s="3"/>
      <c r="C10" s="22">
        <v>50784160</v>
      </c>
      <c r="D10" s="22"/>
      <c r="E10" s="23">
        <v>72469440</v>
      </c>
      <c r="F10" s="24">
        <v>72469440</v>
      </c>
      <c r="G10" s="24">
        <v>1226567</v>
      </c>
      <c r="H10" s="24">
        <v>741894</v>
      </c>
      <c r="I10" s="24">
        <v>2767284</v>
      </c>
      <c r="J10" s="24">
        <v>4735745</v>
      </c>
      <c r="K10" s="24">
        <v>3191491</v>
      </c>
      <c r="L10" s="24">
        <v>5640322</v>
      </c>
      <c r="M10" s="24">
        <v>2935342</v>
      </c>
      <c r="N10" s="24">
        <v>11767155</v>
      </c>
      <c r="O10" s="24"/>
      <c r="P10" s="24"/>
      <c r="Q10" s="24"/>
      <c r="R10" s="24"/>
      <c r="S10" s="24"/>
      <c r="T10" s="24"/>
      <c r="U10" s="24"/>
      <c r="V10" s="24"/>
      <c r="W10" s="24">
        <v>16502900</v>
      </c>
      <c r="X10" s="24">
        <v>96381906</v>
      </c>
      <c r="Y10" s="24">
        <v>-79879006</v>
      </c>
      <c r="Z10" s="6">
        <v>-82.88</v>
      </c>
      <c r="AA10" s="22">
        <v>72469440</v>
      </c>
    </row>
    <row r="11" spans="1:27" ht="13.5">
      <c r="A11" s="5" t="s">
        <v>38</v>
      </c>
      <c r="B11" s="3"/>
      <c r="C11" s="22">
        <v>23426368</v>
      </c>
      <c r="D11" s="22"/>
      <c r="E11" s="23">
        <v>35272022</v>
      </c>
      <c r="F11" s="24">
        <v>35272022</v>
      </c>
      <c r="G11" s="24">
        <v>755939</v>
      </c>
      <c r="H11" s="24">
        <v>448728</v>
      </c>
      <c r="I11" s="24">
        <v>493379</v>
      </c>
      <c r="J11" s="24">
        <v>1698046</v>
      </c>
      <c r="K11" s="24">
        <v>1210858</v>
      </c>
      <c r="L11" s="24">
        <v>846547</v>
      </c>
      <c r="M11" s="24">
        <v>3759881</v>
      </c>
      <c r="N11" s="24">
        <v>5817286</v>
      </c>
      <c r="O11" s="24"/>
      <c r="P11" s="24"/>
      <c r="Q11" s="24"/>
      <c r="R11" s="24"/>
      <c r="S11" s="24"/>
      <c r="T11" s="24"/>
      <c r="U11" s="24"/>
      <c r="V11" s="24"/>
      <c r="W11" s="24">
        <v>7515332</v>
      </c>
      <c r="X11" s="24">
        <v>91782849</v>
      </c>
      <c r="Y11" s="24">
        <v>-84267517</v>
      </c>
      <c r="Z11" s="6">
        <v>-91.81</v>
      </c>
      <c r="AA11" s="22">
        <v>35272022</v>
      </c>
    </row>
    <row r="12" spans="1:27" ht="13.5">
      <c r="A12" s="5" t="s">
        <v>39</v>
      </c>
      <c r="B12" s="3"/>
      <c r="C12" s="22">
        <v>36780244</v>
      </c>
      <c r="D12" s="22"/>
      <c r="E12" s="23">
        <v>31847883</v>
      </c>
      <c r="F12" s="24">
        <v>31847883</v>
      </c>
      <c r="G12" s="24">
        <v>775133</v>
      </c>
      <c r="H12" s="24">
        <v>534020</v>
      </c>
      <c r="I12" s="24">
        <v>325488</v>
      </c>
      <c r="J12" s="24">
        <v>1634641</v>
      </c>
      <c r="K12" s="24">
        <v>343117</v>
      </c>
      <c r="L12" s="24">
        <v>345764</v>
      </c>
      <c r="M12" s="24">
        <v>259817</v>
      </c>
      <c r="N12" s="24">
        <v>948698</v>
      </c>
      <c r="O12" s="24"/>
      <c r="P12" s="24"/>
      <c r="Q12" s="24"/>
      <c r="R12" s="24"/>
      <c r="S12" s="24"/>
      <c r="T12" s="24"/>
      <c r="U12" s="24"/>
      <c r="V12" s="24"/>
      <c r="W12" s="24">
        <v>2583339</v>
      </c>
      <c r="X12" s="24">
        <v>31480850</v>
      </c>
      <c r="Y12" s="24">
        <v>-28897511</v>
      </c>
      <c r="Z12" s="6">
        <v>-91.79</v>
      </c>
      <c r="AA12" s="22">
        <v>31847883</v>
      </c>
    </row>
    <row r="13" spans="1:27" ht="13.5">
      <c r="A13" s="5" t="s">
        <v>40</v>
      </c>
      <c r="B13" s="3"/>
      <c r="C13" s="22">
        <v>13727464</v>
      </c>
      <c r="D13" s="22"/>
      <c r="E13" s="23">
        <v>31911794</v>
      </c>
      <c r="F13" s="24">
        <v>31911794</v>
      </c>
      <c r="G13" s="24">
        <v>866494</v>
      </c>
      <c r="H13" s="24">
        <v>1650821</v>
      </c>
      <c r="I13" s="24">
        <v>862819</v>
      </c>
      <c r="J13" s="24">
        <v>3380134</v>
      </c>
      <c r="K13" s="24">
        <v>862700</v>
      </c>
      <c r="L13" s="24">
        <v>918359</v>
      </c>
      <c r="M13" s="24">
        <v>2230706</v>
      </c>
      <c r="N13" s="24">
        <v>4011765</v>
      </c>
      <c r="O13" s="24"/>
      <c r="P13" s="24"/>
      <c r="Q13" s="24"/>
      <c r="R13" s="24"/>
      <c r="S13" s="24"/>
      <c r="T13" s="24"/>
      <c r="U13" s="24"/>
      <c r="V13" s="24"/>
      <c r="W13" s="24">
        <v>7391899</v>
      </c>
      <c r="X13" s="24">
        <v>18489718</v>
      </c>
      <c r="Y13" s="24">
        <v>-11097819</v>
      </c>
      <c r="Z13" s="6">
        <v>-60.02</v>
      </c>
      <c r="AA13" s="22">
        <v>31911794</v>
      </c>
    </row>
    <row r="14" spans="1:27" ht="13.5">
      <c r="A14" s="5" t="s">
        <v>41</v>
      </c>
      <c r="B14" s="3"/>
      <c r="C14" s="25">
        <v>2527634</v>
      </c>
      <c r="D14" s="25"/>
      <c r="E14" s="26">
        <v>3311052</v>
      </c>
      <c r="F14" s="27">
        <v>3311052</v>
      </c>
      <c r="G14" s="27">
        <v>2428975</v>
      </c>
      <c r="H14" s="27">
        <v>730</v>
      </c>
      <c r="I14" s="27">
        <v>9642</v>
      </c>
      <c r="J14" s="27">
        <v>2439347</v>
      </c>
      <c r="K14" s="27">
        <v>6538</v>
      </c>
      <c r="L14" s="27">
        <v>21692</v>
      </c>
      <c r="M14" s="27">
        <v>11678</v>
      </c>
      <c r="N14" s="27">
        <v>39908</v>
      </c>
      <c r="O14" s="27"/>
      <c r="P14" s="27"/>
      <c r="Q14" s="27"/>
      <c r="R14" s="27"/>
      <c r="S14" s="27"/>
      <c r="T14" s="27"/>
      <c r="U14" s="27"/>
      <c r="V14" s="27"/>
      <c r="W14" s="27">
        <v>2479255</v>
      </c>
      <c r="X14" s="27">
        <v>2419628</v>
      </c>
      <c r="Y14" s="27">
        <v>59627</v>
      </c>
      <c r="Z14" s="7">
        <v>2.46</v>
      </c>
      <c r="AA14" s="25">
        <v>3311052</v>
      </c>
    </row>
    <row r="15" spans="1:27" ht="13.5">
      <c r="A15" s="2" t="s">
        <v>42</v>
      </c>
      <c r="B15" s="8"/>
      <c r="C15" s="19">
        <f aca="true" t="shared" si="2" ref="C15:Y15">SUM(C16:C18)</f>
        <v>374300050</v>
      </c>
      <c r="D15" s="19">
        <f>SUM(D16:D18)</f>
        <v>0</v>
      </c>
      <c r="E15" s="20">
        <f t="shared" si="2"/>
        <v>431082968</v>
      </c>
      <c r="F15" s="21">
        <f t="shared" si="2"/>
        <v>431082968</v>
      </c>
      <c r="G15" s="21">
        <f t="shared" si="2"/>
        <v>38036329</v>
      </c>
      <c r="H15" s="21">
        <f t="shared" si="2"/>
        <v>16942771</v>
      </c>
      <c r="I15" s="21">
        <f t="shared" si="2"/>
        <v>20887560</v>
      </c>
      <c r="J15" s="21">
        <f t="shared" si="2"/>
        <v>75866660</v>
      </c>
      <c r="K15" s="21">
        <f t="shared" si="2"/>
        <v>19931530</v>
      </c>
      <c r="L15" s="21">
        <f t="shared" si="2"/>
        <v>10585760</v>
      </c>
      <c r="M15" s="21">
        <f t="shared" si="2"/>
        <v>35213080</v>
      </c>
      <c r="N15" s="21">
        <f t="shared" si="2"/>
        <v>65730370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141597030</v>
      </c>
      <c r="X15" s="21">
        <f t="shared" si="2"/>
        <v>259623886</v>
      </c>
      <c r="Y15" s="21">
        <f t="shared" si="2"/>
        <v>-118026856</v>
      </c>
      <c r="Z15" s="4">
        <f>+IF(X15&lt;&gt;0,+(Y15/X15)*100,0)</f>
        <v>-45.46070772548255</v>
      </c>
      <c r="AA15" s="19">
        <f>SUM(AA16:AA18)</f>
        <v>431082968</v>
      </c>
    </row>
    <row r="16" spans="1:27" ht="13.5">
      <c r="A16" s="5" t="s">
        <v>43</v>
      </c>
      <c r="B16" s="3"/>
      <c r="C16" s="22">
        <v>147951516</v>
      </c>
      <c r="D16" s="22"/>
      <c r="E16" s="23">
        <v>198518678</v>
      </c>
      <c r="F16" s="24">
        <v>198518678</v>
      </c>
      <c r="G16" s="24">
        <v>29227074</v>
      </c>
      <c r="H16" s="24">
        <v>12463723</v>
      </c>
      <c r="I16" s="24">
        <v>2495619</v>
      </c>
      <c r="J16" s="24">
        <v>44186416</v>
      </c>
      <c r="K16" s="24">
        <v>3884836</v>
      </c>
      <c r="L16" s="24">
        <v>6424748</v>
      </c>
      <c r="M16" s="24">
        <v>32279738</v>
      </c>
      <c r="N16" s="24">
        <v>42589322</v>
      </c>
      <c r="O16" s="24"/>
      <c r="P16" s="24"/>
      <c r="Q16" s="24"/>
      <c r="R16" s="24"/>
      <c r="S16" s="24"/>
      <c r="T16" s="24"/>
      <c r="U16" s="24"/>
      <c r="V16" s="24"/>
      <c r="W16" s="24">
        <v>86775738</v>
      </c>
      <c r="X16" s="24">
        <v>110844106</v>
      </c>
      <c r="Y16" s="24">
        <v>-24068368</v>
      </c>
      <c r="Z16" s="6">
        <v>-21.71</v>
      </c>
      <c r="AA16" s="22">
        <v>198518678</v>
      </c>
    </row>
    <row r="17" spans="1:27" ht="13.5">
      <c r="A17" s="5" t="s">
        <v>44</v>
      </c>
      <c r="B17" s="3"/>
      <c r="C17" s="22">
        <v>226344727</v>
      </c>
      <c r="D17" s="22"/>
      <c r="E17" s="23">
        <v>219932184</v>
      </c>
      <c r="F17" s="24">
        <v>219932184</v>
      </c>
      <c r="G17" s="24">
        <v>8688574</v>
      </c>
      <c r="H17" s="24">
        <v>4372897</v>
      </c>
      <c r="I17" s="24">
        <v>18334061</v>
      </c>
      <c r="J17" s="24">
        <v>31395532</v>
      </c>
      <c r="K17" s="24">
        <v>16044962</v>
      </c>
      <c r="L17" s="24">
        <v>2940977</v>
      </c>
      <c r="M17" s="24">
        <v>2833582</v>
      </c>
      <c r="N17" s="24">
        <v>21819521</v>
      </c>
      <c r="O17" s="24"/>
      <c r="P17" s="24"/>
      <c r="Q17" s="24"/>
      <c r="R17" s="24"/>
      <c r="S17" s="24"/>
      <c r="T17" s="24"/>
      <c r="U17" s="24"/>
      <c r="V17" s="24"/>
      <c r="W17" s="24">
        <v>53215053</v>
      </c>
      <c r="X17" s="24">
        <v>142585326</v>
      </c>
      <c r="Y17" s="24">
        <v>-89370273</v>
      </c>
      <c r="Z17" s="6">
        <v>-62.68</v>
      </c>
      <c r="AA17" s="22">
        <v>219932184</v>
      </c>
    </row>
    <row r="18" spans="1:27" ht="13.5">
      <c r="A18" s="5" t="s">
        <v>45</v>
      </c>
      <c r="B18" s="3"/>
      <c r="C18" s="22">
        <v>3807</v>
      </c>
      <c r="D18" s="22"/>
      <c r="E18" s="23">
        <v>12632106</v>
      </c>
      <c r="F18" s="24">
        <v>12632106</v>
      </c>
      <c r="G18" s="24">
        <v>120681</v>
      </c>
      <c r="H18" s="24">
        <v>106151</v>
      </c>
      <c r="I18" s="24">
        <v>57880</v>
      </c>
      <c r="J18" s="24">
        <v>284712</v>
      </c>
      <c r="K18" s="24">
        <v>1732</v>
      </c>
      <c r="L18" s="24">
        <v>1220035</v>
      </c>
      <c r="M18" s="24">
        <v>99760</v>
      </c>
      <c r="N18" s="24">
        <v>1321527</v>
      </c>
      <c r="O18" s="24"/>
      <c r="P18" s="24"/>
      <c r="Q18" s="24"/>
      <c r="R18" s="24"/>
      <c r="S18" s="24"/>
      <c r="T18" s="24"/>
      <c r="U18" s="24"/>
      <c r="V18" s="24"/>
      <c r="W18" s="24">
        <v>1606239</v>
      </c>
      <c r="X18" s="24">
        <v>6194454</v>
      </c>
      <c r="Y18" s="24">
        <v>-4588215</v>
      </c>
      <c r="Z18" s="6">
        <v>-74.07</v>
      </c>
      <c r="AA18" s="22">
        <v>12632106</v>
      </c>
    </row>
    <row r="19" spans="1:27" ht="13.5">
      <c r="A19" s="2" t="s">
        <v>46</v>
      </c>
      <c r="B19" s="8"/>
      <c r="C19" s="19">
        <f aca="true" t="shared" si="3" ref="C19:Y19">SUM(C20:C23)</f>
        <v>3162175340</v>
      </c>
      <c r="D19" s="19">
        <f>SUM(D20:D23)</f>
        <v>0</v>
      </c>
      <c r="E19" s="20">
        <f t="shared" si="3"/>
        <v>4214504453</v>
      </c>
      <c r="F19" s="21">
        <f t="shared" si="3"/>
        <v>4214504453</v>
      </c>
      <c r="G19" s="21">
        <f t="shared" si="3"/>
        <v>336927257</v>
      </c>
      <c r="H19" s="21">
        <f t="shared" si="3"/>
        <v>251511623</v>
      </c>
      <c r="I19" s="21">
        <f t="shared" si="3"/>
        <v>292085642</v>
      </c>
      <c r="J19" s="21">
        <f t="shared" si="3"/>
        <v>880524522</v>
      </c>
      <c r="K19" s="21">
        <f t="shared" si="3"/>
        <v>300489836</v>
      </c>
      <c r="L19" s="21">
        <f t="shared" si="3"/>
        <v>229876465</v>
      </c>
      <c r="M19" s="21">
        <f t="shared" si="3"/>
        <v>320453012</v>
      </c>
      <c r="N19" s="21">
        <f t="shared" si="3"/>
        <v>850819313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1731343835</v>
      </c>
      <c r="X19" s="21">
        <f t="shared" si="3"/>
        <v>1874012055</v>
      </c>
      <c r="Y19" s="21">
        <f t="shared" si="3"/>
        <v>-142668220</v>
      </c>
      <c r="Z19" s="4">
        <f>+IF(X19&lt;&gt;0,+(Y19/X19)*100,0)</f>
        <v>-7.61298304455144</v>
      </c>
      <c r="AA19" s="19">
        <f>SUM(AA20:AA23)</f>
        <v>4214504453</v>
      </c>
    </row>
    <row r="20" spans="1:27" ht="13.5">
      <c r="A20" s="5" t="s">
        <v>47</v>
      </c>
      <c r="B20" s="3"/>
      <c r="C20" s="22">
        <v>1702346027</v>
      </c>
      <c r="D20" s="22"/>
      <c r="E20" s="23">
        <v>2152320974</v>
      </c>
      <c r="F20" s="24">
        <v>2152320974</v>
      </c>
      <c r="G20" s="24">
        <v>166981048</v>
      </c>
      <c r="H20" s="24">
        <v>149395517</v>
      </c>
      <c r="I20" s="24">
        <v>173449744</v>
      </c>
      <c r="J20" s="24">
        <v>489826309</v>
      </c>
      <c r="K20" s="24">
        <v>150642137</v>
      </c>
      <c r="L20" s="24">
        <v>138849884</v>
      </c>
      <c r="M20" s="24">
        <v>139150661</v>
      </c>
      <c r="N20" s="24">
        <v>428642682</v>
      </c>
      <c r="O20" s="24"/>
      <c r="P20" s="24"/>
      <c r="Q20" s="24"/>
      <c r="R20" s="24"/>
      <c r="S20" s="24"/>
      <c r="T20" s="24"/>
      <c r="U20" s="24"/>
      <c r="V20" s="24"/>
      <c r="W20" s="24">
        <v>918468991</v>
      </c>
      <c r="X20" s="24">
        <v>971643426</v>
      </c>
      <c r="Y20" s="24">
        <v>-53174435</v>
      </c>
      <c r="Z20" s="6">
        <v>-5.47</v>
      </c>
      <c r="AA20" s="22">
        <v>2152320974</v>
      </c>
    </row>
    <row r="21" spans="1:27" ht="13.5">
      <c r="A21" s="5" t="s">
        <v>48</v>
      </c>
      <c r="B21" s="3"/>
      <c r="C21" s="22">
        <v>887816679</v>
      </c>
      <c r="D21" s="22"/>
      <c r="E21" s="23">
        <v>1288498842</v>
      </c>
      <c r="F21" s="24">
        <v>1288498842</v>
      </c>
      <c r="G21" s="24">
        <v>95216085</v>
      </c>
      <c r="H21" s="24">
        <v>57481672</v>
      </c>
      <c r="I21" s="24">
        <v>71607217</v>
      </c>
      <c r="J21" s="24">
        <v>224304974</v>
      </c>
      <c r="K21" s="24">
        <v>95270395</v>
      </c>
      <c r="L21" s="24">
        <v>54320805</v>
      </c>
      <c r="M21" s="24">
        <v>100683601</v>
      </c>
      <c r="N21" s="24">
        <v>250274801</v>
      </c>
      <c r="O21" s="24"/>
      <c r="P21" s="24"/>
      <c r="Q21" s="24"/>
      <c r="R21" s="24"/>
      <c r="S21" s="24"/>
      <c r="T21" s="24"/>
      <c r="U21" s="24"/>
      <c r="V21" s="24"/>
      <c r="W21" s="24">
        <v>474579775</v>
      </c>
      <c r="X21" s="24">
        <v>548111884</v>
      </c>
      <c r="Y21" s="24">
        <v>-73532109</v>
      </c>
      <c r="Z21" s="6">
        <v>-13.42</v>
      </c>
      <c r="AA21" s="22">
        <v>1288498842</v>
      </c>
    </row>
    <row r="22" spans="1:27" ht="13.5">
      <c r="A22" s="5" t="s">
        <v>49</v>
      </c>
      <c r="B22" s="3"/>
      <c r="C22" s="25">
        <v>344618841</v>
      </c>
      <c r="D22" s="25"/>
      <c r="E22" s="26">
        <v>458622930</v>
      </c>
      <c r="F22" s="27">
        <v>458622930</v>
      </c>
      <c r="G22" s="27">
        <v>42086038</v>
      </c>
      <c r="H22" s="27">
        <v>23417914</v>
      </c>
      <c r="I22" s="27">
        <v>25061471</v>
      </c>
      <c r="J22" s="27">
        <v>90565423</v>
      </c>
      <c r="K22" s="27">
        <v>25650893</v>
      </c>
      <c r="L22" s="27">
        <v>18828969</v>
      </c>
      <c r="M22" s="27">
        <v>44697242</v>
      </c>
      <c r="N22" s="27">
        <v>89177104</v>
      </c>
      <c r="O22" s="27"/>
      <c r="P22" s="27"/>
      <c r="Q22" s="27"/>
      <c r="R22" s="27"/>
      <c r="S22" s="27"/>
      <c r="T22" s="27"/>
      <c r="U22" s="27"/>
      <c r="V22" s="27"/>
      <c r="W22" s="27">
        <v>179742527</v>
      </c>
      <c r="X22" s="27">
        <v>198642623</v>
      </c>
      <c r="Y22" s="27">
        <v>-18900096</v>
      </c>
      <c r="Z22" s="7">
        <v>-9.51</v>
      </c>
      <c r="AA22" s="25">
        <v>458622930</v>
      </c>
    </row>
    <row r="23" spans="1:27" ht="13.5">
      <c r="A23" s="5" t="s">
        <v>50</v>
      </c>
      <c r="B23" s="3"/>
      <c r="C23" s="22">
        <v>227393793</v>
      </c>
      <c r="D23" s="22"/>
      <c r="E23" s="23">
        <v>315061707</v>
      </c>
      <c r="F23" s="24">
        <v>315061707</v>
      </c>
      <c r="G23" s="24">
        <v>32644086</v>
      </c>
      <c r="H23" s="24">
        <v>21216520</v>
      </c>
      <c r="I23" s="24">
        <v>21967210</v>
      </c>
      <c r="J23" s="24">
        <v>75827816</v>
      </c>
      <c r="K23" s="24">
        <v>28926411</v>
      </c>
      <c r="L23" s="24">
        <v>17876807</v>
      </c>
      <c r="M23" s="24">
        <v>35921508</v>
      </c>
      <c r="N23" s="24">
        <v>82724726</v>
      </c>
      <c r="O23" s="24"/>
      <c r="P23" s="24"/>
      <c r="Q23" s="24"/>
      <c r="R23" s="24"/>
      <c r="S23" s="24"/>
      <c r="T23" s="24"/>
      <c r="U23" s="24"/>
      <c r="V23" s="24"/>
      <c r="W23" s="24">
        <v>158552542</v>
      </c>
      <c r="X23" s="24">
        <v>155614122</v>
      </c>
      <c r="Y23" s="24">
        <v>2938420</v>
      </c>
      <c r="Z23" s="6">
        <v>1.89</v>
      </c>
      <c r="AA23" s="22">
        <v>315061707</v>
      </c>
    </row>
    <row r="24" spans="1:27" ht="13.5">
      <c r="A24" s="2" t="s">
        <v>51</v>
      </c>
      <c r="B24" s="8" t="s">
        <v>52</v>
      </c>
      <c r="C24" s="19">
        <v>15174140</v>
      </c>
      <c r="D24" s="19"/>
      <c r="E24" s="20">
        <v>8355420</v>
      </c>
      <c r="F24" s="21">
        <v>8355420</v>
      </c>
      <c r="G24" s="21">
        <v>3638738</v>
      </c>
      <c r="H24" s="21">
        <v>-3565287</v>
      </c>
      <c r="I24" s="21">
        <v>2070535</v>
      </c>
      <c r="J24" s="21">
        <v>2143986</v>
      </c>
      <c r="K24" s="21">
        <v>1333782</v>
      </c>
      <c r="L24" s="21">
        <v>1287706</v>
      </c>
      <c r="M24" s="21">
        <v>371203</v>
      </c>
      <c r="N24" s="21">
        <v>2992691</v>
      </c>
      <c r="O24" s="21"/>
      <c r="P24" s="21"/>
      <c r="Q24" s="21"/>
      <c r="R24" s="21"/>
      <c r="S24" s="21"/>
      <c r="T24" s="21"/>
      <c r="U24" s="21"/>
      <c r="V24" s="21"/>
      <c r="W24" s="21">
        <v>5136677</v>
      </c>
      <c r="X24" s="21">
        <v>5812093</v>
      </c>
      <c r="Y24" s="21">
        <v>-675416</v>
      </c>
      <c r="Z24" s="4">
        <v>-11.62</v>
      </c>
      <c r="AA24" s="19">
        <v>8355420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6644777516</v>
      </c>
      <c r="D25" s="40">
        <f>+D5+D9+D15+D19+D24</f>
        <v>0</v>
      </c>
      <c r="E25" s="41">
        <f t="shared" si="4"/>
        <v>8094386314</v>
      </c>
      <c r="F25" s="42">
        <f t="shared" si="4"/>
        <v>8094386314</v>
      </c>
      <c r="G25" s="42">
        <f t="shared" si="4"/>
        <v>1356947245</v>
      </c>
      <c r="H25" s="42">
        <f t="shared" si="4"/>
        <v>444133531</v>
      </c>
      <c r="I25" s="42">
        <f t="shared" si="4"/>
        <v>482050993</v>
      </c>
      <c r="J25" s="42">
        <f t="shared" si="4"/>
        <v>2283131769</v>
      </c>
      <c r="K25" s="42">
        <f t="shared" si="4"/>
        <v>512043813</v>
      </c>
      <c r="L25" s="42">
        <f t="shared" si="4"/>
        <v>334948446</v>
      </c>
      <c r="M25" s="42">
        <f t="shared" si="4"/>
        <v>845048090</v>
      </c>
      <c r="N25" s="42">
        <f t="shared" si="4"/>
        <v>1692040349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3975172118</v>
      </c>
      <c r="X25" s="42">
        <f t="shared" si="4"/>
        <v>4040685285</v>
      </c>
      <c r="Y25" s="42">
        <f t="shared" si="4"/>
        <v>-65513167</v>
      </c>
      <c r="Z25" s="43">
        <f>+IF(X25&lt;&gt;0,+(Y25/X25)*100,0)</f>
        <v>-1.6213380250919494</v>
      </c>
      <c r="AA25" s="40">
        <f>+AA5+AA9+AA15+AA19+AA24</f>
        <v>8094386314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2566955055</v>
      </c>
      <c r="D28" s="19">
        <f>SUM(D29:D31)</f>
        <v>0</v>
      </c>
      <c r="E28" s="20">
        <f t="shared" si="5"/>
        <v>2659323976</v>
      </c>
      <c r="F28" s="21">
        <f t="shared" si="5"/>
        <v>2659323976</v>
      </c>
      <c r="G28" s="21">
        <f t="shared" si="5"/>
        <v>145924383</v>
      </c>
      <c r="H28" s="21">
        <f t="shared" si="5"/>
        <v>163349474</v>
      </c>
      <c r="I28" s="21">
        <f t="shared" si="5"/>
        <v>289546405</v>
      </c>
      <c r="J28" s="21">
        <f t="shared" si="5"/>
        <v>598820262</v>
      </c>
      <c r="K28" s="21">
        <f t="shared" si="5"/>
        <v>185587032</v>
      </c>
      <c r="L28" s="21">
        <f t="shared" si="5"/>
        <v>186219705</v>
      </c>
      <c r="M28" s="21">
        <f t="shared" si="5"/>
        <v>187300337</v>
      </c>
      <c r="N28" s="21">
        <f t="shared" si="5"/>
        <v>559107074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1157927336</v>
      </c>
      <c r="X28" s="21">
        <f t="shared" si="5"/>
        <v>3611146491</v>
      </c>
      <c r="Y28" s="21">
        <f t="shared" si="5"/>
        <v>-2453219155</v>
      </c>
      <c r="Z28" s="4">
        <f>+IF(X28&lt;&gt;0,+(Y28/X28)*100,0)</f>
        <v>-67.93463408682304</v>
      </c>
      <c r="AA28" s="19">
        <f>SUM(AA29:AA31)</f>
        <v>2659323976</v>
      </c>
    </row>
    <row r="29" spans="1:27" ht="13.5">
      <c r="A29" s="5" t="s">
        <v>33</v>
      </c>
      <c r="B29" s="3"/>
      <c r="C29" s="22">
        <v>804412561</v>
      </c>
      <c r="D29" s="22"/>
      <c r="E29" s="23">
        <v>866394427</v>
      </c>
      <c r="F29" s="24">
        <v>866394427</v>
      </c>
      <c r="G29" s="24">
        <v>55428348</v>
      </c>
      <c r="H29" s="24">
        <v>64452584</v>
      </c>
      <c r="I29" s="24">
        <v>168812547</v>
      </c>
      <c r="J29" s="24">
        <v>288693479</v>
      </c>
      <c r="K29" s="24">
        <v>62740315</v>
      </c>
      <c r="L29" s="24">
        <v>63635482</v>
      </c>
      <c r="M29" s="24">
        <v>56071643</v>
      </c>
      <c r="N29" s="24">
        <v>182447440</v>
      </c>
      <c r="O29" s="24"/>
      <c r="P29" s="24"/>
      <c r="Q29" s="24"/>
      <c r="R29" s="24"/>
      <c r="S29" s="24"/>
      <c r="T29" s="24"/>
      <c r="U29" s="24"/>
      <c r="V29" s="24"/>
      <c r="W29" s="24">
        <v>471140919</v>
      </c>
      <c r="X29" s="24">
        <v>697923168</v>
      </c>
      <c r="Y29" s="24">
        <v>-226782249</v>
      </c>
      <c r="Z29" s="6">
        <v>-32.49</v>
      </c>
      <c r="AA29" s="22">
        <v>866394427</v>
      </c>
    </row>
    <row r="30" spans="1:27" ht="13.5">
      <c r="A30" s="5" t="s">
        <v>34</v>
      </c>
      <c r="B30" s="3"/>
      <c r="C30" s="25">
        <v>1459872793</v>
      </c>
      <c r="D30" s="25"/>
      <c r="E30" s="26">
        <v>1684441589</v>
      </c>
      <c r="F30" s="27">
        <v>1684441589</v>
      </c>
      <c r="G30" s="27">
        <v>64219533</v>
      </c>
      <c r="H30" s="27">
        <v>63526427</v>
      </c>
      <c r="I30" s="27">
        <v>91252053</v>
      </c>
      <c r="J30" s="27">
        <v>218998013</v>
      </c>
      <c r="K30" s="27">
        <v>88963114</v>
      </c>
      <c r="L30" s="27">
        <v>94541342</v>
      </c>
      <c r="M30" s="27">
        <v>100148891</v>
      </c>
      <c r="N30" s="27">
        <v>283653347</v>
      </c>
      <c r="O30" s="27"/>
      <c r="P30" s="27"/>
      <c r="Q30" s="27"/>
      <c r="R30" s="27"/>
      <c r="S30" s="27"/>
      <c r="T30" s="27"/>
      <c r="U30" s="27"/>
      <c r="V30" s="27"/>
      <c r="W30" s="27">
        <v>502651360</v>
      </c>
      <c r="X30" s="27">
        <v>2539310213</v>
      </c>
      <c r="Y30" s="27">
        <v>-2036658853</v>
      </c>
      <c r="Z30" s="7">
        <v>-80.21</v>
      </c>
      <c r="AA30" s="25">
        <v>1684441589</v>
      </c>
    </row>
    <row r="31" spans="1:27" ht="13.5">
      <c r="A31" s="5" t="s">
        <v>35</v>
      </c>
      <c r="B31" s="3"/>
      <c r="C31" s="22">
        <v>302669701</v>
      </c>
      <c r="D31" s="22"/>
      <c r="E31" s="23">
        <v>108487960</v>
      </c>
      <c r="F31" s="24">
        <v>108487960</v>
      </c>
      <c r="G31" s="24">
        <v>26276502</v>
      </c>
      <c r="H31" s="24">
        <v>35370463</v>
      </c>
      <c r="I31" s="24">
        <v>29481805</v>
      </c>
      <c r="J31" s="24">
        <v>91128770</v>
      </c>
      <c r="K31" s="24">
        <v>33883603</v>
      </c>
      <c r="L31" s="24">
        <v>28042881</v>
      </c>
      <c r="M31" s="24">
        <v>31079803</v>
      </c>
      <c r="N31" s="24">
        <v>93006287</v>
      </c>
      <c r="O31" s="24"/>
      <c r="P31" s="24"/>
      <c r="Q31" s="24"/>
      <c r="R31" s="24"/>
      <c r="S31" s="24"/>
      <c r="T31" s="24"/>
      <c r="U31" s="24"/>
      <c r="V31" s="24"/>
      <c r="W31" s="24">
        <v>184135057</v>
      </c>
      <c r="X31" s="24">
        <v>373913110</v>
      </c>
      <c r="Y31" s="24">
        <v>-189778053</v>
      </c>
      <c r="Z31" s="6">
        <v>-50.75</v>
      </c>
      <c r="AA31" s="22">
        <v>108487960</v>
      </c>
    </row>
    <row r="32" spans="1:27" ht="13.5">
      <c r="A32" s="2" t="s">
        <v>36</v>
      </c>
      <c r="B32" s="3"/>
      <c r="C32" s="19">
        <f aca="true" t="shared" si="6" ref="C32:Y32">SUM(C33:C37)</f>
        <v>461401000</v>
      </c>
      <c r="D32" s="19">
        <f>SUM(D33:D37)</f>
        <v>0</v>
      </c>
      <c r="E32" s="20">
        <f t="shared" si="6"/>
        <v>569610497</v>
      </c>
      <c r="F32" s="21">
        <f t="shared" si="6"/>
        <v>569610497</v>
      </c>
      <c r="G32" s="21">
        <f t="shared" si="6"/>
        <v>31537344</v>
      </c>
      <c r="H32" s="21">
        <f t="shared" si="6"/>
        <v>34288953</v>
      </c>
      <c r="I32" s="21">
        <f t="shared" si="6"/>
        <v>39690925</v>
      </c>
      <c r="J32" s="21">
        <f t="shared" si="6"/>
        <v>105517222</v>
      </c>
      <c r="K32" s="21">
        <f t="shared" si="6"/>
        <v>37561465</v>
      </c>
      <c r="L32" s="21">
        <f t="shared" si="6"/>
        <v>36957643</v>
      </c>
      <c r="M32" s="21">
        <f t="shared" si="6"/>
        <v>41916022</v>
      </c>
      <c r="N32" s="21">
        <f t="shared" si="6"/>
        <v>116435130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221952352</v>
      </c>
      <c r="X32" s="21">
        <f t="shared" si="6"/>
        <v>941268376</v>
      </c>
      <c r="Y32" s="21">
        <f t="shared" si="6"/>
        <v>-719316024</v>
      </c>
      <c r="Z32" s="4">
        <f>+IF(X32&lt;&gt;0,+(Y32/X32)*100,0)</f>
        <v>-76.41986518837429</v>
      </c>
      <c r="AA32" s="19">
        <f>SUM(AA33:AA37)</f>
        <v>569610497</v>
      </c>
    </row>
    <row r="33" spans="1:27" ht="13.5">
      <c r="A33" s="5" t="s">
        <v>37</v>
      </c>
      <c r="B33" s="3"/>
      <c r="C33" s="22">
        <v>176579832</v>
      </c>
      <c r="D33" s="22"/>
      <c r="E33" s="23">
        <v>208195179</v>
      </c>
      <c r="F33" s="24">
        <v>208195179</v>
      </c>
      <c r="G33" s="24">
        <v>10966127</v>
      </c>
      <c r="H33" s="24">
        <v>11332875</v>
      </c>
      <c r="I33" s="24">
        <v>13450792</v>
      </c>
      <c r="J33" s="24">
        <v>35749794</v>
      </c>
      <c r="K33" s="24">
        <v>12966436</v>
      </c>
      <c r="L33" s="24">
        <v>12767559</v>
      </c>
      <c r="M33" s="24">
        <v>11883264</v>
      </c>
      <c r="N33" s="24">
        <v>37617259</v>
      </c>
      <c r="O33" s="24"/>
      <c r="P33" s="24"/>
      <c r="Q33" s="24"/>
      <c r="R33" s="24"/>
      <c r="S33" s="24"/>
      <c r="T33" s="24"/>
      <c r="U33" s="24"/>
      <c r="V33" s="24"/>
      <c r="W33" s="24">
        <v>73367053</v>
      </c>
      <c r="X33" s="24">
        <v>694329139</v>
      </c>
      <c r="Y33" s="24">
        <v>-620962086</v>
      </c>
      <c r="Z33" s="6">
        <v>-89.43</v>
      </c>
      <c r="AA33" s="22">
        <v>208195179</v>
      </c>
    </row>
    <row r="34" spans="1:27" ht="13.5">
      <c r="A34" s="5" t="s">
        <v>38</v>
      </c>
      <c r="B34" s="3"/>
      <c r="C34" s="22">
        <v>124855045</v>
      </c>
      <c r="D34" s="22"/>
      <c r="E34" s="23">
        <v>158525396</v>
      </c>
      <c r="F34" s="24">
        <v>158525396</v>
      </c>
      <c r="G34" s="24">
        <v>7139332</v>
      </c>
      <c r="H34" s="24">
        <v>8736724</v>
      </c>
      <c r="I34" s="24">
        <v>9255244</v>
      </c>
      <c r="J34" s="24">
        <v>25131300</v>
      </c>
      <c r="K34" s="24">
        <v>9655956</v>
      </c>
      <c r="L34" s="24">
        <v>9463795</v>
      </c>
      <c r="M34" s="24">
        <v>11619927</v>
      </c>
      <c r="N34" s="24">
        <v>30739678</v>
      </c>
      <c r="O34" s="24"/>
      <c r="P34" s="24"/>
      <c r="Q34" s="24"/>
      <c r="R34" s="24"/>
      <c r="S34" s="24"/>
      <c r="T34" s="24"/>
      <c r="U34" s="24"/>
      <c r="V34" s="24"/>
      <c r="W34" s="24">
        <v>55870978</v>
      </c>
      <c r="X34" s="24">
        <v>140523536</v>
      </c>
      <c r="Y34" s="24">
        <v>-84652558</v>
      </c>
      <c r="Z34" s="6">
        <v>-60.24</v>
      </c>
      <c r="AA34" s="22">
        <v>158525396</v>
      </c>
    </row>
    <row r="35" spans="1:27" ht="13.5">
      <c r="A35" s="5" t="s">
        <v>39</v>
      </c>
      <c r="B35" s="3"/>
      <c r="C35" s="22">
        <v>91429453</v>
      </c>
      <c r="D35" s="22"/>
      <c r="E35" s="23">
        <v>108916169</v>
      </c>
      <c r="F35" s="24">
        <v>108916169</v>
      </c>
      <c r="G35" s="24">
        <v>8579138</v>
      </c>
      <c r="H35" s="24">
        <v>8275360</v>
      </c>
      <c r="I35" s="24">
        <v>9221022</v>
      </c>
      <c r="J35" s="24">
        <v>26075520</v>
      </c>
      <c r="K35" s="24">
        <v>8723308</v>
      </c>
      <c r="L35" s="24">
        <v>8140030</v>
      </c>
      <c r="M35" s="24">
        <v>10279523</v>
      </c>
      <c r="N35" s="24">
        <v>27142861</v>
      </c>
      <c r="O35" s="24"/>
      <c r="P35" s="24"/>
      <c r="Q35" s="24"/>
      <c r="R35" s="24"/>
      <c r="S35" s="24"/>
      <c r="T35" s="24"/>
      <c r="U35" s="24"/>
      <c r="V35" s="24"/>
      <c r="W35" s="24">
        <v>53218381</v>
      </c>
      <c r="X35" s="24">
        <v>47933726</v>
      </c>
      <c r="Y35" s="24">
        <v>5284655</v>
      </c>
      <c r="Z35" s="6">
        <v>11.02</v>
      </c>
      <c r="AA35" s="22">
        <v>108916169</v>
      </c>
    </row>
    <row r="36" spans="1:27" ht="13.5">
      <c r="A36" s="5" t="s">
        <v>40</v>
      </c>
      <c r="B36" s="3"/>
      <c r="C36" s="22">
        <v>38545075</v>
      </c>
      <c r="D36" s="22"/>
      <c r="E36" s="23">
        <v>50732548</v>
      </c>
      <c r="F36" s="24">
        <v>50732548</v>
      </c>
      <c r="G36" s="24">
        <v>2502908</v>
      </c>
      <c r="H36" s="24">
        <v>3244873</v>
      </c>
      <c r="I36" s="24">
        <v>3947926</v>
      </c>
      <c r="J36" s="24">
        <v>9695707</v>
      </c>
      <c r="K36" s="24">
        <v>3229289</v>
      </c>
      <c r="L36" s="24">
        <v>3408545</v>
      </c>
      <c r="M36" s="24">
        <v>4588187</v>
      </c>
      <c r="N36" s="24">
        <v>11226021</v>
      </c>
      <c r="O36" s="24"/>
      <c r="P36" s="24"/>
      <c r="Q36" s="24"/>
      <c r="R36" s="24"/>
      <c r="S36" s="24"/>
      <c r="T36" s="24"/>
      <c r="U36" s="24"/>
      <c r="V36" s="24"/>
      <c r="W36" s="24">
        <v>20921728</v>
      </c>
      <c r="X36" s="24">
        <v>27178254</v>
      </c>
      <c r="Y36" s="24">
        <v>-6256526</v>
      </c>
      <c r="Z36" s="6">
        <v>-23.02</v>
      </c>
      <c r="AA36" s="22">
        <v>50732548</v>
      </c>
    </row>
    <row r="37" spans="1:27" ht="13.5">
      <c r="A37" s="5" t="s">
        <v>41</v>
      </c>
      <c r="B37" s="3"/>
      <c r="C37" s="25">
        <v>29991595</v>
      </c>
      <c r="D37" s="25"/>
      <c r="E37" s="26">
        <v>43241205</v>
      </c>
      <c r="F37" s="27">
        <v>43241205</v>
      </c>
      <c r="G37" s="27">
        <v>2349839</v>
      </c>
      <c r="H37" s="27">
        <v>2699121</v>
      </c>
      <c r="I37" s="27">
        <v>3815941</v>
      </c>
      <c r="J37" s="27">
        <v>8864901</v>
      </c>
      <c r="K37" s="27">
        <v>2986476</v>
      </c>
      <c r="L37" s="27">
        <v>3177714</v>
      </c>
      <c r="M37" s="27">
        <v>3545121</v>
      </c>
      <c r="N37" s="27">
        <v>9709311</v>
      </c>
      <c r="O37" s="27"/>
      <c r="P37" s="27"/>
      <c r="Q37" s="27"/>
      <c r="R37" s="27"/>
      <c r="S37" s="27"/>
      <c r="T37" s="27"/>
      <c r="U37" s="27"/>
      <c r="V37" s="27"/>
      <c r="W37" s="27">
        <v>18574212</v>
      </c>
      <c r="X37" s="27">
        <v>31303721</v>
      </c>
      <c r="Y37" s="27">
        <v>-12729509</v>
      </c>
      <c r="Z37" s="7">
        <v>-40.66</v>
      </c>
      <c r="AA37" s="25">
        <v>43241205</v>
      </c>
    </row>
    <row r="38" spans="1:27" ht="13.5">
      <c r="A38" s="2" t="s">
        <v>42</v>
      </c>
      <c r="B38" s="8"/>
      <c r="C38" s="19">
        <f aca="true" t="shared" si="7" ref="C38:Y38">SUM(C39:C41)</f>
        <v>690089582</v>
      </c>
      <c r="D38" s="19">
        <f>SUM(D39:D41)</f>
        <v>0</v>
      </c>
      <c r="E38" s="20">
        <f t="shared" si="7"/>
        <v>664820614</v>
      </c>
      <c r="F38" s="21">
        <f t="shared" si="7"/>
        <v>664820614</v>
      </c>
      <c r="G38" s="21">
        <f t="shared" si="7"/>
        <v>27598073</v>
      </c>
      <c r="H38" s="21">
        <f t="shared" si="7"/>
        <v>32897073</v>
      </c>
      <c r="I38" s="21">
        <f t="shared" si="7"/>
        <v>33715073</v>
      </c>
      <c r="J38" s="21">
        <f t="shared" si="7"/>
        <v>94210219</v>
      </c>
      <c r="K38" s="21">
        <f t="shared" si="7"/>
        <v>40628175</v>
      </c>
      <c r="L38" s="21">
        <f t="shared" si="7"/>
        <v>36331902</v>
      </c>
      <c r="M38" s="21">
        <f t="shared" si="7"/>
        <v>42778387</v>
      </c>
      <c r="N38" s="21">
        <f t="shared" si="7"/>
        <v>119738464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213948683</v>
      </c>
      <c r="X38" s="21">
        <f t="shared" si="7"/>
        <v>1082588592</v>
      </c>
      <c r="Y38" s="21">
        <f t="shared" si="7"/>
        <v>-868639909</v>
      </c>
      <c r="Z38" s="4">
        <f>+IF(X38&lt;&gt;0,+(Y38/X38)*100,0)</f>
        <v>-80.23730486530012</v>
      </c>
      <c r="AA38" s="19">
        <f>SUM(AA39:AA41)</f>
        <v>664820614</v>
      </c>
    </row>
    <row r="39" spans="1:27" ht="13.5">
      <c r="A39" s="5" t="s">
        <v>43</v>
      </c>
      <c r="B39" s="3"/>
      <c r="C39" s="22">
        <v>241376937</v>
      </c>
      <c r="D39" s="22"/>
      <c r="E39" s="23">
        <v>286179970</v>
      </c>
      <c r="F39" s="24">
        <v>286179970</v>
      </c>
      <c r="G39" s="24">
        <v>13206990</v>
      </c>
      <c r="H39" s="24">
        <v>15927881</v>
      </c>
      <c r="I39" s="24">
        <v>15062746</v>
      </c>
      <c r="J39" s="24">
        <v>44197617</v>
      </c>
      <c r="K39" s="24">
        <v>17955396</v>
      </c>
      <c r="L39" s="24">
        <v>14935173</v>
      </c>
      <c r="M39" s="24">
        <v>20980259</v>
      </c>
      <c r="N39" s="24">
        <v>53870828</v>
      </c>
      <c r="O39" s="24"/>
      <c r="P39" s="24"/>
      <c r="Q39" s="24"/>
      <c r="R39" s="24"/>
      <c r="S39" s="24"/>
      <c r="T39" s="24"/>
      <c r="U39" s="24"/>
      <c r="V39" s="24"/>
      <c r="W39" s="24">
        <v>98068445</v>
      </c>
      <c r="X39" s="24">
        <v>744849797</v>
      </c>
      <c r="Y39" s="24">
        <v>-646781352</v>
      </c>
      <c r="Z39" s="6">
        <v>-86.83</v>
      </c>
      <c r="AA39" s="22">
        <v>286179970</v>
      </c>
    </row>
    <row r="40" spans="1:27" ht="13.5">
      <c r="A40" s="5" t="s">
        <v>44</v>
      </c>
      <c r="B40" s="3"/>
      <c r="C40" s="22">
        <v>442386184</v>
      </c>
      <c r="D40" s="22"/>
      <c r="E40" s="23">
        <v>367825990</v>
      </c>
      <c r="F40" s="24">
        <v>367825990</v>
      </c>
      <c r="G40" s="24">
        <v>13939996</v>
      </c>
      <c r="H40" s="24">
        <v>16415662</v>
      </c>
      <c r="I40" s="24">
        <v>18074683</v>
      </c>
      <c r="J40" s="24">
        <v>48430341</v>
      </c>
      <c r="K40" s="24">
        <v>21608149</v>
      </c>
      <c r="L40" s="24">
        <v>20834259</v>
      </c>
      <c r="M40" s="24">
        <v>20575013</v>
      </c>
      <c r="N40" s="24">
        <v>63017421</v>
      </c>
      <c r="O40" s="24"/>
      <c r="P40" s="24"/>
      <c r="Q40" s="24"/>
      <c r="R40" s="24"/>
      <c r="S40" s="24"/>
      <c r="T40" s="24"/>
      <c r="U40" s="24"/>
      <c r="V40" s="24"/>
      <c r="W40" s="24">
        <v>111447762</v>
      </c>
      <c r="X40" s="24">
        <v>279003557</v>
      </c>
      <c r="Y40" s="24">
        <v>-167555795</v>
      </c>
      <c r="Z40" s="6">
        <v>-60.06</v>
      </c>
      <c r="AA40" s="22">
        <v>367825990</v>
      </c>
    </row>
    <row r="41" spans="1:27" ht="13.5">
      <c r="A41" s="5" t="s">
        <v>45</v>
      </c>
      <c r="B41" s="3"/>
      <c r="C41" s="22">
        <v>6326461</v>
      </c>
      <c r="D41" s="22"/>
      <c r="E41" s="23">
        <v>10814654</v>
      </c>
      <c r="F41" s="24">
        <v>10814654</v>
      </c>
      <c r="G41" s="24">
        <v>451087</v>
      </c>
      <c r="H41" s="24">
        <v>553530</v>
      </c>
      <c r="I41" s="24">
        <v>577644</v>
      </c>
      <c r="J41" s="24">
        <v>1582261</v>
      </c>
      <c r="K41" s="24">
        <v>1064630</v>
      </c>
      <c r="L41" s="24">
        <v>562470</v>
      </c>
      <c r="M41" s="24">
        <v>1223115</v>
      </c>
      <c r="N41" s="24">
        <v>2850215</v>
      </c>
      <c r="O41" s="24"/>
      <c r="P41" s="24"/>
      <c r="Q41" s="24"/>
      <c r="R41" s="24"/>
      <c r="S41" s="24"/>
      <c r="T41" s="24"/>
      <c r="U41" s="24"/>
      <c r="V41" s="24"/>
      <c r="W41" s="24">
        <v>4432476</v>
      </c>
      <c r="X41" s="24">
        <v>58735238</v>
      </c>
      <c r="Y41" s="24">
        <v>-54302762</v>
      </c>
      <c r="Z41" s="6">
        <v>-92.45</v>
      </c>
      <c r="AA41" s="22">
        <v>10814654</v>
      </c>
    </row>
    <row r="42" spans="1:27" ht="13.5">
      <c r="A42" s="2" t="s">
        <v>46</v>
      </c>
      <c r="B42" s="8"/>
      <c r="C42" s="19">
        <f aca="true" t="shared" si="8" ref="C42:Y42">SUM(C43:C46)</f>
        <v>2970064441</v>
      </c>
      <c r="D42" s="19">
        <f>SUM(D43:D46)</f>
        <v>0</v>
      </c>
      <c r="E42" s="20">
        <f t="shared" si="8"/>
        <v>3393316326</v>
      </c>
      <c r="F42" s="21">
        <f t="shared" si="8"/>
        <v>3393316326</v>
      </c>
      <c r="G42" s="21">
        <f t="shared" si="8"/>
        <v>76653685</v>
      </c>
      <c r="H42" s="21">
        <f t="shared" si="8"/>
        <v>200130537</v>
      </c>
      <c r="I42" s="21">
        <f t="shared" si="8"/>
        <v>390948598</v>
      </c>
      <c r="J42" s="21">
        <f t="shared" si="8"/>
        <v>667732820</v>
      </c>
      <c r="K42" s="21">
        <f t="shared" si="8"/>
        <v>226155539</v>
      </c>
      <c r="L42" s="21">
        <f t="shared" si="8"/>
        <v>201032742</v>
      </c>
      <c r="M42" s="21">
        <f t="shared" si="8"/>
        <v>198997291</v>
      </c>
      <c r="N42" s="21">
        <f t="shared" si="8"/>
        <v>626185572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1293918392</v>
      </c>
      <c r="X42" s="21">
        <f t="shared" si="8"/>
        <v>1641130781</v>
      </c>
      <c r="Y42" s="21">
        <f t="shared" si="8"/>
        <v>-347212389</v>
      </c>
      <c r="Z42" s="4">
        <f>+IF(X42&lt;&gt;0,+(Y42/X42)*100,0)</f>
        <v>-21.156899439082547</v>
      </c>
      <c r="AA42" s="19">
        <f>SUM(AA43:AA46)</f>
        <v>3393316326</v>
      </c>
    </row>
    <row r="43" spans="1:27" ht="13.5">
      <c r="A43" s="5" t="s">
        <v>47</v>
      </c>
      <c r="B43" s="3"/>
      <c r="C43" s="22">
        <v>1686385598</v>
      </c>
      <c r="D43" s="22"/>
      <c r="E43" s="23">
        <v>1939940078</v>
      </c>
      <c r="F43" s="24">
        <v>1939940078</v>
      </c>
      <c r="G43" s="24">
        <v>33747023</v>
      </c>
      <c r="H43" s="24">
        <v>139066147</v>
      </c>
      <c r="I43" s="24">
        <v>280625658</v>
      </c>
      <c r="J43" s="24">
        <v>453438828</v>
      </c>
      <c r="K43" s="24">
        <v>124087131</v>
      </c>
      <c r="L43" s="24">
        <v>121157450</v>
      </c>
      <c r="M43" s="24">
        <v>123233146</v>
      </c>
      <c r="N43" s="24">
        <v>368477727</v>
      </c>
      <c r="O43" s="24"/>
      <c r="P43" s="24"/>
      <c r="Q43" s="24"/>
      <c r="R43" s="24"/>
      <c r="S43" s="24"/>
      <c r="T43" s="24"/>
      <c r="U43" s="24"/>
      <c r="V43" s="24"/>
      <c r="W43" s="24">
        <v>821916555</v>
      </c>
      <c r="X43" s="24">
        <v>942994652</v>
      </c>
      <c r="Y43" s="24">
        <v>-121078097</v>
      </c>
      <c r="Z43" s="6">
        <v>-12.84</v>
      </c>
      <c r="AA43" s="22">
        <v>1939940078</v>
      </c>
    </row>
    <row r="44" spans="1:27" ht="13.5">
      <c r="A44" s="5" t="s">
        <v>48</v>
      </c>
      <c r="B44" s="3"/>
      <c r="C44" s="22">
        <v>703774540</v>
      </c>
      <c r="D44" s="22"/>
      <c r="E44" s="23">
        <v>756173025</v>
      </c>
      <c r="F44" s="24">
        <v>756173025</v>
      </c>
      <c r="G44" s="24">
        <v>17923762</v>
      </c>
      <c r="H44" s="24">
        <v>29333200</v>
      </c>
      <c r="I44" s="24">
        <v>77413968</v>
      </c>
      <c r="J44" s="24">
        <v>124670930</v>
      </c>
      <c r="K44" s="24">
        <v>68153812</v>
      </c>
      <c r="L44" s="24">
        <v>45393222</v>
      </c>
      <c r="M44" s="24">
        <v>34901228</v>
      </c>
      <c r="N44" s="24">
        <v>148448262</v>
      </c>
      <c r="O44" s="24"/>
      <c r="P44" s="24"/>
      <c r="Q44" s="24"/>
      <c r="R44" s="24"/>
      <c r="S44" s="24"/>
      <c r="T44" s="24"/>
      <c r="U44" s="24"/>
      <c r="V44" s="24"/>
      <c r="W44" s="24">
        <v>273119192</v>
      </c>
      <c r="X44" s="24">
        <v>393444138</v>
      </c>
      <c r="Y44" s="24">
        <v>-120324946</v>
      </c>
      <c r="Z44" s="6">
        <v>-30.58</v>
      </c>
      <c r="AA44" s="22">
        <v>756173025</v>
      </c>
    </row>
    <row r="45" spans="1:27" ht="13.5">
      <c r="A45" s="5" t="s">
        <v>49</v>
      </c>
      <c r="B45" s="3"/>
      <c r="C45" s="25">
        <v>317387332</v>
      </c>
      <c r="D45" s="25"/>
      <c r="E45" s="26">
        <v>368533166</v>
      </c>
      <c r="F45" s="27">
        <v>368533166</v>
      </c>
      <c r="G45" s="27">
        <v>12842273</v>
      </c>
      <c r="H45" s="27">
        <v>16846524</v>
      </c>
      <c r="I45" s="27">
        <v>16242692</v>
      </c>
      <c r="J45" s="27">
        <v>45931489</v>
      </c>
      <c r="K45" s="27">
        <v>17310137</v>
      </c>
      <c r="L45" s="27">
        <v>17166030</v>
      </c>
      <c r="M45" s="27">
        <v>25382674</v>
      </c>
      <c r="N45" s="27">
        <v>59858841</v>
      </c>
      <c r="O45" s="27"/>
      <c r="P45" s="27"/>
      <c r="Q45" s="27"/>
      <c r="R45" s="27"/>
      <c r="S45" s="27"/>
      <c r="T45" s="27"/>
      <c r="U45" s="27"/>
      <c r="V45" s="27"/>
      <c r="W45" s="27">
        <v>105790330</v>
      </c>
      <c r="X45" s="27">
        <v>163019840</v>
      </c>
      <c r="Y45" s="27">
        <v>-57229510</v>
      </c>
      <c r="Z45" s="7">
        <v>-35.11</v>
      </c>
      <c r="AA45" s="25">
        <v>368533166</v>
      </c>
    </row>
    <row r="46" spans="1:27" ht="13.5">
      <c r="A46" s="5" t="s">
        <v>50</v>
      </c>
      <c r="B46" s="3"/>
      <c r="C46" s="22">
        <v>262516971</v>
      </c>
      <c r="D46" s="22"/>
      <c r="E46" s="23">
        <v>328670057</v>
      </c>
      <c r="F46" s="24">
        <v>328670057</v>
      </c>
      <c r="G46" s="24">
        <v>12140627</v>
      </c>
      <c r="H46" s="24">
        <v>14884666</v>
      </c>
      <c r="I46" s="24">
        <v>16666280</v>
      </c>
      <c r="J46" s="24">
        <v>43691573</v>
      </c>
      <c r="K46" s="24">
        <v>16604459</v>
      </c>
      <c r="L46" s="24">
        <v>17316040</v>
      </c>
      <c r="M46" s="24">
        <v>15480243</v>
      </c>
      <c r="N46" s="24">
        <v>49400742</v>
      </c>
      <c r="O46" s="24"/>
      <c r="P46" s="24"/>
      <c r="Q46" s="24"/>
      <c r="R46" s="24"/>
      <c r="S46" s="24"/>
      <c r="T46" s="24"/>
      <c r="U46" s="24"/>
      <c r="V46" s="24"/>
      <c r="W46" s="24">
        <v>93092315</v>
      </c>
      <c r="X46" s="24">
        <v>141672151</v>
      </c>
      <c r="Y46" s="24">
        <v>-48579836</v>
      </c>
      <c r="Z46" s="6">
        <v>-34.29</v>
      </c>
      <c r="AA46" s="22">
        <v>328670057</v>
      </c>
    </row>
    <row r="47" spans="1:27" ht="13.5">
      <c r="A47" s="2" t="s">
        <v>51</v>
      </c>
      <c r="B47" s="8" t="s">
        <v>52</v>
      </c>
      <c r="C47" s="19">
        <v>31721668</v>
      </c>
      <c r="D47" s="19"/>
      <c r="E47" s="20">
        <v>35014951</v>
      </c>
      <c r="F47" s="21">
        <v>35014951</v>
      </c>
      <c r="G47" s="21">
        <v>1921087</v>
      </c>
      <c r="H47" s="21">
        <v>2395216</v>
      </c>
      <c r="I47" s="21">
        <v>2636642</v>
      </c>
      <c r="J47" s="21">
        <v>6952945</v>
      </c>
      <c r="K47" s="21">
        <v>2480511</v>
      </c>
      <c r="L47" s="21">
        <v>2174054</v>
      </c>
      <c r="M47" s="21">
        <v>2899348</v>
      </c>
      <c r="N47" s="21">
        <v>7553913</v>
      </c>
      <c r="O47" s="21"/>
      <c r="P47" s="21"/>
      <c r="Q47" s="21"/>
      <c r="R47" s="21"/>
      <c r="S47" s="21"/>
      <c r="T47" s="21"/>
      <c r="U47" s="21"/>
      <c r="V47" s="21"/>
      <c r="W47" s="21">
        <v>14506858</v>
      </c>
      <c r="X47" s="21">
        <v>112268773</v>
      </c>
      <c r="Y47" s="21">
        <v>-97761915</v>
      </c>
      <c r="Z47" s="4">
        <v>-87.08</v>
      </c>
      <c r="AA47" s="19">
        <v>35014951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6720231746</v>
      </c>
      <c r="D48" s="40">
        <f>+D28+D32+D38+D42+D47</f>
        <v>0</v>
      </c>
      <c r="E48" s="41">
        <f t="shared" si="9"/>
        <v>7322086364</v>
      </c>
      <c r="F48" s="42">
        <f t="shared" si="9"/>
        <v>7322086364</v>
      </c>
      <c r="G48" s="42">
        <f t="shared" si="9"/>
        <v>283634572</v>
      </c>
      <c r="H48" s="42">
        <f t="shared" si="9"/>
        <v>433061253</v>
      </c>
      <c r="I48" s="42">
        <f t="shared" si="9"/>
        <v>756537643</v>
      </c>
      <c r="J48" s="42">
        <f t="shared" si="9"/>
        <v>1473233468</v>
      </c>
      <c r="K48" s="42">
        <f t="shared" si="9"/>
        <v>492412722</v>
      </c>
      <c r="L48" s="42">
        <f t="shared" si="9"/>
        <v>462716046</v>
      </c>
      <c r="M48" s="42">
        <f t="shared" si="9"/>
        <v>473891385</v>
      </c>
      <c r="N48" s="42">
        <f t="shared" si="9"/>
        <v>1429020153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2902253621</v>
      </c>
      <c r="X48" s="42">
        <f t="shared" si="9"/>
        <v>7388403013</v>
      </c>
      <c r="Y48" s="42">
        <f t="shared" si="9"/>
        <v>-4486149392</v>
      </c>
      <c r="Z48" s="43">
        <f>+IF(X48&lt;&gt;0,+(Y48/X48)*100,0)</f>
        <v>-60.71879652621218</v>
      </c>
      <c r="AA48" s="40">
        <f>+AA28+AA32+AA38+AA42+AA47</f>
        <v>7322086364</v>
      </c>
    </row>
    <row r="49" spans="1:27" ht="13.5">
      <c r="A49" s="14" t="s">
        <v>58</v>
      </c>
      <c r="B49" s="15"/>
      <c r="C49" s="44">
        <f aca="true" t="shared" si="10" ref="C49:Y49">+C25-C48</f>
        <v>-75454230</v>
      </c>
      <c r="D49" s="44">
        <f>+D25-D48</f>
        <v>0</v>
      </c>
      <c r="E49" s="45">
        <f t="shared" si="10"/>
        <v>772299950</v>
      </c>
      <c r="F49" s="46">
        <f t="shared" si="10"/>
        <v>772299950</v>
      </c>
      <c r="G49" s="46">
        <f t="shared" si="10"/>
        <v>1073312673</v>
      </c>
      <c r="H49" s="46">
        <f t="shared" si="10"/>
        <v>11072278</v>
      </c>
      <c r="I49" s="46">
        <f t="shared" si="10"/>
        <v>-274486650</v>
      </c>
      <c r="J49" s="46">
        <f t="shared" si="10"/>
        <v>809898301</v>
      </c>
      <c r="K49" s="46">
        <f t="shared" si="10"/>
        <v>19631091</v>
      </c>
      <c r="L49" s="46">
        <f t="shared" si="10"/>
        <v>-127767600</v>
      </c>
      <c r="M49" s="46">
        <f t="shared" si="10"/>
        <v>371156705</v>
      </c>
      <c r="N49" s="46">
        <f t="shared" si="10"/>
        <v>263020196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1072918497</v>
      </c>
      <c r="X49" s="46">
        <f>IF(F25=F48,0,X25-X48)</f>
        <v>-3347717728</v>
      </c>
      <c r="Y49" s="46">
        <f t="shared" si="10"/>
        <v>4420636225</v>
      </c>
      <c r="Z49" s="47">
        <f>+IF(X49&lt;&gt;0,+(Y49/X49)*100,0)</f>
        <v>-132.04925218235127</v>
      </c>
      <c r="AA49" s="44">
        <f>+AA25-AA48</f>
        <v>772299950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77050282</v>
      </c>
      <c r="D5" s="19">
        <f>SUM(D6:D8)</f>
        <v>0</v>
      </c>
      <c r="E5" s="20">
        <f t="shared" si="0"/>
        <v>92123428</v>
      </c>
      <c r="F5" s="21">
        <f t="shared" si="0"/>
        <v>92123428</v>
      </c>
      <c r="G5" s="21">
        <f t="shared" si="0"/>
        <v>35587006</v>
      </c>
      <c r="H5" s="21">
        <f t="shared" si="0"/>
        <v>317317</v>
      </c>
      <c r="I5" s="21">
        <f t="shared" si="0"/>
        <v>696997</v>
      </c>
      <c r="J5" s="21">
        <f t="shared" si="0"/>
        <v>36601320</v>
      </c>
      <c r="K5" s="21">
        <f t="shared" si="0"/>
        <v>19936</v>
      </c>
      <c r="L5" s="21">
        <f t="shared" si="0"/>
        <v>59062</v>
      </c>
      <c r="M5" s="21">
        <f t="shared" si="0"/>
        <v>28471281</v>
      </c>
      <c r="N5" s="21">
        <f t="shared" si="0"/>
        <v>28550279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65151599</v>
      </c>
      <c r="X5" s="21">
        <f t="shared" si="0"/>
        <v>60383167</v>
      </c>
      <c r="Y5" s="21">
        <f t="shared" si="0"/>
        <v>4768432</v>
      </c>
      <c r="Z5" s="4">
        <f>+IF(X5&lt;&gt;0,+(Y5/X5)*100,0)</f>
        <v>7.89695578570763</v>
      </c>
      <c r="AA5" s="19">
        <f>SUM(AA6:AA8)</f>
        <v>92123428</v>
      </c>
    </row>
    <row r="6" spans="1:27" ht="13.5">
      <c r="A6" s="5" t="s">
        <v>33</v>
      </c>
      <c r="B6" s="3"/>
      <c r="C6" s="22">
        <v>1896086</v>
      </c>
      <c r="D6" s="22"/>
      <c r="E6" s="23">
        <v>500000</v>
      </c>
      <c r="F6" s="24">
        <v>500000</v>
      </c>
      <c r="G6" s="24"/>
      <c r="H6" s="24">
        <v>18544</v>
      </c>
      <c r="I6" s="24">
        <v>100</v>
      </c>
      <c r="J6" s="24">
        <v>18644</v>
      </c>
      <c r="K6" s="24">
        <v>100</v>
      </c>
      <c r="L6" s="24">
        <v>100</v>
      </c>
      <c r="M6" s="24">
        <v>100</v>
      </c>
      <c r="N6" s="24">
        <v>300</v>
      </c>
      <c r="O6" s="24"/>
      <c r="P6" s="24"/>
      <c r="Q6" s="24"/>
      <c r="R6" s="24"/>
      <c r="S6" s="24"/>
      <c r="T6" s="24"/>
      <c r="U6" s="24"/>
      <c r="V6" s="24"/>
      <c r="W6" s="24">
        <v>18944</v>
      </c>
      <c r="X6" s="24">
        <v>500000</v>
      </c>
      <c r="Y6" s="24">
        <v>-481056</v>
      </c>
      <c r="Z6" s="6">
        <v>-96.21</v>
      </c>
      <c r="AA6" s="22">
        <v>500000</v>
      </c>
    </row>
    <row r="7" spans="1:27" ht="13.5">
      <c r="A7" s="5" t="s">
        <v>34</v>
      </c>
      <c r="B7" s="3"/>
      <c r="C7" s="25">
        <v>74910941</v>
      </c>
      <c r="D7" s="25"/>
      <c r="E7" s="26">
        <v>87974428</v>
      </c>
      <c r="F7" s="27">
        <v>87974428</v>
      </c>
      <c r="G7" s="27">
        <v>35587006</v>
      </c>
      <c r="H7" s="27">
        <v>298773</v>
      </c>
      <c r="I7" s="27">
        <v>696897</v>
      </c>
      <c r="J7" s="27">
        <v>36582676</v>
      </c>
      <c r="K7" s="27">
        <v>19836</v>
      </c>
      <c r="L7" s="27">
        <v>58962</v>
      </c>
      <c r="M7" s="27">
        <v>28471181</v>
      </c>
      <c r="N7" s="27">
        <v>28549979</v>
      </c>
      <c r="O7" s="27"/>
      <c r="P7" s="27"/>
      <c r="Q7" s="27"/>
      <c r="R7" s="27"/>
      <c r="S7" s="27"/>
      <c r="T7" s="27"/>
      <c r="U7" s="27"/>
      <c r="V7" s="27"/>
      <c r="W7" s="27">
        <v>65132655</v>
      </c>
      <c r="X7" s="27">
        <v>58058667</v>
      </c>
      <c r="Y7" s="27">
        <v>7073988</v>
      </c>
      <c r="Z7" s="7">
        <v>12.18</v>
      </c>
      <c r="AA7" s="25">
        <v>87974428</v>
      </c>
    </row>
    <row r="8" spans="1:27" ht="13.5">
      <c r="A8" s="5" t="s">
        <v>35</v>
      </c>
      <c r="B8" s="3"/>
      <c r="C8" s="22">
        <v>243255</v>
      </c>
      <c r="D8" s="22"/>
      <c r="E8" s="23">
        <v>3649000</v>
      </c>
      <c r="F8" s="24">
        <v>3649000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1824500</v>
      </c>
      <c r="Y8" s="24">
        <v>-1824500</v>
      </c>
      <c r="Z8" s="6">
        <v>-100</v>
      </c>
      <c r="AA8" s="22">
        <v>3649000</v>
      </c>
    </row>
    <row r="9" spans="1:27" ht="13.5">
      <c r="A9" s="2" t="s">
        <v>36</v>
      </c>
      <c r="B9" s="3"/>
      <c r="C9" s="19">
        <f aca="true" t="shared" si="1" ref="C9:Y9">SUM(C10:C14)</f>
        <v>284393</v>
      </c>
      <c r="D9" s="19">
        <f>SUM(D10:D14)</f>
        <v>0</v>
      </c>
      <c r="E9" s="20">
        <f t="shared" si="1"/>
        <v>1878000</v>
      </c>
      <c r="F9" s="21">
        <f t="shared" si="1"/>
        <v>1878000</v>
      </c>
      <c r="G9" s="21">
        <f t="shared" si="1"/>
        <v>0</v>
      </c>
      <c r="H9" s="21">
        <f t="shared" si="1"/>
        <v>798600</v>
      </c>
      <c r="I9" s="21">
        <f t="shared" si="1"/>
        <v>367455</v>
      </c>
      <c r="J9" s="21">
        <f t="shared" si="1"/>
        <v>1166055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1166055</v>
      </c>
      <c r="X9" s="21">
        <f t="shared" si="1"/>
        <v>1878000</v>
      </c>
      <c r="Y9" s="21">
        <f t="shared" si="1"/>
        <v>-711945</v>
      </c>
      <c r="Z9" s="4">
        <f>+IF(X9&lt;&gt;0,+(Y9/X9)*100,0)</f>
        <v>-37.90974440894569</v>
      </c>
      <c r="AA9" s="19">
        <f>SUM(AA10:AA14)</f>
        <v>1878000</v>
      </c>
    </row>
    <row r="10" spans="1:27" ht="13.5">
      <c r="A10" s="5" t="s">
        <v>37</v>
      </c>
      <c r="B10" s="3"/>
      <c r="C10" s="22">
        <v>284393</v>
      </c>
      <c r="D10" s="22"/>
      <c r="E10" s="23">
        <v>388000</v>
      </c>
      <c r="F10" s="24">
        <v>388000</v>
      </c>
      <c r="G10" s="24"/>
      <c r="H10" s="24">
        <v>98600</v>
      </c>
      <c r="I10" s="24">
        <v>367455</v>
      </c>
      <c r="J10" s="24">
        <v>466055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466055</v>
      </c>
      <c r="X10" s="24">
        <v>388000</v>
      </c>
      <c r="Y10" s="24">
        <v>78055</v>
      </c>
      <c r="Z10" s="6">
        <v>20.12</v>
      </c>
      <c r="AA10" s="22">
        <v>388000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700000</v>
      </c>
      <c r="F13" s="24">
        <v>700000</v>
      </c>
      <c r="G13" s="24"/>
      <c r="H13" s="24">
        <v>700000</v>
      </c>
      <c r="I13" s="24"/>
      <c r="J13" s="24">
        <v>700000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700000</v>
      </c>
      <c r="X13" s="24">
        <v>700000</v>
      </c>
      <c r="Y13" s="24"/>
      <c r="Z13" s="6">
        <v>0</v>
      </c>
      <c r="AA13" s="22">
        <v>700000</v>
      </c>
    </row>
    <row r="14" spans="1:27" ht="13.5">
      <c r="A14" s="5" t="s">
        <v>41</v>
      </c>
      <c r="B14" s="3"/>
      <c r="C14" s="25"/>
      <c r="D14" s="25"/>
      <c r="E14" s="26">
        <v>790000</v>
      </c>
      <c r="F14" s="27">
        <v>790000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790000</v>
      </c>
      <c r="Y14" s="27">
        <v>-790000</v>
      </c>
      <c r="Z14" s="7">
        <v>-100</v>
      </c>
      <c r="AA14" s="25">
        <v>790000</v>
      </c>
    </row>
    <row r="15" spans="1:27" ht="13.5">
      <c r="A15" s="2" t="s">
        <v>42</v>
      </c>
      <c r="B15" s="8"/>
      <c r="C15" s="19">
        <f aca="true" t="shared" si="2" ref="C15:Y15">SUM(C16:C18)</f>
        <v>7343681</v>
      </c>
      <c r="D15" s="19">
        <f>SUM(D16:D18)</f>
        <v>0</v>
      </c>
      <c r="E15" s="20">
        <f t="shared" si="2"/>
        <v>6408000</v>
      </c>
      <c r="F15" s="21">
        <f t="shared" si="2"/>
        <v>6408000</v>
      </c>
      <c r="G15" s="21">
        <f t="shared" si="2"/>
        <v>1500000</v>
      </c>
      <c r="H15" s="21">
        <f t="shared" si="2"/>
        <v>264352</v>
      </c>
      <c r="I15" s="21">
        <f t="shared" si="2"/>
        <v>127588</v>
      </c>
      <c r="J15" s="21">
        <f t="shared" si="2"/>
        <v>1891940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1891940</v>
      </c>
      <c r="X15" s="21">
        <f t="shared" si="2"/>
        <v>4272000</v>
      </c>
      <c r="Y15" s="21">
        <f t="shared" si="2"/>
        <v>-2380060</v>
      </c>
      <c r="Z15" s="4">
        <f>+IF(X15&lt;&gt;0,+(Y15/X15)*100,0)</f>
        <v>-55.71301498127341</v>
      </c>
      <c r="AA15" s="19">
        <f>SUM(AA16:AA18)</f>
        <v>6408000</v>
      </c>
    </row>
    <row r="16" spans="1:27" ht="13.5">
      <c r="A16" s="5" t="s">
        <v>43</v>
      </c>
      <c r="B16" s="3"/>
      <c r="C16" s="22">
        <v>7343681</v>
      </c>
      <c r="D16" s="22"/>
      <c r="E16" s="23">
        <v>6408000</v>
      </c>
      <c r="F16" s="24">
        <v>6408000</v>
      </c>
      <c r="G16" s="24">
        <v>1500000</v>
      </c>
      <c r="H16" s="24">
        <v>264352</v>
      </c>
      <c r="I16" s="24">
        <v>127588</v>
      </c>
      <c r="J16" s="24">
        <v>1891940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1891940</v>
      </c>
      <c r="X16" s="24">
        <v>4272000</v>
      </c>
      <c r="Y16" s="24">
        <v>-2380060</v>
      </c>
      <c r="Z16" s="6">
        <v>-55.71</v>
      </c>
      <c r="AA16" s="22">
        <v>6408000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84678356</v>
      </c>
      <c r="D25" s="40">
        <f>+D5+D9+D15+D19+D24</f>
        <v>0</v>
      </c>
      <c r="E25" s="41">
        <f t="shared" si="4"/>
        <v>100409428</v>
      </c>
      <c r="F25" s="42">
        <f t="shared" si="4"/>
        <v>100409428</v>
      </c>
      <c r="G25" s="42">
        <f t="shared" si="4"/>
        <v>37087006</v>
      </c>
      <c r="H25" s="42">
        <f t="shared" si="4"/>
        <v>1380269</v>
      </c>
      <c r="I25" s="42">
        <f t="shared" si="4"/>
        <v>1192040</v>
      </c>
      <c r="J25" s="42">
        <f t="shared" si="4"/>
        <v>39659315</v>
      </c>
      <c r="K25" s="42">
        <f t="shared" si="4"/>
        <v>19936</v>
      </c>
      <c r="L25" s="42">
        <f t="shared" si="4"/>
        <v>59062</v>
      </c>
      <c r="M25" s="42">
        <f t="shared" si="4"/>
        <v>28471281</v>
      </c>
      <c r="N25" s="42">
        <f t="shared" si="4"/>
        <v>28550279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68209594</v>
      </c>
      <c r="X25" s="42">
        <f t="shared" si="4"/>
        <v>66533167</v>
      </c>
      <c r="Y25" s="42">
        <f t="shared" si="4"/>
        <v>1676427</v>
      </c>
      <c r="Z25" s="43">
        <f>+IF(X25&lt;&gt;0,+(Y25/X25)*100,0)</f>
        <v>2.519686158934836</v>
      </c>
      <c r="AA25" s="40">
        <f>+AA5+AA9+AA15+AA19+AA24</f>
        <v>100409428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58775602</v>
      </c>
      <c r="D28" s="19">
        <f>SUM(D29:D31)</f>
        <v>0</v>
      </c>
      <c r="E28" s="20">
        <f t="shared" si="5"/>
        <v>61015999</v>
      </c>
      <c r="F28" s="21">
        <f t="shared" si="5"/>
        <v>61015999</v>
      </c>
      <c r="G28" s="21">
        <f t="shared" si="5"/>
        <v>4013001</v>
      </c>
      <c r="H28" s="21">
        <f t="shared" si="5"/>
        <v>3879109</v>
      </c>
      <c r="I28" s="21">
        <f t="shared" si="5"/>
        <v>5302462</v>
      </c>
      <c r="J28" s="21">
        <f t="shared" si="5"/>
        <v>13194572</v>
      </c>
      <c r="K28" s="21">
        <f t="shared" si="5"/>
        <v>4850174</v>
      </c>
      <c r="L28" s="21">
        <f t="shared" si="5"/>
        <v>6748848</v>
      </c>
      <c r="M28" s="21">
        <f t="shared" si="5"/>
        <v>6330176</v>
      </c>
      <c r="N28" s="21">
        <f t="shared" si="5"/>
        <v>17929198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31123770</v>
      </c>
      <c r="X28" s="21">
        <f t="shared" si="5"/>
        <v>30507498</v>
      </c>
      <c r="Y28" s="21">
        <f t="shared" si="5"/>
        <v>616272</v>
      </c>
      <c r="Z28" s="4">
        <f>+IF(X28&lt;&gt;0,+(Y28/X28)*100,0)</f>
        <v>2.020067329021869</v>
      </c>
      <c r="AA28" s="19">
        <f>SUM(AA29:AA31)</f>
        <v>61015999</v>
      </c>
    </row>
    <row r="29" spans="1:27" ht="13.5">
      <c r="A29" s="5" t="s">
        <v>33</v>
      </c>
      <c r="B29" s="3"/>
      <c r="C29" s="22">
        <v>18559716</v>
      </c>
      <c r="D29" s="22"/>
      <c r="E29" s="23">
        <v>13852000</v>
      </c>
      <c r="F29" s="24">
        <v>13852000</v>
      </c>
      <c r="G29" s="24">
        <v>1291270</v>
      </c>
      <c r="H29" s="24">
        <v>1735543</v>
      </c>
      <c r="I29" s="24">
        <v>1713623</v>
      </c>
      <c r="J29" s="24">
        <v>4740436</v>
      </c>
      <c r="K29" s="24">
        <v>1647571</v>
      </c>
      <c r="L29" s="24">
        <v>1853535</v>
      </c>
      <c r="M29" s="24">
        <v>1661197</v>
      </c>
      <c r="N29" s="24">
        <v>5162303</v>
      </c>
      <c r="O29" s="24"/>
      <c r="P29" s="24"/>
      <c r="Q29" s="24"/>
      <c r="R29" s="24"/>
      <c r="S29" s="24"/>
      <c r="T29" s="24"/>
      <c r="U29" s="24"/>
      <c r="V29" s="24"/>
      <c r="W29" s="24">
        <v>9902739</v>
      </c>
      <c r="X29" s="24">
        <v>6925998</v>
      </c>
      <c r="Y29" s="24">
        <v>2976741</v>
      </c>
      <c r="Z29" s="6">
        <v>42.98</v>
      </c>
      <c r="AA29" s="22">
        <v>13852000</v>
      </c>
    </row>
    <row r="30" spans="1:27" ht="13.5">
      <c r="A30" s="5" t="s">
        <v>34</v>
      </c>
      <c r="B30" s="3"/>
      <c r="C30" s="25">
        <v>18066855</v>
      </c>
      <c r="D30" s="25"/>
      <c r="E30" s="26">
        <v>42056999</v>
      </c>
      <c r="F30" s="27">
        <v>42056999</v>
      </c>
      <c r="G30" s="27">
        <v>720517</v>
      </c>
      <c r="H30" s="27">
        <v>898238</v>
      </c>
      <c r="I30" s="27">
        <v>2035684</v>
      </c>
      <c r="J30" s="27">
        <v>3654439</v>
      </c>
      <c r="K30" s="27">
        <v>1385279</v>
      </c>
      <c r="L30" s="27">
        <v>2961419</v>
      </c>
      <c r="M30" s="27">
        <v>3061843</v>
      </c>
      <c r="N30" s="27">
        <v>7408541</v>
      </c>
      <c r="O30" s="27"/>
      <c r="P30" s="27"/>
      <c r="Q30" s="27"/>
      <c r="R30" s="27"/>
      <c r="S30" s="27"/>
      <c r="T30" s="27"/>
      <c r="U30" s="27"/>
      <c r="V30" s="27"/>
      <c r="W30" s="27">
        <v>11062980</v>
      </c>
      <c r="X30" s="27">
        <v>21028002</v>
      </c>
      <c r="Y30" s="27">
        <v>-9965022</v>
      </c>
      <c r="Z30" s="7">
        <v>-47.39</v>
      </c>
      <c r="AA30" s="25">
        <v>42056999</v>
      </c>
    </row>
    <row r="31" spans="1:27" ht="13.5">
      <c r="A31" s="5" t="s">
        <v>35</v>
      </c>
      <c r="B31" s="3"/>
      <c r="C31" s="22">
        <v>22149031</v>
      </c>
      <c r="D31" s="22"/>
      <c r="E31" s="23">
        <v>5107000</v>
      </c>
      <c r="F31" s="24">
        <v>5107000</v>
      </c>
      <c r="G31" s="24">
        <v>2001214</v>
      </c>
      <c r="H31" s="24">
        <v>1245328</v>
      </c>
      <c r="I31" s="24">
        <v>1553155</v>
      </c>
      <c r="J31" s="24">
        <v>4799697</v>
      </c>
      <c r="K31" s="24">
        <v>1817324</v>
      </c>
      <c r="L31" s="24">
        <v>1933894</v>
      </c>
      <c r="M31" s="24">
        <v>1607136</v>
      </c>
      <c r="N31" s="24">
        <v>5358354</v>
      </c>
      <c r="O31" s="24"/>
      <c r="P31" s="24"/>
      <c r="Q31" s="24"/>
      <c r="R31" s="24"/>
      <c r="S31" s="24"/>
      <c r="T31" s="24"/>
      <c r="U31" s="24"/>
      <c r="V31" s="24"/>
      <c r="W31" s="24">
        <v>10158051</v>
      </c>
      <c r="X31" s="24">
        <v>2553498</v>
      </c>
      <c r="Y31" s="24">
        <v>7604553</v>
      </c>
      <c r="Z31" s="6">
        <v>297.81</v>
      </c>
      <c r="AA31" s="22">
        <v>5107000</v>
      </c>
    </row>
    <row r="32" spans="1:27" ht="13.5">
      <c r="A32" s="2" t="s">
        <v>36</v>
      </c>
      <c r="B32" s="3"/>
      <c r="C32" s="19">
        <f aca="true" t="shared" si="6" ref="C32:Y32">SUM(C33:C37)</f>
        <v>10567763</v>
      </c>
      <c r="D32" s="19">
        <f>SUM(D33:D37)</f>
        <v>0</v>
      </c>
      <c r="E32" s="20">
        <f t="shared" si="6"/>
        <v>19353001</v>
      </c>
      <c r="F32" s="21">
        <f t="shared" si="6"/>
        <v>19353001</v>
      </c>
      <c r="G32" s="21">
        <f t="shared" si="6"/>
        <v>813863</v>
      </c>
      <c r="H32" s="21">
        <f t="shared" si="6"/>
        <v>1360287</v>
      </c>
      <c r="I32" s="21">
        <f t="shared" si="6"/>
        <v>1326659</v>
      </c>
      <c r="J32" s="21">
        <f t="shared" si="6"/>
        <v>3500809</v>
      </c>
      <c r="K32" s="21">
        <f t="shared" si="6"/>
        <v>1173862</v>
      </c>
      <c r="L32" s="21">
        <f t="shared" si="6"/>
        <v>1950941</v>
      </c>
      <c r="M32" s="21">
        <f t="shared" si="6"/>
        <v>1410523</v>
      </c>
      <c r="N32" s="21">
        <f t="shared" si="6"/>
        <v>4535326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8036135</v>
      </c>
      <c r="X32" s="21">
        <f t="shared" si="6"/>
        <v>9676500</v>
      </c>
      <c r="Y32" s="21">
        <f t="shared" si="6"/>
        <v>-1640365</v>
      </c>
      <c r="Z32" s="4">
        <f>+IF(X32&lt;&gt;0,+(Y32/X32)*100,0)</f>
        <v>-16.952048777967242</v>
      </c>
      <c r="AA32" s="19">
        <f>SUM(AA33:AA37)</f>
        <v>19353001</v>
      </c>
    </row>
    <row r="33" spans="1:27" ht="13.5">
      <c r="A33" s="5" t="s">
        <v>37</v>
      </c>
      <c r="B33" s="3"/>
      <c r="C33" s="22">
        <v>10567763</v>
      </c>
      <c r="D33" s="22"/>
      <c r="E33" s="23">
        <v>7458001</v>
      </c>
      <c r="F33" s="24">
        <v>7458001</v>
      </c>
      <c r="G33" s="24">
        <v>813863</v>
      </c>
      <c r="H33" s="24">
        <v>1164300</v>
      </c>
      <c r="I33" s="24">
        <v>1104418</v>
      </c>
      <c r="J33" s="24">
        <v>3082581</v>
      </c>
      <c r="K33" s="24">
        <v>935564</v>
      </c>
      <c r="L33" s="24">
        <v>1439380</v>
      </c>
      <c r="M33" s="24">
        <v>934998</v>
      </c>
      <c r="N33" s="24">
        <v>3309942</v>
      </c>
      <c r="O33" s="24"/>
      <c r="P33" s="24"/>
      <c r="Q33" s="24"/>
      <c r="R33" s="24"/>
      <c r="S33" s="24"/>
      <c r="T33" s="24"/>
      <c r="U33" s="24"/>
      <c r="V33" s="24"/>
      <c r="W33" s="24">
        <v>6392523</v>
      </c>
      <c r="X33" s="24">
        <v>3729000</v>
      </c>
      <c r="Y33" s="24">
        <v>2663523</v>
      </c>
      <c r="Z33" s="6">
        <v>71.43</v>
      </c>
      <c r="AA33" s="22">
        <v>7458001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>
        <v>4324000</v>
      </c>
      <c r="F36" s="24">
        <v>4324000</v>
      </c>
      <c r="G36" s="24"/>
      <c r="H36" s="24">
        <v>195987</v>
      </c>
      <c r="I36" s="24">
        <v>222241</v>
      </c>
      <c r="J36" s="24">
        <v>418228</v>
      </c>
      <c r="K36" s="24">
        <v>238298</v>
      </c>
      <c r="L36" s="24">
        <v>511561</v>
      </c>
      <c r="M36" s="24">
        <v>475525</v>
      </c>
      <c r="N36" s="24">
        <v>1225384</v>
      </c>
      <c r="O36" s="24"/>
      <c r="P36" s="24"/>
      <c r="Q36" s="24"/>
      <c r="R36" s="24"/>
      <c r="S36" s="24"/>
      <c r="T36" s="24"/>
      <c r="U36" s="24"/>
      <c r="V36" s="24"/>
      <c r="W36" s="24">
        <v>1643612</v>
      </c>
      <c r="X36" s="24">
        <v>2161998</v>
      </c>
      <c r="Y36" s="24">
        <v>-518386</v>
      </c>
      <c r="Z36" s="6">
        <v>-23.98</v>
      </c>
      <c r="AA36" s="22">
        <v>4324000</v>
      </c>
    </row>
    <row r="37" spans="1:27" ht="13.5">
      <c r="A37" s="5" t="s">
        <v>41</v>
      </c>
      <c r="B37" s="3"/>
      <c r="C37" s="25"/>
      <c r="D37" s="25"/>
      <c r="E37" s="26">
        <v>7571000</v>
      </c>
      <c r="F37" s="27">
        <v>7571000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3785502</v>
      </c>
      <c r="Y37" s="27">
        <v>-3785502</v>
      </c>
      <c r="Z37" s="7">
        <v>-100</v>
      </c>
      <c r="AA37" s="25">
        <v>7571000</v>
      </c>
    </row>
    <row r="38" spans="1:27" ht="13.5">
      <c r="A38" s="2" t="s">
        <v>42</v>
      </c>
      <c r="B38" s="8"/>
      <c r="C38" s="19">
        <f aca="true" t="shared" si="7" ref="C38:Y38">SUM(C39:C41)</f>
        <v>21910447</v>
      </c>
      <c r="D38" s="19">
        <f>SUM(D39:D41)</f>
        <v>0</v>
      </c>
      <c r="E38" s="20">
        <f t="shared" si="7"/>
        <v>19270000</v>
      </c>
      <c r="F38" s="21">
        <f t="shared" si="7"/>
        <v>19270000</v>
      </c>
      <c r="G38" s="21">
        <f t="shared" si="7"/>
        <v>1415872</v>
      </c>
      <c r="H38" s="21">
        <f t="shared" si="7"/>
        <v>1036336</v>
      </c>
      <c r="I38" s="21">
        <f t="shared" si="7"/>
        <v>1080947</v>
      </c>
      <c r="J38" s="21">
        <f t="shared" si="7"/>
        <v>3533155</v>
      </c>
      <c r="K38" s="21">
        <f t="shared" si="7"/>
        <v>1412050</v>
      </c>
      <c r="L38" s="21">
        <f t="shared" si="7"/>
        <v>1951903</v>
      </c>
      <c r="M38" s="21">
        <f t="shared" si="7"/>
        <v>1208567</v>
      </c>
      <c r="N38" s="21">
        <f t="shared" si="7"/>
        <v>4572520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8105675</v>
      </c>
      <c r="X38" s="21">
        <f t="shared" si="7"/>
        <v>9634998</v>
      </c>
      <c r="Y38" s="21">
        <f t="shared" si="7"/>
        <v>-1529323</v>
      </c>
      <c r="Z38" s="4">
        <f>+IF(X38&lt;&gt;0,+(Y38/X38)*100,0)</f>
        <v>-15.872582433333147</v>
      </c>
      <c r="AA38" s="19">
        <f>SUM(AA39:AA41)</f>
        <v>19270000</v>
      </c>
    </row>
    <row r="39" spans="1:27" ht="13.5">
      <c r="A39" s="5" t="s">
        <v>43</v>
      </c>
      <c r="B39" s="3"/>
      <c r="C39" s="22">
        <v>21910447</v>
      </c>
      <c r="D39" s="22"/>
      <c r="E39" s="23">
        <v>19270000</v>
      </c>
      <c r="F39" s="24">
        <v>19270000</v>
      </c>
      <c r="G39" s="24">
        <v>1415872</v>
      </c>
      <c r="H39" s="24">
        <v>1036336</v>
      </c>
      <c r="I39" s="24">
        <v>1080947</v>
      </c>
      <c r="J39" s="24">
        <v>3533155</v>
      </c>
      <c r="K39" s="24">
        <v>1412050</v>
      </c>
      <c r="L39" s="24">
        <v>1951903</v>
      </c>
      <c r="M39" s="24">
        <v>1208567</v>
      </c>
      <c r="N39" s="24">
        <v>4572520</v>
      </c>
      <c r="O39" s="24"/>
      <c r="P39" s="24"/>
      <c r="Q39" s="24"/>
      <c r="R39" s="24"/>
      <c r="S39" s="24"/>
      <c r="T39" s="24"/>
      <c r="U39" s="24"/>
      <c r="V39" s="24"/>
      <c r="W39" s="24">
        <v>8105675</v>
      </c>
      <c r="X39" s="24">
        <v>9634998</v>
      </c>
      <c r="Y39" s="24">
        <v>-1529323</v>
      </c>
      <c r="Z39" s="6">
        <v>-15.87</v>
      </c>
      <c r="AA39" s="22">
        <v>19270000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91253812</v>
      </c>
      <c r="D48" s="40">
        <f>+D28+D32+D38+D42+D47</f>
        <v>0</v>
      </c>
      <c r="E48" s="41">
        <f t="shared" si="9"/>
        <v>99639000</v>
      </c>
      <c r="F48" s="42">
        <f t="shared" si="9"/>
        <v>99639000</v>
      </c>
      <c r="G48" s="42">
        <f t="shared" si="9"/>
        <v>6242736</v>
      </c>
      <c r="H48" s="42">
        <f t="shared" si="9"/>
        <v>6275732</v>
      </c>
      <c r="I48" s="42">
        <f t="shared" si="9"/>
        <v>7710068</v>
      </c>
      <c r="J48" s="42">
        <f t="shared" si="9"/>
        <v>20228536</v>
      </c>
      <c r="K48" s="42">
        <f t="shared" si="9"/>
        <v>7436086</v>
      </c>
      <c r="L48" s="42">
        <f t="shared" si="9"/>
        <v>10651692</v>
      </c>
      <c r="M48" s="42">
        <f t="shared" si="9"/>
        <v>8949266</v>
      </c>
      <c r="N48" s="42">
        <f t="shared" si="9"/>
        <v>27037044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47265580</v>
      </c>
      <c r="X48" s="42">
        <f t="shared" si="9"/>
        <v>49818996</v>
      </c>
      <c r="Y48" s="42">
        <f t="shared" si="9"/>
        <v>-2553416</v>
      </c>
      <c r="Z48" s="43">
        <f>+IF(X48&lt;&gt;0,+(Y48/X48)*100,0)</f>
        <v>-5.125386308467558</v>
      </c>
      <c r="AA48" s="40">
        <f>+AA28+AA32+AA38+AA42+AA47</f>
        <v>99639000</v>
      </c>
    </row>
    <row r="49" spans="1:27" ht="13.5">
      <c r="A49" s="14" t="s">
        <v>58</v>
      </c>
      <c r="B49" s="15"/>
      <c r="C49" s="44">
        <f aca="true" t="shared" si="10" ref="C49:Y49">+C25-C48</f>
        <v>-6575456</v>
      </c>
      <c r="D49" s="44">
        <f>+D25-D48</f>
        <v>0</v>
      </c>
      <c r="E49" s="45">
        <f t="shared" si="10"/>
        <v>770428</v>
      </c>
      <c r="F49" s="46">
        <f t="shared" si="10"/>
        <v>770428</v>
      </c>
      <c r="G49" s="46">
        <f t="shared" si="10"/>
        <v>30844270</v>
      </c>
      <c r="H49" s="46">
        <f t="shared" si="10"/>
        <v>-4895463</v>
      </c>
      <c r="I49" s="46">
        <f t="shared" si="10"/>
        <v>-6518028</v>
      </c>
      <c r="J49" s="46">
        <f t="shared" si="10"/>
        <v>19430779</v>
      </c>
      <c r="K49" s="46">
        <f t="shared" si="10"/>
        <v>-7416150</v>
      </c>
      <c r="L49" s="46">
        <f t="shared" si="10"/>
        <v>-10592630</v>
      </c>
      <c r="M49" s="46">
        <f t="shared" si="10"/>
        <v>19522015</v>
      </c>
      <c r="N49" s="46">
        <f t="shared" si="10"/>
        <v>1513235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20944014</v>
      </c>
      <c r="X49" s="46">
        <f>IF(F25=F48,0,X25-X48)</f>
        <v>16714171</v>
      </c>
      <c r="Y49" s="46">
        <f t="shared" si="10"/>
        <v>4229843</v>
      </c>
      <c r="Z49" s="47">
        <f>+IF(X49&lt;&gt;0,+(Y49/X49)*100,0)</f>
        <v>25.30692667916345</v>
      </c>
      <c r="AA49" s="44">
        <f>+AA25-AA48</f>
        <v>770428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30197179</v>
      </c>
      <c r="D5" s="19">
        <f>SUM(D6:D8)</f>
        <v>0</v>
      </c>
      <c r="E5" s="20">
        <f t="shared" si="0"/>
        <v>36817507</v>
      </c>
      <c r="F5" s="21">
        <f t="shared" si="0"/>
        <v>36817507</v>
      </c>
      <c r="G5" s="21">
        <f t="shared" si="0"/>
        <v>6937340</v>
      </c>
      <c r="H5" s="21">
        <f t="shared" si="0"/>
        <v>475766</v>
      </c>
      <c r="I5" s="21">
        <f t="shared" si="0"/>
        <v>11996820</v>
      </c>
      <c r="J5" s="21">
        <f t="shared" si="0"/>
        <v>19409926</v>
      </c>
      <c r="K5" s="21">
        <f t="shared" si="0"/>
        <v>437443</v>
      </c>
      <c r="L5" s="21">
        <f t="shared" si="0"/>
        <v>1477261</v>
      </c>
      <c r="M5" s="21">
        <f t="shared" si="0"/>
        <v>6491328</v>
      </c>
      <c r="N5" s="21">
        <f t="shared" si="0"/>
        <v>8406032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27815958</v>
      </c>
      <c r="X5" s="21">
        <f t="shared" si="0"/>
        <v>18408750</v>
      </c>
      <c r="Y5" s="21">
        <f t="shared" si="0"/>
        <v>9407208</v>
      </c>
      <c r="Z5" s="4">
        <f>+IF(X5&lt;&gt;0,+(Y5/X5)*100,0)</f>
        <v>51.10182929313506</v>
      </c>
      <c r="AA5" s="19">
        <f>SUM(AA6:AA8)</f>
        <v>36817507</v>
      </c>
    </row>
    <row r="6" spans="1:27" ht="13.5">
      <c r="A6" s="5" t="s">
        <v>33</v>
      </c>
      <c r="B6" s="3"/>
      <c r="C6" s="22">
        <v>81649</v>
      </c>
      <c r="D6" s="22"/>
      <c r="E6" s="23"/>
      <c r="F6" s="24"/>
      <c r="G6" s="24"/>
      <c r="H6" s="24"/>
      <c r="I6" s="24"/>
      <c r="J6" s="24"/>
      <c r="K6" s="24"/>
      <c r="L6" s="24">
        <v>2632</v>
      </c>
      <c r="M6" s="24"/>
      <c r="N6" s="24">
        <v>2632</v>
      </c>
      <c r="O6" s="24"/>
      <c r="P6" s="24"/>
      <c r="Q6" s="24"/>
      <c r="R6" s="24"/>
      <c r="S6" s="24"/>
      <c r="T6" s="24"/>
      <c r="U6" s="24"/>
      <c r="V6" s="24"/>
      <c r="W6" s="24">
        <v>2632</v>
      </c>
      <c r="X6" s="24"/>
      <c r="Y6" s="24">
        <v>2632</v>
      </c>
      <c r="Z6" s="6">
        <v>0</v>
      </c>
      <c r="AA6" s="22"/>
    </row>
    <row r="7" spans="1:27" ht="13.5">
      <c r="A7" s="5" t="s">
        <v>34</v>
      </c>
      <c r="B7" s="3"/>
      <c r="C7" s="25">
        <v>30115530</v>
      </c>
      <c r="D7" s="25"/>
      <c r="E7" s="26">
        <v>36817507</v>
      </c>
      <c r="F7" s="27">
        <v>36817507</v>
      </c>
      <c r="G7" s="27">
        <v>162613</v>
      </c>
      <c r="H7" s="27">
        <v>146002</v>
      </c>
      <c r="I7" s="27">
        <v>11666433</v>
      </c>
      <c r="J7" s="27">
        <v>11975048</v>
      </c>
      <c r="K7" s="27">
        <v>92128</v>
      </c>
      <c r="L7" s="27">
        <v>666290</v>
      </c>
      <c r="M7" s="27">
        <v>974411</v>
      </c>
      <c r="N7" s="27">
        <v>1732829</v>
      </c>
      <c r="O7" s="27"/>
      <c r="P7" s="27"/>
      <c r="Q7" s="27"/>
      <c r="R7" s="27"/>
      <c r="S7" s="27"/>
      <c r="T7" s="27"/>
      <c r="U7" s="27"/>
      <c r="V7" s="27"/>
      <c r="W7" s="27">
        <v>13707877</v>
      </c>
      <c r="X7" s="27">
        <v>18408750</v>
      </c>
      <c r="Y7" s="27">
        <v>-4700873</v>
      </c>
      <c r="Z7" s="7">
        <v>-25.54</v>
      </c>
      <c r="AA7" s="25">
        <v>36817507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6774727</v>
      </c>
      <c r="H8" s="24">
        <v>329764</v>
      </c>
      <c r="I8" s="24">
        <v>330387</v>
      </c>
      <c r="J8" s="24">
        <v>7434878</v>
      </c>
      <c r="K8" s="24">
        <v>345315</v>
      </c>
      <c r="L8" s="24">
        <v>808339</v>
      </c>
      <c r="M8" s="24">
        <v>5516917</v>
      </c>
      <c r="N8" s="24">
        <v>6670571</v>
      </c>
      <c r="O8" s="24"/>
      <c r="P8" s="24"/>
      <c r="Q8" s="24"/>
      <c r="R8" s="24"/>
      <c r="S8" s="24"/>
      <c r="T8" s="24"/>
      <c r="U8" s="24"/>
      <c r="V8" s="24"/>
      <c r="W8" s="24">
        <v>14105449</v>
      </c>
      <c r="X8" s="24"/>
      <c r="Y8" s="24">
        <v>14105449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2491725</v>
      </c>
      <c r="D9" s="19">
        <f>SUM(D10:D14)</f>
        <v>0</v>
      </c>
      <c r="E9" s="20">
        <f t="shared" si="1"/>
        <v>3032057</v>
      </c>
      <c r="F9" s="21">
        <f t="shared" si="1"/>
        <v>3032057</v>
      </c>
      <c r="G9" s="21">
        <f t="shared" si="1"/>
        <v>232402</v>
      </c>
      <c r="H9" s="21">
        <f t="shared" si="1"/>
        <v>157690</v>
      </c>
      <c r="I9" s="21">
        <f t="shared" si="1"/>
        <v>102402</v>
      </c>
      <c r="J9" s="21">
        <f t="shared" si="1"/>
        <v>492494</v>
      </c>
      <c r="K9" s="21">
        <f t="shared" si="1"/>
        <v>120189</v>
      </c>
      <c r="L9" s="21">
        <f t="shared" si="1"/>
        <v>140874</v>
      </c>
      <c r="M9" s="21">
        <f t="shared" si="1"/>
        <v>167248</v>
      </c>
      <c r="N9" s="21">
        <f t="shared" si="1"/>
        <v>428311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920805</v>
      </c>
      <c r="X9" s="21">
        <f t="shared" si="1"/>
        <v>1516032</v>
      </c>
      <c r="Y9" s="21">
        <f t="shared" si="1"/>
        <v>-595227</v>
      </c>
      <c r="Z9" s="4">
        <f>+IF(X9&lt;&gt;0,+(Y9/X9)*100,0)</f>
        <v>-39.262165970111454</v>
      </c>
      <c r="AA9" s="19">
        <f>SUM(AA10:AA14)</f>
        <v>3032057</v>
      </c>
    </row>
    <row r="10" spans="1:27" ht="13.5">
      <c r="A10" s="5" t="s">
        <v>37</v>
      </c>
      <c r="B10" s="3"/>
      <c r="C10" s="22">
        <v>1085227</v>
      </c>
      <c r="D10" s="22"/>
      <c r="E10" s="23">
        <v>916140</v>
      </c>
      <c r="F10" s="24">
        <v>916140</v>
      </c>
      <c r="G10" s="24">
        <v>34342</v>
      </c>
      <c r="H10" s="24">
        <v>34625</v>
      </c>
      <c r="I10" s="24">
        <v>34625</v>
      </c>
      <c r="J10" s="24">
        <v>103592</v>
      </c>
      <c r="K10" s="24">
        <v>35905</v>
      </c>
      <c r="L10" s="24">
        <v>34059</v>
      </c>
      <c r="M10" s="24">
        <v>34894</v>
      </c>
      <c r="N10" s="24">
        <v>104858</v>
      </c>
      <c r="O10" s="24"/>
      <c r="P10" s="24"/>
      <c r="Q10" s="24"/>
      <c r="R10" s="24"/>
      <c r="S10" s="24"/>
      <c r="T10" s="24"/>
      <c r="U10" s="24"/>
      <c r="V10" s="24"/>
      <c r="W10" s="24">
        <v>208450</v>
      </c>
      <c r="X10" s="24">
        <v>458064</v>
      </c>
      <c r="Y10" s="24">
        <v>-249614</v>
      </c>
      <c r="Z10" s="6">
        <v>-54.49</v>
      </c>
      <c r="AA10" s="22">
        <v>916140</v>
      </c>
    </row>
    <row r="11" spans="1:27" ht="13.5">
      <c r="A11" s="5" t="s">
        <v>38</v>
      </c>
      <c r="B11" s="3"/>
      <c r="C11" s="22">
        <v>1411540</v>
      </c>
      <c r="D11" s="22"/>
      <c r="E11" s="23">
        <v>2099568</v>
      </c>
      <c r="F11" s="24">
        <v>2099568</v>
      </c>
      <c r="G11" s="24">
        <v>198060</v>
      </c>
      <c r="H11" s="24">
        <v>123065</v>
      </c>
      <c r="I11" s="24">
        <v>67777</v>
      </c>
      <c r="J11" s="24">
        <v>388902</v>
      </c>
      <c r="K11" s="24">
        <v>84284</v>
      </c>
      <c r="L11" s="24">
        <v>106815</v>
      </c>
      <c r="M11" s="24">
        <v>132354</v>
      </c>
      <c r="N11" s="24">
        <v>323453</v>
      </c>
      <c r="O11" s="24"/>
      <c r="P11" s="24"/>
      <c r="Q11" s="24"/>
      <c r="R11" s="24"/>
      <c r="S11" s="24"/>
      <c r="T11" s="24"/>
      <c r="U11" s="24"/>
      <c r="V11" s="24"/>
      <c r="W11" s="24">
        <v>712355</v>
      </c>
      <c r="X11" s="24">
        <v>1049790</v>
      </c>
      <c r="Y11" s="24">
        <v>-337435</v>
      </c>
      <c r="Z11" s="6">
        <v>-32.14</v>
      </c>
      <c r="AA11" s="22">
        <v>2099568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20297</v>
      </c>
      <c r="F13" s="24">
        <v>20297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10152</v>
      </c>
      <c r="Y13" s="24">
        <v>-10152</v>
      </c>
      <c r="Z13" s="6">
        <v>-100</v>
      </c>
      <c r="AA13" s="22">
        <v>20297</v>
      </c>
    </row>
    <row r="14" spans="1:27" ht="13.5">
      <c r="A14" s="5" t="s">
        <v>41</v>
      </c>
      <c r="B14" s="3"/>
      <c r="C14" s="25">
        <v>-5042</v>
      </c>
      <c r="D14" s="25"/>
      <c r="E14" s="26">
        <v>-3948</v>
      </c>
      <c r="F14" s="27">
        <v>-3948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-1974</v>
      </c>
      <c r="Y14" s="27">
        <v>1974</v>
      </c>
      <c r="Z14" s="7">
        <v>-100</v>
      </c>
      <c r="AA14" s="25">
        <v>-3948</v>
      </c>
    </row>
    <row r="15" spans="1:27" ht="13.5">
      <c r="A15" s="2" t="s">
        <v>42</v>
      </c>
      <c r="B15" s="8"/>
      <c r="C15" s="19">
        <f aca="true" t="shared" si="2" ref="C15:Y15">SUM(C16:C18)</f>
        <v>407458</v>
      </c>
      <c r="D15" s="19">
        <f>SUM(D16:D18)</f>
        <v>0</v>
      </c>
      <c r="E15" s="20">
        <f t="shared" si="2"/>
        <v>7463383</v>
      </c>
      <c r="F15" s="21">
        <f t="shared" si="2"/>
        <v>7463383</v>
      </c>
      <c r="G15" s="21">
        <f t="shared" si="2"/>
        <v>8518</v>
      </c>
      <c r="H15" s="21">
        <f t="shared" si="2"/>
        <v>11748</v>
      </c>
      <c r="I15" s="21">
        <f t="shared" si="2"/>
        <v>1623</v>
      </c>
      <c r="J15" s="21">
        <f t="shared" si="2"/>
        <v>21889</v>
      </c>
      <c r="K15" s="21">
        <f t="shared" si="2"/>
        <v>10125</v>
      </c>
      <c r="L15" s="21">
        <f t="shared" si="2"/>
        <v>16742</v>
      </c>
      <c r="M15" s="21">
        <f t="shared" si="2"/>
        <v>5052</v>
      </c>
      <c r="N15" s="21">
        <f t="shared" si="2"/>
        <v>31919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53808</v>
      </c>
      <c r="X15" s="21">
        <f t="shared" si="2"/>
        <v>3731688</v>
      </c>
      <c r="Y15" s="21">
        <f t="shared" si="2"/>
        <v>-3677880</v>
      </c>
      <c r="Z15" s="4">
        <f>+IF(X15&lt;&gt;0,+(Y15/X15)*100,0)</f>
        <v>-98.55807881044718</v>
      </c>
      <c r="AA15" s="19">
        <f>SUM(AA16:AA18)</f>
        <v>7463383</v>
      </c>
    </row>
    <row r="16" spans="1:27" ht="13.5">
      <c r="A16" s="5" t="s">
        <v>43</v>
      </c>
      <c r="B16" s="3"/>
      <c r="C16" s="22">
        <v>96313</v>
      </c>
      <c r="D16" s="22"/>
      <c r="E16" s="23">
        <v>34298</v>
      </c>
      <c r="F16" s="24">
        <v>34298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17148</v>
      </c>
      <c r="Y16" s="24">
        <v>-17148</v>
      </c>
      <c r="Z16" s="6">
        <v>-100</v>
      </c>
      <c r="AA16" s="22">
        <v>34298</v>
      </c>
    </row>
    <row r="17" spans="1:27" ht="13.5">
      <c r="A17" s="5" t="s">
        <v>44</v>
      </c>
      <c r="B17" s="3"/>
      <c r="C17" s="22">
        <v>311145</v>
      </c>
      <c r="D17" s="22"/>
      <c r="E17" s="23">
        <v>7429085</v>
      </c>
      <c r="F17" s="24">
        <v>7429085</v>
      </c>
      <c r="G17" s="24">
        <v>8518</v>
      </c>
      <c r="H17" s="24">
        <v>11748</v>
      </c>
      <c r="I17" s="24">
        <v>1623</v>
      </c>
      <c r="J17" s="24">
        <v>21889</v>
      </c>
      <c r="K17" s="24">
        <v>10125</v>
      </c>
      <c r="L17" s="24">
        <v>16742</v>
      </c>
      <c r="M17" s="24">
        <v>5052</v>
      </c>
      <c r="N17" s="24">
        <v>31919</v>
      </c>
      <c r="O17" s="24"/>
      <c r="P17" s="24"/>
      <c r="Q17" s="24"/>
      <c r="R17" s="24"/>
      <c r="S17" s="24"/>
      <c r="T17" s="24"/>
      <c r="U17" s="24"/>
      <c r="V17" s="24"/>
      <c r="W17" s="24">
        <v>53808</v>
      </c>
      <c r="X17" s="24">
        <v>3714540</v>
      </c>
      <c r="Y17" s="24">
        <v>-3660732</v>
      </c>
      <c r="Z17" s="6">
        <v>-98.55</v>
      </c>
      <c r="AA17" s="22">
        <v>7429085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58419023</v>
      </c>
      <c r="D19" s="19">
        <f>SUM(D20:D23)</f>
        <v>0</v>
      </c>
      <c r="E19" s="20">
        <f t="shared" si="3"/>
        <v>49199236</v>
      </c>
      <c r="F19" s="21">
        <f t="shared" si="3"/>
        <v>49199236</v>
      </c>
      <c r="G19" s="21">
        <f t="shared" si="3"/>
        <v>2267247</v>
      </c>
      <c r="H19" s="21">
        <f t="shared" si="3"/>
        <v>2472452</v>
      </c>
      <c r="I19" s="21">
        <f t="shared" si="3"/>
        <v>1887067</v>
      </c>
      <c r="J19" s="21">
        <f t="shared" si="3"/>
        <v>6626766</v>
      </c>
      <c r="K19" s="21">
        <f t="shared" si="3"/>
        <v>2160472</v>
      </c>
      <c r="L19" s="21">
        <f t="shared" si="3"/>
        <v>2109230</v>
      </c>
      <c r="M19" s="21">
        <f t="shared" si="3"/>
        <v>2023059</v>
      </c>
      <c r="N19" s="21">
        <f t="shared" si="3"/>
        <v>6292761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12919527</v>
      </c>
      <c r="X19" s="21">
        <f t="shared" si="3"/>
        <v>24599628</v>
      </c>
      <c r="Y19" s="21">
        <f t="shared" si="3"/>
        <v>-11680101</v>
      </c>
      <c r="Z19" s="4">
        <f>+IF(X19&lt;&gt;0,+(Y19/X19)*100,0)</f>
        <v>-47.48080336824606</v>
      </c>
      <c r="AA19" s="19">
        <f>SUM(AA20:AA23)</f>
        <v>49199236</v>
      </c>
    </row>
    <row r="20" spans="1:27" ht="13.5">
      <c r="A20" s="5" t="s">
        <v>47</v>
      </c>
      <c r="B20" s="3"/>
      <c r="C20" s="22">
        <v>18315211</v>
      </c>
      <c r="D20" s="22"/>
      <c r="E20" s="23">
        <v>17019689</v>
      </c>
      <c r="F20" s="24">
        <v>17019689</v>
      </c>
      <c r="G20" s="24">
        <v>1157987</v>
      </c>
      <c r="H20" s="24">
        <v>1300001</v>
      </c>
      <c r="I20" s="24">
        <v>815467</v>
      </c>
      <c r="J20" s="24">
        <v>3273455</v>
      </c>
      <c r="K20" s="24">
        <v>1053806</v>
      </c>
      <c r="L20" s="24">
        <v>1005345</v>
      </c>
      <c r="M20" s="24">
        <v>1007446</v>
      </c>
      <c r="N20" s="24">
        <v>3066597</v>
      </c>
      <c r="O20" s="24"/>
      <c r="P20" s="24"/>
      <c r="Q20" s="24"/>
      <c r="R20" s="24"/>
      <c r="S20" s="24"/>
      <c r="T20" s="24"/>
      <c r="U20" s="24"/>
      <c r="V20" s="24"/>
      <c r="W20" s="24">
        <v>6340052</v>
      </c>
      <c r="X20" s="24">
        <v>8509842</v>
      </c>
      <c r="Y20" s="24">
        <v>-2169790</v>
      </c>
      <c r="Z20" s="6">
        <v>-25.5</v>
      </c>
      <c r="AA20" s="22">
        <v>17019689</v>
      </c>
    </row>
    <row r="21" spans="1:27" ht="13.5">
      <c r="A21" s="5" t="s">
        <v>48</v>
      </c>
      <c r="B21" s="3"/>
      <c r="C21" s="22">
        <v>11623506</v>
      </c>
      <c r="D21" s="22"/>
      <c r="E21" s="23">
        <v>23173630</v>
      </c>
      <c r="F21" s="24">
        <v>23173630</v>
      </c>
      <c r="G21" s="24">
        <v>474488</v>
      </c>
      <c r="H21" s="24">
        <v>508513</v>
      </c>
      <c r="I21" s="24">
        <v>453278</v>
      </c>
      <c r="J21" s="24">
        <v>1436279</v>
      </c>
      <c r="K21" s="24">
        <v>479981</v>
      </c>
      <c r="L21" s="24">
        <v>480360</v>
      </c>
      <c r="M21" s="24">
        <v>387345</v>
      </c>
      <c r="N21" s="24">
        <v>1347686</v>
      </c>
      <c r="O21" s="24"/>
      <c r="P21" s="24"/>
      <c r="Q21" s="24"/>
      <c r="R21" s="24"/>
      <c r="S21" s="24"/>
      <c r="T21" s="24"/>
      <c r="U21" s="24"/>
      <c r="V21" s="24"/>
      <c r="W21" s="24">
        <v>2783965</v>
      </c>
      <c r="X21" s="24">
        <v>11586822</v>
      </c>
      <c r="Y21" s="24">
        <v>-8802857</v>
      </c>
      <c r="Z21" s="6">
        <v>-75.97</v>
      </c>
      <c r="AA21" s="22">
        <v>23173630</v>
      </c>
    </row>
    <row r="22" spans="1:27" ht="13.5">
      <c r="A22" s="5" t="s">
        <v>49</v>
      </c>
      <c r="B22" s="3"/>
      <c r="C22" s="25">
        <v>24884338</v>
      </c>
      <c r="D22" s="25"/>
      <c r="E22" s="26">
        <v>4037437</v>
      </c>
      <c r="F22" s="27">
        <v>4037437</v>
      </c>
      <c r="G22" s="27">
        <v>346347</v>
      </c>
      <c r="H22" s="27">
        <v>374838</v>
      </c>
      <c r="I22" s="27">
        <v>332524</v>
      </c>
      <c r="J22" s="27">
        <v>1053709</v>
      </c>
      <c r="K22" s="27">
        <v>337500</v>
      </c>
      <c r="L22" s="27">
        <v>336795</v>
      </c>
      <c r="M22" s="27">
        <v>339916</v>
      </c>
      <c r="N22" s="27">
        <v>1014211</v>
      </c>
      <c r="O22" s="27"/>
      <c r="P22" s="27"/>
      <c r="Q22" s="27"/>
      <c r="R22" s="27"/>
      <c r="S22" s="27"/>
      <c r="T22" s="27"/>
      <c r="U22" s="27"/>
      <c r="V22" s="27"/>
      <c r="W22" s="27">
        <v>2067920</v>
      </c>
      <c r="X22" s="27">
        <v>2018718</v>
      </c>
      <c r="Y22" s="27">
        <v>49202</v>
      </c>
      <c r="Z22" s="7">
        <v>2.44</v>
      </c>
      <c r="AA22" s="25">
        <v>4037437</v>
      </c>
    </row>
    <row r="23" spans="1:27" ht="13.5">
      <c r="A23" s="5" t="s">
        <v>50</v>
      </c>
      <c r="B23" s="3"/>
      <c r="C23" s="22">
        <v>3595968</v>
      </c>
      <c r="D23" s="22"/>
      <c r="E23" s="23">
        <v>4968480</v>
      </c>
      <c r="F23" s="24">
        <v>4968480</v>
      </c>
      <c r="G23" s="24">
        <v>288425</v>
      </c>
      <c r="H23" s="24">
        <v>289100</v>
      </c>
      <c r="I23" s="24">
        <v>285798</v>
      </c>
      <c r="J23" s="24">
        <v>863323</v>
      </c>
      <c r="K23" s="24">
        <v>289185</v>
      </c>
      <c r="L23" s="24">
        <v>286730</v>
      </c>
      <c r="M23" s="24">
        <v>288352</v>
      </c>
      <c r="N23" s="24">
        <v>864267</v>
      </c>
      <c r="O23" s="24"/>
      <c r="P23" s="24"/>
      <c r="Q23" s="24"/>
      <c r="R23" s="24"/>
      <c r="S23" s="24"/>
      <c r="T23" s="24"/>
      <c r="U23" s="24"/>
      <c r="V23" s="24"/>
      <c r="W23" s="24">
        <v>1727590</v>
      </c>
      <c r="X23" s="24">
        <v>2484246</v>
      </c>
      <c r="Y23" s="24">
        <v>-756656</v>
      </c>
      <c r="Z23" s="6">
        <v>-30.46</v>
      </c>
      <c r="AA23" s="22">
        <v>4968480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91515385</v>
      </c>
      <c r="D25" s="40">
        <f>+D5+D9+D15+D19+D24</f>
        <v>0</v>
      </c>
      <c r="E25" s="41">
        <f t="shared" si="4"/>
        <v>96512183</v>
      </c>
      <c r="F25" s="42">
        <f t="shared" si="4"/>
        <v>96512183</v>
      </c>
      <c r="G25" s="42">
        <f t="shared" si="4"/>
        <v>9445507</v>
      </c>
      <c r="H25" s="42">
        <f t="shared" si="4"/>
        <v>3117656</v>
      </c>
      <c r="I25" s="42">
        <f t="shared" si="4"/>
        <v>13987912</v>
      </c>
      <c r="J25" s="42">
        <f t="shared" si="4"/>
        <v>26551075</v>
      </c>
      <c r="K25" s="42">
        <f t="shared" si="4"/>
        <v>2728229</v>
      </c>
      <c r="L25" s="42">
        <f t="shared" si="4"/>
        <v>3744107</v>
      </c>
      <c r="M25" s="42">
        <f t="shared" si="4"/>
        <v>8686687</v>
      </c>
      <c r="N25" s="42">
        <f t="shared" si="4"/>
        <v>15159023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41710098</v>
      </c>
      <c r="X25" s="42">
        <f t="shared" si="4"/>
        <v>48256098</v>
      </c>
      <c r="Y25" s="42">
        <f t="shared" si="4"/>
        <v>-6546000</v>
      </c>
      <c r="Z25" s="43">
        <f>+IF(X25&lt;&gt;0,+(Y25/X25)*100,0)</f>
        <v>-13.565124971355951</v>
      </c>
      <c r="AA25" s="40">
        <f>+AA5+AA9+AA15+AA19+AA24</f>
        <v>96512183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27458100</v>
      </c>
      <c r="D28" s="19">
        <f>SUM(D29:D31)</f>
        <v>0</v>
      </c>
      <c r="E28" s="20">
        <f t="shared" si="5"/>
        <v>27768440</v>
      </c>
      <c r="F28" s="21">
        <f t="shared" si="5"/>
        <v>27768440</v>
      </c>
      <c r="G28" s="21">
        <f t="shared" si="5"/>
        <v>2506964</v>
      </c>
      <c r="H28" s="21">
        <f t="shared" si="5"/>
        <v>1972607</v>
      </c>
      <c r="I28" s="21">
        <f t="shared" si="5"/>
        <v>1888022</v>
      </c>
      <c r="J28" s="21">
        <f t="shared" si="5"/>
        <v>6367593</v>
      </c>
      <c r="K28" s="21">
        <f t="shared" si="5"/>
        <v>2100140</v>
      </c>
      <c r="L28" s="21">
        <f t="shared" si="5"/>
        <v>2489705</v>
      </c>
      <c r="M28" s="21">
        <f t="shared" si="5"/>
        <v>2339455</v>
      </c>
      <c r="N28" s="21">
        <f t="shared" si="5"/>
        <v>6929300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13296893</v>
      </c>
      <c r="X28" s="21">
        <f t="shared" si="5"/>
        <v>13884282</v>
      </c>
      <c r="Y28" s="21">
        <f t="shared" si="5"/>
        <v>-587389</v>
      </c>
      <c r="Z28" s="4">
        <f>+IF(X28&lt;&gt;0,+(Y28/X28)*100,0)</f>
        <v>-4.2306040744490785</v>
      </c>
      <c r="AA28" s="19">
        <f>SUM(AA29:AA31)</f>
        <v>27768440</v>
      </c>
    </row>
    <row r="29" spans="1:27" ht="13.5">
      <c r="A29" s="5" t="s">
        <v>33</v>
      </c>
      <c r="B29" s="3"/>
      <c r="C29" s="22">
        <v>6799529</v>
      </c>
      <c r="D29" s="22"/>
      <c r="E29" s="23">
        <v>6170576</v>
      </c>
      <c r="F29" s="24">
        <v>6170576</v>
      </c>
      <c r="G29" s="24">
        <v>310862</v>
      </c>
      <c r="H29" s="24">
        <v>404018</v>
      </c>
      <c r="I29" s="24">
        <v>340072</v>
      </c>
      <c r="J29" s="24">
        <v>1054952</v>
      </c>
      <c r="K29" s="24">
        <v>311336</v>
      </c>
      <c r="L29" s="24">
        <v>335621</v>
      </c>
      <c r="M29" s="24">
        <v>965313</v>
      </c>
      <c r="N29" s="24">
        <v>1612270</v>
      </c>
      <c r="O29" s="24"/>
      <c r="P29" s="24"/>
      <c r="Q29" s="24"/>
      <c r="R29" s="24"/>
      <c r="S29" s="24"/>
      <c r="T29" s="24"/>
      <c r="U29" s="24"/>
      <c r="V29" s="24"/>
      <c r="W29" s="24">
        <v>2667222</v>
      </c>
      <c r="X29" s="24">
        <v>3085296</v>
      </c>
      <c r="Y29" s="24">
        <v>-418074</v>
      </c>
      <c r="Z29" s="6">
        <v>-13.55</v>
      </c>
      <c r="AA29" s="22">
        <v>6170576</v>
      </c>
    </row>
    <row r="30" spans="1:27" ht="13.5">
      <c r="A30" s="5" t="s">
        <v>34</v>
      </c>
      <c r="B30" s="3"/>
      <c r="C30" s="25">
        <v>20658571</v>
      </c>
      <c r="D30" s="25"/>
      <c r="E30" s="26">
        <v>21597864</v>
      </c>
      <c r="F30" s="27">
        <v>21597864</v>
      </c>
      <c r="G30" s="27">
        <v>1494598</v>
      </c>
      <c r="H30" s="27">
        <v>972936</v>
      </c>
      <c r="I30" s="27">
        <v>912685</v>
      </c>
      <c r="J30" s="27">
        <v>3380219</v>
      </c>
      <c r="K30" s="27">
        <v>1092619</v>
      </c>
      <c r="L30" s="27">
        <v>1558419</v>
      </c>
      <c r="M30" s="27">
        <v>777925</v>
      </c>
      <c r="N30" s="27">
        <v>3428963</v>
      </c>
      <c r="O30" s="27"/>
      <c r="P30" s="27"/>
      <c r="Q30" s="27"/>
      <c r="R30" s="27"/>
      <c r="S30" s="27"/>
      <c r="T30" s="27"/>
      <c r="U30" s="27"/>
      <c r="V30" s="27"/>
      <c r="W30" s="27">
        <v>6809182</v>
      </c>
      <c r="X30" s="27">
        <v>10798986</v>
      </c>
      <c r="Y30" s="27">
        <v>-3989804</v>
      </c>
      <c r="Z30" s="7">
        <v>-36.95</v>
      </c>
      <c r="AA30" s="25">
        <v>21597864</v>
      </c>
    </row>
    <row r="31" spans="1:27" ht="13.5">
      <c r="A31" s="5" t="s">
        <v>35</v>
      </c>
      <c r="B31" s="3"/>
      <c r="C31" s="22"/>
      <c r="D31" s="22"/>
      <c r="E31" s="23"/>
      <c r="F31" s="24"/>
      <c r="G31" s="24">
        <v>701504</v>
      </c>
      <c r="H31" s="24">
        <v>595653</v>
      </c>
      <c r="I31" s="24">
        <v>635265</v>
      </c>
      <c r="J31" s="24">
        <v>1932422</v>
      </c>
      <c r="K31" s="24">
        <v>696185</v>
      </c>
      <c r="L31" s="24">
        <v>595665</v>
      </c>
      <c r="M31" s="24">
        <v>596217</v>
      </c>
      <c r="N31" s="24">
        <v>1888067</v>
      </c>
      <c r="O31" s="24"/>
      <c r="P31" s="24"/>
      <c r="Q31" s="24"/>
      <c r="R31" s="24"/>
      <c r="S31" s="24"/>
      <c r="T31" s="24"/>
      <c r="U31" s="24"/>
      <c r="V31" s="24"/>
      <c r="W31" s="24">
        <v>3820489</v>
      </c>
      <c r="X31" s="24"/>
      <c r="Y31" s="24">
        <v>3820489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4518138</v>
      </c>
      <c r="D32" s="19">
        <f>SUM(D33:D37)</f>
        <v>0</v>
      </c>
      <c r="E32" s="20">
        <f t="shared" si="6"/>
        <v>5136704</v>
      </c>
      <c r="F32" s="21">
        <f t="shared" si="6"/>
        <v>5136704</v>
      </c>
      <c r="G32" s="21">
        <f t="shared" si="6"/>
        <v>362584</v>
      </c>
      <c r="H32" s="21">
        <f t="shared" si="6"/>
        <v>414957</v>
      </c>
      <c r="I32" s="21">
        <f t="shared" si="6"/>
        <v>400055</v>
      </c>
      <c r="J32" s="21">
        <f t="shared" si="6"/>
        <v>1177596</v>
      </c>
      <c r="K32" s="21">
        <f t="shared" si="6"/>
        <v>443203</v>
      </c>
      <c r="L32" s="21">
        <f t="shared" si="6"/>
        <v>502078</v>
      </c>
      <c r="M32" s="21">
        <f t="shared" si="6"/>
        <v>442417</v>
      </c>
      <c r="N32" s="21">
        <f t="shared" si="6"/>
        <v>1387698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2565294</v>
      </c>
      <c r="X32" s="21">
        <f t="shared" si="6"/>
        <v>2568426</v>
      </c>
      <c r="Y32" s="21">
        <f t="shared" si="6"/>
        <v>-3132</v>
      </c>
      <c r="Z32" s="4">
        <f>+IF(X32&lt;&gt;0,+(Y32/X32)*100,0)</f>
        <v>-0.12194238806179347</v>
      </c>
      <c r="AA32" s="19">
        <f>SUM(AA33:AA37)</f>
        <v>5136704</v>
      </c>
    </row>
    <row r="33" spans="1:27" ht="13.5">
      <c r="A33" s="5" t="s">
        <v>37</v>
      </c>
      <c r="B33" s="3"/>
      <c r="C33" s="22">
        <v>2117820</v>
      </c>
      <c r="D33" s="22"/>
      <c r="E33" s="23">
        <v>2364243</v>
      </c>
      <c r="F33" s="24">
        <v>2364243</v>
      </c>
      <c r="G33" s="24">
        <v>197626</v>
      </c>
      <c r="H33" s="24">
        <v>227609</v>
      </c>
      <c r="I33" s="24">
        <v>203443</v>
      </c>
      <c r="J33" s="24">
        <v>628678</v>
      </c>
      <c r="K33" s="24">
        <v>216340</v>
      </c>
      <c r="L33" s="24">
        <v>293044</v>
      </c>
      <c r="M33" s="24">
        <v>177288</v>
      </c>
      <c r="N33" s="24">
        <v>686672</v>
      </c>
      <c r="O33" s="24"/>
      <c r="P33" s="24"/>
      <c r="Q33" s="24"/>
      <c r="R33" s="24"/>
      <c r="S33" s="24"/>
      <c r="T33" s="24"/>
      <c r="U33" s="24"/>
      <c r="V33" s="24"/>
      <c r="W33" s="24">
        <v>1315350</v>
      </c>
      <c r="X33" s="24">
        <v>1182138</v>
      </c>
      <c r="Y33" s="24">
        <v>133212</v>
      </c>
      <c r="Z33" s="6">
        <v>11.27</v>
      </c>
      <c r="AA33" s="22">
        <v>2364243</v>
      </c>
    </row>
    <row r="34" spans="1:27" ht="13.5">
      <c r="A34" s="5" t="s">
        <v>38</v>
      </c>
      <c r="B34" s="3"/>
      <c r="C34" s="22">
        <v>1895050</v>
      </c>
      <c r="D34" s="22"/>
      <c r="E34" s="23">
        <v>2325861</v>
      </c>
      <c r="F34" s="24">
        <v>2325861</v>
      </c>
      <c r="G34" s="24">
        <v>145522</v>
      </c>
      <c r="H34" s="24">
        <v>168757</v>
      </c>
      <c r="I34" s="24">
        <v>177608</v>
      </c>
      <c r="J34" s="24">
        <v>491887</v>
      </c>
      <c r="K34" s="24">
        <v>204981</v>
      </c>
      <c r="L34" s="24">
        <v>190141</v>
      </c>
      <c r="M34" s="24">
        <v>244503</v>
      </c>
      <c r="N34" s="24">
        <v>639625</v>
      </c>
      <c r="O34" s="24"/>
      <c r="P34" s="24"/>
      <c r="Q34" s="24"/>
      <c r="R34" s="24"/>
      <c r="S34" s="24"/>
      <c r="T34" s="24"/>
      <c r="U34" s="24"/>
      <c r="V34" s="24"/>
      <c r="W34" s="24">
        <v>1131512</v>
      </c>
      <c r="X34" s="24">
        <v>1162962</v>
      </c>
      <c r="Y34" s="24">
        <v>-31450</v>
      </c>
      <c r="Z34" s="6">
        <v>-2.7</v>
      </c>
      <c r="AA34" s="22">
        <v>2325861</v>
      </c>
    </row>
    <row r="35" spans="1:27" ht="13.5">
      <c r="A35" s="5" t="s">
        <v>39</v>
      </c>
      <c r="B35" s="3"/>
      <c r="C35" s="22">
        <v>121076</v>
      </c>
      <c r="D35" s="22"/>
      <c r="E35" s="23">
        <v>78110</v>
      </c>
      <c r="F35" s="24">
        <v>78110</v>
      </c>
      <c r="G35" s="24">
        <v>9071</v>
      </c>
      <c r="H35" s="24">
        <v>8656</v>
      </c>
      <c r="I35" s="24">
        <v>8404</v>
      </c>
      <c r="J35" s="24">
        <v>26131</v>
      </c>
      <c r="K35" s="24">
        <v>11087</v>
      </c>
      <c r="L35" s="24">
        <v>8776</v>
      </c>
      <c r="M35" s="24">
        <v>10045</v>
      </c>
      <c r="N35" s="24">
        <v>29908</v>
      </c>
      <c r="O35" s="24"/>
      <c r="P35" s="24"/>
      <c r="Q35" s="24"/>
      <c r="R35" s="24"/>
      <c r="S35" s="24"/>
      <c r="T35" s="24"/>
      <c r="U35" s="24"/>
      <c r="V35" s="24"/>
      <c r="W35" s="24">
        <v>56039</v>
      </c>
      <c r="X35" s="24">
        <v>39060</v>
      </c>
      <c r="Y35" s="24">
        <v>16979</v>
      </c>
      <c r="Z35" s="6">
        <v>43.47</v>
      </c>
      <c r="AA35" s="22">
        <v>78110</v>
      </c>
    </row>
    <row r="36" spans="1:27" ht="13.5">
      <c r="A36" s="5" t="s">
        <v>40</v>
      </c>
      <c r="B36" s="3"/>
      <c r="C36" s="22">
        <v>345337</v>
      </c>
      <c r="D36" s="22"/>
      <c r="E36" s="23">
        <v>325380</v>
      </c>
      <c r="F36" s="24">
        <v>325380</v>
      </c>
      <c r="G36" s="24">
        <v>6735</v>
      </c>
      <c r="H36" s="24">
        <v>6673</v>
      </c>
      <c r="I36" s="24">
        <v>6881</v>
      </c>
      <c r="J36" s="24">
        <v>20289</v>
      </c>
      <c r="K36" s="24">
        <v>6801</v>
      </c>
      <c r="L36" s="24">
        <v>6794</v>
      </c>
      <c r="M36" s="24">
        <v>6888</v>
      </c>
      <c r="N36" s="24">
        <v>20483</v>
      </c>
      <c r="O36" s="24"/>
      <c r="P36" s="24"/>
      <c r="Q36" s="24"/>
      <c r="R36" s="24"/>
      <c r="S36" s="24"/>
      <c r="T36" s="24"/>
      <c r="U36" s="24"/>
      <c r="V36" s="24"/>
      <c r="W36" s="24">
        <v>40772</v>
      </c>
      <c r="X36" s="24">
        <v>162708</v>
      </c>
      <c r="Y36" s="24">
        <v>-121936</v>
      </c>
      <c r="Z36" s="6">
        <v>-74.94</v>
      </c>
      <c r="AA36" s="22">
        <v>325380</v>
      </c>
    </row>
    <row r="37" spans="1:27" ht="13.5">
      <c r="A37" s="5" t="s">
        <v>41</v>
      </c>
      <c r="B37" s="3"/>
      <c r="C37" s="25">
        <v>38855</v>
      </c>
      <c r="D37" s="25"/>
      <c r="E37" s="26">
        <v>43110</v>
      </c>
      <c r="F37" s="27">
        <v>43110</v>
      </c>
      <c r="G37" s="27">
        <v>3630</v>
      </c>
      <c r="H37" s="27">
        <v>3262</v>
      </c>
      <c r="I37" s="27">
        <v>3719</v>
      </c>
      <c r="J37" s="27">
        <v>10611</v>
      </c>
      <c r="K37" s="27">
        <v>3994</v>
      </c>
      <c r="L37" s="27">
        <v>3323</v>
      </c>
      <c r="M37" s="27">
        <v>3693</v>
      </c>
      <c r="N37" s="27">
        <v>11010</v>
      </c>
      <c r="O37" s="27"/>
      <c r="P37" s="27"/>
      <c r="Q37" s="27"/>
      <c r="R37" s="27"/>
      <c r="S37" s="27"/>
      <c r="T37" s="27"/>
      <c r="U37" s="27"/>
      <c r="V37" s="27"/>
      <c r="W37" s="27">
        <v>21621</v>
      </c>
      <c r="X37" s="27">
        <v>21558</v>
      </c>
      <c r="Y37" s="27">
        <v>63</v>
      </c>
      <c r="Z37" s="7">
        <v>0.29</v>
      </c>
      <c r="AA37" s="25">
        <v>43110</v>
      </c>
    </row>
    <row r="38" spans="1:27" ht="13.5">
      <c r="A38" s="2" t="s">
        <v>42</v>
      </c>
      <c r="B38" s="8"/>
      <c r="C38" s="19">
        <f aca="true" t="shared" si="7" ref="C38:Y38">SUM(C39:C41)</f>
        <v>7192546</v>
      </c>
      <c r="D38" s="19">
        <f>SUM(D39:D41)</f>
        <v>0</v>
      </c>
      <c r="E38" s="20">
        <f t="shared" si="7"/>
        <v>5979164</v>
      </c>
      <c r="F38" s="21">
        <f t="shared" si="7"/>
        <v>5979164</v>
      </c>
      <c r="G38" s="21">
        <f t="shared" si="7"/>
        <v>328038</v>
      </c>
      <c r="H38" s="21">
        <f t="shared" si="7"/>
        <v>426899</v>
      </c>
      <c r="I38" s="21">
        <f t="shared" si="7"/>
        <v>460353</v>
      </c>
      <c r="J38" s="21">
        <f t="shared" si="7"/>
        <v>1215290</v>
      </c>
      <c r="K38" s="21">
        <f t="shared" si="7"/>
        <v>358034</v>
      </c>
      <c r="L38" s="21">
        <f t="shared" si="7"/>
        <v>439441</v>
      </c>
      <c r="M38" s="21">
        <f t="shared" si="7"/>
        <v>433736</v>
      </c>
      <c r="N38" s="21">
        <f t="shared" si="7"/>
        <v>1231211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2446501</v>
      </c>
      <c r="X38" s="21">
        <f t="shared" si="7"/>
        <v>2989620</v>
      </c>
      <c r="Y38" s="21">
        <f t="shared" si="7"/>
        <v>-543119</v>
      </c>
      <c r="Z38" s="4">
        <f>+IF(X38&lt;&gt;0,+(Y38/X38)*100,0)</f>
        <v>-18.166823877282063</v>
      </c>
      <c r="AA38" s="19">
        <f>SUM(AA39:AA41)</f>
        <v>5979164</v>
      </c>
    </row>
    <row r="39" spans="1:27" ht="13.5">
      <c r="A39" s="5" t="s">
        <v>43</v>
      </c>
      <c r="B39" s="3"/>
      <c r="C39" s="22">
        <v>411330</v>
      </c>
      <c r="D39" s="22"/>
      <c r="E39" s="23">
        <v>1194688</v>
      </c>
      <c r="F39" s="24">
        <v>1194688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597354</v>
      </c>
      <c r="Y39" s="24">
        <v>-597354</v>
      </c>
      <c r="Z39" s="6">
        <v>-100</v>
      </c>
      <c r="AA39" s="22">
        <v>1194688</v>
      </c>
    </row>
    <row r="40" spans="1:27" ht="13.5">
      <c r="A40" s="5" t="s">
        <v>44</v>
      </c>
      <c r="B40" s="3"/>
      <c r="C40" s="22">
        <v>6781216</v>
      </c>
      <c r="D40" s="22"/>
      <c r="E40" s="23">
        <v>4784476</v>
      </c>
      <c r="F40" s="24">
        <v>4784476</v>
      </c>
      <c r="G40" s="24">
        <v>328038</v>
      </c>
      <c r="H40" s="24">
        <v>426899</v>
      </c>
      <c r="I40" s="24">
        <v>460353</v>
      </c>
      <c r="J40" s="24">
        <v>1215290</v>
      </c>
      <c r="K40" s="24">
        <v>358034</v>
      </c>
      <c r="L40" s="24">
        <v>439441</v>
      </c>
      <c r="M40" s="24">
        <v>433736</v>
      </c>
      <c r="N40" s="24">
        <v>1231211</v>
      </c>
      <c r="O40" s="24"/>
      <c r="P40" s="24"/>
      <c r="Q40" s="24"/>
      <c r="R40" s="24"/>
      <c r="S40" s="24"/>
      <c r="T40" s="24"/>
      <c r="U40" s="24"/>
      <c r="V40" s="24"/>
      <c r="W40" s="24">
        <v>2446501</v>
      </c>
      <c r="X40" s="24">
        <v>2392266</v>
      </c>
      <c r="Y40" s="24">
        <v>54235</v>
      </c>
      <c r="Z40" s="6">
        <v>2.27</v>
      </c>
      <c r="AA40" s="22">
        <v>4784476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32866989</v>
      </c>
      <c r="D42" s="19">
        <f>SUM(D43:D46)</f>
        <v>0</v>
      </c>
      <c r="E42" s="20">
        <f t="shared" si="8"/>
        <v>31532814</v>
      </c>
      <c r="F42" s="21">
        <f t="shared" si="8"/>
        <v>31532814</v>
      </c>
      <c r="G42" s="21">
        <f t="shared" si="8"/>
        <v>1958622</v>
      </c>
      <c r="H42" s="21">
        <f t="shared" si="8"/>
        <v>2109301</v>
      </c>
      <c r="I42" s="21">
        <f t="shared" si="8"/>
        <v>1721279</v>
      </c>
      <c r="J42" s="21">
        <f t="shared" si="8"/>
        <v>5789202</v>
      </c>
      <c r="K42" s="21">
        <f t="shared" si="8"/>
        <v>1661250</v>
      </c>
      <c r="L42" s="21">
        <f t="shared" si="8"/>
        <v>1644676</v>
      </c>
      <c r="M42" s="21">
        <f t="shared" si="8"/>
        <v>1746384</v>
      </c>
      <c r="N42" s="21">
        <f t="shared" si="8"/>
        <v>5052310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10841512</v>
      </c>
      <c r="X42" s="21">
        <f t="shared" si="8"/>
        <v>15766452</v>
      </c>
      <c r="Y42" s="21">
        <f t="shared" si="8"/>
        <v>-4924940</v>
      </c>
      <c r="Z42" s="4">
        <f>+IF(X42&lt;&gt;0,+(Y42/X42)*100,0)</f>
        <v>-31.23683121605292</v>
      </c>
      <c r="AA42" s="19">
        <f>SUM(AA43:AA46)</f>
        <v>31532814</v>
      </c>
    </row>
    <row r="43" spans="1:27" ht="13.5">
      <c r="A43" s="5" t="s">
        <v>47</v>
      </c>
      <c r="B43" s="3"/>
      <c r="C43" s="22">
        <v>13749964</v>
      </c>
      <c r="D43" s="22"/>
      <c r="E43" s="23">
        <v>18233704</v>
      </c>
      <c r="F43" s="24">
        <v>18233704</v>
      </c>
      <c r="G43" s="24">
        <v>1484033</v>
      </c>
      <c r="H43" s="24">
        <v>1553031</v>
      </c>
      <c r="I43" s="24">
        <v>1283247</v>
      </c>
      <c r="J43" s="24">
        <v>4320311</v>
      </c>
      <c r="K43" s="24">
        <v>1129527</v>
      </c>
      <c r="L43" s="24">
        <v>1114890</v>
      </c>
      <c r="M43" s="24">
        <v>1105752</v>
      </c>
      <c r="N43" s="24">
        <v>3350169</v>
      </c>
      <c r="O43" s="24"/>
      <c r="P43" s="24"/>
      <c r="Q43" s="24"/>
      <c r="R43" s="24"/>
      <c r="S43" s="24"/>
      <c r="T43" s="24"/>
      <c r="U43" s="24"/>
      <c r="V43" s="24"/>
      <c r="W43" s="24">
        <v>7670480</v>
      </c>
      <c r="X43" s="24">
        <v>9116880</v>
      </c>
      <c r="Y43" s="24">
        <v>-1446400</v>
      </c>
      <c r="Z43" s="6">
        <v>-15.87</v>
      </c>
      <c r="AA43" s="22">
        <v>18233704</v>
      </c>
    </row>
    <row r="44" spans="1:27" ht="13.5">
      <c r="A44" s="5" t="s">
        <v>48</v>
      </c>
      <c r="B44" s="3"/>
      <c r="C44" s="22">
        <v>11235703</v>
      </c>
      <c r="D44" s="22"/>
      <c r="E44" s="23">
        <v>5069859</v>
      </c>
      <c r="F44" s="24">
        <v>5069859</v>
      </c>
      <c r="G44" s="24">
        <v>217075</v>
      </c>
      <c r="H44" s="24">
        <v>203412</v>
      </c>
      <c r="I44" s="24">
        <v>170932</v>
      </c>
      <c r="J44" s="24">
        <v>591419</v>
      </c>
      <c r="K44" s="24">
        <v>235648</v>
      </c>
      <c r="L44" s="24">
        <v>214862</v>
      </c>
      <c r="M44" s="24">
        <v>181242</v>
      </c>
      <c r="N44" s="24">
        <v>631752</v>
      </c>
      <c r="O44" s="24"/>
      <c r="P44" s="24"/>
      <c r="Q44" s="24"/>
      <c r="R44" s="24"/>
      <c r="S44" s="24"/>
      <c r="T44" s="24"/>
      <c r="U44" s="24"/>
      <c r="V44" s="24"/>
      <c r="W44" s="24">
        <v>1223171</v>
      </c>
      <c r="X44" s="24">
        <v>2534952</v>
      </c>
      <c r="Y44" s="24">
        <v>-1311781</v>
      </c>
      <c r="Z44" s="6">
        <v>-51.75</v>
      </c>
      <c r="AA44" s="22">
        <v>5069859</v>
      </c>
    </row>
    <row r="45" spans="1:27" ht="13.5">
      <c r="A45" s="5" t="s">
        <v>49</v>
      </c>
      <c r="B45" s="3"/>
      <c r="C45" s="25">
        <v>3704077</v>
      </c>
      <c r="D45" s="25"/>
      <c r="E45" s="26">
        <v>4525627</v>
      </c>
      <c r="F45" s="27">
        <v>4525627</v>
      </c>
      <c r="G45" s="27">
        <v>155200</v>
      </c>
      <c r="H45" s="27">
        <v>210989</v>
      </c>
      <c r="I45" s="27">
        <v>164950</v>
      </c>
      <c r="J45" s="27">
        <v>531139</v>
      </c>
      <c r="K45" s="27">
        <v>189159</v>
      </c>
      <c r="L45" s="27">
        <v>183019</v>
      </c>
      <c r="M45" s="27">
        <v>322966</v>
      </c>
      <c r="N45" s="27">
        <v>695144</v>
      </c>
      <c r="O45" s="27"/>
      <c r="P45" s="27"/>
      <c r="Q45" s="27"/>
      <c r="R45" s="27"/>
      <c r="S45" s="27"/>
      <c r="T45" s="27"/>
      <c r="U45" s="27"/>
      <c r="V45" s="27"/>
      <c r="W45" s="27">
        <v>1226283</v>
      </c>
      <c r="X45" s="27">
        <v>2262798</v>
      </c>
      <c r="Y45" s="27">
        <v>-1036515</v>
      </c>
      <c r="Z45" s="7">
        <v>-45.81</v>
      </c>
      <c r="AA45" s="25">
        <v>4525627</v>
      </c>
    </row>
    <row r="46" spans="1:27" ht="13.5">
      <c r="A46" s="5" t="s">
        <v>50</v>
      </c>
      <c r="B46" s="3"/>
      <c r="C46" s="22">
        <v>4177245</v>
      </c>
      <c r="D46" s="22"/>
      <c r="E46" s="23">
        <v>3703624</v>
      </c>
      <c r="F46" s="24">
        <v>3703624</v>
      </c>
      <c r="G46" s="24">
        <v>102314</v>
      </c>
      <c r="H46" s="24">
        <v>141869</v>
      </c>
      <c r="I46" s="24">
        <v>102150</v>
      </c>
      <c r="J46" s="24">
        <v>346333</v>
      </c>
      <c r="K46" s="24">
        <v>106916</v>
      </c>
      <c r="L46" s="24">
        <v>131905</v>
      </c>
      <c r="M46" s="24">
        <v>136424</v>
      </c>
      <c r="N46" s="24">
        <v>375245</v>
      </c>
      <c r="O46" s="24"/>
      <c r="P46" s="24"/>
      <c r="Q46" s="24"/>
      <c r="R46" s="24"/>
      <c r="S46" s="24"/>
      <c r="T46" s="24"/>
      <c r="U46" s="24"/>
      <c r="V46" s="24"/>
      <c r="W46" s="24">
        <v>721578</v>
      </c>
      <c r="X46" s="24">
        <v>1851822</v>
      </c>
      <c r="Y46" s="24">
        <v>-1130244</v>
      </c>
      <c r="Z46" s="6">
        <v>-61.03</v>
      </c>
      <c r="AA46" s="22">
        <v>3703624</v>
      </c>
    </row>
    <row r="47" spans="1:27" ht="13.5">
      <c r="A47" s="2" t="s">
        <v>51</v>
      </c>
      <c r="B47" s="8" t="s">
        <v>52</v>
      </c>
      <c r="C47" s="19">
        <v>95758</v>
      </c>
      <c r="D47" s="19"/>
      <c r="E47" s="20">
        <v>206939</v>
      </c>
      <c r="F47" s="21">
        <v>206939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103470</v>
      </c>
      <c r="Y47" s="21">
        <v>-103470</v>
      </c>
      <c r="Z47" s="4">
        <v>-100</v>
      </c>
      <c r="AA47" s="19">
        <v>206939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72131531</v>
      </c>
      <c r="D48" s="40">
        <f>+D28+D32+D38+D42+D47</f>
        <v>0</v>
      </c>
      <c r="E48" s="41">
        <f t="shared" si="9"/>
        <v>70624061</v>
      </c>
      <c r="F48" s="42">
        <f t="shared" si="9"/>
        <v>70624061</v>
      </c>
      <c r="G48" s="42">
        <f t="shared" si="9"/>
        <v>5156208</v>
      </c>
      <c r="H48" s="42">
        <f t="shared" si="9"/>
        <v>4923764</v>
      </c>
      <c r="I48" s="42">
        <f t="shared" si="9"/>
        <v>4469709</v>
      </c>
      <c r="J48" s="42">
        <f t="shared" si="9"/>
        <v>14549681</v>
      </c>
      <c r="K48" s="42">
        <f t="shared" si="9"/>
        <v>4562627</v>
      </c>
      <c r="L48" s="42">
        <f t="shared" si="9"/>
        <v>5075900</v>
      </c>
      <c r="M48" s="42">
        <f t="shared" si="9"/>
        <v>4961992</v>
      </c>
      <c r="N48" s="42">
        <f t="shared" si="9"/>
        <v>14600519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29150200</v>
      </c>
      <c r="X48" s="42">
        <f t="shared" si="9"/>
        <v>35312250</v>
      </c>
      <c r="Y48" s="42">
        <f t="shared" si="9"/>
        <v>-6162050</v>
      </c>
      <c r="Z48" s="43">
        <f>+IF(X48&lt;&gt;0,+(Y48/X48)*100,0)</f>
        <v>-17.45017663841868</v>
      </c>
      <c r="AA48" s="40">
        <f>+AA28+AA32+AA38+AA42+AA47</f>
        <v>70624061</v>
      </c>
    </row>
    <row r="49" spans="1:27" ht="13.5">
      <c r="A49" s="14" t="s">
        <v>58</v>
      </c>
      <c r="B49" s="15"/>
      <c r="C49" s="44">
        <f aca="true" t="shared" si="10" ref="C49:Y49">+C25-C48</f>
        <v>19383854</v>
      </c>
      <c r="D49" s="44">
        <f>+D25-D48</f>
        <v>0</v>
      </c>
      <c r="E49" s="45">
        <f t="shared" si="10"/>
        <v>25888122</v>
      </c>
      <c r="F49" s="46">
        <f t="shared" si="10"/>
        <v>25888122</v>
      </c>
      <c r="G49" s="46">
        <f t="shared" si="10"/>
        <v>4289299</v>
      </c>
      <c r="H49" s="46">
        <f t="shared" si="10"/>
        <v>-1806108</v>
      </c>
      <c r="I49" s="46">
        <f t="shared" si="10"/>
        <v>9518203</v>
      </c>
      <c r="J49" s="46">
        <f t="shared" si="10"/>
        <v>12001394</v>
      </c>
      <c r="K49" s="46">
        <f t="shared" si="10"/>
        <v>-1834398</v>
      </c>
      <c r="L49" s="46">
        <f t="shared" si="10"/>
        <v>-1331793</v>
      </c>
      <c r="M49" s="46">
        <f t="shared" si="10"/>
        <v>3724695</v>
      </c>
      <c r="N49" s="46">
        <f t="shared" si="10"/>
        <v>558504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12559898</v>
      </c>
      <c r="X49" s="46">
        <f>IF(F25=F48,0,X25-X48)</f>
        <v>12943848</v>
      </c>
      <c r="Y49" s="46">
        <f t="shared" si="10"/>
        <v>-383950</v>
      </c>
      <c r="Z49" s="47">
        <f>+IF(X49&lt;&gt;0,+(Y49/X49)*100,0)</f>
        <v>-2.966274016814783</v>
      </c>
      <c r="AA49" s="44">
        <f>+AA25-AA48</f>
        <v>25888122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101256651</v>
      </c>
      <c r="D5" s="19">
        <f>SUM(D6:D8)</f>
        <v>0</v>
      </c>
      <c r="E5" s="20">
        <f t="shared" si="0"/>
        <v>113228288</v>
      </c>
      <c r="F5" s="21">
        <f t="shared" si="0"/>
        <v>113228288</v>
      </c>
      <c r="G5" s="21">
        <f t="shared" si="0"/>
        <v>66648239</v>
      </c>
      <c r="H5" s="21">
        <f t="shared" si="0"/>
        <v>3609979</v>
      </c>
      <c r="I5" s="21">
        <f t="shared" si="0"/>
        <v>993435</v>
      </c>
      <c r="J5" s="21">
        <f t="shared" si="0"/>
        <v>71251653</v>
      </c>
      <c r="K5" s="21">
        <f t="shared" si="0"/>
        <v>1094168</v>
      </c>
      <c r="L5" s="21">
        <f t="shared" si="0"/>
        <v>1699297</v>
      </c>
      <c r="M5" s="21">
        <f t="shared" si="0"/>
        <v>15669637</v>
      </c>
      <c r="N5" s="21">
        <f t="shared" si="0"/>
        <v>18463102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89714755</v>
      </c>
      <c r="X5" s="21">
        <f t="shared" si="0"/>
        <v>65541144</v>
      </c>
      <c r="Y5" s="21">
        <f t="shared" si="0"/>
        <v>24173611</v>
      </c>
      <c r="Z5" s="4">
        <f>+IF(X5&lt;&gt;0,+(Y5/X5)*100,0)</f>
        <v>36.88310811297404</v>
      </c>
      <c r="AA5" s="19">
        <f>SUM(AA6:AA8)</f>
        <v>113228288</v>
      </c>
    </row>
    <row r="6" spans="1:27" ht="13.5">
      <c r="A6" s="5" t="s">
        <v>33</v>
      </c>
      <c r="B6" s="3"/>
      <c r="C6" s="22">
        <v>1407405</v>
      </c>
      <c r="D6" s="22"/>
      <c r="E6" s="23">
        <v>1674873</v>
      </c>
      <c r="F6" s="24">
        <v>1674873</v>
      </c>
      <c r="G6" s="24">
        <v>39986</v>
      </c>
      <c r="H6" s="24">
        <v>289850</v>
      </c>
      <c r="I6" s="24">
        <v>28891</v>
      </c>
      <c r="J6" s="24">
        <v>358727</v>
      </c>
      <c r="K6" s="24">
        <v>37672</v>
      </c>
      <c r="L6" s="24">
        <v>495967</v>
      </c>
      <c r="M6" s="24">
        <v>39439</v>
      </c>
      <c r="N6" s="24">
        <v>573078</v>
      </c>
      <c r="O6" s="24"/>
      <c r="P6" s="24"/>
      <c r="Q6" s="24"/>
      <c r="R6" s="24"/>
      <c r="S6" s="24"/>
      <c r="T6" s="24"/>
      <c r="U6" s="24"/>
      <c r="V6" s="24"/>
      <c r="W6" s="24">
        <v>931805</v>
      </c>
      <c r="X6" s="24">
        <v>1337434</v>
      </c>
      <c r="Y6" s="24">
        <v>-405629</v>
      </c>
      <c r="Z6" s="6">
        <v>-30.33</v>
      </c>
      <c r="AA6" s="22">
        <v>1674873</v>
      </c>
    </row>
    <row r="7" spans="1:27" ht="13.5">
      <c r="A7" s="5" t="s">
        <v>34</v>
      </c>
      <c r="B7" s="3"/>
      <c r="C7" s="25">
        <v>99849246</v>
      </c>
      <c r="D7" s="25"/>
      <c r="E7" s="26">
        <v>111553415</v>
      </c>
      <c r="F7" s="27">
        <v>111553415</v>
      </c>
      <c r="G7" s="27">
        <v>66527497</v>
      </c>
      <c r="H7" s="27">
        <v>3232503</v>
      </c>
      <c r="I7" s="27">
        <v>887725</v>
      </c>
      <c r="J7" s="27">
        <v>70647725</v>
      </c>
      <c r="K7" s="27">
        <v>902803</v>
      </c>
      <c r="L7" s="27">
        <v>1076940</v>
      </c>
      <c r="M7" s="27">
        <v>15544618</v>
      </c>
      <c r="N7" s="27">
        <v>17524361</v>
      </c>
      <c r="O7" s="27"/>
      <c r="P7" s="27"/>
      <c r="Q7" s="27"/>
      <c r="R7" s="27"/>
      <c r="S7" s="27"/>
      <c r="T7" s="27"/>
      <c r="U7" s="27"/>
      <c r="V7" s="27"/>
      <c r="W7" s="27">
        <v>88172086</v>
      </c>
      <c r="X7" s="27">
        <v>64203710</v>
      </c>
      <c r="Y7" s="27">
        <v>23968376</v>
      </c>
      <c r="Z7" s="7">
        <v>37.33</v>
      </c>
      <c r="AA7" s="25">
        <v>111553415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80756</v>
      </c>
      <c r="H8" s="24">
        <v>87626</v>
      </c>
      <c r="I8" s="24">
        <v>76819</v>
      </c>
      <c r="J8" s="24">
        <v>245201</v>
      </c>
      <c r="K8" s="24">
        <v>153693</v>
      </c>
      <c r="L8" s="24">
        <v>126390</v>
      </c>
      <c r="M8" s="24">
        <v>85580</v>
      </c>
      <c r="N8" s="24">
        <v>365663</v>
      </c>
      <c r="O8" s="24"/>
      <c r="P8" s="24"/>
      <c r="Q8" s="24"/>
      <c r="R8" s="24"/>
      <c r="S8" s="24"/>
      <c r="T8" s="24"/>
      <c r="U8" s="24"/>
      <c r="V8" s="24"/>
      <c r="W8" s="24">
        <v>610864</v>
      </c>
      <c r="X8" s="24"/>
      <c r="Y8" s="24">
        <v>610864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2401283</v>
      </c>
      <c r="D9" s="19">
        <f>SUM(D10:D14)</f>
        <v>0</v>
      </c>
      <c r="E9" s="20">
        <f t="shared" si="1"/>
        <v>2502739</v>
      </c>
      <c r="F9" s="21">
        <f t="shared" si="1"/>
        <v>2502739</v>
      </c>
      <c r="G9" s="21">
        <f t="shared" si="1"/>
        <v>400690</v>
      </c>
      <c r="H9" s="21">
        <f t="shared" si="1"/>
        <v>199928</v>
      </c>
      <c r="I9" s="21">
        <f t="shared" si="1"/>
        <v>262773</v>
      </c>
      <c r="J9" s="21">
        <f t="shared" si="1"/>
        <v>863391</v>
      </c>
      <c r="K9" s="21">
        <f t="shared" si="1"/>
        <v>231232</v>
      </c>
      <c r="L9" s="21">
        <f t="shared" si="1"/>
        <v>259244</v>
      </c>
      <c r="M9" s="21">
        <f t="shared" si="1"/>
        <v>166976</v>
      </c>
      <c r="N9" s="21">
        <f t="shared" si="1"/>
        <v>657452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1520843</v>
      </c>
      <c r="X9" s="21">
        <f t="shared" si="1"/>
        <v>1648878</v>
      </c>
      <c r="Y9" s="21">
        <f t="shared" si="1"/>
        <v>-128035</v>
      </c>
      <c r="Z9" s="4">
        <f>+IF(X9&lt;&gt;0,+(Y9/X9)*100,0)</f>
        <v>-7.764977154161799</v>
      </c>
      <c r="AA9" s="19">
        <f>SUM(AA10:AA14)</f>
        <v>2502739</v>
      </c>
    </row>
    <row r="10" spans="1:27" ht="13.5">
      <c r="A10" s="5" t="s">
        <v>37</v>
      </c>
      <c r="B10" s="3"/>
      <c r="C10" s="22">
        <v>2338582</v>
      </c>
      <c r="D10" s="22"/>
      <c r="E10" s="23">
        <v>2406203</v>
      </c>
      <c r="F10" s="24">
        <v>2406203</v>
      </c>
      <c r="G10" s="24">
        <v>287666</v>
      </c>
      <c r="H10" s="24">
        <v>102599</v>
      </c>
      <c r="I10" s="24">
        <v>94808</v>
      </c>
      <c r="J10" s="24">
        <v>485073</v>
      </c>
      <c r="K10" s="24">
        <v>97776</v>
      </c>
      <c r="L10" s="24">
        <v>93621</v>
      </c>
      <c r="M10" s="24">
        <v>90774</v>
      </c>
      <c r="N10" s="24">
        <v>282171</v>
      </c>
      <c r="O10" s="24"/>
      <c r="P10" s="24"/>
      <c r="Q10" s="24"/>
      <c r="R10" s="24"/>
      <c r="S10" s="24"/>
      <c r="T10" s="24"/>
      <c r="U10" s="24"/>
      <c r="V10" s="24"/>
      <c r="W10" s="24">
        <v>767244</v>
      </c>
      <c r="X10" s="24">
        <v>1600608</v>
      </c>
      <c r="Y10" s="24">
        <v>-833364</v>
      </c>
      <c r="Z10" s="6">
        <v>-52.07</v>
      </c>
      <c r="AA10" s="22">
        <v>2406203</v>
      </c>
    </row>
    <row r="11" spans="1:27" ht="13.5">
      <c r="A11" s="5" t="s">
        <v>38</v>
      </c>
      <c r="B11" s="3"/>
      <c r="C11" s="22">
        <v>47789</v>
      </c>
      <c r="D11" s="22"/>
      <c r="E11" s="23">
        <v>96536</v>
      </c>
      <c r="F11" s="24">
        <v>96536</v>
      </c>
      <c r="G11" s="24">
        <v>8417</v>
      </c>
      <c r="H11" s="24">
        <v>9775</v>
      </c>
      <c r="I11" s="24">
        <v>7054</v>
      </c>
      <c r="J11" s="24">
        <v>25246</v>
      </c>
      <c r="K11" s="24">
        <v>6113</v>
      </c>
      <c r="L11" s="24">
        <v>5694</v>
      </c>
      <c r="M11" s="24">
        <v>5694</v>
      </c>
      <c r="N11" s="24">
        <v>17501</v>
      </c>
      <c r="O11" s="24"/>
      <c r="P11" s="24"/>
      <c r="Q11" s="24"/>
      <c r="R11" s="24"/>
      <c r="S11" s="24"/>
      <c r="T11" s="24"/>
      <c r="U11" s="24"/>
      <c r="V11" s="24"/>
      <c r="W11" s="24">
        <v>42747</v>
      </c>
      <c r="X11" s="24">
        <v>48270</v>
      </c>
      <c r="Y11" s="24">
        <v>-5523</v>
      </c>
      <c r="Z11" s="6">
        <v>-11.44</v>
      </c>
      <c r="AA11" s="22">
        <v>96536</v>
      </c>
    </row>
    <row r="12" spans="1:27" ht="13.5">
      <c r="A12" s="5" t="s">
        <v>39</v>
      </c>
      <c r="B12" s="3"/>
      <c r="C12" s="22">
        <v>14912</v>
      </c>
      <c r="D12" s="22"/>
      <c r="E12" s="23"/>
      <c r="F12" s="24"/>
      <c r="G12" s="24">
        <v>104607</v>
      </c>
      <c r="H12" s="24">
        <v>87554</v>
      </c>
      <c r="I12" s="24">
        <v>160911</v>
      </c>
      <c r="J12" s="24">
        <v>353072</v>
      </c>
      <c r="K12" s="24">
        <v>127343</v>
      </c>
      <c r="L12" s="24">
        <v>159929</v>
      </c>
      <c r="M12" s="24">
        <v>70508</v>
      </c>
      <c r="N12" s="24">
        <v>357780</v>
      </c>
      <c r="O12" s="24"/>
      <c r="P12" s="24"/>
      <c r="Q12" s="24"/>
      <c r="R12" s="24"/>
      <c r="S12" s="24"/>
      <c r="T12" s="24"/>
      <c r="U12" s="24"/>
      <c r="V12" s="24"/>
      <c r="W12" s="24">
        <v>710852</v>
      </c>
      <c r="X12" s="24"/>
      <c r="Y12" s="24">
        <v>710852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2367614</v>
      </c>
      <c r="D15" s="19">
        <f>SUM(D16:D18)</f>
        <v>0</v>
      </c>
      <c r="E15" s="20">
        <f t="shared" si="2"/>
        <v>6298263</v>
      </c>
      <c r="F15" s="21">
        <f t="shared" si="2"/>
        <v>6298263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5100128</v>
      </c>
      <c r="Y15" s="21">
        <f t="shared" si="2"/>
        <v>-5100128</v>
      </c>
      <c r="Z15" s="4">
        <f>+IF(X15&lt;&gt;0,+(Y15/X15)*100,0)</f>
        <v>-100</v>
      </c>
      <c r="AA15" s="19">
        <f>SUM(AA16:AA18)</f>
        <v>6298263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2367614</v>
      </c>
      <c r="D17" s="22"/>
      <c r="E17" s="23">
        <v>6298263</v>
      </c>
      <c r="F17" s="24">
        <v>6298263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5100128</v>
      </c>
      <c r="Y17" s="24">
        <v>-5100128</v>
      </c>
      <c r="Z17" s="6">
        <v>-100</v>
      </c>
      <c r="AA17" s="22">
        <v>6298263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149224045</v>
      </c>
      <c r="D19" s="19">
        <f>SUM(D20:D23)</f>
        <v>0</v>
      </c>
      <c r="E19" s="20">
        <f t="shared" si="3"/>
        <v>159846283</v>
      </c>
      <c r="F19" s="21">
        <f t="shared" si="3"/>
        <v>159846283</v>
      </c>
      <c r="G19" s="21">
        <f t="shared" si="3"/>
        <v>11466687</v>
      </c>
      <c r="H19" s="21">
        <f t="shared" si="3"/>
        <v>12865636</v>
      </c>
      <c r="I19" s="21">
        <f t="shared" si="3"/>
        <v>12276828</v>
      </c>
      <c r="J19" s="21">
        <f t="shared" si="3"/>
        <v>36609151</v>
      </c>
      <c r="K19" s="21">
        <f t="shared" si="3"/>
        <v>11324781</v>
      </c>
      <c r="L19" s="21">
        <f t="shared" si="3"/>
        <v>11647609</v>
      </c>
      <c r="M19" s="21">
        <f t="shared" si="3"/>
        <v>11826957</v>
      </c>
      <c r="N19" s="21">
        <f t="shared" si="3"/>
        <v>34799347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71408498</v>
      </c>
      <c r="X19" s="21">
        <f t="shared" si="3"/>
        <v>89664144</v>
      </c>
      <c r="Y19" s="21">
        <f t="shared" si="3"/>
        <v>-18255646</v>
      </c>
      <c r="Z19" s="4">
        <f>+IF(X19&lt;&gt;0,+(Y19/X19)*100,0)</f>
        <v>-20.36002931115921</v>
      </c>
      <c r="AA19" s="19">
        <f>SUM(AA20:AA23)</f>
        <v>159846283</v>
      </c>
    </row>
    <row r="20" spans="1:27" ht="13.5">
      <c r="A20" s="5" t="s">
        <v>47</v>
      </c>
      <c r="B20" s="3"/>
      <c r="C20" s="22">
        <v>78989225</v>
      </c>
      <c r="D20" s="22"/>
      <c r="E20" s="23">
        <v>86772987</v>
      </c>
      <c r="F20" s="24">
        <v>86772987</v>
      </c>
      <c r="G20" s="24">
        <v>6216963</v>
      </c>
      <c r="H20" s="24">
        <v>7358053</v>
      </c>
      <c r="I20" s="24">
        <v>6598835</v>
      </c>
      <c r="J20" s="24">
        <v>20173851</v>
      </c>
      <c r="K20" s="24">
        <v>5400584</v>
      </c>
      <c r="L20" s="24">
        <v>5841313</v>
      </c>
      <c r="M20" s="24">
        <v>5519695</v>
      </c>
      <c r="N20" s="24">
        <v>16761592</v>
      </c>
      <c r="O20" s="24"/>
      <c r="P20" s="24"/>
      <c r="Q20" s="24"/>
      <c r="R20" s="24"/>
      <c r="S20" s="24"/>
      <c r="T20" s="24"/>
      <c r="U20" s="24"/>
      <c r="V20" s="24"/>
      <c r="W20" s="24">
        <v>36935443</v>
      </c>
      <c r="X20" s="24">
        <v>45386500</v>
      </c>
      <c r="Y20" s="24">
        <v>-8451057</v>
      </c>
      <c r="Z20" s="6">
        <v>-18.62</v>
      </c>
      <c r="AA20" s="22">
        <v>86772987</v>
      </c>
    </row>
    <row r="21" spans="1:27" ht="13.5">
      <c r="A21" s="5" t="s">
        <v>48</v>
      </c>
      <c r="B21" s="3"/>
      <c r="C21" s="22">
        <v>32408689</v>
      </c>
      <c r="D21" s="22"/>
      <c r="E21" s="23">
        <v>40303220</v>
      </c>
      <c r="F21" s="24">
        <v>40303220</v>
      </c>
      <c r="G21" s="24">
        <v>2304845</v>
      </c>
      <c r="H21" s="24">
        <v>2535980</v>
      </c>
      <c r="I21" s="24">
        <v>2711539</v>
      </c>
      <c r="J21" s="24">
        <v>7552364</v>
      </c>
      <c r="K21" s="24">
        <v>2939362</v>
      </c>
      <c r="L21" s="24">
        <v>2814065</v>
      </c>
      <c r="M21" s="24">
        <v>3265298</v>
      </c>
      <c r="N21" s="24">
        <v>9018725</v>
      </c>
      <c r="O21" s="24"/>
      <c r="P21" s="24"/>
      <c r="Q21" s="24"/>
      <c r="R21" s="24"/>
      <c r="S21" s="24"/>
      <c r="T21" s="24"/>
      <c r="U21" s="24"/>
      <c r="V21" s="24"/>
      <c r="W21" s="24">
        <v>16571089</v>
      </c>
      <c r="X21" s="24">
        <v>23776610</v>
      </c>
      <c r="Y21" s="24">
        <v>-7205521</v>
      </c>
      <c r="Z21" s="6">
        <v>-30.31</v>
      </c>
      <c r="AA21" s="22">
        <v>40303220</v>
      </c>
    </row>
    <row r="22" spans="1:27" ht="13.5">
      <c r="A22" s="5" t="s">
        <v>49</v>
      </c>
      <c r="B22" s="3"/>
      <c r="C22" s="25">
        <v>25352331</v>
      </c>
      <c r="D22" s="25"/>
      <c r="E22" s="26">
        <v>19236875</v>
      </c>
      <c r="F22" s="27">
        <v>19236875</v>
      </c>
      <c r="G22" s="27">
        <v>1302423</v>
      </c>
      <c r="H22" s="27">
        <v>1306884</v>
      </c>
      <c r="I22" s="27">
        <v>1312435</v>
      </c>
      <c r="J22" s="27">
        <v>3921742</v>
      </c>
      <c r="K22" s="27">
        <v>1330993</v>
      </c>
      <c r="L22" s="27">
        <v>1337639</v>
      </c>
      <c r="M22" s="27">
        <v>1387621</v>
      </c>
      <c r="N22" s="27">
        <v>4056253</v>
      </c>
      <c r="O22" s="27"/>
      <c r="P22" s="27"/>
      <c r="Q22" s="27"/>
      <c r="R22" s="27"/>
      <c r="S22" s="27"/>
      <c r="T22" s="27"/>
      <c r="U22" s="27"/>
      <c r="V22" s="27"/>
      <c r="W22" s="27">
        <v>7977995</v>
      </c>
      <c r="X22" s="27">
        <v>13734438</v>
      </c>
      <c r="Y22" s="27">
        <v>-5756443</v>
      </c>
      <c r="Z22" s="7">
        <v>-41.91</v>
      </c>
      <c r="AA22" s="25">
        <v>19236875</v>
      </c>
    </row>
    <row r="23" spans="1:27" ht="13.5">
      <c r="A23" s="5" t="s">
        <v>50</v>
      </c>
      <c r="B23" s="3"/>
      <c r="C23" s="22">
        <v>12473800</v>
      </c>
      <c r="D23" s="22"/>
      <c r="E23" s="23">
        <v>13533201</v>
      </c>
      <c r="F23" s="24">
        <v>13533201</v>
      </c>
      <c r="G23" s="24">
        <v>1642456</v>
      </c>
      <c r="H23" s="24">
        <v>1664719</v>
      </c>
      <c r="I23" s="24">
        <v>1654019</v>
      </c>
      <c r="J23" s="24">
        <v>4961194</v>
      </c>
      <c r="K23" s="24">
        <v>1653842</v>
      </c>
      <c r="L23" s="24">
        <v>1654592</v>
      </c>
      <c r="M23" s="24">
        <v>1654343</v>
      </c>
      <c r="N23" s="24">
        <v>4962777</v>
      </c>
      <c r="O23" s="24"/>
      <c r="P23" s="24"/>
      <c r="Q23" s="24"/>
      <c r="R23" s="24"/>
      <c r="S23" s="24"/>
      <c r="T23" s="24"/>
      <c r="U23" s="24"/>
      <c r="V23" s="24"/>
      <c r="W23" s="24">
        <v>9923971</v>
      </c>
      <c r="X23" s="24">
        <v>6766596</v>
      </c>
      <c r="Y23" s="24">
        <v>3157375</v>
      </c>
      <c r="Z23" s="6">
        <v>46.66</v>
      </c>
      <c r="AA23" s="22">
        <v>13533201</v>
      </c>
    </row>
    <row r="24" spans="1:27" ht="13.5">
      <c r="A24" s="2" t="s">
        <v>51</v>
      </c>
      <c r="B24" s="8" t="s">
        <v>52</v>
      </c>
      <c r="C24" s="19">
        <v>60646</v>
      </c>
      <c r="D24" s="19"/>
      <c r="E24" s="20">
        <v>145020</v>
      </c>
      <c r="F24" s="21">
        <v>145020</v>
      </c>
      <c r="G24" s="21">
        <v>4455</v>
      </c>
      <c r="H24" s="21">
        <v>4455</v>
      </c>
      <c r="I24" s="21">
        <v>4455</v>
      </c>
      <c r="J24" s="21">
        <v>13365</v>
      </c>
      <c r="K24" s="21">
        <v>4455</v>
      </c>
      <c r="L24" s="21">
        <v>4455</v>
      </c>
      <c r="M24" s="21">
        <v>4455</v>
      </c>
      <c r="N24" s="21">
        <v>13365</v>
      </c>
      <c r="O24" s="21"/>
      <c r="P24" s="21"/>
      <c r="Q24" s="21"/>
      <c r="R24" s="21"/>
      <c r="S24" s="21"/>
      <c r="T24" s="21"/>
      <c r="U24" s="21"/>
      <c r="V24" s="21"/>
      <c r="W24" s="21">
        <v>26730</v>
      </c>
      <c r="X24" s="21">
        <v>72510</v>
      </c>
      <c r="Y24" s="21">
        <v>-45780</v>
      </c>
      <c r="Z24" s="4">
        <v>-63.14</v>
      </c>
      <c r="AA24" s="19">
        <v>145020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255310239</v>
      </c>
      <c r="D25" s="40">
        <f>+D5+D9+D15+D19+D24</f>
        <v>0</v>
      </c>
      <c r="E25" s="41">
        <f t="shared" si="4"/>
        <v>282020593</v>
      </c>
      <c r="F25" s="42">
        <f t="shared" si="4"/>
        <v>282020593</v>
      </c>
      <c r="G25" s="42">
        <f t="shared" si="4"/>
        <v>78520071</v>
      </c>
      <c r="H25" s="42">
        <f t="shared" si="4"/>
        <v>16679998</v>
      </c>
      <c r="I25" s="42">
        <f t="shared" si="4"/>
        <v>13537491</v>
      </c>
      <c r="J25" s="42">
        <f t="shared" si="4"/>
        <v>108737560</v>
      </c>
      <c r="K25" s="42">
        <f t="shared" si="4"/>
        <v>12654636</v>
      </c>
      <c r="L25" s="42">
        <f t="shared" si="4"/>
        <v>13610605</v>
      </c>
      <c r="M25" s="42">
        <f t="shared" si="4"/>
        <v>27668025</v>
      </c>
      <c r="N25" s="42">
        <f t="shared" si="4"/>
        <v>53933266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162670826</v>
      </c>
      <c r="X25" s="42">
        <f t="shared" si="4"/>
        <v>162026804</v>
      </c>
      <c r="Y25" s="42">
        <f t="shared" si="4"/>
        <v>644022</v>
      </c>
      <c r="Z25" s="43">
        <f>+IF(X25&lt;&gt;0,+(Y25/X25)*100,0)</f>
        <v>0.39747867889809146</v>
      </c>
      <c r="AA25" s="40">
        <f>+AA5+AA9+AA15+AA19+AA24</f>
        <v>282020593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115103184</v>
      </c>
      <c r="D28" s="19">
        <f>SUM(D29:D31)</f>
        <v>0</v>
      </c>
      <c r="E28" s="20">
        <f t="shared" si="5"/>
        <v>115332640</v>
      </c>
      <c r="F28" s="21">
        <f t="shared" si="5"/>
        <v>115332640</v>
      </c>
      <c r="G28" s="21">
        <f t="shared" si="5"/>
        <v>6176017</v>
      </c>
      <c r="H28" s="21">
        <f t="shared" si="5"/>
        <v>5320353</v>
      </c>
      <c r="I28" s="21">
        <f t="shared" si="5"/>
        <v>5589528</v>
      </c>
      <c r="J28" s="21">
        <f t="shared" si="5"/>
        <v>17085898</v>
      </c>
      <c r="K28" s="21">
        <f t="shared" si="5"/>
        <v>7218652</v>
      </c>
      <c r="L28" s="21">
        <f t="shared" si="5"/>
        <v>6474960</v>
      </c>
      <c r="M28" s="21">
        <f t="shared" si="5"/>
        <v>5632972</v>
      </c>
      <c r="N28" s="21">
        <f t="shared" si="5"/>
        <v>19326584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36412482</v>
      </c>
      <c r="X28" s="21">
        <f t="shared" si="5"/>
        <v>57666318</v>
      </c>
      <c r="Y28" s="21">
        <f t="shared" si="5"/>
        <v>-21253836</v>
      </c>
      <c r="Z28" s="4">
        <f>+IF(X28&lt;&gt;0,+(Y28/X28)*100,0)</f>
        <v>-36.85658584964624</v>
      </c>
      <c r="AA28" s="19">
        <f>SUM(AA29:AA31)</f>
        <v>115332640</v>
      </c>
    </row>
    <row r="29" spans="1:27" ht="13.5">
      <c r="A29" s="5" t="s">
        <v>33</v>
      </c>
      <c r="B29" s="3"/>
      <c r="C29" s="22">
        <v>18514108</v>
      </c>
      <c r="D29" s="22"/>
      <c r="E29" s="23">
        <v>17256519</v>
      </c>
      <c r="F29" s="24">
        <v>17256519</v>
      </c>
      <c r="G29" s="24">
        <v>1433495</v>
      </c>
      <c r="H29" s="24">
        <v>1802688</v>
      </c>
      <c r="I29" s="24">
        <v>1709393</v>
      </c>
      <c r="J29" s="24">
        <v>4945576</v>
      </c>
      <c r="K29" s="24">
        <v>1688540</v>
      </c>
      <c r="L29" s="24">
        <v>2095279</v>
      </c>
      <c r="M29" s="24">
        <v>1669157</v>
      </c>
      <c r="N29" s="24">
        <v>5452976</v>
      </c>
      <c r="O29" s="24"/>
      <c r="P29" s="24"/>
      <c r="Q29" s="24"/>
      <c r="R29" s="24"/>
      <c r="S29" s="24"/>
      <c r="T29" s="24"/>
      <c r="U29" s="24"/>
      <c r="V29" s="24"/>
      <c r="W29" s="24">
        <v>10398552</v>
      </c>
      <c r="X29" s="24">
        <v>8628246</v>
      </c>
      <c r="Y29" s="24">
        <v>1770306</v>
      </c>
      <c r="Z29" s="6">
        <v>20.52</v>
      </c>
      <c r="AA29" s="22">
        <v>17256519</v>
      </c>
    </row>
    <row r="30" spans="1:27" ht="13.5">
      <c r="A30" s="5" t="s">
        <v>34</v>
      </c>
      <c r="B30" s="3"/>
      <c r="C30" s="25">
        <v>95418948</v>
      </c>
      <c r="D30" s="25"/>
      <c r="E30" s="26">
        <v>96695114</v>
      </c>
      <c r="F30" s="27">
        <v>96695114</v>
      </c>
      <c r="G30" s="27">
        <v>1332534</v>
      </c>
      <c r="H30" s="27">
        <v>1620318</v>
      </c>
      <c r="I30" s="27">
        <v>2245275</v>
      </c>
      <c r="J30" s="27">
        <v>5198127</v>
      </c>
      <c r="K30" s="27">
        <v>3533359</v>
      </c>
      <c r="L30" s="27">
        <v>2781220</v>
      </c>
      <c r="M30" s="27">
        <v>2446565</v>
      </c>
      <c r="N30" s="27">
        <v>8761144</v>
      </c>
      <c r="O30" s="27"/>
      <c r="P30" s="27"/>
      <c r="Q30" s="27"/>
      <c r="R30" s="27"/>
      <c r="S30" s="27"/>
      <c r="T30" s="27"/>
      <c r="U30" s="27"/>
      <c r="V30" s="27"/>
      <c r="W30" s="27">
        <v>13959271</v>
      </c>
      <c r="X30" s="27">
        <v>48347568</v>
      </c>
      <c r="Y30" s="27">
        <v>-34388297</v>
      </c>
      <c r="Z30" s="7">
        <v>-71.13</v>
      </c>
      <c r="AA30" s="25">
        <v>96695114</v>
      </c>
    </row>
    <row r="31" spans="1:27" ht="13.5">
      <c r="A31" s="5" t="s">
        <v>35</v>
      </c>
      <c r="B31" s="3"/>
      <c r="C31" s="22">
        <v>1170128</v>
      </c>
      <c r="D31" s="22"/>
      <c r="E31" s="23">
        <v>1381007</v>
      </c>
      <c r="F31" s="24">
        <v>1381007</v>
      </c>
      <c r="G31" s="24">
        <v>3409988</v>
      </c>
      <c r="H31" s="24">
        <v>1897347</v>
      </c>
      <c r="I31" s="24">
        <v>1634860</v>
      </c>
      <c r="J31" s="24">
        <v>6942195</v>
      </c>
      <c r="K31" s="24">
        <v>1996753</v>
      </c>
      <c r="L31" s="24">
        <v>1598461</v>
      </c>
      <c r="M31" s="24">
        <v>1517250</v>
      </c>
      <c r="N31" s="24">
        <v>5112464</v>
      </c>
      <c r="O31" s="24"/>
      <c r="P31" s="24"/>
      <c r="Q31" s="24"/>
      <c r="R31" s="24"/>
      <c r="S31" s="24"/>
      <c r="T31" s="24"/>
      <c r="U31" s="24"/>
      <c r="V31" s="24"/>
      <c r="W31" s="24">
        <v>12054659</v>
      </c>
      <c r="X31" s="24">
        <v>690504</v>
      </c>
      <c r="Y31" s="24">
        <v>11364155</v>
      </c>
      <c r="Z31" s="6">
        <v>1645.78</v>
      </c>
      <c r="AA31" s="22">
        <v>1381007</v>
      </c>
    </row>
    <row r="32" spans="1:27" ht="13.5">
      <c r="A32" s="2" t="s">
        <v>36</v>
      </c>
      <c r="B32" s="3"/>
      <c r="C32" s="19">
        <f aca="true" t="shared" si="6" ref="C32:Y32">SUM(C33:C37)</f>
        <v>14276160</v>
      </c>
      <c r="D32" s="19">
        <f>SUM(D33:D37)</f>
        <v>0</v>
      </c>
      <c r="E32" s="20">
        <f t="shared" si="6"/>
        <v>15630093</v>
      </c>
      <c r="F32" s="21">
        <f t="shared" si="6"/>
        <v>15630093</v>
      </c>
      <c r="G32" s="21">
        <f t="shared" si="6"/>
        <v>1073102</v>
      </c>
      <c r="H32" s="21">
        <f t="shared" si="6"/>
        <v>1197330</v>
      </c>
      <c r="I32" s="21">
        <f t="shared" si="6"/>
        <v>1231140</v>
      </c>
      <c r="J32" s="21">
        <f t="shared" si="6"/>
        <v>3501572</v>
      </c>
      <c r="K32" s="21">
        <f t="shared" si="6"/>
        <v>1289016</v>
      </c>
      <c r="L32" s="21">
        <f t="shared" si="6"/>
        <v>1248675</v>
      </c>
      <c r="M32" s="21">
        <f t="shared" si="6"/>
        <v>1307989</v>
      </c>
      <c r="N32" s="21">
        <f t="shared" si="6"/>
        <v>3845680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7347252</v>
      </c>
      <c r="X32" s="21">
        <f t="shared" si="6"/>
        <v>7815024</v>
      </c>
      <c r="Y32" s="21">
        <f t="shared" si="6"/>
        <v>-467772</v>
      </c>
      <c r="Z32" s="4">
        <f>+IF(X32&lt;&gt;0,+(Y32/X32)*100,0)</f>
        <v>-5.985547837089176</v>
      </c>
      <c r="AA32" s="19">
        <f>SUM(AA33:AA37)</f>
        <v>15630093</v>
      </c>
    </row>
    <row r="33" spans="1:27" ht="13.5">
      <c r="A33" s="5" t="s">
        <v>37</v>
      </c>
      <c r="B33" s="3"/>
      <c r="C33" s="22">
        <v>9212448</v>
      </c>
      <c r="D33" s="22"/>
      <c r="E33" s="23">
        <v>7274459</v>
      </c>
      <c r="F33" s="24">
        <v>7274459</v>
      </c>
      <c r="G33" s="24">
        <v>293877</v>
      </c>
      <c r="H33" s="24">
        <v>430922</v>
      </c>
      <c r="I33" s="24">
        <v>424819</v>
      </c>
      <c r="J33" s="24">
        <v>1149618</v>
      </c>
      <c r="K33" s="24">
        <v>489209</v>
      </c>
      <c r="L33" s="24">
        <v>402733</v>
      </c>
      <c r="M33" s="24">
        <v>358342</v>
      </c>
      <c r="N33" s="24">
        <v>1250284</v>
      </c>
      <c r="O33" s="24"/>
      <c r="P33" s="24"/>
      <c r="Q33" s="24"/>
      <c r="R33" s="24"/>
      <c r="S33" s="24"/>
      <c r="T33" s="24"/>
      <c r="U33" s="24"/>
      <c r="V33" s="24"/>
      <c r="W33" s="24">
        <v>2399902</v>
      </c>
      <c r="X33" s="24">
        <v>3637188</v>
      </c>
      <c r="Y33" s="24">
        <v>-1237286</v>
      </c>
      <c r="Z33" s="6">
        <v>-34.02</v>
      </c>
      <c r="AA33" s="22">
        <v>7274459</v>
      </c>
    </row>
    <row r="34" spans="1:27" ht="13.5">
      <c r="A34" s="5" t="s">
        <v>38</v>
      </c>
      <c r="B34" s="3"/>
      <c r="C34" s="22">
        <v>2360819</v>
      </c>
      <c r="D34" s="22"/>
      <c r="E34" s="23">
        <v>5105844</v>
      </c>
      <c r="F34" s="24">
        <v>5105844</v>
      </c>
      <c r="G34" s="24">
        <v>115525</v>
      </c>
      <c r="H34" s="24">
        <v>160187</v>
      </c>
      <c r="I34" s="24">
        <v>160595</v>
      </c>
      <c r="J34" s="24">
        <v>436307</v>
      </c>
      <c r="K34" s="24">
        <v>139391</v>
      </c>
      <c r="L34" s="24">
        <v>163615</v>
      </c>
      <c r="M34" s="24">
        <v>178158</v>
      </c>
      <c r="N34" s="24">
        <v>481164</v>
      </c>
      <c r="O34" s="24"/>
      <c r="P34" s="24"/>
      <c r="Q34" s="24"/>
      <c r="R34" s="24"/>
      <c r="S34" s="24"/>
      <c r="T34" s="24"/>
      <c r="U34" s="24"/>
      <c r="V34" s="24"/>
      <c r="W34" s="24">
        <v>917471</v>
      </c>
      <c r="X34" s="24">
        <v>2552928</v>
      </c>
      <c r="Y34" s="24">
        <v>-1635457</v>
      </c>
      <c r="Z34" s="6">
        <v>-64.06</v>
      </c>
      <c r="AA34" s="22">
        <v>5105844</v>
      </c>
    </row>
    <row r="35" spans="1:27" ht="13.5">
      <c r="A35" s="5" t="s">
        <v>39</v>
      </c>
      <c r="B35" s="3"/>
      <c r="C35" s="22">
        <v>2702893</v>
      </c>
      <c r="D35" s="22"/>
      <c r="E35" s="23">
        <v>3249790</v>
      </c>
      <c r="F35" s="24">
        <v>3249790</v>
      </c>
      <c r="G35" s="24">
        <v>663700</v>
      </c>
      <c r="H35" s="24">
        <v>606221</v>
      </c>
      <c r="I35" s="24">
        <v>645726</v>
      </c>
      <c r="J35" s="24">
        <v>1915647</v>
      </c>
      <c r="K35" s="24">
        <v>660416</v>
      </c>
      <c r="L35" s="24">
        <v>682327</v>
      </c>
      <c r="M35" s="24">
        <v>771489</v>
      </c>
      <c r="N35" s="24">
        <v>2114232</v>
      </c>
      <c r="O35" s="24"/>
      <c r="P35" s="24"/>
      <c r="Q35" s="24"/>
      <c r="R35" s="24"/>
      <c r="S35" s="24"/>
      <c r="T35" s="24"/>
      <c r="U35" s="24"/>
      <c r="V35" s="24"/>
      <c r="W35" s="24">
        <v>4029879</v>
      </c>
      <c r="X35" s="24">
        <v>1624908</v>
      </c>
      <c r="Y35" s="24">
        <v>2404971</v>
      </c>
      <c r="Z35" s="6">
        <v>148.01</v>
      </c>
      <c r="AA35" s="22">
        <v>3249790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12326555</v>
      </c>
      <c r="D38" s="19">
        <f>SUM(D39:D41)</f>
        <v>0</v>
      </c>
      <c r="E38" s="20">
        <f t="shared" si="7"/>
        <v>26200643</v>
      </c>
      <c r="F38" s="21">
        <f t="shared" si="7"/>
        <v>26200643</v>
      </c>
      <c r="G38" s="21">
        <f t="shared" si="7"/>
        <v>746468</v>
      </c>
      <c r="H38" s="21">
        <f t="shared" si="7"/>
        <v>1841442</v>
      </c>
      <c r="I38" s="21">
        <f t="shared" si="7"/>
        <v>1254828</v>
      </c>
      <c r="J38" s="21">
        <f t="shared" si="7"/>
        <v>3842738</v>
      </c>
      <c r="K38" s="21">
        <f t="shared" si="7"/>
        <v>1379181</v>
      </c>
      <c r="L38" s="21">
        <f t="shared" si="7"/>
        <v>1194095</v>
      </c>
      <c r="M38" s="21">
        <f t="shared" si="7"/>
        <v>1431929</v>
      </c>
      <c r="N38" s="21">
        <f t="shared" si="7"/>
        <v>4005205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7847943</v>
      </c>
      <c r="X38" s="21">
        <f t="shared" si="7"/>
        <v>13100328</v>
      </c>
      <c r="Y38" s="21">
        <f t="shared" si="7"/>
        <v>-5252385</v>
      </c>
      <c r="Z38" s="4">
        <f>+IF(X38&lt;&gt;0,+(Y38/X38)*100,0)</f>
        <v>-40.09353811599221</v>
      </c>
      <c r="AA38" s="19">
        <f>SUM(AA39:AA41)</f>
        <v>26200643</v>
      </c>
    </row>
    <row r="39" spans="1:27" ht="13.5">
      <c r="A39" s="5" t="s">
        <v>43</v>
      </c>
      <c r="B39" s="3"/>
      <c r="C39" s="22">
        <v>1092000</v>
      </c>
      <c r="D39" s="22"/>
      <c r="E39" s="23">
        <v>1335401</v>
      </c>
      <c r="F39" s="24">
        <v>1335401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667686</v>
      </c>
      <c r="Y39" s="24">
        <v>-667686</v>
      </c>
      <c r="Z39" s="6">
        <v>-100</v>
      </c>
      <c r="AA39" s="22">
        <v>1335401</v>
      </c>
    </row>
    <row r="40" spans="1:27" ht="13.5">
      <c r="A40" s="5" t="s">
        <v>44</v>
      </c>
      <c r="B40" s="3"/>
      <c r="C40" s="22">
        <v>11234555</v>
      </c>
      <c r="D40" s="22"/>
      <c r="E40" s="23">
        <v>24865242</v>
      </c>
      <c r="F40" s="24">
        <v>24865242</v>
      </c>
      <c r="G40" s="24">
        <v>746468</v>
      </c>
      <c r="H40" s="24">
        <v>1841442</v>
      </c>
      <c r="I40" s="24">
        <v>1254828</v>
      </c>
      <c r="J40" s="24">
        <v>3842738</v>
      </c>
      <c r="K40" s="24">
        <v>1379181</v>
      </c>
      <c r="L40" s="24">
        <v>1194095</v>
      </c>
      <c r="M40" s="24">
        <v>1431929</v>
      </c>
      <c r="N40" s="24">
        <v>4005205</v>
      </c>
      <c r="O40" s="24"/>
      <c r="P40" s="24"/>
      <c r="Q40" s="24"/>
      <c r="R40" s="24"/>
      <c r="S40" s="24"/>
      <c r="T40" s="24"/>
      <c r="U40" s="24"/>
      <c r="V40" s="24"/>
      <c r="W40" s="24">
        <v>7847943</v>
      </c>
      <c r="X40" s="24">
        <v>12432642</v>
      </c>
      <c r="Y40" s="24">
        <v>-4584699</v>
      </c>
      <c r="Z40" s="6">
        <v>-36.88</v>
      </c>
      <c r="AA40" s="22">
        <v>24865242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163735954</v>
      </c>
      <c r="D42" s="19">
        <f>SUM(D43:D46)</f>
        <v>0</v>
      </c>
      <c r="E42" s="20">
        <f t="shared" si="8"/>
        <v>167796293</v>
      </c>
      <c r="F42" s="21">
        <f t="shared" si="8"/>
        <v>167796293</v>
      </c>
      <c r="G42" s="21">
        <f t="shared" si="8"/>
        <v>3394499</v>
      </c>
      <c r="H42" s="21">
        <f t="shared" si="8"/>
        <v>9190642</v>
      </c>
      <c r="I42" s="21">
        <f t="shared" si="8"/>
        <v>14827042</v>
      </c>
      <c r="J42" s="21">
        <f t="shared" si="8"/>
        <v>27412183</v>
      </c>
      <c r="K42" s="21">
        <f t="shared" si="8"/>
        <v>19073049</v>
      </c>
      <c r="L42" s="21">
        <f t="shared" si="8"/>
        <v>13126581</v>
      </c>
      <c r="M42" s="21">
        <f t="shared" si="8"/>
        <v>8521903</v>
      </c>
      <c r="N42" s="21">
        <f t="shared" si="8"/>
        <v>40721533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68133716</v>
      </c>
      <c r="X42" s="21">
        <f t="shared" si="8"/>
        <v>83898066</v>
      </c>
      <c r="Y42" s="21">
        <f t="shared" si="8"/>
        <v>-15764350</v>
      </c>
      <c r="Z42" s="4">
        <f>+IF(X42&lt;&gt;0,+(Y42/X42)*100,0)</f>
        <v>-18.789884858609256</v>
      </c>
      <c r="AA42" s="19">
        <f>SUM(AA43:AA46)</f>
        <v>167796293</v>
      </c>
    </row>
    <row r="43" spans="1:27" ht="13.5">
      <c r="A43" s="5" t="s">
        <v>47</v>
      </c>
      <c r="B43" s="3"/>
      <c r="C43" s="22">
        <v>75618516</v>
      </c>
      <c r="D43" s="22"/>
      <c r="E43" s="23">
        <v>98428248</v>
      </c>
      <c r="F43" s="24">
        <v>98428248</v>
      </c>
      <c r="G43" s="24">
        <v>600555</v>
      </c>
      <c r="H43" s="24">
        <v>721009</v>
      </c>
      <c r="I43" s="24">
        <v>9087349</v>
      </c>
      <c r="J43" s="24">
        <v>10408913</v>
      </c>
      <c r="K43" s="24">
        <v>12708831</v>
      </c>
      <c r="L43" s="24">
        <v>6227296</v>
      </c>
      <c r="M43" s="24">
        <v>5194347</v>
      </c>
      <c r="N43" s="24">
        <v>24130474</v>
      </c>
      <c r="O43" s="24"/>
      <c r="P43" s="24"/>
      <c r="Q43" s="24"/>
      <c r="R43" s="24"/>
      <c r="S43" s="24"/>
      <c r="T43" s="24"/>
      <c r="U43" s="24"/>
      <c r="V43" s="24"/>
      <c r="W43" s="24">
        <v>34539387</v>
      </c>
      <c r="X43" s="24">
        <v>49214052</v>
      </c>
      <c r="Y43" s="24">
        <v>-14674665</v>
      </c>
      <c r="Z43" s="6">
        <v>-29.82</v>
      </c>
      <c r="AA43" s="22">
        <v>98428248</v>
      </c>
    </row>
    <row r="44" spans="1:27" ht="13.5">
      <c r="A44" s="5" t="s">
        <v>48</v>
      </c>
      <c r="B44" s="3"/>
      <c r="C44" s="22">
        <v>37735028</v>
      </c>
      <c r="D44" s="22"/>
      <c r="E44" s="23">
        <v>43920505</v>
      </c>
      <c r="F44" s="24">
        <v>43920505</v>
      </c>
      <c r="G44" s="24">
        <v>784407</v>
      </c>
      <c r="H44" s="24">
        <v>6192100</v>
      </c>
      <c r="I44" s="24">
        <v>3463444</v>
      </c>
      <c r="J44" s="24">
        <v>10439951</v>
      </c>
      <c r="K44" s="24">
        <v>4010432</v>
      </c>
      <c r="L44" s="24">
        <v>4667549</v>
      </c>
      <c r="M44" s="24">
        <v>1023892</v>
      </c>
      <c r="N44" s="24">
        <v>9701873</v>
      </c>
      <c r="O44" s="24"/>
      <c r="P44" s="24"/>
      <c r="Q44" s="24"/>
      <c r="R44" s="24"/>
      <c r="S44" s="24"/>
      <c r="T44" s="24"/>
      <c r="U44" s="24"/>
      <c r="V44" s="24"/>
      <c r="W44" s="24">
        <v>20141824</v>
      </c>
      <c r="X44" s="24">
        <v>21960264</v>
      </c>
      <c r="Y44" s="24">
        <v>-1818440</v>
      </c>
      <c r="Z44" s="6">
        <v>-8.28</v>
      </c>
      <c r="AA44" s="22">
        <v>43920505</v>
      </c>
    </row>
    <row r="45" spans="1:27" ht="13.5">
      <c r="A45" s="5" t="s">
        <v>49</v>
      </c>
      <c r="B45" s="3"/>
      <c r="C45" s="25">
        <v>38593175</v>
      </c>
      <c r="D45" s="25"/>
      <c r="E45" s="26">
        <v>14812114</v>
      </c>
      <c r="F45" s="27">
        <v>14812114</v>
      </c>
      <c r="G45" s="27">
        <v>964413</v>
      </c>
      <c r="H45" s="27">
        <v>1038324</v>
      </c>
      <c r="I45" s="27">
        <v>1078929</v>
      </c>
      <c r="J45" s="27">
        <v>3081666</v>
      </c>
      <c r="K45" s="27">
        <v>1095402</v>
      </c>
      <c r="L45" s="27">
        <v>1029320</v>
      </c>
      <c r="M45" s="27">
        <v>1053203</v>
      </c>
      <c r="N45" s="27">
        <v>3177925</v>
      </c>
      <c r="O45" s="27"/>
      <c r="P45" s="27"/>
      <c r="Q45" s="27"/>
      <c r="R45" s="27"/>
      <c r="S45" s="27"/>
      <c r="T45" s="27"/>
      <c r="U45" s="27"/>
      <c r="V45" s="27"/>
      <c r="W45" s="27">
        <v>6259591</v>
      </c>
      <c r="X45" s="27">
        <v>7406046</v>
      </c>
      <c r="Y45" s="27">
        <v>-1146455</v>
      </c>
      <c r="Z45" s="7">
        <v>-15.48</v>
      </c>
      <c r="AA45" s="25">
        <v>14812114</v>
      </c>
    </row>
    <row r="46" spans="1:27" ht="13.5">
      <c r="A46" s="5" t="s">
        <v>50</v>
      </c>
      <c r="B46" s="3"/>
      <c r="C46" s="22">
        <v>11789235</v>
      </c>
      <c r="D46" s="22"/>
      <c r="E46" s="23">
        <v>10635426</v>
      </c>
      <c r="F46" s="24">
        <v>10635426</v>
      </c>
      <c r="G46" s="24">
        <v>1045124</v>
      </c>
      <c r="H46" s="24">
        <v>1239209</v>
      </c>
      <c r="I46" s="24">
        <v>1197320</v>
      </c>
      <c r="J46" s="24">
        <v>3481653</v>
      </c>
      <c r="K46" s="24">
        <v>1258384</v>
      </c>
      <c r="L46" s="24">
        <v>1202416</v>
      </c>
      <c r="M46" s="24">
        <v>1250461</v>
      </c>
      <c r="N46" s="24">
        <v>3711261</v>
      </c>
      <c r="O46" s="24"/>
      <c r="P46" s="24"/>
      <c r="Q46" s="24"/>
      <c r="R46" s="24"/>
      <c r="S46" s="24"/>
      <c r="T46" s="24"/>
      <c r="U46" s="24"/>
      <c r="V46" s="24"/>
      <c r="W46" s="24">
        <v>7192914</v>
      </c>
      <c r="X46" s="24">
        <v>5317704</v>
      </c>
      <c r="Y46" s="24">
        <v>1875210</v>
      </c>
      <c r="Z46" s="6">
        <v>35.26</v>
      </c>
      <c r="AA46" s="22">
        <v>10635426</v>
      </c>
    </row>
    <row r="47" spans="1:27" ht="13.5">
      <c r="A47" s="2" t="s">
        <v>51</v>
      </c>
      <c r="B47" s="8" t="s">
        <v>52</v>
      </c>
      <c r="C47" s="19">
        <v>374607</v>
      </c>
      <c r="D47" s="19"/>
      <c r="E47" s="20"/>
      <c r="F47" s="21"/>
      <c r="G47" s="21">
        <v>-2763</v>
      </c>
      <c r="H47" s="21">
        <v>11172</v>
      </c>
      <c r="I47" s="21">
        <v>4992</v>
      </c>
      <c r="J47" s="21">
        <v>13401</v>
      </c>
      <c r="K47" s="21">
        <v>8486</v>
      </c>
      <c r="L47" s="21">
        <v>8550</v>
      </c>
      <c r="M47" s="21">
        <v>6247</v>
      </c>
      <c r="N47" s="21">
        <v>23283</v>
      </c>
      <c r="O47" s="21"/>
      <c r="P47" s="21"/>
      <c r="Q47" s="21"/>
      <c r="R47" s="21"/>
      <c r="S47" s="21"/>
      <c r="T47" s="21"/>
      <c r="U47" s="21"/>
      <c r="V47" s="21"/>
      <c r="W47" s="21">
        <v>36684</v>
      </c>
      <c r="X47" s="21"/>
      <c r="Y47" s="21">
        <v>36684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305816460</v>
      </c>
      <c r="D48" s="40">
        <f>+D28+D32+D38+D42+D47</f>
        <v>0</v>
      </c>
      <c r="E48" s="41">
        <f t="shared" si="9"/>
        <v>324959669</v>
      </c>
      <c r="F48" s="42">
        <f t="shared" si="9"/>
        <v>324959669</v>
      </c>
      <c r="G48" s="42">
        <f t="shared" si="9"/>
        <v>11387323</v>
      </c>
      <c r="H48" s="42">
        <f t="shared" si="9"/>
        <v>17560939</v>
      </c>
      <c r="I48" s="42">
        <f t="shared" si="9"/>
        <v>22907530</v>
      </c>
      <c r="J48" s="42">
        <f t="shared" si="9"/>
        <v>51855792</v>
      </c>
      <c r="K48" s="42">
        <f t="shared" si="9"/>
        <v>28968384</v>
      </c>
      <c r="L48" s="42">
        <f t="shared" si="9"/>
        <v>22052861</v>
      </c>
      <c r="M48" s="42">
        <f t="shared" si="9"/>
        <v>16901040</v>
      </c>
      <c r="N48" s="42">
        <f t="shared" si="9"/>
        <v>67922285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119778077</v>
      </c>
      <c r="X48" s="42">
        <f t="shared" si="9"/>
        <v>162479736</v>
      </c>
      <c r="Y48" s="42">
        <f t="shared" si="9"/>
        <v>-42701659</v>
      </c>
      <c r="Z48" s="43">
        <f>+IF(X48&lt;&gt;0,+(Y48/X48)*100,0)</f>
        <v>-26.281221308729847</v>
      </c>
      <c r="AA48" s="40">
        <f>+AA28+AA32+AA38+AA42+AA47</f>
        <v>324959669</v>
      </c>
    </row>
    <row r="49" spans="1:27" ht="13.5">
      <c r="A49" s="14" t="s">
        <v>58</v>
      </c>
      <c r="B49" s="15"/>
      <c r="C49" s="44">
        <f aca="true" t="shared" si="10" ref="C49:Y49">+C25-C48</f>
        <v>-50506221</v>
      </c>
      <c r="D49" s="44">
        <f>+D25-D48</f>
        <v>0</v>
      </c>
      <c r="E49" s="45">
        <f t="shared" si="10"/>
        <v>-42939076</v>
      </c>
      <c r="F49" s="46">
        <f t="shared" si="10"/>
        <v>-42939076</v>
      </c>
      <c r="G49" s="46">
        <f t="shared" si="10"/>
        <v>67132748</v>
      </c>
      <c r="H49" s="46">
        <f t="shared" si="10"/>
        <v>-880941</v>
      </c>
      <c r="I49" s="46">
        <f t="shared" si="10"/>
        <v>-9370039</v>
      </c>
      <c r="J49" s="46">
        <f t="shared" si="10"/>
        <v>56881768</v>
      </c>
      <c r="K49" s="46">
        <f t="shared" si="10"/>
        <v>-16313748</v>
      </c>
      <c r="L49" s="46">
        <f t="shared" si="10"/>
        <v>-8442256</v>
      </c>
      <c r="M49" s="46">
        <f t="shared" si="10"/>
        <v>10766985</v>
      </c>
      <c r="N49" s="46">
        <f t="shared" si="10"/>
        <v>-13989019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42892749</v>
      </c>
      <c r="X49" s="46">
        <f>IF(F25=F48,0,X25-X48)</f>
        <v>-452932</v>
      </c>
      <c r="Y49" s="46">
        <f t="shared" si="10"/>
        <v>43345681</v>
      </c>
      <c r="Z49" s="47">
        <f>+IF(X49&lt;&gt;0,+(Y49/X49)*100,0)</f>
        <v>-9570.01956143527</v>
      </c>
      <c r="AA49" s="44">
        <f>+AA25-AA48</f>
        <v>-42939076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50369725</v>
      </c>
      <c r="D5" s="19">
        <f>SUM(D6:D8)</f>
        <v>0</v>
      </c>
      <c r="E5" s="20">
        <f t="shared" si="0"/>
        <v>42772000</v>
      </c>
      <c r="F5" s="21">
        <f t="shared" si="0"/>
        <v>42772000</v>
      </c>
      <c r="G5" s="21">
        <f t="shared" si="0"/>
        <v>21956183</v>
      </c>
      <c r="H5" s="21">
        <f t="shared" si="0"/>
        <v>2283671</v>
      </c>
      <c r="I5" s="21">
        <f t="shared" si="0"/>
        <v>-124342</v>
      </c>
      <c r="J5" s="21">
        <f t="shared" si="0"/>
        <v>24115512</v>
      </c>
      <c r="K5" s="21">
        <f t="shared" si="0"/>
        <v>1662117</v>
      </c>
      <c r="L5" s="21">
        <f t="shared" si="0"/>
        <v>-132790</v>
      </c>
      <c r="M5" s="21">
        <f t="shared" si="0"/>
        <v>12284276</v>
      </c>
      <c r="N5" s="21">
        <f t="shared" si="0"/>
        <v>13813603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37929115</v>
      </c>
      <c r="X5" s="21">
        <f t="shared" si="0"/>
        <v>21385770</v>
      </c>
      <c r="Y5" s="21">
        <f t="shared" si="0"/>
        <v>16543345</v>
      </c>
      <c r="Z5" s="4">
        <f>+IF(X5&lt;&gt;0,+(Y5/X5)*100,0)</f>
        <v>77.35678911724946</v>
      </c>
      <c r="AA5" s="19">
        <f>SUM(AA6:AA8)</f>
        <v>42772000</v>
      </c>
    </row>
    <row r="6" spans="1:27" ht="13.5">
      <c r="A6" s="5" t="s">
        <v>33</v>
      </c>
      <c r="B6" s="3"/>
      <c r="C6" s="22">
        <v>14445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48186195</v>
      </c>
      <c r="D7" s="25"/>
      <c r="E7" s="26">
        <v>42772000</v>
      </c>
      <c r="F7" s="27">
        <v>42772000</v>
      </c>
      <c r="G7" s="27">
        <v>21949769</v>
      </c>
      <c r="H7" s="27">
        <v>2273931</v>
      </c>
      <c r="I7" s="27">
        <v>-133488</v>
      </c>
      <c r="J7" s="27">
        <v>24090212</v>
      </c>
      <c r="K7" s="27">
        <v>1657272</v>
      </c>
      <c r="L7" s="27">
        <v>-144168</v>
      </c>
      <c r="M7" s="27">
        <v>12279479</v>
      </c>
      <c r="N7" s="27">
        <v>13792583</v>
      </c>
      <c r="O7" s="27"/>
      <c r="P7" s="27"/>
      <c r="Q7" s="27"/>
      <c r="R7" s="27"/>
      <c r="S7" s="27"/>
      <c r="T7" s="27"/>
      <c r="U7" s="27"/>
      <c r="V7" s="27"/>
      <c r="W7" s="27">
        <v>37882795</v>
      </c>
      <c r="X7" s="27">
        <v>21385770</v>
      </c>
      <c r="Y7" s="27">
        <v>16497025</v>
      </c>
      <c r="Z7" s="7">
        <v>77.14</v>
      </c>
      <c r="AA7" s="25">
        <v>42772000</v>
      </c>
    </row>
    <row r="8" spans="1:27" ht="13.5">
      <c r="A8" s="5" t="s">
        <v>35</v>
      </c>
      <c r="B8" s="3"/>
      <c r="C8" s="22">
        <v>2169085</v>
      </c>
      <c r="D8" s="22"/>
      <c r="E8" s="23"/>
      <c r="F8" s="24"/>
      <c r="G8" s="24">
        <v>6414</v>
      </c>
      <c r="H8" s="24">
        <v>9740</v>
      </c>
      <c r="I8" s="24">
        <v>9146</v>
      </c>
      <c r="J8" s="24">
        <v>25300</v>
      </c>
      <c r="K8" s="24">
        <v>4845</v>
      </c>
      <c r="L8" s="24">
        <v>11378</v>
      </c>
      <c r="M8" s="24">
        <v>4797</v>
      </c>
      <c r="N8" s="24">
        <v>21020</v>
      </c>
      <c r="O8" s="24"/>
      <c r="P8" s="24"/>
      <c r="Q8" s="24"/>
      <c r="R8" s="24"/>
      <c r="S8" s="24"/>
      <c r="T8" s="24"/>
      <c r="U8" s="24"/>
      <c r="V8" s="24"/>
      <c r="W8" s="24">
        <v>46320</v>
      </c>
      <c r="X8" s="24"/>
      <c r="Y8" s="24">
        <v>46320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936729</v>
      </c>
      <c r="D9" s="19">
        <f>SUM(D10:D14)</f>
        <v>0</v>
      </c>
      <c r="E9" s="20">
        <f t="shared" si="1"/>
        <v>4378803</v>
      </c>
      <c r="F9" s="21">
        <f t="shared" si="1"/>
        <v>4378803</v>
      </c>
      <c r="G9" s="21">
        <f t="shared" si="1"/>
        <v>266</v>
      </c>
      <c r="H9" s="21">
        <f t="shared" si="1"/>
        <v>297</v>
      </c>
      <c r="I9" s="21">
        <f t="shared" si="1"/>
        <v>5543</v>
      </c>
      <c r="J9" s="21">
        <f t="shared" si="1"/>
        <v>6106</v>
      </c>
      <c r="K9" s="21">
        <f t="shared" si="1"/>
        <v>306588</v>
      </c>
      <c r="L9" s="21">
        <f t="shared" si="1"/>
        <v>144</v>
      </c>
      <c r="M9" s="21">
        <f t="shared" si="1"/>
        <v>4470</v>
      </c>
      <c r="N9" s="21">
        <f t="shared" si="1"/>
        <v>311202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317308</v>
      </c>
      <c r="X9" s="21">
        <f t="shared" si="1"/>
        <v>2189400</v>
      </c>
      <c r="Y9" s="21">
        <f t="shared" si="1"/>
        <v>-1872092</v>
      </c>
      <c r="Z9" s="4">
        <f>+IF(X9&lt;&gt;0,+(Y9/X9)*100,0)</f>
        <v>-85.50707956517768</v>
      </c>
      <c r="AA9" s="19">
        <f>SUM(AA10:AA14)</f>
        <v>4378803</v>
      </c>
    </row>
    <row r="10" spans="1:27" ht="13.5">
      <c r="A10" s="5" t="s">
        <v>37</v>
      </c>
      <c r="B10" s="3"/>
      <c r="C10" s="22">
        <v>931651</v>
      </c>
      <c r="D10" s="22"/>
      <c r="E10" s="23">
        <v>1898</v>
      </c>
      <c r="F10" s="24">
        <v>1898</v>
      </c>
      <c r="G10" s="24"/>
      <c r="H10" s="24">
        <v>297</v>
      </c>
      <c r="I10" s="24">
        <v>5543</v>
      </c>
      <c r="J10" s="24">
        <v>5840</v>
      </c>
      <c r="K10" s="24">
        <v>306588</v>
      </c>
      <c r="L10" s="24">
        <v>71</v>
      </c>
      <c r="M10" s="24"/>
      <c r="N10" s="24">
        <v>306659</v>
      </c>
      <c r="O10" s="24"/>
      <c r="P10" s="24"/>
      <c r="Q10" s="24"/>
      <c r="R10" s="24"/>
      <c r="S10" s="24"/>
      <c r="T10" s="24"/>
      <c r="U10" s="24"/>
      <c r="V10" s="24"/>
      <c r="W10" s="24">
        <v>312499</v>
      </c>
      <c r="X10" s="24">
        <v>948</v>
      </c>
      <c r="Y10" s="24">
        <v>311551</v>
      </c>
      <c r="Z10" s="6">
        <v>32864.03</v>
      </c>
      <c r="AA10" s="22">
        <v>1898</v>
      </c>
    </row>
    <row r="11" spans="1:27" ht="13.5">
      <c r="A11" s="5" t="s">
        <v>38</v>
      </c>
      <c r="B11" s="3"/>
      <c r="C11" s="22">
        <v>5078</v>
      </c>
      <c r="D11" s="22"/>
      <c r="E11" s="23">
        <v>4376905</v>
      </c>
      <c r="F11" s="24">
        <v>4376905</v>
      </c>
      <c r="G11" s="24">
        <v>266</v>
      </c>
      <c r="H11" s="24"/>
      <c r="I11" s="24"/>
      <c r="J11" s="24">
        <v>266</v>
      </c>
      <c r="K11" s="24"/>
      <c r="L11" s="24">
        <v>73</v>
      </c>
      <c r="M11" s="24">
        <v>4470</v>
      </c>
      <c r="N11" s="24">
        <v>4543</v>
      </c>
      <c r="O11" s="24"/>
      <c r="P11" s="24"/>
      <c r="Q11" s="24"/>
      <c r="R11" s="24"/>
      <c r="S11" s="24"/>
      <c r="T11" s="24"/>
      <c r="U11" s="24"/>
      <c r="V11" s="24"/>
      <c r="W11" s="24">
        <v>4809</v>
      </c>
      <c r="X11" s="24">
        <v>2188452</v>
      </c>
      <c r="Y11" s="24">
        <v>-2183643</v>
      </c>
      <c r="Z11" s="6">
        <v>-99.78</v>
      </c>
      <c r="AA11" s="22">
        <v>4376905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8651631</v>
      </c>
      <c r="D15" s="19">
        <f>SUM(D16:D18)</f>
        <v>0</v>
      </c>
      <c r="E15" s="20">
        <f t="shared" si="2"/>
        <v>1008173</v>
      </c>
      <c r="F15" s="21">
        <f t="shared" si="2"/>
        <v>1008173</v>
      </c>
      <c r="G15" s="21">
        <f t="shared" si="2"/>
        <v>17355</v>
      </c>
      <c r="H15" s="21">
        <f t="shared" si="2"/>
        <v>292884</v>
      </c>
      <c r="I15" s="21">
        <f t="shared" si="2"/>
        <v>1731</v>
      </c>
      <c r="J15" s="21">
        <f t="shared" si="2"/>
        <v>311970</v>
      </c>
      <c r="K15" s="21">
        <f t="shared" si="2"/>
        <v>254</v>
      </c>
      <c r="L15" s="21">
        <f t="shared" si="2"/>
        <v>600609</v>
      </c>
      <c r="M15" s="21">
        <f t="shared" si="2"/>
        <v>0</v>
      </c>
      <c r="N15" s="21">
        <f t="shared" si="2"/>
        <v>600863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912833</v>
      </c>
      <c r="X15" s="21">
        <f t="shared" si="2"/>
        <v>504084</v>
      </c>
      <c r="Y15" s="21">
        <f t="shared" si="2"/>
        <v>408749</v>
      </c>
      <c r="Z15" s="4">
        <f>+IF(X15&lt;&gt;0,+(Y15/X15)*100,0)</f>
        <v>81.08747748391141</v>
      </c>
      <c r="AA15" s="19">
        <f>SUM(AA16:AA18)</f>
        <v>1008173</v>
      </c>
    </row>
    <row r="16" spans="1:27" ht="13.5">
      <c r="A16" s="5" t="s">
        <v>43</v>
      </c>
      <c r="B16" s="3"/>
      <c r="C16" s="22">
        <v>62697</v>
      </c>
      <c r="D16" s="22"/>
      <c r="E16" s="23">
        <v>1000000</v>
      </c>
      <c r="F16" s="24">
        <v>1000000</v>
      </c>
      <c r="G16" s="24">
        <v>12800</v>
      </c>
      <c r="H16" s="24">
        <v>292700</v>
      </c>
      <c r="I16" s="24">
        <v>940</v>
      </c>
      <c r="J16" s="24">
        <v>306440</v>
      </c>
      <c r="K16" s="24"/>
      <c r="L16" s="24">
        <v>600000</v>
      </c>
      <c r="M16" s="24"/>
      <c r="N16" s="24">
        <v>600000</v>
      </c>
      <c r="O16" s="24"/>
      <c r="P16" s="24"/>
      <c r="Q16" s="24"/>
      <c r="R16" s="24"/>
      <c r="S16" s="24"/>
      <c r="T16" s="24"/>
      <c r="U16" s="24"/>
      <c r="V16" s="24"/>
      <c r="W16" s="24">
        <v>906440</v>
      </c>
      <c r="X16" s="24">
        <v>499998</v>
      </c>
      <c r="Y16" s="24">
        <v>406442</v>
      </c>
      <c r="Z16" s="6">
        <v>81.29</v>
      </c>
      <c r="AA16" s="22">
        <v>1000000</v>
      </c>
    </row>
    <row r="17" spans="1:27" ht="13.5">
      <c r="A17" s="5" t="s">
        <v>44</v>
      </c>
      <c r="B17" s="3"/>
      <c r="C17" s="22">
        <v>8588934</v>
      </c>
      <c r="D17" s="22"/>
      <c r="E17" s="23">
        <v>8173</v>
      </c>
      <c r="F17" s="24">
        <v>8173</v>
      </c>
      <c r="G17" s="24">
        <v>4555</v>
      </c>
      <c r="H17" s="24">
        <v>184</v>
      </c>
      <c r="I17" s="24">
        <v>791</v>
      </c>
      <c r="J17" s="24">
        <v>5530</v>
      </c>
      <c r="K17" s="24">
        <v>254</v>
      </c>
      <c r="L17" s="24">
        <v>609</v>
      </c>
      <c r="M17" s="24"/>
      <c r="N17" s="24">
        <v>863</v>
      </c>
      <c r="O17" s="24"/>
      <c r="P17" s="24"/>
      <c r="Q17" s="24"/>
      <c r="R17" s="24"/>
      <c r="S17" s="24"/>
      <c r="T17" s="24"/>
      <c r="U17" s="24"/>
      <c r="V17" s="24"/>
      <c r="W17" s="24">
        <v>6393</v>
      </c>
      <c r="X17" s="24">
        <v>4086</v>
      </c>
      <c r="Y17" s="24">
        <v>2307</v>
      </c>
      <c r="Z17" s="6">
        <v>56.46</v>
      </c>
      <c r="AA17" s="22">
        <v>8173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23158890</v>
      </c>
      <c r="D19" s="19">
        <f>SUM(D20:D23)</f>
        <v>0</v>
      </c>
      <c r="E19" s="20">
        <f t="shared" si="3"/>
        <v>26347982</v>
      </c>
      <c r="F19" s="21">
        <f t="shared" si="3"/>
        <v>26347982</v>
      </c>
      <c r="G19" s="21">
        <f t="shared" si="3"/>
        <v>1757205</v>
      </c>
      <c r="H19" s="21">
        <f t="shared" si="3"/>
        <v>1570179</v>
      </c>
      <c r="I19" s="21">
        <f t="shared" si="3"/>
        <v>1500298</v>
      </c>
      <c r="J19" s="21">
        <f t="shared" si="3"/>
        <v>4827682</v>
      </c>
      <c r="K19" s="21">
        <f t="shared" si="3"/>
        <v>1583060</v>
      </c>
      <c r="L19" s="21">
        <f t="shared" si="3"/>
        <v>1617431</v>
      </c>
      <c r="M19" s="21">
        <f t="shared" si="3"/>
        <v>1621262</v>
      </c>
      <c r="N19" s="21">
        <f t="shared" si="3"/>
        <v>4821753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9649435</v>
      </c>
      <c r="X19" s="21">
        <f t="shared" si="3"/>
        <v>13173906</v>
      </c>
      <c r="Y19" s="21">
        <f t="shared" si="3"/>
        <v>-3524471</v>
      </c>
      <c r="Z19" s="4">
        <f>+IF(X19&lt;&gt;0,+(Y19/X19)*100,0)</f>
        <v>-26.75342453483424</v>
      </c>
      <c r="AA19" s="19">
        <f>SUM(AA20:AA23)</f>
        <v>26347982</v>
      </c>
    </row>
    <row r="20" spans="1:27" ht="13.5">
      <c r="A20" s="5" t="s">
        <v>47</v>
      </c>
      <c r="B20" s="3"/>
      <c r="C20" s="22">
        <v>8923763</v>
      </c>
      <c r="D20" s="22"/>
      <c r="E20" s="23">
        <v>9921198</v>
      </c>
      <c r="F20" s="24">
        <v>9921198</v>
      </c>
      <c r="G20" s="24">
        <v>897353</v>
      </c>
      <c r="H20" s="24">
        <v>731327</v>
      </c>
      <c r="I20" s="24">
        <v>665465</v>
      </c>
      <c r="J20" s="24">
        <v>2294145</v>
      </c>
      <c r="K20" s="24">
        <v>725349</v>
      </c>
      <c r="L20" s="24">
        <v>731972</v>
      </c>
      <c r="M20" s="24">
        <v>722268</v>
      </c>
      <c r="N20" s="24">
        <v>2179589</v>
      </c>
      <c r="O20" s="24"/>
      <c r="P20" s="24"/>
      <c r="Q20" s="24"/>
      <c r="R20" s="24"/>
      <c r="S20" s="24"/>
      <c r="T20" s="24"/>
      <c r="U20" s="24"/>
      <c r="V20" s="24"/>
      <c r="W20" s="24">
        <v>4473734</v>
      </c>
      <c r="X20" s="24">
        <v>4960602</v>
      </c>
      <c r="Y20" s="24">
        <v>-486868</v>
      </c>
      <c r="Z20" s="6">
        <v>-9.81</v>
      </c>
      <c r="AA20" s="22">
        <v>9921198</v>
      </c>
    </row>
    <row r="21" spans="1:27" ht="13.5">
      <c r="A21" s="5" t="s">
        <v>48</v>
      </c>
      <c r="B21" s="3"/>
      <c r="C21" s="22">
        <v>11026905</v>
      </c>
      <c r="D21" s="22"/>
      <c r="E21" s="23">
        <v>11734336</v>
      </c>
      <c r="F21" s="24">
        <v>11734336</v>
      </c>
      <c r="G21" s="24">
        <v>451587</v>
      </c>
      <c r="H21" s="24">
        <v>437919</v>
      </c>
      <c r="I21" s="24">
        <v>422506</v>
      </c>
      <c r="J21" s="24">
        <v>1312012</v>
      </c>
      <c r="K21" s="24">
        <v>447746</v>
      </c>
      <c r="L21" s="24">
        <v>473236</v>
      </c>
      <c r="M21" s="24">
        <v>484356</v>
      </c>
      <c r="N21" s="24">
        <v>1405338</v>
      </c>
      <c r="O21" s="24"/>
      <c r="P21" s="24"/>
      <c r="Q21" s="24"/>
      <c r="R21" s="24"/>
      <c r="S21" s="24"/>
      <c r="T21" s="24"/>
      <c r="U21" s="24"/>
      <c r="V21" s="24"/>
      <c r="W21" s="24">
        <v>2717350</v>
      </c>
      <c r="X21" s="24">
        <v>5867166</v>
      </c>
      <c r="Y21" s="24">
        <v>-3149816</v>
      </c>
      <c r="Z21" s="6">
        <v>-53.69</v>
      </c>
      <c r="AA21" s="22">
        <v>11734336</v>
      </c>
    </row>
    <row r="22" spans="1:27" ht="13.5">
      <c r="A22" s="5" t="s">
        <v>49</v>
      </c>
      <c r="B22" s="3"/>
      <c r="C22" s="25">
        <v>1569847</v>
      </c>
      <c r="D22" s="25"/>
      <c r="E22" s="26">
        <v>1940990</v>
      </c>
      <c r="F22" s="27">
        <v>1940990</v>
      </c>
      <c r="G22" s="27">
        <v>172948</v>
      </c>
      <c r="H22" s="27">
        <v>171490</v>
      </c>
      <c r="I22" s="27">
        <v>174446</v>
      </c>
      <c r="J22" s="27">
        <v>518884</v>
      </c>
      <c r="K22" s="27">
        <v>173474</v>
      </c>
      <c r="L22" s="27">
        <v>173798</v>
      </c>
      <c r="M22" s="27">
        <v>175495</v>
      </c>
      <c r="N22" s="27">
        <v>522767</v>
      </c>
      <c r="O22" s="27"/>
      <c r="P22" s="27"/>
      <c r="Q22" s="27"/>
      <c r="R22" s="27"/>
      <c r="S22" s="27"/>
      <c r="T22" s="27"/>
      <c r="U22" s="27"/>
      <c r="V22" s="27"/>
      <c r="W22" s="27">
        <v>1041651</v>
      </c>
      <c r="X22" s="27">
        <v>970566</v>
      </c>
      <c r="Y22" s="27">
        <v>71085</v>
      </c>
      <c r="Z22" s="7">
        <v>7.32</v>
      </c>
      <c r="AA22" s="25">
        <v>1940990</v>
      </c>
    </row>
    <row r="23" spans="1:27" ht="13.5">
      <c r="A23" s="5" t="s">
        <v>50</v>
      </c>
      <c r="B23" s="3"/>
      <c r="C23" s="22">
        <v>1638375</v>
      </c>
      <c r="D23" s="22"/>
      <c r="E23" s="23">
        <v>2751458</v>
      </c>
      <c r="F23" s="24">
        <v>2751458</v>
      </c>
      <c r="G23" s="24">
        <v>235317</v>
      </c>
      <c r="H23" s="24">
        <v>229443</v>
      </c>
      <c r="I23" s="24">
        <v>237881</v>
      </c>
      <c r="J23" s="24">
        <v>702641</v>
      </c>
      <c r="K23" s="24">
        <v>236491</v>
      </c>
      <c r="L23" s="24">
        <v>238425</v>
      </c>
      <c r="M23" s="24">
        <v>239143</v>
      </c>
      <c r="N23" s="24">
        <v>714059</v>
      </c>
      <c r="O23" s="24"/>
      <c r="P23" s="24"/>
      <c r="Q23" s="24"/>
      <c r="R23" s="24"/>
      <c r="S23" s="24"/>
      <c r="T23" s="24"/>
      <c r="U23" s="24"/>
      <c r="V23" s="24"/>
      <c r="W23" s="24">
        <v>1416700</v>
      </c>
      <c r="X23" s="24">
        <v>1375572</v>
      </c>
      <c r="Y23" s="24">
        <v>41128</v>
      </c>
      <c r="Z23" s="6">
        <v>2.99</v>
      </c>
      <c r="AA23" s="22">
        <v>2751458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83116975</v>
      </c>
      <c r="D25" s="40">
        <f>+D5+D9+D15+D19+D24</f>
        <v>0</v>
      </c>
      <c r="E25" s="41">
        <f t="shared" si="4"/>
        <v>74506958</v>
      </c>
      <c r="F25" s="42">
        <f t="shared" si="4"/>
        <v>74506958</v>
      </c>
      <c r="G25" s="42">
        <f t="shared" si="4"/>
        <v>23731009</v>
      </c>
      <c r="H25" s="42">
        <f t="shared" si="4"/>
        <v>4147031</v>
      </c>
      <c r="I25" s="42">
        <f t="shared" si="4"/>
        <v>1383230</v>
      </c>
      <c r="J25" s="42">
        <f t="shared" si="4"/>
        <v>29261270</v>
      </c>
      <c r="K25" s="42">
        <f t="shared" si="4"/>
        <v>3552019</v>
      </c>
      <c r="L25" s="42">
        <f t="shared" si="4"/>
        <v>2085394</v>
      </c>
      <c r="M25" s="42">
        <f t="shared" si="4"/>
        <v>13910008</v>
      </c>
      <c r="N25" s="42">
        <f t="shared" si="4"/>
        <v>19547421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48808691</v>
      </c>
      <c r="X25" s="42">
        <f t="shared" si="4"/>
        <v>37253160</v>
      </c>
      <c r="Y25" s="42">
        <f t="shared" si="4"/>
        <v>11555531</v>
      </c>
      <c r="Z25" s="43">
        <f>+IF(X25&lt;&gt;0,+(Y25/X25)*100,0)</f>
        <v>31.018928327153994</v>
      </c>
      <c r="AA25" s="40">
        <f>+AA5+AA9+AA15+AA19+AA24</f>
        <v>74506958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41353362</v>
      </c>
      <c r="D28" s="19">
        <f>SUM(D29:D31)</f>
        <v>0</v>
      </c>
      <c r="E28" s="20">
        <f t="shared" si="5"/>
        <v>45522367</v>
      </c>
      <c r="F28" s="21">
        <f t="shared" si="5"/>
        <v>45522367</v>
      </c>
      <c r="G28" s="21">
        <f t="shared" si="5"/>
        <v>1685017</v>
      </c>
      <c r="H28" s="21">
        <f t="shared" si="5"/>
        <v>1701992</v>
      </c>
      <c r="I28" s="21">
        <f t="shared" si="5"/>
        <v>206031</v>
      </c>
      <c r="J28" s="21">
        <f t="shared" si="5"/>
        <v>3593040</v>
      </c>
      <c r="K28" s="21">
        <f t="shared" si="5"/>
        <v>1546399</v>
      </c>
      <c r="L28" s="21">
        <f t="shared" si="5"/>
        <v>1429542</v>
      </c>
      <c r="M28" s="21">
        <f t="shared" si="5"/>
        <v>1958332</v>
      </c>
      <c r="N28" s="21">
        <f t="shared" si="5"/>
        <v>4934273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8527313</v>
      </c>
      <c r="X28" s="21">
        <f t="shared" si="5"/>
        <v>22761252</v>
      </c>
      <c r="Y28" s="21">
        <f t="shared" si="5"/>
        <v>-14233939</v>
      </c>
      <c r="Z28" s="4">
        <f>+IF(X28&lt;&gt;0,+(Y28/X28)*100,0)</f>
        <v>-62.535835023486406</v>
      </c>
      <c r="AA28" s="19">
        <f>SUM(AA29:AA31)</f>
        <v>45522367</v>
      </c>
    </row>
    <row r="29" spans="1:27" ht="13.5">
      <c r="A29" s="5" t="s">
        <v>33</v>
      </c>
      <c r="B29" s="3"/>
      <c r="C29" s="22">
        <v>6263216</v>
      </c>
      <c r="D29" s="22"/>
      <c r="E29" s="23">
        <v>25689251</v>
      </c>
      <c r="F29" s="24">
        <v>25689251</v>
      </c>
      <c r="G29" s="24">
        <v>507862</v>
      </c>
      <c r="H29" s="24">
        <v>505633</v>
      </c>
      <c r="I29" s="24">
        <v>40060</v>
      </c>
      <c r="J29" s="24">
        <v>1053555</v>
      </c>
      <c r="K29" s="24">
        <v>488322</v>
      </c>
      <c r="L29" s="24">
        <v>533857</v>
      </c>
      <c r="M29" s="24">
        <v>523851</v>
      </c>
      <c r="N29" s="24">
        <v>1546030</v>
      </c>
      <c r="O29" s="24"/>
      <c r="P29" s="24"/>
      <c r="Q29" s="24"/>
      <c r="R29" s="24"/>
      <c r="S29" s="24"/>
      <c r="T29" s="24"/>
      <c r="U29" s="24"/>
      <c r="V29" s="24"/>
      <c r="W29" s="24">
        <v>2599585</v>
      </c>
      <c r="X29" s="24">
        <v>12844692</v>
      </c>
      <c r="Y29" s="24">
        <v>-10245107</v>
      </c>
      <c r="Z29" s="6">
        <v>-79.76</v>
      </c>
      <c r="AA29" s="22">
        <v>25689251</v>
      </c>
    </row>
    <row r="30" spans="1:27" ht="13.5">
      <c r="A30" s="5" t="s">
        <v>34</v>
      </c>
      <c r="B30" s="3"/>
      <c r="C30" s="25">
        <v>29545927</v>
      </c>
      <c r="D30" s="25"/>
      <c r="E30" s="26">
        <v>19833116</v>
      </c>
      <c r="F30" s="27">
        <v>19833116</v>
      </c>
      <c r="G30" s="27">
        <v>669210</v>
      </c>
      <c r="H30" s="27">
        <v>615566</v>
      </c>
      <c r="I30" s="27">
        <v>121682</v>
      </c>
      <c r="J30" s="27">
        <v>1406458</v>
      </c>
      <c r="K30" s="27">
        <v>732078</v>
      </c>
      <c r="L30" s="27">
        <v>602175</v>
      </c>
      <c r="M30" s="27">
        <v>1082269</v>
      </c>
      <c r="N30" s="27">
        <v>2416522</v>
      </c>
      <c r="O30" s="27"/>
      <c r="P30" s="27"/>
      <c r="Q30" s="27"/>
      <c r="R30" s="27"/>
      <c r="S30" s="27"/>
      <c r="T30" s="27"/>
      <c r="U30" s="27"/>
      <c r="V30" s="27"/>
      <c r="W30" s="27">
        <v>3822980</v>
      </c>
      <c r="X30" s="27">
        <v>9916560</v>
      </c>
      <c r="Y30" s="27">
        <v>-6093580</v>
      </c>
      <c r="Z30" s="7">
        <v>-61.45</v>
      </c>
      <c r="AA30" s="25">
        <v>19833116</v>
      </c>
    </row>
    <row r="31" spans="1:27" ht="13.5">
      <c r="A31" s="5" t="s">
        <v>35</v>
      </c>
      <c r="B31" s="3"/>
      <c r="C31" s="22">
        <v>5544219</v>
      </c>
      <c r="D31" s="22"/>
      <c r="E31" s="23"/>
      <c r="F31" s="24"/>
      <c r="G31" s="24">
        <v>507945</v>
      </c>
      <c r="H31" s="24">
        <v>580793</v>
      </c>
      <c r="I31" s="24">
        <v>44289</v>
      </c>
      <c r="J31" s="24">
        <v>1133027</v>
      </c>
      <c r="K31" s="24">
        <v>325999</v>
      </c>
      <c r="L31" s="24">
        <v>293510</v>
      </c>
      <c r="M31" s="24">
        <v>352212</v>
      </c>
      <c r="N31" s="24">
        <v>971721</v>
      </c>
      <c r="O31" s="24"/>
      <c r="P31" s="24"/>
      <c r="Q31" s="24"/>
      <c r="R31" s="24"/>
      <c r="S31" s="24"/>
      <c r="T31" s="24"/>
      <c r="U31" s="24"/>
      <c r="V31" s="24"/>
      <c r="W31" s="24">
        <v>2104748</v>
      </c>
      <c r="X31" s="24"/>
      <c r="Y31" s="24">
        <v>2104748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1000254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44629</v>
      </c>
      <c r="H32" s="21">
        <f t="shared" si="6"/>
        <v>34008</v>
      </c>
      <c r="I32" s="21">
        <f t="shared" si="6"/>
        <v>19956</v>
      </c>
      <c r="J32" s="21">
        <f t="shared" si="6"/>
        <v>98593</v>
      </c>
      <c r="K32" s="21">
        <f t="shared" si="6"/>
        <v>33573</v>
      </c>
      <c r="L32" s="21">
        <f t="shared" si="6"/>
        <v>870</v>
      </c>
      <c r="M32" s="21">
        <f t="shared" si="6"/>
        <v>0</v>
      </c>
      <c r="N32" s="21">
        <f t="shared" si="6"/>
        <v>34443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133036</v>
      </c>
      <c r="X32" s="21">
        <f t="shared" si="6"/>
        <v>0</v>
      </c>
      <c r="Y32" s="21">
        <f t="shared" si="6"/>
        <v>133036</v>
      </c>
      <c r="Z32" s="4">
        <f>+IF(X32&lt;&gt;0,+(Y32/X32)*100,0)</f>
        <v>0</v>
      </c>
      <c r="AA32" s="19">
        <f>SUM(AA33:AA37)</f>
        <v>0</v>
      </c>
    </row>
    <row r="33" spans="1:27" ht="13.5">
      <c r="A33" s="5" t="s">
        <v>37</v>
      </c>
      <c r="B33" s="3"/>
      <c r="C33" s="22">
        <v>1000254</v>
      </c>
      <c r="D33" s="22"/>
      <c r="E33" s="23"/>
      <c r="F33" s="24"/>
      <c r="G33" s="24">
        <v>44629</v>
      </c>
      <c r="H33" s="24">
        <v>34008</v>
      </c>
      <c r="I33" s="24">
        <v>19956</v>
      </c>
      <c r="J33" s="24">
        <v>98593</v>
      </c>
      <c r="K33" s="24">
        <v>33573</v>
      </c>
      <c r="L33" s="24">
        <v>870</v>
      </c>
      <c r="M33" s="24"/>
      <c r="N33" s="24">
        <v>34443</v>
      </c>
      <c r="O33" s="24"/>
      <c r="P33" s="24"/>
      <c r="Q33" s="24"/>
      <c r="R33" s="24"/>
      <c r="S33" s="24"/>
      <c r="T33" s="24"/>
      <c r="U33" s="24"/>
      <c r="V33" s="24"/>
      <c r="W33" s="24">
        <v>133036</v>
      </c>
      <c r="X33" s="24"/>
      <c r="Y33" s="24">
        <v>133036</v>
      </c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17748522</v>
      </c>
      <c r="D38" s="19">
        <f>SUM(D39:D41)</f>
        <v>0</v>
      </c>
      <c r="E38" s="20">
        <f t="shared" si="7"/>
        <v>698000</v>
      </c>
      <c r="F38" s="21">
        <f t="shared" si="7"/>
        <v>698000</v>
      </c>
      <c r="G38" s="21">
        <f t="shared" si="7"/>
        <v>566442</v>
      </c>
      <c r="H38" s="21">
        <f t="shared" si="7"/>
        <v>472632</v>
      </c>
      <c r="I38" s="21">
        <f t="shared" si="7"/>
        <v>95762</v>
      </c>
      <c r="J38" s="21">
        <f t="shared" si="7"/>
        <v>1134836</v>
      </c>
      <c r="K38" s="21">
        <f t="shared" si="7"/>
        <v>465742</v>
      </c>
      <c r="L38" s="21">
        <f t="shared" si="7"/>
        <v>742848</v>
      </c>
      <c r="M38" s="21">
        <f t="shared" si="7"/>
        <v>543535</v>
      </c>
      <c r="N38" s="21">
        <f t="shared" si="7"/>
        <v>1752125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2886961</v>
      </c>
      <c r="X38" s="21">
        <f t="shared" si="7"/>
        <v>349002</v>
      </c>
      <c r="Y38" s="21">
        <f t="shared" si="7"/>
        <v>2537959</v>
      </c>
      <c r="Z38" s="4">
        <f>+IF(X38&lt;&gt;0,+(Y38/X38)*100,0)</f>
        <v>727.2047151592255</v>
      </c>
      <c r="AA38" s="19">
        <f>SUM(AA39:AA41)</f>
        <v>698000</v>
      </c>
    </row>
    <row r="39" spans="1:27" ht="13.5">
      <c r="A39" s="5" t="s">
        <v>43</v>
      </c>
      <c r="B39" s="3"/>
      <c r="C39" s="22">
        <v>3125148</v>
      </c>
      <c r="D39" s="22"/>
      <c r="E39" s="23">
        <v>636000</v>
      </c>
      <c r="F39" s="24">
        <v>636000</v>
      </c>
      <c r="G39" s="24">
        <v>284335</v>
      </c>
      <c r="H39" s="24">
        <v>180908</v>
      </c>
      <c r="I39" s="24">
        <v>71973</v>
      </c>
      <c r="J39" s="24">
        <v>537216</v>
      </c>
      <c r="K39" s="24">
        <v>264487</v>
      </c>
      <c r="L39" s="24">
        <v>473406</v>
      </c>
      <c r="M39" s="24">
        <v>158272</v>
      </c>
      <c r="N39" s="24">
        <v>896165</v>
      </c>
      <c r="O39" s="24"/>
      <c r="P39" s="24"/>
      <c r="Q39" s="24"/>
      <c r="R39" s="24"/>
      <c r="S39" s="24"/>
      <c r="T39" s="24"/>
      <c r="U39" s="24"/>
      <c r="V39" s="24"/>
      <c r="W39" s="24">
        <v>1433381</v>
      </c>
      <c r="X39" s="24">
        <v>318000</v>
      </c>
      <c r="Y39" s="24">
        <v>1115381</v>
      </c>
      <c r="Z39" s="6">
        <v>350.75</v>
      </c>
      <c r="AA39" s="22">
        <v>636000</v>
      </c>
    </row>
    <row r="40" spans="1:27" ht="13.5">
      <c r="A40" s="5" t="s">
        <v>44</v>
      </c>
      <c r="B40" s="3"/>
      <c r="C40" s="22">
        <v>14623374</v>
      </c>
      <c r="D40" s="22"/>
      <c r="E40" s="23">
        <v>62000</v>
      </c>
      <c r="F40" s="24">
        <v>62000</v>
      </c>
      <c r="G40" s="24">
        <v>282107</v>
      </c>
      <c r="H40" s="24">
        <v>291724</v>
      </c>
      <c r="I40" s="24">
        <v>23789</v>
      </c>
      <c r="J40" s="24">
        <v>597620</v>
      </c>
      <c r="K40" s="24">
        <v>201255</v>
      </c>
      <c r="L40" s="24">
        <v>269442</v>
      </c>
      <c r="M40" s="24">
        <v>385263</v>
      </c>
      <c r="N40" s="24">
        <v>855960</v>
      </c>
      <c r="O40" s="24"/>
      <c r="P40" s="24"/>
      <c r="Q40" s="24"/>
      <c r="R40" s="24"/>
      <c r="S40" s="24"/>
      <c r="T40" s="24"/>
      <c r="U40" s="24"/>
      <c r="V40" s="24"/>
      <c r="W40" s="24">
        <v>1453580</v>
      </c>
      <c r="X40" s="24">
        <v>31002</v>
      </c>
      <c r="Y40" s="24">
        <v>1422578</v>
      </c>
      <c r="Z40" s="6">
        <v>4588.67</v>
      </c>
      <c r="AA40" s="22">
        <v>62000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18937225</v>
      </c>
      <c r="D42" s="19">
        <f>SUM(D43:D46)</f>
        <v>0</v>
      </c>
      <c r="E42" s="20">
        <f t="shared" si="8"/>
        <v>16066992</v>
      </c>
      <c r="F42" s="21">
        <f t="shared" si="8"/>
        <v>16066992</v>
      </c>
      <c r="G42" s="21">
        <f t="shared" si="8"/>
        <v>727010</v>
      </c>
      <c r="H42" s="21">
        <f t="shared" si="8"/>
        <v>738820</v>
      </c>
      <c r="I42" s="21">
        <f t="shared" si="8"/>
        <v>204640</v>
      </c>
      <c r="J42" s="21">
        <f t="shared" si="8"/>
        <v>1670470</v>
      </c>
      <c r="K42" s="21">
        <f t="shared" si="8"/>
        <v>821762</v>
      </c>
      <c r="L42" s="21">
        <f t="shared" si="8"/>
        <v>1164532</v>
      </c>
      <c r="M42" s="21">
        <f t="shared" si="8"/>
        <v>1233454</v>
      </c>
      <c r="N42" s="21">
        <f t="shared" si="8"/>
        <v>3219748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4890218</v>
      </c>
      <c r="X42" s="21">
        <f t="shared" si="8"/>
        <v>8033502</v>
      </c>
      <c r="Y42" s="21">
        <f t="shared" si="8"/>
        <v>-3143284</v>
      </c>
      <c r="Z42" s="4">
        <f>+IF(X42&lt;&gt;0,+(Y42/X42)*100,0)</f>
        <v>-39.12719508876702</v>
      </c>
      <c r="AA42" s="19">
        <f>SUM(AA43:AA46)</f>
        <v>16066992</v>
      </c>
    </row>
    <row r="43" spans="1:27" ht="13.5">
      <c r="A43" s="5" t="s">
        <v>47</v>
      </c>
      <c r="B43" s="3"/>
      <c r="C43" s="22">
        <v>10570305</v>
      </c>
      <c r="D43" s="22"/>
      <c r="E43" s="23">
        <v>12668120</v>
      </c>
      <c r="F43" s="24">
        <v>12668120</v>
      </c>
      <c r="G43" s="24">
        <v>121237</v>
      </c>
      <c r="H43" s="24">
        <v>118116</v>
      </c>
      <c r="I43" s="24">
        <v>39137</v>
      </c>
      <c r="J43" s="24">
        <v>278490</v>
      </c>
      <c r="K43" s="24">
        <v>106805</v>
      </c>
      <c r="L43" s="24">
        <v>466206</v>
      </c>
      <c r="M43" s="24">
        <v>680894</v>
      </c>
      <c r="N43" s="24">
        <v>1253905</v>
      </c>
      <c r="O43" s="24"/>
      <c r="P43" s="24"/>
      <c r="Q43" s="24"/>
      <c r="R43" s="24"/>
      <c r="S43" s="24"/>
      <c r="T43" s="24"/>
      <c r="U43" s="24"/>
      <c r="V43" s="24"/>
      <c r="W43" s="24">
        <v>1532395</v>
      </c>
      <c r="X43" s="24">
        <v>6334062</v>
      </c>
      <c r="Y43" s="24">
        <v>-4801667</v>
      </c>
      <c r="Z43" s="6">
        <v>-75.81</v>
      </c>
      <c r="AA43" s="22">
        <v>12668120</v>
      </c>
    </row>
    <row r="44" spans="1:27" ht="13.5">
      <c r="A44" s="5" t="s">
        <v>48</v>
      </c>
      <c r="B44" s="3"/>
      <c r="C44" s="22">
        <v>3051799</v>
      </c>
      <c r="D44" s="22"/>
      <c r="E44" s="23">
        <v>2446872</v>
      </c>
      <c r="F44" s="24">
        <v>2446872</v>
      </c>
      <c r="G44" s="24">
        <v>175398</v>
      </c>
      <c r="H44" s="24">
        <v>215878</v>
      </c>
      <c r="I44" s="24">
        <v>135206</v>
      </c>
      <c r="J44" s="24">
        <v>526482</v>
      </c>
      <c r="K44" s="24">
        <v>369721</v>
      </c>
      <c r="L44" s="24">
        <v>304753</v>
      </c>
      <c r="M44" s="24">
        <v>195258</v>
      </c>
      <c r="N44" s="24">
        <v>869732</v>
      </c>
      <c r="O44" s="24"/>
      <c r="P44" s="24"/>
      <c r="Q44" s="24"/>
      <c r="R44" s="24"/>
      <c r="S44" s="24"/>
      <c r="T44" s="24"/>
      <c r="U44" s="24"/>
      <c r="V44" s="24"/>
      <c r="W44" s="24">
        <v>1396214</v>
      </c>
      <c r="X44" s="24">
        <v>1223436</v>
      </c>
      <c r="Y44" s="24">
        <v>172778</v>
      </c>
      <c r="Z44" s="6">
        <v>14.12</v>
      </c>
      <c r="AA44" s="22">
        <v>2446872</v>
      </c>
    </row>
    <row r="45" spans="1:27" ht="13.5">
      <c r="A45" s="5" t="s">
        <v>49</v>
      </c>
      <c r="B45" s="3"/>
      <c r="C45" s="25">
        <v>115052</v>
      </c>
      <c r="D45" s="25"/>
      <c r="E45" s="26">
        <v>165000</v>
      </c>
      <c r="F45" s="27">
        <v>165000</v>
      </c>
      <c r="G45" s="27">
        <v>47826</v>
      </c>
      <c r="H45" s="27">
        <v>21739</v>
      </c>
      <c r="I45" s="27">
        <v>1800</v>
      </c>
      <c r="J45" s="27">
        <v>71365</v>
      </c>
      <c r="K45" s="27">
        <v>26042</v>
      </c>
      <c r="L45" s="27">
        <v>55435</v>
      </c>
      <c r="M45" s="27">
        <v>245567</v>
      </c>
      <c r="N45" s="27">
        <v>327044</v>
      </c>
      <c r="O45" s="27"/>
      <c r="P45" s="27"/>
      <c r="Q45" s="27"/>
      <c r="R45" s="27"/>
      <c r="S45" s="27"/>
      <c r="T45" s="27"/>
      <c r="U45" s="27"/>
      <c r="V45" s="27"/>
      <c r="W45" s="27">
        <v>398409</v>
      </c>
      <c r="X45" s="27">
        <v>82500</v>
      </c>
      <c r="Y45" s="27">
        <v>315909</v>
      </c>
      <c r="Z45" s="7">
        <v>382.92</v>
      </c>
      <c r="AA45" s="25">
        <v>165000</v>
      </c>
    </row>
    <row r="46" spans="1:27" ht="13.5">
      <c r="A46" s="5" t="s">
        <v>50</v>
      </c>
      <c r="B46" s="3"/>
      <c r="C46" s="22">
        <v>5200069</v>
      </c>
      <c r="D46" s="22"/>
      <c r="E46" s="23">
        <v>787000</v>
      </c>
      <c r="F46" s="24">
        <v>787000</v>
      </c>
      <c r="G46" s="24">
        <v>382549</v>
      </c>
      <c r="H46" s="24">
        <v>383087</v>
      </c>
      <c r="I46" s="24">
        <v>28497</v>
      </c>
      <c r="J46" s="24">
        <v>794133</v>
      </c>
      <c r="K46" s="24">
        <v>319194</v>
      </c>
      <c r="L46" s="24">
        <v>338138</v>
      </c>
      <c r="M46" s="24">
        <v>111735</v>
      </c>
      <c r="N46" s="24">
        <v>769067</v>
      </c>
      <c r="O46" s="24"/>
      <c r="P46" s="24"/>
      <c r="Q46" s="24"/>
      <c r="R46" s="24"/>
      <c r="S46" s="24"/>
      <c r="T46" s="24"/>
      <c r="U46" s="24"/>
      <c r="V46" s="24"/>
      <c r="W46" s="24">
        <v>1563200</v>
      </c>
      <c r="X46" s="24">
        <v>393504</v>
      </c>
      <c r="Y46" s="24">
        <v>1169696</v>
      </c>
      <c r="Z46" s="6">
        <v>297.25</v>
      </c>
      <c r="AA46" s="22">
        <v>787000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79039363</v>
      </c>
      <c r="D48" s="40">
        <f>+D28+D32+D38+D42+D47</f>
        <v>0</v>
      </c>
      <c r="E48" s="41">
        <f t="shared" si="9"/>
        <v>62287359</v>
      </c>
      <c r="F48" s="42">
        <f t="shared" si="9"/>
        <v>62287359</v>
      </c>
      <c r="G48" s="42">
        <f t="shared" si="9"/>
        <v>3023098</v>
      </c>
      <c r="H48" s="42">
        <f t="shared" si="9"/>
        <v>2947452</v>
      </c>
      <c r="I48" s="42">
        <f t="shared" si="9"/>
        <v>526389</v>
      </c>
      <c r="J48" s="42">
        <f t="shared" si="9"/>
        <v>6496939</v>
      </c>
      <c r="K48" s="42">
        <f t="shared" si="9"/>
        <v>2867476</v>
      </c>
      <c r="L48" s="42">
        <f t="shared" si="9"/>
        <v>3337792</v>
      </c>
      <c r="M48" s="42">
        <f t="shared" si="9"/>
        <v>3735321</v>
      </c>
      <c r="N48" s="42">
        <f t="shared" si="9"/>
        <v>9940589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16437528</v>
      </c>
      <c r="X48" s="42">
        <f t="shared" si="9"/>
        <v>31143756</v>
      </c>
      <c r="Y48" s="42">
        <f t="shared" si="9"/>
        <v>-14706228</v>
      </c>
      <c r="Z48" s="43">
        <f>+IF(X48&lt;&gt;0,+(Y48/X48)*100,0)</f>
        <v>-47.22047013211894</v>
      </c>
      <c r="AA48" s="40">
        <f>+AA28+AA32+AA38+AA42+AA47</f>
        <v>62287359</v>
      </c>
    </row>
    <row r="49" spans="1:27" ht="13.5">
      <c r="A49" s="14" t="s">
        <v>58</v>
      </c>
      <c r="B49" s="15"/>
      <c r="C49" s="44">
        <f aca="true" t="shared" si="10" ref="C49:Y49">+C25-C48</f>
        <v>4077612</v>
      </c>
      <c r="D49" s="44">
        <f>+D25-D48</f>
        <v>0</v>
      </c>
      <c r="E49" s="45">
        <f t="shared" si="10"/>
        <v>12219599</v>
      </c>
      <c r="F49" s="46">
        <f t="shared" si="10"/>
        <v>12219599</v>
      </c>
      <c r="G49" s="46">
        <f t="shared" si="10"/>
        <v>20707911</v>
      </c>
      <c r="H49" s="46">
        <f t="shared" si="10"/>
        <v>1199579</v>
      </c>
      <c r="I49" s="46">
        <f t="shared" si="10"/>
        <v>856841</v>
      </c>
      <c r="J49" s="46">
        <f t="shared" si="10"/>
        <v>22764331</v>
      </c>
      <c r="K49" s="46">
        <f t="shared" si="10"/>
        <v>684543</v>
      </c>
      <c r="L49" s="46">
        <f t="shared" si="10"/>
        <v>-1252398</v>
      </c>
      <c r="M49" s="46">
        <f t="shared" si="10"/>
        <v>10174687</v>
      </c>
      <c r="N49" s="46">
        <f t="shared" si="10"/>
        <v>9606832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32371163</v>
      </c>
      <c r="X49" s="46">
        <f>IF(F25=F48,0,X25-X48)</f>
        <v>6109404</v>
      </c>
      <c r="Y49" s="46">
        <f t="shared" si="10"/>
        <v>26261759</v>
      </c>
      <c r="Z49" s="47">
        <f>+IF(X49&lt;&gt;0,+(Y49/X49)*100,0)</f>
        <v>429.85795341084</v>
      </c>
      <c r="AA49" s="44">
        <f>+AA25-AA48</f>
        <v>12219599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30318291</v>
      </c>
      <c r="D5" s="19">
        <f>SUM(D6:D8)</f>
        <v>0</v>
      </c>
      <c r="E5" s="20">
        <f t="shared" si="0"/>
        <v>29569962</v>
      </c>
      <c r="F5" s="21">
        <f t="shared" si="0"/>
        <v>29569962</v>
      </c>
      <c r="G5" s="21">
        <f t="shared" si="0"/>
        <v>8857343</v>
      </c>
      <c r="H5" s="21">
        <f t="shared" si="0"/>
        <v>150690</v>
      </c>
      <c r="I5" s="21">
        <f t="shared" si="0"/>
        <v>115615</v>
      </c>
      <c r="J5" s="21">
        <f t="shared" si="0"/>
        <v>9123648</v>
      </c>
      <c r="K5" s="21">
        <f t="shared" si="0"/>
        <v>-62132</v>
      </c>
      <c r="L5" s="21">
        <f t="shared" si="0"/>
        <v>94421</v>
      </c>
      <c r="M5" s="21">
        <f t="shared" si="0"/>
        <v>790454</v>
      </c>
      <c r="N5" s="21">
        <f t="shared" si="0"/>
        <v>822743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9946391</v>
      </c>
      <c r="X5" s="21">
        <f t="shared" si="0"/>
        <v>18321292</v>
      </c>
      <c r="Y5" s="21">
        <f t="shared" si="0"/>
        <v>-8374901</v>
      </c>
      <c r="Z5" s="4">
        <f>+IF(X5&lt;&gt;0,+(Y5/X5)*100,0)</f>
        <v>-45.711301364554416</v>
      </c>
      <c r="AA5" s="19">
        <f>SUM(AA6:AA8)</f>
        <v>29569962</v>
      </c>
    </row>
    <row r="6" spans="1:27" ht="13.5">
      <c r="A6" s="5" t="s">
        <v>33</v>
      </c>
      <c r="B6" s="3"/>
      <c r="C6" s="22">
        <v>3689865</v>
      </c>
      <c r="D6" s="22"/>
      <c r="E6" s="23">
        <v>1998000</v>
      </c>
      <c r="F6" s="24">
        <v>1998000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1332000</v>
      </c>
      <c r="Y6" s="24">
        <v>-1332000</v>
      </c>
      <c r="Z6" s="6">
        <v>-100</v>
      </c>
      <c r="AA6" s="22">
        <v>1998000</v>
      </c>
    </row>
    <row r="7" spans="1:27" ht="13.5">
      <c r="A7" s="5" t="s">
        <v>34</v>
      </c>
      <c r="B7" s="3"/>
      <c r="C7" s="25">
        <v>11037832</v>
      </c>
      <c r="D7" s="25"/>
      <c r="E7" s="26">
        <v>27571962</v>
      </c>
      <c r="F7" s="27">
        <v>27571962</v>
      </c>
      <c r="G7" s="27">
        <v>8826120</v>
      </c>
      <c r="H7" s="27">
        <v>-43525</v>
      </c>
      <c r="I7" s="27"/>
      <c r="J7" s="27">
        <v>8782595</v>
      </c>
      <c r="K7" s="27"/>
      <c r="L7" s="27">
        <v>1310</v>
      </c>
      <c r="M7" s="27"/>
      <c r="N7" s="27">
        <v>1310</v>
      </c>
      <c r="O7" s="27"/>
      <c r="P7" s="27"/>
      <c r="Q7" s="27"/>
      <c r="R7" s="27"/>
      <c r="S7" s="27"/>
      <c r="T7" s="27"/>
      <c r="U7" s="27"/>
      <c r="V7" s="27"/>
      <c r="W7" s="27">
        <v>8783905</v>
      </c>
      <c r="X7" s="27">
        <v>16989292</v>
      </c>
      <c r="Y7" s="27">
        <v>-8205387</v>
      </c>
      <c r="Z7" s="7">
        <v>-48.3</v>
      </c>
      <c r="AA7" s="25">
        <v>27571962</v>
      </c>
    </row>
    <row r="8" spans="1:27" ht="13.5">
      <c r="A8" s="5" t="s">
        <v>35</v>
      </c>
      <c r="B8" s="3"/>
      <c r="C8" s="22">
        <v>15590594</v>
      </c>
      <c r="D8" s="22"/>
      <c r="E8" s="23"/>
      <c r="F8" s="24"/>
      <c r="G8" s="24">
        <v>31223</v>
      </c>
      <c r="H8" s="24">
        <v>194215</v>
      </c>
      <c r="I8" s="24">
        <v>115615</v>
      </c>
      <c r="J8" s="24">
        <v>341053</v>
      </c>
      <c r="K8" s="24">
        <v>-62132</v>
      </c>
      <c r="L8" s="24">
        <v>93111</v>
      </c>
      <c r="M8" s="24">
        <v>790454</v>
      </c>
      <c r="N8" s="24">
        <v>821433</v>
      </c>
      <c r="O8" s="24"/>
      <c r="P8" s="24"/>
      <c r="Q8" s="24"/>
      <c r="R8" s="24"/>
      <c r="S8" s="24"/>
      <c r="T8" s="24"/>
      <c r="U8" s="24"/>
      <c r="V8" s="24"/>
      <c r="W8" s="24">
        <v>1162486</v>
      </c>
      <c r="X8" s="24"/>
      <c r="Y8" s="24">
        <v>1162486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8294518</v>
      </c>
      <c r="D9" s="19">
        <f>SUM(D10:D14)</f>
        <v>0</v>
      </c>
      <c r="E9" s="20">
        <f t="shared" si="1"/>
        <v>4206094</v>
      </c>
      <c r="F9" s="21">
        <f t="shared" si="1"/>
        <v>4206094</v>
      </c>
      <c r="G9" s="21">
        <f t="shared" si="1"/>
        <v>6411</v>
      </c>
      <c r="H9" s="21">
        <f t="shared" si="1"/>
        <v>7168</v>
      </c>
      <c r="I9" s="21">
        <f t="shared" si="1"/>
        <v>4812</v>
      </c>
      <c r="J9" s="21">
        <f t="shared" si="1"/>
        <v>18391</v>
      </c>
      <c r="K9" s="21">
        <f t="shared" si="1"/>
        <v>-8895</v>
      </c>
      <c r="L9" s="21">
        <f t="shared" si="1"/>
        <v>4131</v>
      </c>
      <c r="M9" s="21">
        <f t="shared" si="1"/>
        <v>9640</v>
      </c>
      <c r="N9" s="21">
        <f t="shared" si="1"/>
        <v>4876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23267</v>
      </c>
      <c r="X9" s="21">
        <f t="shared" si="1"/>
        <v>2103054</v>
      </c>
      <c r="Y9" s="21">
        <f t="shared" si="1"/>
        <v>-2079787</v>
      </c>
      <c r="Z9" s="4">
        <f>+IF(X9&lt;&gt;0,+(Y9/X9)*100,0)</f>
        <v>-98.89365655850966</v>
      </c>
      <c r="AA9" s="19">
        <f>SUM(AA10:AA14)</f>
        <v>4206094</v>
      </c>
    </row>
    <row r="10" spans="1:27" ht="13.5">
      <c r="A10" s="5" t="s">
        <v>37</v>
      </c>
      <c r="B10" s="3"/>
      <c r="C10" s="22">
        <v>1332981</v>
      </c>
      <c r="D10" s="22"/>
      <c r="E10" s="23">
        <v>1118695</v>
      </c>
      <c r="F10" s="24">
        <v>1118695</v>
      </c>
      <c r="G10" s="24">
        <v>1837</v>
      </c>
      <c r="H10" s="24">
        <v>2692</v>
      </c>
      <c r="I10" s="24">
        <v>1621</v>
      </c>
      <c r="J10" s="24">
        <v>6150</v>
      </c>
      <c r="K10" s="24">
        <v>-1934</v>
      </c>
      <c r="L10" s="24">
        <v>1412</v>
      </c>
      <c r="M10" s="24">
        <v>2070</v>
      </c>
      <c r="N10" s="24">
        <v>1548</v>
      </c>
      <c r="O10" s="24"/>
      <c r="P10" s="24"/>
      <c r="Q10" s="24"/>
      <c r="R10" s="24"/>
      <c r="S10" s="24"/>
      <c r="T10" s="24"/>
      <c r="U10" s="24"/>
      <c r="V10" s="24"/>
      <c r="W10" s="24">
        <v>7698</v>
      </c>
      <c r="X10" s="24">
        <v>559350</v>
      </c>
      <c r="Y10" s="24">
        <v>-551652</v>
      </c>
      <c r="Z10" s="6">
        <v>-98.62</v>
      </c>
      <c r="AA10" s="22">
        <v>1118695</v>
      </c>
    </row>
    <row r="11" spans="1:27" ht="13.5">
      <c r="A11" s="5" t="s">
        <v>38</v>
      </c>
      <c r="B11" s="3"/>
      <c r="C11" s="22">
        <v>6961537</v>
      </c>
      <c r="D11" s="22"/>
      <c r="E11" s="23">
        <v>3087399</v>
      </c>
      <c r="F11" s="24">
        <v>3087399</v>
      </c>
      <c r="G11" s="24">
        <v>4574</v>
      </c>
      <c r="H11" s="24">
        <v>4476</v>
      </c>
      <c r="I11" s="24">
        <v>3191</v>
      </c>
      <c r="J11" s="24">
        <v>12241</v>
      </c>
      <c r="K11" s="24">
        <v>-6961</v>
      </c>
      <c r="L11" s="24">
        <v>2719</v>
      </c>
      <c r="M11" s="24">
        <v>7570</v>
      </c>
      <c r="N11" s="24">
        <v>3328</v>
      </c>
      <c r="O11" s="24"/>
      <c r="P11" s="24"/>
      <c r="Q11" s="24"/>
      <c r="R11" s="24"/>
      <c r="S11" s="24"/>
      <c r="T11" s="24"/>
      <c r="U11" s="24"/>
      <c r="V11" s="24"/>
      <c r="W11" s="24">
        <v>15569</v>
      </c>
      <c r="X11" s="24">
        <v>1543704</v>
      </c>
      <c r="Y11" s="24">
        <v>-1528135</v>
      </c>
      <c r="Z11" s="6">
        <v>-98.99</v>
      </c>
      <c r="AA11" s="22">
        <v>3087399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4588474</v>
      </c>
      <c r="D15" s="19">
        <f>SUM(D16:D18)</f>
        <v>0</v>
      </c>
      <c r="E15" s="20">
        <f t="shared" si="2"/>
        <v>4330471</v>
      </c>
      <c r="F15" s="21">
        <f t="shared" si="2"/>
        <v>4330471</v>
      </c>
      <c r="G15" s="21">
        <f t="shared" si="2"/>
        <v>15497</v>
      </c>
      <c r="H15" s="21">
        <f t="shared" si="2"/>
        <v>113609</v>
      </c>
      <c r="I15" s="21">
        <f t="shared" si="2"/>
        <v>50887</v>
      </c>
      <c r="J15" s="21">
        <f t="shared" si="2"/>
        <v>179993</v>
      </c>
      <c r="K15" s="21">
        <f t="shared" si="2"/>
        <v>-261</v>
      </c>
      <c r="L15" s="21">
        <f t="shared" si="2"/>
        <v>385</v>
      </c>
      <c r="M15" s="21">
        <f t="shared" si="2"/>
        <v>200</v>
      </c>
      <c r="N15" s="21">
        <f t="shared" si="2"/>
        <v>324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180317</v>
      </c>
      <c r="X15" s="21">
        <f t="shared" si="2"/>
        <v>2165286</v>
      </c>
      <c r="Y15" s="21">
        <f t="shared" si="2"/>
        <v>-1984969</v>
      </c>
      <c r="Z15" s="4">
        <f>+IF(X15&lt;&gt;0,+(Y15/X15)*100,0)</f>
        <v>-91.67237030119809</v>
      </c>
      <c r="AA15" s="19">
        <f>SUM(AA16:AA18)</f>
        <v>4330471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4584667</v>
      </c>
      <c r="D17" s="22"/>
      <c r="E17" s="23">
        <v>4330471</v>
      </c>
      <c r="F17" s="24">
        <v>4330471</v>
      </c>
      <c r="G17" s="24">
        <v>15497</v>
      </c>
      <c r="H17" s="24">
        <v>10131</v>
      </c>
      <c r="I17" s="24"/>
      <c r="J17" s="24">
        <v>25628</v>
      </c>
      <c r="K17" s="24"/>
      <c r="L17" s="24">
        <v>350</v>
      </c>
      <c r="M17" s="24">
        <v>200</v>
      </c>
      <c r="N17" s="24">
        <v>550</v>
      </c>
      <c r="O17" s="24"/>
      <c r="P17" s="24"/>
      <c r="Q17" s="24"/>
      <c r="R17" s="24"/>
      <c r="S17" s="24"/>
      <c r="T17" s="24"/>
      <c r="U17" s="24"/>
      <c r="V17" s="24"/>
      <c r="W17" s="24">
        <v>26178</v>
      </c>
      <c r="X17" s="24">
        <v>2165238</v>
      </c>
      <c r="Y17" s="24">
        <v>-2139060</v>
      </c>
      <c r="Z17" s="6">
        <v>-98.79</v>
      </c>
      <c r="AA17" s="22">
        <v>4330471</v>
      </c>
    </row>
    <row r="18" spans="1:27" ht="13.5">
      <c r="A18" s="5" t="s">
        <v>45</v>
      </c>
      <c r="B18" s="3"/>
      <c r="C18" s="22">
        <v>3807</v>
      </c>
      <c r="D18" s="22"/>
      <c r="E18" s="23"/>
      <c r="F18" s="24"/>
      <c r="G18" s="24"/>
      <c r="H18" s="24">
        <v>103478</v>
      </c>
      <c r="I18" s="24">
        <v>50887</v>
      </c>
      <c r="J18" s="24">
        <v>154365</v>
      </c>
      <c r="K18" s="24">
        <v>-261</v>
      </c>
      <c r="L18" s="24">
        <v>35</v>
      </c>
      <c r="M18" s="24"/>
      <c r="N18" s="24">
        <v>-226</v>
      </c>
      <c r="O18" s="24"/>
      <c r="P18" s="24"/>
      <c r="Q18" s="24"/>
      <c r="R18" s="24"/>
      <c r="S18" s="24"/>
      <c r="T18" s="24"/>
      <c r="U18" s="24"/>
      <c r="V18" s="24"/>
      <c r="W18" s="24">
        <v>154139</v>
      </c>
      <c r="X18" s="24">
        <v>48</v>
      </c>
      <c r="Y18" s="24">
        <v>154091</v>
      </c>
      <c r="Z18" s="6">
        <v>321022.92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127602931</v>
      </c>
      <c r="D19" s="19">
        <f>SUM(D20:D23)</f>
        <v>0</v>
      </c>
      <c r="E19" s="20">
        <f t="shared" si="3"/>
        <v>118371241</v>
      </c>
      <c r="F19" s="21">
        <f t="shared" si="3"/>
        <v>118371241</v>
      </c>
      <c r="G19" s="21">
        <f t="shared" si="3"/>
        <v>3635134</v>
      </c>
      <c r="H19" s="21">
        <f t="shared" si="3"/>
        <v>4014190</v>
      </c>
      <c r="I19" s="21">
        <f t="shared" si="3"/>
        <v>8113964</v>
      </c>
      <c r="J19" s="21">
        <f t="shared" si="3"/>
        <v>15763288</v>
      </c>
      <c r="K19" s="21">
        <f t="shared" si="3"/>
        <v>3663546</v>
      </c>
      <c r="L19" s="21">
        <f t="shared" si="3"/>
        <v>6011517</v>
      </c>
      <c r="M19" s="21">
        <f t="shared" si="3"/>
        <v>2766093</v>
      </c>
      <c r="N19" s="21">
        <f t="shared" si="3"/>
        <v>12441156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28204444</v>
      </c>
      <c r="X19" s="21">
        <f t="shared" si="3"/>
        <v>60437304</v>
      </c>
      <c r="Y19" s="21">
        <f t="shared" si="3"/>
        <v>-32232860</v>
      </c>
      <c r="Z19" s="4">
        <f>+IF(X19&lt;&gt;0,+(Y19/X19)*100,0)</f>
        <v>-53.332723114187885</v>
      </c>
      <c r="AA19" s="19">
        <f>SUM(AA20:AA23)</f>
        <v>118371241</v>
      </c>
    </row>
    <row r="20" spans="1:27" ht="13.5">
      <c r="A20" s="5" t="s">
        <v>47</v>
      </c>
      <c r="B20" s="3"/>
      <c r="C20" s="22">
        <v>25592697</v>
      </c>
      <c r="D20" s="22"/>
      <c r="E20" s="23">
        <v>30352818</v>
      </c>
      <c r="F20" s="24">
        <v>30352818</v>
      </c>
      <c r="G20" s="24">
        <v>2325816</v>
      </c>
      <c r="H20" s="24">
        <v>2366844</v>
      </c>
      <c r="I20" s="24">
        <v>2133932</v>
      </c>
      <c r="J20" s="24">
        <v>6826592</v>
      </c>
      <c r="K20" s="24">
        <v>-859145</v>
      </c>
      <c r="L20" s="24">
        <v>2935891</v>
      </c>
      <c r="M20" s="24">
        <v>1458215</v>
      </c>
      <c r="N20" s="24">
        <v>3534961</v>
      </c>
      <c r="O20" s="24"/>
      <c r="P20" s="24"/>
      <c r="Q20" s="24"/>
      <c r="R20" s="24"/>
      <c r="S20" s="24"/>
      <c r="T20" s="24"/>
      <c r="U20" s="24"/>
      <c r="V20" s="24"/>
      <c r="W20" s="24">
        <v>10361553</v>
      </c>
      <c r="X20" s="24">
        <v>15291264</v>
      </c>
      <c r="Y20" s="24">
        <v>-4929711</v>
      </c>
      <c r="Z20" s="6">
        <v>-32.24</v>
      </c>
      <c r="AA20" s="22">
        <v>30352818</v>
      </c>
    </row>
    <row r="21" spans="1:27" ht="13.5">
      <c r="A21" s="5" t="s">
        <v>48</v>
      </c>
      <c r="B21" s="3"/>
      <c r="C21" s="22">
        <v>81987323</v>
      </c>
      <c r="D21" s="22"/>
      <c r="E21" s="23">
        <v>65609679</v>
      </c>
      <c r="F21" s="24">
        <v>65609679</v>
      </c>
      <c r="G21" s="24">
        <v>607791</v>
      </c>
      <c r="H21" s="24">
        <v>794389</v>
      </c>
      <c r="I21" s="24">
        <v>5192819</v>
      </c>
      <c r="J21" s="24">
        <v>6594999</v>
      </c>
      <c r="K21" s="24">
        <v>4512194</v>
      </c>
      <c r="L21" s="24">
        <v>1530822</v>
      </c>
      <c r="M21" s="24">
        <v>573530</v>
      </c>
      <c r="N21" s="24">
        <v>6616546</v>
      </c>
      <c r="O21" s="24"/>
      <c r="P21" s="24"/>
      <c r="Q21" s="24"/>
      <c r="R21" s="24"/>
      <c r="S21" s="24"/>
      <c r="T21" s="24"/>
      <c r="U21" s="24"/>
      <c r="V21" s="24"/>
      <c r="W21" s="24">
        <v>13211545</v>
      </c>
      <c r="X21" s="24">
        <v>33271494</v>
      </c>
      <c r="Y21" s="24">
        <v>-20059949</v>
      </c>
      <c r="Z21" s="6">
        <v>-60.29</v>
      </c>
      <c r="AA21" s="22">
        <v>65609679</v>
      </c>
    </row>
    <row r="22" spans="1:27" ht="13.5">
      <c r="A22" s="5" t="s">
        <v>49</v>
      </c>
      <c r="B22" s="3"/>
      <c r="C22" s="25">
        <v>12466616</v>
      </c>
      <c r="D22" s="25"/>
      <c r="E22" s="26">
        <v>12896016</v>
      </c>
      <c r="F22" s="27">
        <v>12896016</v>
      </c>
      <c r="G22" s="27">
        <v>293616</v>
      </c>
      <c r="H22" s="27">
        <v>442310</v>
      </c>
      <c r="I22" s="27">
        <v>391086</v>
      </c>
      <c r="J22" s="27">
        <v>1127012</v>
      </c>
      <c r="K22" s="27">
        <v>6729</v>
      </c>
      <c r="L22" s="27">
        <v>747753</v>
      </c>
      <c r="M22" s="27">
        <v>342725</v>
      </c>
      <c r="N22" s="27">
        <v>1097207</v>
      </c>
      <c r="O22" s="27"/>
      <c r="P22" s="27"/>
      <c r="Q22" s="27"/>
      <c r="R22" s="27"/>
      <c r="S22" s="27"/>
      <c r="T22" s="27"/>
      <c r="U22" s="27"/>
      <c r="V22" s="27"/>
      <c r="W22" s="27">
        <v>2224219</v>
      </c>
      <c r="X22" s="27">
        <v>6684846</v>
      </c>
      <c r="Y22" s="27">
        <v>-4460627</v>
      </c>
      <c r="Z22" s="7">
        <v>-66.73</v>
      </c>
      <c r="AA22" s="25">
        <v>12896016</v>
      </c>
    </row>
    <row r="23" spans="1:27" ht="13.5">
      <c r="A23" s="5" t="s">
        <v>50</v>
      </c>
      <c r="B23" s="3"/>
      <c r="C23" s="22">
        <v>7556295</v>
      </c>
      <c r="D23" s="22"/>
      <c r="E23" s="23">
        <v>9512728</v>
      </c>
      <c r="F23" s="24">
        <v>9512728</v>
      </c>
      <c r="G23" s="24">
        <v>407911</v>
      </c>
      <c r="H23" s="24">
        <v>410647</v>
      </c>
      <c r="I23" s="24">
        <v>396127</v>
      </c>
      <c r="J23" s="24">
        <v>1214685</v>
      </c>
      <c r="K23" s="24">
        <v>3768</v>
      </c>
      <c r="L23" s="24">
        <v>797051</v>
      </c>
      <c r="M23" s="24">
        <v>391623</v>
      </c>
      <c r="N23" s="24">
        <v>1192442</v>
      </c>
      <c r="O23" s="24"/>
      <c r="P23" s="24"/>
      <c r="Q23" s="24"/>
      <c r="R23" s="24"/>
      <c r="S23" s="24"/>
      <c r="T23" s="24"/>
      <c r="U23" s="24"/>
      <c r="V23" s="24"/>
      <c r="W23" s="24">
        <v>2407127</v>
      </c>
      <c r="X23" s="24">
        <v>5189700</v>
      </c>
      <c r="Y23" s="24">
        <v>-2782573</v>
      </c>
      <c r="Z23" s="6">
        <v>-53.62</v>
      </c>
      <c r="AA23" s="22">
        <v>9512728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170804214</v>
      </c>
      <c r="D25" s="40">
        <f>+D5+D9+D15+D19+D24</f>
        <v>0</v>
      </c>
      <c r="E25" s="41">
        <f t="shared" si="4"/>
        <v>156477768</v>
      </c>
      <c r="F25" s="42">
        <f t="shared" si="4"/>
        <v>156477768</v>
      </c>
      <c r="G25" s="42">
        <f t="shared" si="4"/>
        <v>12514385</v>
      </c>
      <c r="H25" s="42">
        <f t="shared" si="4"/>
        <v>4285657</v>
      </c>
      <c r="I25" s="42">
        <f t="shared" si="4"/>
        <v>8285278</v>
      </c>
      <c r="J25" s="42">
        <f t="shared" si="4"/>
        <v>25085320</v>
      </c>
      <c r="K25" s="42">
        <f t="shared" si="4"/>
        <v>3592258</v>
      </c>
      <c r="L25" s="42">
        <f t="shared" si="4"/>
        <v>6110454</v>
      </c>
      <c r="M25" s="42">
        <f t="shared" si="4"/>
        <v>3566387</v>
      </c>
      <c r="N25" s="42">
        <f t="shared" si="4"/>
        <v>13269099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38354419</v>
      </c>
      <c r="X25" s="42">
        <f t="shared" si="4"/>
        <v>83026936</v>
      </c>
      <c r="Y25" s="42">
        <f t="shared" si="4"/>
        <v>-44672517</v>
      </c>
      <c r="Z25" s="43">
        <f>+IF(X25&lt;&gt;0,+(Y25/X25)*100,0)</f>
        <v>-53.80484834463842</v>
      </c>
      <c r="AA25" s="40">
        <f>+AA5+AA9+AA15+AA19+AA24</f>
        <v>156477768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26540526</v>
      </c>
      <c r="D28" s="19">
        <f>SUM(D29:D31)</f>
        <v>0</v>
      </c>
      <c r="E28" s="20">
        <f t="shared" si="5"/>
        <v>32444442</v>
      </c>
      <c r="F28" s="21">
        <f t="shared" si="5"/>
        <v>32444442</v>
      </c>
      <c r="G28" s="21">
        <f t="shared" si="5"/>
        <v>371119</v>
      </c>
      <c r="H28" s="21">
        <f t="shared" si="5"/>
        <v>416656</v>
      </c>
      <c r="I28" s="21">
        <f t="shared" si="5"/>
        <v>4736295</v>
      </c>
      <c r="J28" s="21">
        <f t="shared" si="5"/>
        <v>5524070</v>
      </c>
      <c r="K28" s="21">
        <f t="shared" si="5"/>
        <v>2386698</v>
      </c>
      <c r="L28" s="21">
        <f t="shared" si="5"/>
        <v>2545536</v>
      </c>
      <c r="M28" s="21">
        <f t="shared" si="5"/>
        <v>5310101</v>
      </c>
      <c r="N28" s="21">
        <f t="shared" si="5"/>
        <v>10242335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15766405</v>
      </c>
      <c r="X28" s="21">
        <f t="shared" si="5"/>
        <v>16221930</v>
      </c>
      <c r="Y28" s="21">
        <f t="shared" si="5"/>
        <v>-455525</v>
      </c>
      <c r="Z28" s="4">
        <f>+IF(X28&lt;&gt;0,+(Y28/X28)*100,0)</f>
        <v>-2.808081405849982</v>
      </c>
      <c r="AA28" s="19">
        <f>SUM(AA29:AA31)</f>
        <v>32444442</v>
      </c>
    </row>
    <row r="29" spans="1:27" ht="13.5">
      <c r="A29" s="5" t="s">
        <v>33</v>
      </c>
      <c r="B29" s="3"/>
      <c r="C29" s="22">
        <v>10711414</v>
      </c>
      <c r="D29" s="22"/>
      <c r="E29" s="23">
        <v>12064962</v>
      </c>
      <c r="F29" s="24">
        <v>12064962</v>
      </c>
      <c r="G29" s="24">
        <v>177750</v>
      </c>
      <c r="H29" s="24">
        <v>136991</v>
      </c>
      <c r="I29" s="24">
        <v>1803321</v>
      </c>
      <c r="J29" s="24">
        <v>2118062</v>
      </c>
      <c r="K29" s="24">
        <v>777503</v>
      </c>
      <c r="L29" s="24">
        <v>741125</v>
      </c>
      <c r="M29" s="24">
        <v>2990789</v>
      </c>
      <c r="N29" s="24">
        <v>4509417</v>
      </c>
      <c r="O29" s="24"/>
      <c r="P29" s="24"/>
      <c r="Q29" s="24"/>
      <c r="R29" s="24"/>
      <c r="S29" s="24"/>
      <c r="T29" s="24"/>
      <c r="U29" s="24"/>
      <c r="V29" s="24"/>
      <c r="W29" s="24">
        <v>6627479</v>
      </c>
      <c r="X29" s="24">
        <v>6032508</v>
      </c>
      <c r="Y29" s="24">
        <v>594971</v>
      </c>
      <c r="Z29" s="6">
        <v>9.86</v>
      </c>
      <c r="AA29" s="22">
        <v>12064962</v>
      </c>
    </row>
    <row r="30" spans="1:27" ht="13.5">
      <c r="A30" s="5" t="s">
        <v>34</v>
      </c>
      <c r="B30" s="3"/>
      <c r="C30" s="25">
        <v>8454232</v>
      </c>
      <c r="D30" s="25"/>
      <c r="E30" s="26">
        <v>20379480</v>
      </c>
      <c r="F30" s="27">
        <v>20379480</v>
      </c>
      <c r="G30" s="27">
        <v>143724</v>
      </c>
      <c r="H30" s="27">
        <v>113116</v>
      </c>
      <c r="I30" s="27">
        <v>1843510</v>
      </c>
      <c r="J30" s="27">
        <v>2100350</v>
      </c>
      <c r="K30" s="27">
        <v>1076985</v>
      </c>
      <c r="L30" s="27">
        <v>1046084</v>
      </c>
      <c r="M30" s="27">
        <v>1562400</v>
      </c>
      <c r="N30" s="27">
        <v>3685469</v>
      </c>
      <c r="O30" s="27"/>
      <c r="P30" s="27"/>
      <c r="Q30" s="27"/>
      <c r="R30" s="27"/>
      <c r="S30" s="27"/>
      <c r="T30" s="27"/>
      <c r="U30" s="27"/>
      <c r="V30" s="27"/>
      <c r="W30" s="27">
        <v>5785819</v>
      </c>
      <c r="X30" s="27">
        <v>10189422</v>
      </c>
      <c r="Y30" s="27">
        <v>-4403603</v>
      </c>
      <c r="Z30" s="7">
        <v>-43.22</v>
      </c>
      <c r="AA30" s="25">
        <v>20379480</v>
      </c>
    </row>
    <row r="31" spans="1:27" ht="13.5">
      <c r="A31" s="5" t="s">
        <v>35</v>
      </c>
      <c r="B31" s="3"/>
      <c r="C31" s="22">
        <v>7374880</v>
      </c>
      <c r="D31" s="22"/>
      <c r="E31" s="23"/>
      <c r="F31" s="24"/>
      <c r="G31" s="24">
        <v>49645</v>
      </c>
      <c r="H31" s="24">
        <v>166549</v>
      </c>
      <c r="I31" s="24">
        <v>1089464</v>
      </c>
      <c r="J31" s="24">
        <v>1305658</v>
      </c>
      <c r="K31" s="24">
        <v>532210</v>
      </c>
      <c r="L31" s="24">
        <v>758327</v>
      </c>
      <c r="M31" s="24">
        <v>756912</v>
      </c>
      <c r="N31" s="24">
        <v>2047449</v>
      </c>
      <c r="O31" s="24"/>
      <c r="P31" s="24"/>
      <c r="Q31" s="24"/>
      <c r="R31" s="24"/>
      <c r="S31" s="24"/>
      <c r="T31" s="24"/>
      <c r="U31" s="24"/>
      <c r="V31" s="24"/>
      <c r="W31" s="24">
        <v>3353107</v>
      </c>
      <c r="X31" s="24"/>
      <c r="Y31" s="24">
        <v>3353107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3026993</v>
      </c>
      <c r="D32" s="19">
        <f>SUM(D33:D37)</f>
        <v>0</v>
      </c>
      <c r="E32" s="20">
        <f t="shared" si="6"/>
        <v>4514907</v>
      </c>
      <c r="F32" s="21">
        <f t="shared" si="6"/>
        <v>4514907</v>
      </c>
      <c r="G32" s="21">
        <f t="shared" si="6"/>
        <v>12107</v>
      </c>
      <c r="H32" s="21">
        <f t="shared" si="6"/>
        <v>50215</v>
      </c>
      <c r="I32" s="21">
        <f t="shared" si="6"/>
        <v>459242</v>
      </c>
      <c r="J32" s="21">
        <f t="shared" si="6"/>
        <v>521564</v>
      </c>
      <c r="K32" s="21">
        <f t="shared" si="6"/>
        <v>209189</v>
      </c>
      <c r="L32" s="21">
        <f t="shared" si="6"/>
        <v>386795</v>
      </c>
      <c r="M32" s="21">
        <f t="shared" si="6"/>
        <v>344769</v>
      </c>
      <c r="N32" s="21">
        <f t="shared" si="6"/>
        <v>940753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1462317</v>
      </c>
      <c r="X32" s="21">
        <f t="shared" si="6"/>
        <v>2257482</v>
      </c>
      <c r="Y32" s="21">
        <f t="shared" si="6"/>
        <v>-795165</v>
      </c>
      <c r="Z32" s="4">
        <f>+IF(X32&lt;&gt;0,+(Y32/X32)*100,0)</f>
        <v>-35.22353666607309</v>
      </c>
      <c r="AA32" s="19">
        <f>SUM(AA33:AA37)</f>
        <v>4514907</v>
      </c>
    </row>
    <row r="33" spans="1:27" ht="13.5">
      <c r="A33" s="5" t="s">
        <v>37</v>
      </c>
      <c r="B33" s="3"/>
      <c r="C33" s="22">
        <v>2166170</v>
      </c>
      <c r="D33" s="22"/>
      <c r="E33" s="23">
        <v>3272869</v>
      </c>
      <c r="F33" s="24">
        <v>3272869</v>
      </c>
      <c r="G33" s="24">
        <v>9158</v>
      </c>
      <c r="H33" s="24">
        <v>22606</v>
      </c>
      <c r="I33" s="24">
        <v>413207</v>
      </c>
      <c r="J33" s="24">
        <v>444971</v>
      </c>
      <c r="K33" s="24">
        <v>177298</v>
      </c>
      <c r="L33" s="24">
        <v>342622</v>
      </c>
      <c r="M33" s="24">
        <v>302072</v>
      </c>
      <c r="N33" s="24">
        <v>821992</v>
      </c>
      <c r="O33" s="24"/>
      <c r="P33" s="24"/>
      <c r="Q33" s="24"/>
      <c r="R33" s="24"/>
      <c r="S33" s="24"/>
      <c r="T33" s="24"/>
      <c r="U33" s="24"/>
      <c r="V33" s="24"/>
      <c r="W33" s="24">
        <v>1266963</v>
      </c>
      <c r="X33" s="24">
        <v>1636452</v>
      </c>
      <c r="Y33" s="24">
        <v>-369489</v>
      </c>
      <c r="Z33" s="6">
        <v>-22.58</v>
      </c>
      <c r="AA33" s="22">
        <v>3272869</v>
      </c>
    </row>
    <row r="34" spans="1:27" ht="13.5">
      <c r="A34" s="5" t="s">
        <v>38</v>
      </c>
      <c r="B34" s="3"/>
      <c r="C34" s="22">
        <v>860823</v>
      </c>
      <c r="D34" s="22"/>
      <c r="E34" s="23">
        <v>1242038</v>
      </c>
      <c r="F34" s="24">
        <v>1242038</v>
      </c>
      <c r="G34" s="24">
        <v>2949</v>
      </c>
      <c r="H34" s="24">
        <v>27609</v>
      </c>
      <c r="I34" s="24">
        <v>46035</v>
      </c>
      <c r="J34" s="24">
        <v>76593</v>
      </c>
      <c r="K34" s="24">
        <v>31891</v>
      </c>
      <c r="L34" s="24">
        <v>44173</v>
      </c>
      <c r="M34" s="24">
        <v>42697</v>
      </c>
      <c r="N34" s="24">
        <v>118761</v>
      </c>
      <c r="O34" s="24"/>
      <c r="P34" s="24"/>
      <c r="Q34" s="24"/>
      <c r="R34" s="24"/>
      <c r="S34" s="24"/>
      <c r="T34" s="24"/>
      <c r="U34" s="24"/>
      <c r="V34" s="24"/>
      <c r="W34" s="24">
        <v>195354</v>
      </c>
      <c r="X34" s="24">
        <v>621030</v>
      </c>
      <c r="Y34" s="24">
        <v>-425676</v>
      </c>
      <c r="Z34" s="6">
        <v>-68.54</v>
      </c>
      <c r="AA34" s="22">
        <v>1242038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9955853</v>
      </c>
      <c r="D38" s="19">
        <f>SUM(D39:D41)</f>
        <v>0</v>
      </c>
      <c r="E38" s="20">
        <f t="shared" si="7"/>
        <v>10834661</v>
      </c>
      <c r="F38" s="21">
        <f t="shared" si="7"/>
        <v>10834661</v>
      </c>
      <c r="G38" s="21">
        <f t="shared" si="7"/>
        <v>72505</v>
      </c>
      <c r="H38" s="21">
        <f t="shared" si="7"/>
        <v>200138</v>
      </c>
      <c r="I38" s="21">
        <f t="shared" si="7"/>
        <v>1677875</v>
      </c>
      <c r="J38" s="21">
        <f t="shared" si="7"/>
        <v>1950518</v>
      </c>
      <c r="K38" s="21">
        <f t="shared" si="7"/>
        <v>506366</v>
      </c>
      <c r="L38" s="21">
        <f t="shared" si="7"/>
        <v>1139538</v>
      </c>
      <c r="M38" s="21">
        <f t="shared" si="7"/>
        <v>1103391</v>
      </c>
      <c r="N38" s="21">
        <f t="shared" si="7"/>
        <v>2749295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4699813</v>
      </c>
      <c r="X38" s="21">
        <f t="shared" si="7"/>
        <v>5417340</v>
      </c>
      <c r="Y38" s="21">
        <f t="shared" si="7"/>
        <v>-717527</v>
      </c>
      <c r="Z38" s="4">
        <f>+IF(X38&lt;&gt;0,+(Y38/X38)*100,0)</f>
        <v>-13.245005851580297</v>
      </c>
      <c r="AA38" s="19">
        <f>SUM(AA39:AA41)</f>
        <v>10834661</v>
      </c>
    </row>
    <row r="39" spans="1:27" ht="13.5">
      <c r="A39" s="5" t="s">
        <v>43</v>
      </c>
      <c r="B39" s="3"/>
      <c r="C39" s="22">
        <v>1960990</v>
      </c>
      <c r="D39" s="22"/>
      <c r="E39" s="23">
        <v>1914892</v>
      </c>
      <c r="F39" s="24">
        <v>1914892</v>
      </c>
      <c r="G39" s="24">
        <v>9689</v>
      </c>
      <c r="H39" s="24">
        <v>2496</v>
      </c>
      <c r="I39" s="24">
        <v>353406</v>
      </c>
      <c r="J39" s="24">
        <v>365591</v>
      </c>
      <c r="K39" s="24">
        <v>126935</v>
      </c>
      <c r="L39" s="24">
        <v>195376</v>
      </c>
      <c r="M39" s="24">
        <v>242012</v>
      </c>
      <c r="N39" s="24">
        <v>564323</v>
      </c>
      <c r="O39" s="24"/>
      <c r="P39" s="24"/>
      <c r="Q39" s="24"/>
      <c r="R39" s="24"/>
      <c r="S39" s="24"/>
      <c r="T39" s="24"/>
      <c r="U39" s="24"/>
      <c r="V39" s="24"/>
      <c r="W39" s="24">
        <v>929914</v>
      </c>
      <c r="X39" s="24">
        <v>957450</v>
      </c>
      <c r="Y39" s="24">
        <v>-27536</v>
      </c>
      <c r="Z39" s="6">
        <v>-2.88</v>
      </c>
      <c r="AA39" s="22">
        <v>1914892</v>
      </c>
    </row>
    <row r="40" spans="1:27" ht="13.5">
      <c r="A40" s="5" t="s">
        <v>44</v>
      </c>
      <c r="B40" s="3"/>
      <c r="C40" s="22">
        <v>7961632</v>
      </c>
      <c r="D40" s="22"/>
      <c r="E40" s="23">
        <v>8860362</v>
      </c>
      <c r="F40" s="24">
        <v>8860362</v>
      </c>
      <c r="G40" s="24">
        <v>62777</v>
      </c>
      <c r="H40" s="24">
        <v>197565</v>
      </c>
      <c r="I40" s="24">
        <v>1324469</v>
      </c>
      <c r="J40" s="24">
        <v>1584811</v>
      </c>
      <c r="K40" s="24">
        <v>379392</v>
      </c>
      <c r="L40" s="24">
        <v>944123</v>
      </c>
      <c r="M40" s="24">
        <v>861302</v>
      </c>
      <c r="N40" s="24">
        <v>2184817</v>
      </c>
      <c r="O40" s="24"/>
      <c r="P40" s="24"/>
      <c r="Q40" s="24"/>
      <c r="R40" s="24"/>
      <c r="S40" s="24"/>
      <c r="T40" s="24"/>
      <c r="U40" s="24"/>
      <c r="V40" s="24"/>
      <c r="W40" s="24">
        <v>3769628</v>
      </c>
      <c r="X40" s="24">
        <v>4430190</v>
      </c>
      <c r="Y40" s="24">
        <v>-660562</v>
      </c>
      <c r="Z40" s="6">
        <v>-14.91</v>
      </c>
      <c r="AA40" s="22">
        <v>8860362</v>
      </c>
    </row>
    <row r="41" spans="1:27" ht="13.5">
      <c r="A41" s="5" t="s">
        <v>45</v>
      </c>
      <c r="B41" s="3"/>
      <c r="C41" s="22">
        <v>33231</v>
      </c>
      <c r="D41" s="22"/>
      <c r="E41" s="23">
        <v>59407</v>
      </c>
      <c r="F41" s="24">
        <v>59407</v>
      </c>
      <c r="G41" s="24">
        <v>39</v>
      </c>
      <c r="H41" s="24">
        <v>77</v>
      </c>
      <c r="I41" s="24"/>
      <c r="J41" s="24">
        <v>116</v>
      </c>
      <c r="K41" s="24">
        <v>39</v>
      </c>
      <c r="L41" s="24">
        <v>39</v>
      </c>
      <c r="M41" s="24">
        <v>77</v>
      </c>
      <c r="N41" s="24">
        <v>155</v>
      </c>
      <c r="O41" s="24"/>
      <c r="P41" s="24"/>
      <c r="Q41" s="24"/>
      <c r="R41" s="24"/>
      <c r="S41" s="24"/>
      <c r="T41" s="24"/>
      <c r="U41" s="24"/>
      <c r="V41" s="24"/>
      <c r="W41" s="24">
        <v>271</v>
      </c>
      <c r="X41" s="24">
        <v>29700</v>
      </c>
      <c r="Y41" s="24">
        <v>-29429</v>
      </c>
      <c r="Z41" s="6">
        <v>-99.09</v>
      </c>
      <c r="AA41" s="22">
        <v>59407</v>
      </c>
    </row>
    <row r="42" spans="1:27" ht="13.5">
      <c r="A42" s="2" t="s">
        <v>46</v>
      </c>
      <c r="B42" s="8"/>
      <c r="C42" s="19">
        <f aca="true" t="shared" si="8" ref="C42:Y42">SUM(C43:C46)</f>
        <v>64549457</v>
      </c>
      <c r="D42" s="19">
        <f>SUM(D43:D46)</f>
        <v>0</v>
      </c>
      <c r="E42" s="20">
        <f t="shared" si="8"/>
        <v>65461470</v>
      </c>
      <c r="F42" s="21">
        <f t="shared" si="8"/>
        <v>65461470</v>
      </c>
      <c r="G42" s="21">
        <f t="shared" si="8"/>
        <v>2117257</v>
      </c>
      <c r="H42" s="21">
        <f t="shared" si="8"/>
        <v>2655840</v>
      </c>
      <c r="I42" s="21">
        <f t="shared" si="8"/>
        <v>6986310</v>
      </c>
      <c r="J42" s="21">
        <f t="shared" si="8"/>
        <v>11759407</v>
      </c>
      <c r="K42" s="21">
        <f t="shared" si="8"/>
        <v>3821398</v>
      </c>
      <c r="L42" s="21">
        <f t="shared" si="8"/>
        <v>4583260</v>
      </c>
      <c r="M42" s="21">
        <f t="shared" si="8"/>
        <v>4908673</v>
      </c>
      <c r="N42" s="21">
        <f t="shared" si="8"/>
        <v>13313331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25072738</v>
      </c>
      <c r="X42" s="21">
        <f t="shared" si="8"/>
        <v>32730768</v>
      </c>
      <c r="Y42" s="21">
        <f t="shared" si="8"/>
        <v>-7658030</v>
      </c>
      <c r="Z42" s="4">
        <f>+IF(X42&lt;&gt;0,+(Y42/X42)*100,0)</f>
        <v>-23.397037307526666</v>
      </c>
      <c r="AA42" s="19">
        <f>SUM(AA43:AA46)</f>
        <v>65461470</v>
      </c>
    </row>
    <row r="43" spans="1:27" ht="13.5">
      <c r="A43" s="5" t="s">
        <v>47</v>
      </c>
      <c r="B43" s="3"/>
      <c r="C43" s="22">
        <v>27578537</v>
      </c>
      <c r="D43" s="22"/>
      <c r="E43" s="23">
        <v>33257676</v>
      </c>
      <c r="F43" s="24">
        <v>33257676</v>
      </c>
      <c r="G43" s="24">
        <v>2015669</v>
      </c>
      <c r="H43" s="24">
        <v>2336536</v>
      </c>
      <c r="I43" s="24">
        <v>3686396</v>
      </c>
      <c r="J43" s="24">
        <v>8038601</v>
      </c>
      <c r="K43" s="24">
        <v>2372725</v>
      </c>
      <c r="L43" s="24">
        <v>2394295</v>
      </c>
      <c r="M43" s="24">
        <v>2449900</v>
      </c>
      <c r="N43" s="24">
        <v>7216920</v>
      </c>
      <c r="O43" s="24"/>
      <c r="P43" s="24"/>
      <c r="Q43" s="24"/>
      <c r="R43" s="24"/>
      <c r="S43" s="24"/>
      <c r="T43" s="24"/>
      <c r="U43" s="24"/>
      <c r="V43" s="24"/>
      <c r="W43" s="24">
        <v>15255521</v>
      </c>
      <c r="X43" s="24">
        <v>16628856</v>
      </c>
      <c r="Y43" s="24">
        <v>-1373335</v>
      </c>
      <c r="Z43" s="6">
        <v>-8.26</v>
      </c>
      <c r="AA43" s="22">
        <v>33257676</v>
      </c>
    </row>
    <row r="44" spans="1:27" ht="13.5">
      <c r="A44" s="5" t="s">
        <v>48</v>
      </c>
      <c r="B44" s="3"/>
      <c r="C44" s="22">
        <v>17031501</v>
      </c>
      <c r="D44" s="22"/>
      <c r="E44" s="23">
        <v>13745312</v>
      </c>
      <c r="F44" s="24">
        <v>13745312</v>
      </c>
      <c r="G44" s="24">
        <v>30795</v>
      </c>
      <c r="H44" s="24">
        <v>144732</v>
      </c>
      <c r="I44" s="24">
        <v>1152442</v>
      </c>
      <c r="J44" s="24">
        <v>1327969</v>
      </c>
      <c r="K44" s="24">
        <v>518425</v>
      </c>
      <c r="L44" s="24">
        <v>797442</v>
      </c>
      <c r="M44" s="24">
        <v>805613</v>
      </c>
      <c r="N44" s="24">
        <v>2121480</v>
      </c>
      <c r="O44" s="24"/>
      <c r="P44" s="24"/>
      <c r="Q44" s="24"/>
      <c r="R44" s="24"/>
      <c r="S44" s="24"/>
      <c r="T44" s="24"/>
      <c r="U44" s="24"/>
      <c r="V44" s="24"/>
      <c r="W44" s="24">
        <v>3449449</v>
      </c>
      <c r="X44" s="24">
        <v>6872676</v>
      </c>
      <c r="Y44" s="24">
        <v>-3423227</v>
      </c>
      <c r="Z44" s="6">
        <v>-49.81</v>
      </c>
      <c r="AA44" s="22">
        <v>13745312</v>
      </c>
    </row>
    <row r="45" spans="1:27" ht="13.5">
      <c r="A45" s="5" t="s">
        <v>49</v>
      </c>
      <c r="B45" s="3"/>
      <c r="C45" s="25">
        <v>5885196</v>
      </c>
      <c r="D45" s="25"/>
      <c r="E45" s="26">
        <v>5517361</v>
      </c>
      <c r="F45" s="27">
        <v>5517361</v>
      </c>
      <c r="G45" s="27">
        <v>2694</v>
      </c>
      <c r="H45" s="27">
        <v>59704</v>
      </c>
      <c r="I45" s="27">
        <v>460845</v>
      </c>
      <c r="J45" s="27">
        <v>523243</v>
      </c>
      <c r="K45" s="27">
        <v>191035</v>
      </c>
      <c r="L45" s="27">
        <v>336876</v>
      </c>
      <c r="M45" s="27">
        <v>334855</v>
      </c>
      <c r="N45" s="27">
        <v>862766</v>
      </c>
      <c r="O45" s="27"/>
      <c r="P45" s="27"/>
      <c r="Q45" s="27"/>
      <c r="R45" s="27"/>
      <c r="S45" s="27"/>
      <c r="T45" s="27"/>
      <c r="U45" s="27"/>
      <c r="V45" s="27"/>
      <c r="W45" s="27">
        <v>1386009</v>
      </c>
      <c r="X45" s="27">
        <v>2758674</v>
      </c>
      <c r="Y45" s="27">
        <v>-1372665</v>
      </c>
      <c r="Z45" s="7">
        <v>-49.76</v>
      </c>
      <c r="AA45" s="25">
        <v>5517361</v>
      </c>
    </row>
    <row r="46" spans="1:27" ht="13.5">
      <c r="A46" s="5" t="s">
        <v>50</v>
      </c>
      <c r="B46" s="3"/>
      <c r="C46" s="22">
        <v>14054223</v>
      </c>
      <c r="D46" s="22"/>
      <c r="E46" s="23">
        <v>12941121</v>
      </c>
      <c r="F46" s="24">
        <v>12941121</v>
      </c>
      <c r="G46" s="24">
        <v>68099</v>
      </c>
      <c r="H46" s="24">
        <v>114868</v>
      </c>
      <c r="I46" s="24">
        <v>1686627</v>
      </c>
      <c r="J46" s="24">
        <v>1869594</v>
      </c>
      <c r="K46" s="24">
        <v>739213</v>
      </c>
      <c r="L46" s="24">
        <v>1054647</v>
      </c>
      <c r="M46" s="24">
        <v>1318305</v>
      </c>
      <c r="N46" s="24">
        <v>3112165</v>
      </c>
      <c r="O46" s="24"/>
      <c r="P46" s="24"/>
      <c r="Q46" s="24"/>
      <c r="R46" s="24"/>
      <c r="S46" s="24"/>
      <c r="T46" s="24"/>
      <c r="U46" s="24"/>
      <c r="V46" s="24"/>
      <c r="W46" s="24">
        <v>4981759</v>
      </c>
      <c r="X46" s="24">
        <v>6470562</v>
      </c>
      <c r="Y46" s="24">
        <v>-1488803</v>
      </c>
      <c r="Z46" s="6">
        <v>-23.01</v>
      </c>
      <c r="AA46" s="22">
        <v>12941121</v>
      </c>
    </row>
    <row r="47" spans="1:27" ht="13.5">
      <c r="A47" s="2" t="s">
        <v>51</v>
      </c>
      <c r="B47" s="8" t="s">
        <v>52</v>
      </c>
      <c r="C47" s="19">
        <v>84237</v>
      </c>
      <c r="D47" s="19"/>
      <c r="E47" s="20">
        <v>120973</v>
      </c>
      <c r="F47" s="21">
        <v>120973</v>
      </c>
      <c r="G47" s="21">
        <v>2906</v>
      </c>
      <c r="H47" s="21">
        <v>5812</v>
      </c>
      <c r="I47" s="21"/>
      <c r="J47" s="21">
        <v>8718</v>
      </c>
      <c r="K47" s="21">
        <v>2906</v>
      </c>
      <c r="L47" s="21">
        <v>42596</v>
      </c>
      <c r="M47" s="21">
        <v>22024</v>
      </c>
      <c r="N47" s="21">
        <v>67526</v>
      </c>
      <c r="O47" s="21"/>
      <c r="P47" s="21"/>
      <c r="Q47" s="21"/>
      <c r="R47" s="21"/>
      <c r="S47" s="21"/>
      <c r="T47" s="21"/>
      <c r="U47" s="21"/>
      <c r="V47" s="21"/>
      <c r="W47" s="21">
        <v>76244</v>
      </c>
      <c r="X47" s="21">
        <v>60480</v>
      </c>
      <c r="Y47" s="21">
        <v>15764</v>
      </c>
      <c r="Z47" s="4">
        <v>26.06</v>
      </c>
      <c r="AA47" s="19">
        <v>120973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104157066</v>
      </c>
      <c r="D48" s="40">
        <f>+D28+D32+D38+D42+D47</f>
        <v>0</v>
      </c>
      <c r="E48" s="41">
        <f t="shared" si="9"/>
        <v>113376453</v>
      </c>
      <c r="F48" s="42">
        <f t="shared" si="9"/>
        <v>113376453</v>
      </c>
      <c r="G48" s="42">
        <f t="shared" si="9"/>
        <v>2575894</v>
      </c>
      <c r="H48" s="42">
        <f t="shared" si="9"/>
        <v>3328661</v>
      </c>
      <c r="I48" s="42">
        <f t="shared" si="9"/>
        <v>13859722</v>
      </c>
      <c r="J48" s="42">
        <f t="shared" si="9"/>
        <v>19764277</v>
      </c>
      <c r="K48" s="42">
        <f t="shared" si="9"/>
        <v>6926557</v>
      </c>
      <c r="L48" s="42">
        <f t="shared" si="9"/>
        <v>8697725</v>
      </c>
      <c r="M48" s="42">
        <f t="shared" si="9"/>
        <v>11688958</v>
      </c>
      <c r="N48" s="42">
        <f t="shared" si="9"/>
        <v>27313240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47077517</v>
      </c>
      <c r="X48" s="42">
        <f t="shared" si="9"/>
        <v>56688000</v>
      </c>
      <c r="Y48" s="42">
        <f t="shared" si="9"/>
        <v>-9610483</v>
      </c>
      <c r="Z48" s="43">
        <f>+IF(X48&lt;&gt;0,+(Y48/X48)*100,0)</f>
        <v>-16.953293465989276</v>
      </c>
      <c r="AA48" s="40">
        <f>+AA28+AA32+AA38+AA42+AA47</f>
        <v>113376453</v>
      </c>
    </row>
    <row r="49" spans="1:27" ht="13.5">
      <c r="A49" s="14" t="s">
        <v>58</v>
      </c>
      <c r="B49" s="15"/>
      <c r="C49" s="44">
        <f aca="true" t="shared" si="10" ref="C49:Y49">+C25-C48</f>
        <v>66647148</v>
      </c>
      <c r="D49" s="44">
        <f>+D25-D48</f>
        <v>0</v>
      </c>
      <c r="E49" s="45">
        <f t="shared" si="10"/>
        <v>43101315</v>
      </c>
      <c r="F49" s="46">
        <f t="shared" si="10"/>
        <v>43101315</v>
      </c>
      <c r="G49" s="46">
        <f t="shared" si="10"/>
        <v>9938491</v>
      </c>
      <c r="H49" s="46">
        <f t="shared" si="10"/>
        <v>956996</v>
      </c>
      <c r="I49" s="46">
        <f t="shared" si="10"/>
        <v>-5574444</v>
      </c>
      <c r="J49" s="46">
        <f t="shared" si="10"/>
        <v>5321043</v>
      </c>
      <c r="K49" s="46">
        <f t="shared" si="10"/>
        <v>-3334299</v>
      </c>
      <c r="L49" s="46">
        <f t="shared" si="10"/>
        <v>-2587271</v>
      </c>
      <c r="M49" s="46">
        <f t="shared" si="10"/>
        <v>-8122571</v>
      </c>
      <c r="N49" s="46">
        <f t="shared" si="10"/>
        <v>-14044141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-8723098</v>
      </c>
      <c r="X49" s="46">
        <f>IF(F25=F48,0,X25-X48)</f>
        <v>26338936</v>
      </c>
      <c r="Y49" s="46">
        <f t="shared" si="10"/>
        <v>-35062034</v>
      </c>
      <c r="Z49" s="47">
        <f>+IF(X49&lt;&gt;0,+(Y49/X49)*100,0)</f>
        <v>-133.1186423020277</v>
      </c>
      <c r="AA49" s="44">
        <f>+AA25-AA48</f>
        <v>43101315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28064576</v>
      </c>
      <c r="D5" s="19">
        <f>SUM(D6:D8)</f>
        <v>0</v>
      </c>
      <c r="E5" s="20">
        <f t="shared" si="0"/>
        <v>17269200</v>
      </c>
      <c r="F5" s="21">
        <f t="shared" si="0"/>
        <v>17269200</v>
      </c>
      <c r="G5" s="21">
        <f t="shared" si="0"/>
        <v>13643164</v>
      </c>
      <c r="H5" s="21">
        <f t="shared" si="0"/>
        <v>2443998</v>
      </c>
      <c r="I5" s="21">
        <f t="shared" si="0"/>
        <v>6867089</v>
      </c>
      <c r="J5" s="21">
        <f t="shared" si="0"/>
        <v>22954251</v>
      </c>
      <c r="K5" s="21">
        <f t="shared" si="0"/>
        <v>483217</v>
      </c>
      <c r="L5" s="21">
        <f t="shared" si="0"/>
        <v>1432982</v>
      </c>
      <c r="M5" s="21">
        <f t="shared" si="0"/>
        <v>7922905</v>
      </c>
      <c r="N5" s="21">
        <f t="shared" si="0"/>
        <v>9839104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32793355</v>
      </c>
      <c r="X5" s="21">
        <f t="shared" si="0"/>
        <v>8634600</v>
      </c>
      <c r="Y5" s="21">
        <f t="shared" si="0"/>
        <v>24158755</v>
      </c>
      <c r="Z5" s="4">
        <f>+IF(X5&lt;&gt;0,+(Y5/X5)*100,0)</f>
        <v>279.79008871285293</v>
      </c>
      <c r="AA5" s="19">
        <f>SUM(AA6:AA8)</f>
        <v>17269200</v>
      </c>
    </row>
    <row r="6" spans="1:27" ht="13.5">
      <c r="A6" s="5" t="s">
        <v>33</v>
      </c>
      <c r="B6" s="3"/>
      <c r="C6" s="22">
        <v>10942107</v>
      </c>
      <c r="D6" s="22"/>
      <c r="E6" s="23">
        <v>10982900</v>
      </c>
      <c r="F6" s="24">
        <v>10982900</v>
      </c>
      <c r="G6" s="24">
        <v>6217</v>
      </c>
      <c r="H6" s="24">
        <v>31713</v>
      </c>
      <c r="I6" s="24">
        <v>587</v>
      </c>
      <c r="J6" s="24">
        <v>38517</v>
      </c>
      <c r="K6" s="24">
        <v>587</v>
      </c>
      <c r="L6" s="24">
        <v>4898</v>
      </c>
      <c r="M6" s="24">
        <v>6558658</v>
      </c>
      <c r="N6" s="24">
        <v>6564143</v>
      </c>
      <c r="O6" s="24"/>
      <c r="P6" s="24"/>
      <c r="Q6" s="24"/>
      <c r="R6" s="24"/>
      <c r="S6" s="24"/>
      <c r="T6" s="24"/>
      <c r="U6" s="24"/>
      <c r="V6" s="24"/>
      <c r="W6" s="24">
        <v>6602660</v>
      </c>
      <c r="X6" s="24">
        <v>5491452</v>
      </c>
      <c r="Y6" s="24">
        <v>1111208</v>
      </c>
      <c r="Z6" s="6">
        <v>20.24</v>
      </c>
      <c r="AA6" s="22">
        <v>10982900</v>
      </c>
    </row>
    <row r="7" spans="1:27" ht="13.5">
      <c r="A7" s="5" t="s">
        <v>34</v>
      </c>
      <c r="B7" s="3"/>
      <c r="C7" s="25">
        <v>9112952</v>
      </c>
      <c r="D7" s="25"/>
      <c r="E7" s="26">
        <v>6286300</v>
      </c>
      <c r="F7" s="27">
        <v>6286300</v>
      </c>
      <c r="G7" s="27">
        <v>13598362</v>
      </c>
      <c r="H7" s="27">
        <v>2376294</v>
      </c>
      <c r="I7" s="27">
        <v>6828302</v>
      </c>
      <c r="J7" s="27">
        <v>22802958</v>
      </c>
      <c r="K7" s="27">
        <v>434413</v>
      </c>
      <c r="L7" s="27">
        <v>1386075</v>
      </c>
      <c r="M7" s="27">
        <v>1330430</v>
      </c>
      <c r="N7" s="27">
        <v>3150918</v>
      </c>
      <c r="O7" s="27"/>
      <c r="P7" s="27"/>
      <c r="Q7" s="27"/>
      <c r="R7" s="27"/>
      <c r="S7" s="27"/>
      <c r="T7" s="27"/>
      <c r="U7" s="27"/>
      <c r="V7" s="27"/>
      <c r="W7" s="27">
        <v>25953876</v>
      </c>
      <c r="X7" s="27">
        <v>3143148</v>
      </c>
      <c r="Y7" s="27">
        <v>22810728</v>
      </c>
      <c r="Z7" s="7">
        <v>725.73</v>
      </c>
      <c r="AA7" s="25">
        <v>6286300</v>
      </c>
    </row>
    <row r="8" spans="1:27" ht="13.5">
      <c r="A8" s="5" t="s">
        <v>35</v>
      </c>
      <c r="B8" s="3"/>
      <c r="C8" s="22">
        <v>8009517</v>
      </c>
      <c r="D8" s="22"/>
      <c r="E8" s="23"/>
      <c r="F8" s="24"/>
      <c r="G8" s="24">
        <v>38585</v>
      </c>
      <c r="H8" s="24">
        <v>35991</v>
      </c>
      <c r="I8" s="24">
        <v>38200</v>
      </c>
      <c r="J8" s="24">
        <v>112776</v>
      </c>
      <c r="K8" s="24">
        <v>48217</v>
      </c>
      <c r="L8" s="24">
        <v>42009</v>
      </c>
      <c r="M8" s="24">
        <v>33817</v>
      </c>
      <c r="N8" s="24">
        <v>124043</v>
      </c>
      <c r="O8" s="24"/>
      <c r="P8" s="24"/>
      <c r="Q8" s="24"/>
      <c r="R8" s="24"/>
      <c r="S8" s="24"/>
      <c r="T8" s="24"/>
      <c r="U8" s="24"/>
      <c r="V8" s="24"/>
      <c r="W8" s="24">
        <v>236819</v>
      </c>
      <c r="X8" s="24"/>
      <c r="Y8" s="24">
        <v>236819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2140832</v>
      </c>
      <c r="D9" s="19">
        <f>SUM(D10:D14)</f>
        <v>0</v>
      </c>
      <c r="E9" s="20">
        <f t="shared" si="1"/>
        <v>1579900</v>
      </c>
      <c r="F9" s="21">
        <f t="shared" si="1"/>
        <v>1579900</v>
      </c>
      <c r="G9" s="21">
        <f t="shared" si="1"/>
        <v>23324</v>
      </c>
      <c r="H9" s="21">
        <f t="shared" si="1"/>
        <v>20853</v>
      </c>
      <c r="I9" s="21">
        <f t="shared" si="1"/>
        <v>27759</v>
      </c>
      <c r="J9" s="21">
        <f t="shared" si="1"/>
        <v>71936</v>
      </c>
      <c r="K9" s="21">
        <f t="shared" si="1"/>
        <v>19955</v>
      </c>
      <c r="L9" s="21">
        <f t="shared" si="1"/>
        <v>15237</v>
      </c>
      <c r="M9" s="21">
        <f t="shared" si="1"/>
        <v>771166</v>
      </c>
      <c r="N9" s="21">
        <f t="shared" si="1"/>
        <v>806358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878294</v>
      </c>
      <c r="X9" s="21">
        <f t="shared" si="1"/>
        <v>777829</v>
      </c>
      <c r="Y9" s="21">
        <f t="shared" si="1"/>
        <v>100465</v>
      </c>
      <c r="Z9" s="4">
        <f>+IF(X9&lt;&gt;0,+(Y9/X9)*100,0)</f>
        <v>12.916077955437505</v>
      </c>
      <c r="AA9" s="19">
        <f>SUM(AA10:AA14)</f>
        <v>1579900</v>
      </c>
    </row>
    <row r="10" spans="1:27" ht="13.5">
      <c r="A10" s="5" t="s">
        <v>37</v>
      </c>
      <c r="B10" s="3"/>
      <c r="C10" s="22">
        <v>2138757</v>
      </c>
      <c r="D10" s="22"/>
      <c r="E10" s="23">
        <v>1592000</v>
      </c>
      <c r="F10" s="24">
        <v>1592000</v>
      </c>
      <c r="G10" s="24">
        <v>22946</v>
      </c>
      <c r="H10" s="24">
        <v>20709</v>
      </c>
      <c r="I10" s="24">
        <v>27609</v>
      </c>
      <c r="J10" s="24">
        <v>71264</v>
      </c>
      <c r="K10" s="24">
        <v>19955</v>
      </c>
      <c r="L10" s="24">
        <v>14938</v>
      </c>
      <c r="M10" s="24">
        <v>771166</v>
      </c>
      <c r="N10" s="24">
        <v>806059</v>
      </c>
      <c r="O10" s="24"/>
      <c r="P10" s="24"/>
      <c r="Q10" s="24"/>
      <c r="R10" s="24"/>
      <c r="S10" s="24"/>
      <c r="T10" s="24"/>
      <c r="U10" s="24"/>
      <c r="V10" s="24"/>
      <c r="W10" s="24">
        <v>877323</v>
      </c>
      <c r="X10" s="24">
        <v>783877</v>
      </c>
      <c r="Y10" s="24">
        <v>93446</v>
      </c>
      <c r="Z10" s="6">
        <v>11.92</v>
      </c>
      <c r="AA10" s="22">
        <v>1592000</v>
      </c>
    </row>
    <row r="11" spans="1:27" ht="13.5">
      <c r="A11" s="5" t="s">
        <v>38</v>
      </c>
      <c r="B11" s="3"/>
      <c r="C11" s="22">
        <v>2075</v>
      </c>
      <c r="D11" s="22"/>
      <c r="E11" s="23">
        <v>-12100</v>
      </c>
      <c r="F11" s="24">
        <v>-12100</v>
      </c>
      <c r="G11" s="24">
        <v>378</v>
      </c>
      <c r="H11" s="24">
        <v>144</v>
      </c>
      <c r="I11" s="24">
        <v>150</v>
      </c>
      <c r="J11" s="24">
        <v>672</v>
      </c>
      <c r="K11" s="24"/>
      <c r="L11" s="24">
        <v>299</v>
      </c>
      <c r="M11" s="24"/>
      <c r="N11" s="24">
        <v>299</v>
      </c>
      <c r="O11" s="24"/>
      <c r="P11" s="24"/>
      <c r="Q11" s="24"/>
      <c r="R11" s="24"/>
      <c r="S11" s="24"/>
      <c r="T11" s="24"/>
      <c r="U11" s="24"/>
      <c r="V11" s="24"/>
      <c r="W11" s="24">
        <v>971</v>
      </c>
      <c r="X11" s="24">
        <v>-6048</v>
      </c>
      <c r="Y11" s="24">
        <v>7019</v>
      </c>
      <c r="Z11" s="6">
        <v>-116.05</v>
      </c>
      <c r="AA11" s="22">
        <v>-12100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1000000</v>
      </c>
      <c r="D15" s="19">
        <f>SUM(D16:D18)</f>
        <v>0</v>
      </c>
      <c r="E15" s="20">
        <f t="shared" si="2"/>
        <v>2406000</v>
      </c>
      <c r="F15" s="21">
        <f t="shared" si="2"/>
        <v>2406000</v>
      </c>
      <c r="G15" s="21">
        <f t="shared" si="2"/>
        <v>0</v>
      </c>
      <c r="H15" s="21">
        <f t="shared" si="2"/>
        <v>250000</v>
      </c>
      <c r="I15" s="21">
        <f t="shared" si="2"/>
        <v>0</v>
      </c>
      <c r="J15" s="21">
        <f t="shared" si="2"/>
        <v>250000</v>
      </c>
      <c r="K15" s="21">
        <f t="shared" si="2"/>
        <v>0</v>
      </c>
      <c r="L15" s="21">
        <f t="shared" si="2"/>
        <v>110</v>
      </c>
      <c r="M15" s="21">
        <f t="shared" si="2"/>
        <v>42</v>
      </c>
      <c r="N15" s="21">
        <f t="shared" si="2"/>
        <v>152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250152</v>
      </c>
      <c r="X15" s="21">
        <f t="shared" si="2"/>
        <v>1203000</v>
      </c>
      <c r="Y15" s="21">
        <f t="shared" si="2"/>
        <v>-952848</v>
      </c>
      <c r="Z15" s="4">
        <f>+IF(X15&lt;&gt;0,+(Y15/X15)*100,0)</f>
        <v>-79.20598503740648</v>
      </c>
      <c r="AA15" s="19">
        <f>SUM(AA16:AA18)</f>
        <v>2406000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1000000</v>
      </c>
      <c r="D17" s="22"/>
      <c r="E17" s="23">
        <v>2406000</v>
      </c>
      <c r="F17" s="24">
        <v>2406000</v>
      </c>
      <c r="G17" s="24"/>
      <c r="H17" s="24">
        <v>250000</v>
      </c>
      <c r="I17" s="24"/>
      <c r="J17" s="24">
        <v>250000</v>
      </c>
      <c r="K17" s="24"/>
      <c r="L17" s="24">
        <v>110</v>
      </c>
      <c r="M17" s="24">
        <v>42</v>
      </c>
      <c r="N17" s="24">
        <v>152</v>
      </c>
      <c r="O17" s="24"/>
      <c r="P17" s="24"/>
      <c r="Q17" s="24"/>
      <c r="R17" s="24"/>
      <c r="S17" s="24"/>
      <c r="T17" s="24"/>
      <c r="U17" s="24"/>
      <c r="V17" s="24"/>
      <c r="W17" s="24">
        <v>250152</v>
      </c>
      <c r="X17" s="24">
        <v>1203000</v>
      </c>
      <c r="Y17" s="24">
        <v>-952848</v>
      </c>
      <c r="Z17" s="6">
        <v>-79.21</v>
      </c>
      <c r="AA17" s="22">
        <v>2406000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39886688</v>
      </c>
      <c r="D19" s="19">
        <f>SUM(D20:D23)</f>
        <v>0</v>
      </c>
      <c r="E19" s="20">
        <f t="shared" si="3"/>
        <v>76995100</v>
      </c>
      <c r="F19" s="21">
        <f t="shared" si="3"/>
        <v>76995100</v>
      </c>
      <c r="G19" s="21">
        <f t="shared" si="3"/>
        <v>6343646</v>
      </c>
      <c r="H19" s="21">
        <f t="shared" si="3"/>
        <v>8346428</v>
      </c>
      <c r="I19" s="21">
        <f t="shared" si="3"/>
        <v>2769664</v>
      </c>
      <c r="J19" s="21">
        <f t="shared" si="3"/>
        <v>17459738</v>
      </c>
      <c r="K19" s="21">
        <f t="shared" si="3"/>
        <v>4956391</v>
      </c>
      <c r="L19" s="21">
        <f t="shared" si="3"/>
        <v>2095634</v>
      </c>
      <c r="M19" s="21">
        <f t="shared" si="3"/>
        <v>4123237</v>
      </c>
      <c r="N19" s="21">
        <f t="shared" si="3"/>
        <v>11175262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28635000</v>
      </c>
      <c r="X19" s="21">
        <f t="shared" si="3"/>
        <v>38497554</v>
      </c>
      <c r="Y19" s="21">
        <f t="shared" si="3"/>
        <v>-9862554</v>
      </c>
      <c r="Z19" s="4">
        <f>+IF(X19&lt;&gt;0,+(Y19/X19)*100,0)</f>
        <v>-25.618650992735798</v>
      </c>
      <c r="AA19" s="19">
        <f>SUM(AA20:AA23)</f>
        <v>76995100</v>
      </c>
    </row>
    <row r="20" spans="1:27" ht="13.5">
      <c r="A20" s="5" t="s">
        <v>47</v>
      </c>
      <c r="B20" s="3"/>
      <c r="C20" s="22">
        <v>12660359</v>
      </c>
      <c r="D20" s="22"/>
      <c r="E20" s="23">
        <v>16209300</v>
      </c>
      <c r="F20" s="24">
        <v>16209300</v>
      </c>
      <c r="G20" s="24">
        <v>780596</v>
      </c>
      <c r="H20" s="24">
        <v>3871310</v>
      </c>
      <c r="I20" s="24">
        <v>857254</v>
      </c>
      <c r="J20" s="24">
        <v>5509160</v>
      </c>
      <c r="K20" s="24">
        <v>883411</v>
      </c>
      <c r="L20" s="24">
        <v>951643</v>
      </c>
      <c r="M20" s="24">
        <v>1492485</v>
      </c>
      <c r="N20" s="24">
        <v>3327539</v>
      </c>
      <c r="O20" s="24"/>
      <c r="P20" s="24"/>
      <c r="Q20" s="24"/>
      <c r="R20" s="24"/>
      <c r="S20" s="24"/>
      <c r="T20" s="24"/>
      <c r="U20" s="24"/>
      <c r="V20" s="24"/>
      <c r="W20" s="24">
        <v>8836699</v>
      </c>
      <c r="X20" s="24">
        <v>8104650</v>
      </c>
      <c r="Y20" s="24">
        <v>732049</v>
      </c>
      <c r="Z20" s="6">
        <v>9.03</v>
      </c>
      <c r="AA20" s="22">
        <v>16209300</v>
      </c>
    </row>
    <row r="21" spans="1:27" ht="13.5">
      <c r="A21" s="5" t="s">
        <v>48</v>
      </c>
      <c r="B21" s="3"/>
      <c r="C21" s="22">
        <v>21623913</v>
      </c>
      <c r="D21" s="22"/>
      <c r="E21" s="23">
        <v>44991500</v>
      </c>
      <c r="F21" s="24">
        <v>44991500</v>
      </c>
      <c r="G21" s="24">
        <v>4914991</v>
      </c>
      <c r="H21" s="24">
        <v>3814106</v>
      </c>
      <c r="I21" s="24">
        <v>1190119</v>
      </c>
      <c r="J21" s="24">
        <v>9919216</v>
      </c>
      <c r="K21" s="24">
        <v>3340515</v>
      </c>
      <c r="L21" s="24">
        <v>430553</v>
      </c>
      <c r="M21" s="24">
        <v>1931246</v>
      </c>
      <c r="N21" s="24">
        <v>5702314</v>
      </c>
      <c r="O21" s="24"/>
      <c r="P21" s="24"/>
      <c r="Q21" s="24"/>
      <c r="R21" s="24"/>
      <c r="S21" s="24"/>
      <c r="T21" s="24"/>
      <c r="U21" s="24"/>
      <c r="V21" s="24"/>
      <c r="W21" s="24">
        <v>15621530</v>
      </c>
      <c r="X21" s="24">
        <v>22495752</v>
      </c>
      <c r="Y21" s="24">
        <v>-6874222</v>
      </c>
      <c r="Z21" s="6">
        <v>-30.56</v>
      </c>
      <c r="AA21" s="22">
        <v>44991500</v>
      </c>
    </row>
    <row r="22" spans="1:27" ht="13.5">
      <c r="A22" s="5" t="s">
        <v>49</v>
      </c>
      <c r="B22" s="3"/>
      <c r="C22" s="25">
        <v>3112079</v>
      </c>
      <c r="D22" s="25"/>
      <c r="E22" s="26">
        <v>8181600</v>
      </c>
      <c r="F22" s="27">
        <v>8181600</v>
      </c>
      <c r="G22" s="27">
        <v>347960</v>
      </c>
      <c r="H22" s="27">
        <v>362325</v>
      </c>
      <c r="I22" s="27">
        <v>399270</v>
      </c>
      <c r="J22" s="27">
        <v>1109555</v>
      </c>
      <c r="K22" s="27">
        <v>408973</v>
      </c>
      <c r="L22" s="27">
        <v>390663</v>
      </c>
      <c r="M22" s="27">
        <v>377697</v>
      </c>
      <c r="N22" s="27">
        <v>1177333</v>
      </c>
      <c r="O22" s="27"/>
      <c r="P22" s="27"/>
      <c r="Q22" s="27"/>
      <c r="R22" s="27"/>
      <c r="S22" s="27"/>
      <c r="T22" s="27"/>
      <c r="U22" s="27"/>
      <c r="V22" s="27"/>
      <c r="W22" s="27">
        <v>2286888</v>
      </c>
      <c r="X22" s="27">
        <v>4090800</v>
      </c>
      <c r="Y22" s="27">
        <v>-1803912</v>
      </c>
      <c r="Z22" s="7">
        <v>-44.1</v>
      </c>
      <c r="AA22" s="25">
        <v>8181600</v>
      </c>
    </row>
    <row r="23" spans="1:27" ht="13.5">
      <c r="A23" s="5" t="s">
        <v>50</v>
      </c>
      <c r="B23" s="3"/>
      <c r="C23" s="22">
        <v>2490337</v>
      </c>
      <c r="D23" s="22"/>
      <c r="E23" s="23">
        <v>7612700</v>
      </c>
      <c r="F23" s="24">
        <v>7612700</v>
      </c>
      <c r="G23" s="24">
        <v>300099</v>
      </c>
      <c r="H23" s="24">
        <v>298687</v>
      </c>
      <c r="I23" s="24">
        <v>323021</v>
      </c>
      <c r="J23" s="24">
        <v>921807</v>
      </c>
      <c r="K23" s="24">
        <v>323492</v>
      </c>
      <c r="L23" s="24">
        <v>322775</v>
      </c>
      <c r="M23" s="24">
        <v>321809</v>
      </c>
      <c r="N23" s="24">
        <v>968076</v>
      </c>
      <c r="O23" s="24"/>
      <c r="P23" s="24"/>
      <c r="Q23" s="24"/>
      <c r="R23" s="24"/>
      <c r="S23" s="24"/>
      <c r="T23" s="24"/>
      <c r="U23" s="24"/>
      <c r="V23" s="24"/>
      <c r="W23" s="24">
        <v>1889883</v>
      </c>
      <c r="X23" s="24">
        <v>3806352</v>
      </c>
      <c r="Y23" s="24">
        <v>-1916469</v>
      </c>
      <c r="Z23" s="6">
        <v>-50.35</v>
      </c>
      <c r="AA23" s="22">
        <v>7612700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71092096</v>
      </c>
      <c r="D25" s="40">
        <f>+D5+D9+D15+D19+D24</f>
        <v>0</v>
      </c>
      <c r="E25" s="41">
        <f t="shared" si="4"/>
        <v>98250200</v>
      </c>
      <c r="F25" s="42">
        <f t="shared" si="4"/>
        <v>98250200</v>
      </c>
      <c r="G25" s="42">
        <f t="shared" si="4"/>
        <v>20010134</v>
      </c>
      <c r="H25" s="42">
        <f t="shared" si="4"/>
        <v>11061279</v>
      </c>
      <c r="I25" s="42">
        <f t="shared" si="4"/>
        <v>9664512</v>
      </c>
      <c r="J25" s="42">
        <f t="shared" si="4"/>
        <v>40735925</v>
      </c>
      <c r="K25" s="42">
        <f t="shared" si="4"/>
        <v>5459563</v>
      </c>
      <c r="L25" s="42">
        <f t="shared" si="4"/>
        <v>3543963</v>
      </c>
      <c r="M25" s="42">
        <f t="shared" si="4"/>
        <v>12817350</v>
      </c>
      <c r="N25" s="42">
        <f t="shared" si="4"/>
        <v>21820876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62556801</v>
      </c>
      <c r="X25" s="42">
        <f t="shared" si="4"/>
        <v>49112983</v>
      </c>
      <c r="Y25" s="42">
        <f t="shared" si="4"/>
        <v>13443818</v>
      </c>
      <c r="Z25" s="43">
        <f>+IF(X25&lt;&gt;0,+(Y25/X25)*100,0)</f>
        <v>27.373246703422595</v>
      </c>
      <c r="AA25" s="40">
        <f>+AA5+AA9+AA15+AA19+AA24</f>
        <v>98250200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27780701</v>
      </c>
      <c r="D28" s="19">
        <f>SUM(D29:D31)</f>
        <v>0</v>
      </c>
      <c r="E28" s="20">
        <f t="shared" si="5"/>
        <v>28606400</v>
      </c>
      <c r="F28" s="21">
        <f t="shared" si="5"/>
        <v>28606400</v>
      </c>
      <c r="G28" s="21">
        <f t="shared" si="5"/>
        <v>1905437</v>
      </c>
      <c r="H28" s="21">
        <f t="shared" si="5"/>
        <v>1576537</v>
      </c>
      <c r="I28" s="21">
        <f t="shared" si="5"/>
        <v>1566976</v>
      </c>
      <c r="J28" s="21">
        <f t="shared" si="5"/>
        <v>5048950</v>
      </c>
      <c r="K28" s="21">
        <f t="shared" si="5"/>
        <v>1738175</v>
      </c>
      <c r="L28" s="21">
        <f t="shared" si="5"/>
        <v>2143296</v>
      </c>
      <c r="M28" s="21">
        <f t="shared" si="5"/>
        <v>2757755</v>
      </c>
      <c r="N28" s="21">
        <f t="shared" si="5"/>
        <v>6639226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11688176</v>
      </c>
      <c r="X28" s="21">
        <f t="shared" si="5"/>
        <v>14299037</v>
      </c>
      <c r="Y28" s="21">
        <f t="shared" si="5"/>
        <v>-2610861</v>
      </c>
      <c r="Z28" s="4">
        <f>+IF(X28&lt;&gt;0,+(Y28/X28)*100,0)</f>
        <v>-18.258998840271552</v>
      </c>
      <c r="AA28" s="19">
        <f>SUM(AA29:AA31)</f>
        <v>28606400</v>
      </c>
    </row>
    <row r="29" spans="1:27" ht="13.5">
      <c r="A29" s="5" t="s">
        <v>33</v>
      </c>
      <c r="B29" s="3"/>
      <c r="C29" s="22">
        <v>13214876</v>
      </c>
      <c r="D29" s="22"/>
      <c r="E29" s="23">
        <v>12003900</v>
      </c>
      <c r="F29" s="24">
        <v>12003900</v>
      </c>
      <c r="G29" s="24">
        <v>756997</v>
      </c>
      <c r="H29" s="24">
        <v>327009</v>
      </c>
      <c r="I29" s="24">
        <v>253571</v>
      </c>
      <c r="J29" s="24">
        <v>1337577</v>
      </c>
      <c r="K29" s="24">
        <v>348631</v>
      </c>
      <c r="L29" s="24">
        <v>234934</v>
      </c>
      <c r="M29" s="24">
        <v>307534</v>
      </c>
      <c r="N29" s="24">
        <v>891099</v>
      </c>
      <c r="O29" s="24"/>
      <c r="P29" s="24"/>
      <c r="Q29" s="24"/>
      <c r="R29" s="24"/>
      <c r="S29" s="24"/>
      <c r="T29" s="24"/>
      <c r="U29" s="24"/>
      <c r="V29" s="24"/>
      <c r="W29" s="24">
        <v>2228676</v>
      </c>
      <c r="X29" s="24">
        <v>5997785</v>
      </c>
      <c r="Y29" s="24">
        <v>-3769109</v>
      </c>
      <c r="Z29" s="6">
        <v>-62.84</v>
      </c>
      <c r="AA29" s="22">
        <v>12003900</v>
      </c>
    </row>
    <row r="30" spans="1:27" ht="13.5">
      <c r="A30" s="5" t="s">
        <v>34</v>
      </c>
      <c r="B30" s="3"/>
      <c r="C30" s="25">
        <v>13677596</v>
      </c>
      <c r="D30" s="25"/>
      <c r="E30" s="26">
        <v>16602500</v>
      </c>
      <c r="F30" s="27">
        <v>16602500</v>
      </c>
      <c r="G30" s="27">
        <v>771093</v>
      </c>
      <c r="H30" s="27">
        <v>811089</v>
      </c>
      <c r="I30" s="27">
        <v>781013</v>
      </c>
      <c r="J30" s="27">
        <v>2363195</v>
      </c>
      <c r="K30" s="27">
        <v>852835</v>
      </c>
      <c r="L30" s="27">
        <v>760467</v>
      </c>
      <c r="M30" s="27">
        <v>1661428</v>
      </c>
      <c r="N30" s="27">
        <v>3274730</v>
      </c>
      <c r="O30" s="27"/>
      <c r="P30" s="27"/>
      <c r="Q30" s="27"/>
      <c r="R30" s="27"/>
      <c r="S30" s="27"/>
      <c r="T30" s="27"/>
      <c r="U30" s="27"/>
      <c r="V30" s="27"/>
      <c r="W30" s="27">
        <v>5637925</v>
      </c>
      <c r="X30" s="27">
        <v>8301252</v>
      </c>
      <c r="Y30" s="27">
        <v>-2663327</v>
      </c>
      <c r="Z30" s="7">
        <v>-32.08</v>
      </c>
      <c r="AA30" s="25">
        <v>16602500</v>
      </c>
    </row>
    <row r="31" spans="1:27" ht="13.5">
      <c r="A31" s="5" t="s">
        <v>35</v>
      </c>
      <c r="B31" s="3"/>
      <c r="C31" s="22">
        <v>888229</v>
      </c>
      <c r="D31" s="22"/>
      <c r="E31" s="23"/>
      <c r="F31" s="24"/>
      <c r="G31" s="24">
        <v>377347</v>
      </c>
      <c r="H31" s="24">
        <v>438439</v>
      </c>
      <c r="I31" s="24">
        <v>532392</v>
      </c>
      <c r="J31" s="24">
        <v>1348178</v>
      </c>
      <c r="K31" s="24">
        <v>536709</v>
      </c>
      <c r="L31" s="24">
        <v>1147895</v>
      </c>
      <c r="M31" s="24">
        <v>788793</v>
      </c>
      <c r="N31" s="24">
        <v>2473397</v>
      </c>
      <c r="O31" s="24"/>
      <c r="P31" s="24"/>
      <c r="Q31" s="24"/>
      <c r="R31" s="24"/>
      <c r="S31" s="24"/>
      <c r="T31" s="24"/>
      <c r="U31" s="24"/>
      <c r="V31" s="24"/>
      <c r="W31" s="24">
        <v>3821575</v>
      </c>
      <c r="X31" s="24"/>
      <c r="Y31" s="24">
        <v>3821575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2739518</v>
      </c>
      <c r="D32" s="19">
        <f>SUM(D33:D37)</f>
        <v>0</v>
      </c>
      <c r="E32" s="20">
        <f t="shared" si="6"/>
        <v>3016800</v>
      </c>
      <c r="F32" s="21">
        <f t="shared" si="6"/>
        <v>3016800</v>
      </c>
      <c r="G32" s="21">
        <f t="shared" si="6"/>
        <v>188393</v>
      </c>
      <c r="H32" s="21">
        <f t="shared" si="6"/>
        <v>163132</v>
      </c>
      <c r="I32" s="21">
        <f t="shared" si="6"/>
        <v>164382</v>
      </c>
      <c r="J32" s="21">
        <f t="shared" si="6"/>
        <v>515907</v>
      </c>
      <c r="K32" s="21">
        <f t="shared" si="6"/>
        <v>155205</v>
      </c>
      <c r="L32" s="21">
        <f t="shared" si="6"/>
        <v>196675</v>
      </c>
      <c r="M32" s="21">
        <f t="shared" si="6"/>
        <v>365436</v>
      </c>
      <c r="N32" s="21">
        <f t="shared" si="6"/>
        <v>717316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1233223</v>
      </c>
      <c r="X32" s="21">
        <f t="shared" si="6"/>
        <v>1496275</v>
      </c>
      <c r="Y32" s="21">
        <f t="shared" si="6"/>
        <v>-263052</v>
      </c>
      <c r="Z32" s="4">
        <f>+IF(X32&lt;&gt;0,+(Y32/X32)*100,0)</f>
        <v>-17.580458137708643</v>
      </c>
      <c r="AA32" s="19">
        <f>SUM(AA33:AA37)</f>
        <v>3016800</v>
      </c>
    </row>
    <row r="33" spans="1:27" ht="13.5">
      <c r="A33" s="5" t="s">
        <v>37</v>
      </c>
      <c r="B33" s="3"/>
      <c r="C33" s="22">
        <v>1634299</v>
      </c>
      <c r="D33" s="22"/>
      <c r="E33" s="23">
        <v>1717600</v>
      </c>
      <c r="F33" s="24">
        <v>1717600</v>
      </c>
      <c r="G33" s="24">
        <v>121819</v>
      </c>
      <c r="H33" s="24">
        <v>112406</v>
      </c>
      <c r="I33" s="24">
        <v>98205</v>
      </c>
      <c r="J33" s="24">
        <v>332430</v>
      </c>
      <c r="K33" s="24">
        <v>88260</v>
      </c>
      <c r="L33" s="24">
        <v>126898</v>
      </c>
      <c r="M33" s="24">
        <v>244622</v>
      </c>
      <c r="N33" s="24">
        <v>459780</v>
      </c>
      <c r="O33" s="24"/>
      <c r="P33" s="24"/>
      <c r="Q33" s="24"/>
      <c r="R33" s="24"/>
      <c r="S33" s="24"/>
      <c r="T33" s="24"/>
      <c r="U33" s="24"/>
      <c r="V33" s="24"/>
      <c r="W33" s="24">
        <v>792210</v>
      </c>
      <c r="X33" s="24">
        <v>846673</v>
      </c>
      <c r="Y33" s="24">
        <v>-54463</v>
      </c>
      <c r="Z33" s="6">
        <v>-6.43</v>
      </c>
      <c r="AA33" s="22">
        <v>1717600</v>
      </c>
    </row>
    <row r="34" spans="1:27" ht="13.5">
      <c r="A34" s="5" t="s">
        <v>38</v>
      </c>
      <c r="B34" s="3"/>
      <c r="C34" s="22">
        <v>1105219</v>
      </c>
      <c r="D34" s="22"/>
      <c r="E34" s="23">
        <v>1299200</v>
      </c>
      <c r="F34" s="24">
        <v>1299200</v>
      </c>
      <c r="G34" s="24">
        <v>66574</v>
      </c>
      <c r="H34" s="24">
        <v>50726</v>
      </c>
      <c r="I34" s="24">
        <v>66177</v>
      </c>
      <c r="J34" s="24">
        <v>183477</v>
      </c>
      <c r="K34" s="24">
        <v>66945</v>
      </c>
      <c r="L34" s="24">
        <v>69777</v>
      </c>
      <c r="M34" s="24">
        <v>120814</v>
      </c>
      <c r="N34" s="24">
        <v>257536</v>
      </c>
      <c r="O34" s="24"/>
      <c r="P34" s="24"/>
      <c r="Q34" s="24"/>
      <c r="R34" s="24"/>
      <c r="S34" s="24"/>
      <c r="T34" s="24"/>
      <c r="U34" s="24"/>
      <c r="V34" s="24"/>
      <c r="W34" s="24">
        <v>441013</v>
      </c>
      <c r="X34" s="24">
        <v>649602</v>
      </c>
      <c r="Y34" s="24">
        <v>-208589</v>
      </c>
      <c r="Z34" s="6">
        <v>-32.11</v>
      </c>
      <c r="AA34" s="22">
        <v>1299200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6276383</v>
      </c>
      <c r="D38" s="19">
        <f>SUM(D39:D41)</f>
        <v>0</v>
      </c>
      <c r="E38" s="20">
        <f t="shared" si="7"/>
        <v>2905500</v>
      </c>
      <c r="F38" s="21">
        <f t="shared" si="7"/>
        <v>2905500</v>
      </c>
      <c r="G38" s="21">
        <f t="shared" si="7"/>
        <v>180606</v>
      </c>
      <c r="H38" s="21">
        <f t="shared" si="7"/>
        <v>171535</v>
      </c>
      <c r="I38" s="21">
        <f t="shared" si="7"/>
        <v>265957</v>
      </c>
      <c r="J38" s="21">
        <f t="shared" si="7"/>
        <v>618098</v>
      </c>
      <c r="K38" s="21">
        <f t="shared" si="7"/>
        <v>284636</v>
      </c>
      <c r="L38" s="21">
        <f t="shared" si="7"/>
        <v>325318</v>
      </c>
      <c r="M38" s="21">
        <f t="shared" si="7"/>
        <v>471065</v>
      </c>
      <c r="N38" s="21">
        <f t="shared" si="7"/>
        <v>1081019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1699117</v>
      </c>
      <c r="X38" s="21">
        <f t="shared" si="7"/>
        <v>1452750</v>
      </c>
      <c r="Y38" s="21">
        <f t="shared" si="7"/>
        <v>246367</v>
      </c>
      <c r="Z38" s="4">
        <f>+IF(X38&lt;&gt;0,+(Y38/X38)*100,0)</f>
        <v>16.95866460161762</v>
      </c>
      <c r="AA38" s="19">
        <f>SUM(AA39:AA41)</f>
        <v>2905500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6276383</v>
      </c>
      <c r="D40" s="22"/>
      <c r="E40" s="23">
        <v>2905500</v>
      </c>
      <c r="F40" s="24">
        <v>2905500</v>
      </c>
      <c r="G40" s="24">
        <v>180606</v>
      </c>
      <c r="H40" s="24">
        <v>171535</v>
      </c>
      <c r="I40" s="24">
        <v>265957</v>
      </c>
      <c r="J40" s="24">
        <v>618098</v>
      </c>
      <c r="K40" s="24">
        <v>284636</v>
      </c>
      <c r="L40" s="24">
        <v>325318</v>
      </c>
      <c r="M40" s="24">
        <v>471065</v>
      </c>
      <c r="N40" s="24">
        <v>1081019</v>
      </c>
      <c r="O40" s="24"/>
      <c r="P40" s="24"/>
      <c r="Q40" s="24"/>
      <c r="R40" s="24"/>
      <c r="S40" s="24"/>
      <c r="T40" s="24"/>
      <c r="U40" s="24"/>
      <c r="V40" s="24"/>
      <c r="W40" s="24">
        <v>1699117</v>
      </c>
      <c r="X40" s="24">
        <v>1452750</v>
      </c>
      <c r="Y40" s="24">
        <v>246367</v>
      </c>
      <c r="Z40" s="6">
        <v>16.96</v>
      </c>
      <c r="AA40" s="22">
        <v>2905500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21721200</v>
      </c>
      <c r="D42" s="19">
        <f>SUM(D43:D46)</f>
        <v>0</v>
      </c>
      <c r="E42" s="20">
        <f t="shared" si="8"/>
        <v>19646500</v>
      </c>
      <c r="F42" s="21">
        <f t="shared" si="8"/>
        <v>19646500</v>
      </c>
      <c r="G42" s="21">
        <f t="shared" si="8"/>
        <v>723283</v>
      </c>
      <c r="H42" s="21">
        <f t="shared" si="8"/>
        <v>1905665</v>
      </c>
      <c r="I42" s="21">
        <f t="shared" si="8"/>
        <v>2866190</v>
      </c>
      <c r="J42" s="21">
        <f t="shared" si="8"/>
        <v>5495138</v>
      </c>
      <c r="K42" s="21">
        <f t="shared" si="8"/>
        <v>3854133</v>
      </c>
      <c r="L42" s="21">
        <f t="shared" si="8"/>
        <v>1583682</v>
      </c>
      <c r="M42" s="21">
        <f t="shared" si="8"/>
        <v>2231313</v>
      </c>
      <c r="N42" s="21">
        <f t="shared" si="8"/>
        <v>7669128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13164266</v>
      </c>
      <c r="X42" s="21">
        <f t="shared" si="8"/>
        <v>9823248</v>
      </c>
      <c r="Y42" s="21">
        <f t="shared" si="8"/>
        <v>3341018</v>
      </c>
      <c r="Z42" s="4">
        <f>+IF(X42&lt;&gt;0,+(Y42/X42)*100,0)</f>
        <v>34.01133718704852</v>
      </c>
      <c r="AA42" s="19">
        <f>SUM(AA43:AA46)</f>
        <v>19646500</v>
      </c>
    </row>
    <row r="43" spans="1:27" ht="13.5">
      <c r="A43" s="5" t="s">
        <v>47</v>
      </c>
      <c r="B43" s="3"/>
      <c r="C43" s="22">
        <v>10280995</v>
      </c>
      <c r="D43" s="22"/>
      <c r="E43" s="23">
        <v>10528300</v>
      </c>
      <c r="F43" s="24">
        <v>10528300</v>
      </c>
      <c r="G43" s="24">
        <v>141649</v>
      </c>
      <c r="H43" s="24">
        <v>1073708</v>
      </c>
      <c r="I43" s="24">
        <v>1098065</v>
      </c>
      <c r="J43" s="24">
        <v>2313422</v>
      </c>
      <c r="K43" s="24">
        <v>926375</v>
      </c>
      <c r="L43" s="24">
        <v>786806</v>
      </c>
      <c r="M43" s="24">
        <v>870087</v>
      </c>
      <c r="N43" s="24">
        <v>2583268</v>
      </c>
      <c r="O43" s="24"/>
      <c r="P43" s="24"/>
      <c r="Q43" s="24"/>
      <c r="R43" s="24"/>
      <c r="S43" s="24"/>
      <c r="T43" s="24"/>
      <c r="U43" s="24"/>
      <c r="V43" s="24"/>
      <c r="W43" s="24">
        <v>4896690</v>
      </c>
      <c r="X43" s="24">
        <v>5264148</v>
      </c>
      <c r="Y43" s="24">
        <v>-367458</v>
      </c>
      <c r="Z43" s="6">
        <v>-6.98</v>
      </c>
      <c r="AA43" s="22">
        <v>10528300</v>
      </c>
    </row>
    <row r="44" spans="1:27" ht="13.5">
      <c r="A44" s="5" t="s">
        <v>48</v>
      </c>
      <c r="B44" s="3"/>
      <c r="C44" s="22">
        <v>3602279</v>
      </c>
      <c r="D44" s="22"/>
      <c r="E44" s="23">
        <v>2104500</v>
      </c>
      <c r="F44" s="24">
        <v>2104500</v>
      </c>
      <c r="G44" s="24">
        <v>211984</v>
      </c>
      <c r="H44" s="24">
        <v>221768</v>
      </c>
      <c r="I44" s="24">
        <v>1224337</v>
      </c>
      <c r="J44" s="24">
        <v>1658089</v>
      </c>
      <c r="K44" s="24">
        <v>2442834</v>
      </c>
      <c r="L44" s="24">
        <v>203944</v>
      </c>
      <c r="M44" s="24">
        <v>637436</v>
      </c>
      <c r="N44" s="24">
        <v>3284214</v>
      </c>
      <c r="O44" s="24"/>
      <c r="P44" s="24"/>
      <c r="Q44" s="24"/>
      <c r="R44" s="24"/>
      <c r="S44" s="24"/>
      <c r="T44" s="24"/>
      <c r="U44" s="24"/>
      <c r="V44" s="24"/>
      <c r="W44" s="24">
        <v>4942303</v>
      </c>
      <c r="X44" s="24">
        <v>1052250</v>
      </c>
      <c r="Y44" s="24">
        <v>3890053</v>
      </c>
      <c r="Z44" s="6">
        <v>369.69</v>
      </c>
      <c r="AA44" s="22">
        <v>2104500</v>
      </c>
    </row>
    <row r="45" spans="1:27" ht="13.5">
      <c r="A45" s="5" t="s">
        <v>49</v>
      </c>
      <c r="B45" s="3"/>
      <c r="C45" s="25">
        <v>3666730</v>
      </c>
      <c r="D45" s="25"/>
      <c r="E45" s="26">
        <v>3948200</v>
      </c>
      <c r="F45" s="27">
        <v>3948200</v>
      </c>
      <c r="G45" s="27">
        <v>215627</v>
      </c>
      <c r="H45" s="27">
        <v>327222</v>
      </c>
      <c r="I45" s="27">
        <v>325501</v>
      </c>
      <c r="J45" s="27">
        <v>868350</v>
      </c>
      <c r="K45" s="27">
        <v>273774</v>
      </c>
      <c r="L45" s="27">
        <v>358617</v>
      </c>
      <c r="M45" s="27">
        <v>397739</v>
      </c>
      <c r="N45" s="27">
        <v>1030130</v>
      </c>
      <c r="O45" s="27"/>
      <c r="P45" s="27"/>
      <c r="Q45" s="27"/>
      <c r="R45" s="27"/>
      <c r="S45" s="27"/>
      <c r="T45" s="27"/>
      <c r="U45" s="27"/>
      <c r="V45" s="27"/>
      <c r="W45" s="27">
        <v>1898480</v>
      </c>
      <c r="X45" s="27">
        <v>1974102</v>
      </c>
      <c r="Y45" s="27">
        <v>-75622</v>
      </c>
      <c r="Z45" s="7">
        <v>-3.83</v>
      </c>
      <c r="AA45" s="25">
        <v>3948200</v>
      </c>
    </row>
    <row r="46" spans="1:27" ht="13.5">
      <c r="A46" s="5" t="s">
        <v>50</v>
      </c>
      <c r="B46" s="3"/>
      <c r="C46" s="22">
        <v>4171196</v>
      </c>
      <c r="D46" s="22"/>
      <c r="E46" s="23">
        <v>3065500</v>
      </c>
      <c r="F46" s="24">
        <v>3065500</v>
      </c>
      <c r="G46" s="24">
        <v>154023</v>
      </c>
      <c r="H46" s="24">
        <v>282967</v>
      </c>
      <c r="I46" s="24">
        <v>218287</v>
      </c>
      <c r="J46" s="24">
        <v>655277</v>
      </c>
      <c r="K46" s="24">
        <v>211150</v>
      </c>
      <c r="L46" s="24">
        <v>234315</v>
      </c>
      <c r="M46" s="24">
        <v>326051</v>
      </c>
      <c r="N46" s="24">
        <v>771516</v>
      </c>
      <c r="O46" s="24"/>
      <c r="P46" s="24"/>
      <c r="Q46" s="24"/>
      <c r="R46" s="24"/>
      <c r="S46" s="24"/>
      <c r="T46" s="24"/>
      <c r="U46" s="24"/>
      <c r="V46" s="24"/>
      <c r="W46" s="24">
        <v>1426793</v>
      </c>
      <c r="X46" s="24">
        <v>1532748</v>
      </c>
      <c r="Y46" s="24">
        <v>-105955</v>
      </c>
      <c r="Z46" s="6">
        <v>-6.91</v>
      </c>
      <c r="AA46" s="22">
        <v>3065500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58517802</v>
      </c>
      <c r="D48" s="40">
        <f>+D28+D32+D38+D42+D47</f>
        <v>0</v>
      </c>
      <c r="E48" s="41">
        <f t="shared" si="9"/>
        <v>54175200</v>
      </c>
      <c r="F48" s="42">
        <f t="shared" si="9"/>
        <v>54175200</v>
      </c>
      <c r="G48" s="42">
        <f t="shared" si="9"/>
        <v>2997719</v>
      </c>
      <c r="H48" s="42">
        <f t="shared" si="9"/>
        <v>3816869</v>
      </c>
      <c r="I48" s="42">
        <f t="shared" si="9"/>
        <v>4863505</v>
      </c>
      <c r="J48" s="42">
        <f t="shared" si="9"/>
        <v>11678093</v>
      </c>
      <c r="K48" s="42">
        <f t="shared" si="9"/>
        <v>6032149</v>
      </c>
      <c r="L48" s="42">
        <f t="shared" si="9"/>
        <v>4248971</v>
      </c>
      <c r="M48" s="42">
        <f t="shared" si="9"/>
        <v>5825569</v>
      </c>
      <c r="N48" s="42">
        <f t="shared" si="9"/>
        <v>16106689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27784782</v>
      </c>
      <c r="X48" s="42">
        <f t="shared" si="9"/>
        <v>27071310</v>
      </c>
      <c r="Y48" s="42">
        <f t="shared" si="9"/>
        <v>713472</v>
      </c>
      <c r="Z48" s="43">
        <f>+IF(X48&lt;&gt;0,+(Y48/X48)*100,0)</f>
        <v>2.6355281661655825</v>
      </c>
      <c r="AA48" s="40">
        <f>+AA28+AA32+AA38+AA42+AA47</f>
        <v>54175200</v>
      </c>
    </row>
    <row r="49" spans="1:27" ht="13.5">
      <c r="A49" s="14" t="s">
        <v>58</v>
      </c>
      <c r="B49" s="15"/>
      <c r="C49" s="44">
        <f aca="true" t="shared" si="10" ref="C49:Y49">+C25-C48</f>
        <v>12574294</v>
      </c>
      <c r="D49" s="44">
        <f>+D25-D48</f>
        <v>0</v>
      </c>
      <c r="E49" s="45">
        <f t="shared" si="10"/>
        <v>44075000</v>
      </c>
      <c r="F49" s="46">
        <f t="shared" si="10"/>
        <v>44075000</v>
      </c>
      <c r="G49" s="46">
        <f t="shared" si="10"/>
        <v>17012415</v>
      </c>
      <c r="H49" s="46">
        <f t="shared" si="10"/>
        <v>7244410</v>
      </c>
      <c r="I49" s="46">
        <f t="shared" si="10"/>
        <v>4801007</v>
      </c>
      <c r="J49" s="46">
        <f t="shared" si="10"/>
        <v>29057832</v>
      </c>
      <c r="K49" s="46">
        <f t="shared" si="10"/>
        <v>-572586</v>
      </c>
      <c r="L49" s="46">
        <f t="shared" si="10"/>
        <v>-705008</v>
      </c>
      <c r="M49" s="46">
        <f t="shared" si="10"/>
        <v>6991781</v>
      </c>
      <c r="N49" s="46">
        <f t="shared" si="10"/>
        <v>5714187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34772019</v>
      </c>
      <c r="X49" s="46">
        <f>IF(F25=F48,0,X25-X48)</f>
        <v>22041673</v>
      </c>
      <c r="Y49" s="46">
        <f t="shared" si="10"/>
        <v>12730346</v>
      </c>
      <c r="Z49" s="47">
        <f>+IF(X49&lt;&gt;0,+(Y49/X49)*100,0)</f>
        <v>57.75580646714068</v>
      </c>
      <c r="AA49" s="44">
        <f>+AA25-AA48</f>
        <v>44075000</v>
      </c>
    </row>
    <row r="50" spans="1:27" ht="13.5">
      <c r="A50" s="16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2019-01-31T14:02:18Z</dcterms:created>
  <dcterms:modified xsi:type="dcterms:W3CDTF">2019-01-31T14:04:32Z</dcterms:modified>
  <cp:category/>
  <cp:version/>
  <cp:contentType/>
  <cp:contentStatus/>
</cp:coreProperties>
</file>