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'CPT'!$A$1:$AA$55</definedName>
    <definedName name="_xlnm.Print_Area" localSheetId="6">'DC1'!$A$1:$AA$55</definedName>
    <definedName name="_xlnm.Print_Area" localSheetId="12">'DC2'!$A$1:$AA$55</definedName>
    <definedName name="_xlnm.Print_Area" localSheetId="17">'DC3'!$A$1:$AA$55</definedName>
    <definedName name="_xlnm.Print_Area" localSheetId="25">'DC4'!$A$1:$AA$55</definedName>
    <definedName name="_xlnm.Print_Area" localSheetId="29">'DC5'!$A$1:$AA$55</definedName>
    <definedName name="_xlnm.Print_Area" localSheetId="30">'Summary'!$A$1:$AA$55</definedName>
    <definedName name="_xlnm.Print_Area" localSheetId="1">'WC011'!$A$1:$AA$55</definedName>
    <definedName name="_xlnm.Print_Area" localSheetId="2">'WC012'!$A$1:$AA$55</definedName>
    <definedName name="_xlnm.Print_Area" localSheetId="3">'WC013'!$A$1:$AA$55</definedName>
    <definedName name="_xlnm.Print_Area" localSheetId="4">'WC014'!$A$1:$AA$55</definedName>
    <definedName name="_xlnm.Print_Area" localSheetId="5">'WC015'!$A$1:$AA$55</definedName>
    <definedName name="_xlnm.Print_Area" localSheetId="7">'WC022'!$A$1:$AA$55</definedName>
    <definedName name="_xlnm.Print_Area" localSheetId="8">'WC023'!$A$1:$AA$55</definedName>
    <definedName name="_xlnm.Print_Area" localSheetId="9">'WC024'!$A$1:$AA$55</definedName>
    <definedName name="_xlnm.Print_Area" localSheetId="10">'WC025'!$A$1:$AA$55</definedName>
    <definedName name="_xlnm.Print_Area" localSheetId="11">'WC026'!$A$1:$AA$55</definedName>
    <definedName name="_xlnm.Print_Area" localSheetId="13">'WC031'!$A$1:$AA$55</definedName>
    <definedName name="_xlnm.Print_Area" localSheetId="14">'WC032'!$A$1:$AA$55</definedName>
    <definedName name="_xlnm.Print_Area" localSheetId="15">'WC033'!$A$1:$AA$55</definedName>
    <definedName name="_xlnm.Print_Area" localSheetId="16">'WC034'!$A$1:$AA$55</definedName>
    <definedName name="_xlnm.Print_Area" localSheetId="18">'WC041'!$A$1:$AA$55</definedName>
    <definedName name="_xlnm.Print_Area" localSheetId="19">'WC042'!$A$1:$AA$55</definedName>
    <definedName name="_xlnm.Print_Area" localSheetId="20">'WC043'!$A$1:$AA$55</definedName>
    <definedName name="_xlnm.Print_Area" localSheetId="21">'WC044'!$A$1:$AA$55</definedName>
    <definedName name="_xlnm.Print_Area" localSheetId="22">'WC045'!$A$1:$AA$55</definedName>
    <definedName name="_xlnm.Print_Area" localSheetId="23">'WC047'!$A$1:$AA$55</definedName>
    <definedName name="_xlnm.Print_Area" localSheetId="24">'WC048'!$A$1:$AA$55</definedName>
    <definedName name="_xlnm.Print_Area" localSheetId="26">'WC051'!$A$1:$AA$55</definedName>
    <definedName name="_xlnm.Print_Area" localSheetId="27">'WC052'!$A$1:$AA$55</definedName>
    <definedName name="_xlnm.Print_Area" localSheetId="28">'WC053'!$A$1:$AA$55</definedName>
  </definedNames>
  <calcPr fullCalcOnLoad="1"/>
</workbook>
</file>

<file path=xl/sharedStrings.xml><?xml version="1.0" encoding="utf-8"?>
<sst xmlns="http://schemas.openxmlformats.org/spreadsheetml/2006/main" count="2697" uniqueCount="95">
  <si>
    <t>Western Cape: Cape Town(CPT) - Table C2 Quarterly Budget Statement - Financial Performance (standard classification) for 2nd Quarter ended 31 December 2018 (Figures Finalised as at 2019/01/30)</t>
  </si>
  <si>
    <t>Standard Classification 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</si>
  <si>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</si>
  <si>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</si>
  <si>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</si>
  <si>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</si>
  <si>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</si>
  <si>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</si>
  <si>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</si>
  <si>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</si>
  <si>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</si>
  <si>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</si>
  <si>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</si>
  <si>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</si>
  <si>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</si>
  <si>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</si>
  <si>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</si>
  <si>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</si>
  <si>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</si>
  <si>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</si>
  <si>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</si>
  <si>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</si>
  <si>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</si>
  <si>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</si>
  <si>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</si>
  <si>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</si>
  <si>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</si>
  <si>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</si>
  <si>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</si>
  <si>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</si>
  <si>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</si>
  <si>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</si>
  <si>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</si>
  <si>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</si>
  <si>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</si>
  <si>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</si>
  <si>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</si>
  <si>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</si>
  <si>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</si>
  <si>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</si>
  <si>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</si>
  <si>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</si>
  <si>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</si>
  <si>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</si>
  <si>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</si>
  <si>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</si>
  <si>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</si>
  <si>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</si>
  <si>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</si>
  <si>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</si>
  <si>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</si>
  <si>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</si>
  <si>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</si>
  <si>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</si>
  <si>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</si>
  <si>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</si>
  <si>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</si>
  <si>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</si>
  <si>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</si>
  <si>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Western Cape: Matzikama(WC011) - Table C2 Quarterly Budget Statement - Financial Performance (standard classification) for 2nd Quarter ended 31 December 2018 (Figures Finalised as at 2019/01/30)</t>
  </si>
  <si>
    <t>Western Cape: Cederberg(WC012) - Table C2 Quarterly Budget Statement - Financial Performance (standard classification) for 2nd Quarter ended 31 December 2018 (Figures Finalised as at 2019/01/30)</t>
  </si>
  <si>
    <t>Western Cape: Bergrivier(WC013) - Table C2 Quarterly Budget Statement - Financial Performance (standard classification) for 2nd Quarter ended 31 December 2018 (Figures Finalised as at 2019/01/30)</t>
  </si>
  <si>
    <t>Western Cape: Saldanha Bay(WC014) - Table C2 Quarterly Budget Statement - Financial Performance (standard classification) for 2nd Quarter ended 31 December 2018 (Figures Finalised as at 2019/01/30)</t>
  </si>
  <si>
    <t>Western Cape: Swartland(WC015) - Table C2 Quarterly Budget Statement - Financial Performance (standard classification) for 2nd Quarter ended 31 December 2018 (Figures Finalised as at 2019/01/30)</t>
  </si>
  <si>
    <t>Western Cape: West Coast(DC1) - Table C2 Quarterly Budget Statement - Financial Performance (standard classification) for 2nd Quarter ended 31 December 2018 (Figures Finalised as at 2019/01/30)</t>
  </si>
  <si>
    <t>Western Cape: Witzenberg(WC022) - Table C2 Quarterly Budget Statement - Financial Performance (standard classification) for 2nd Quarter ended 31 December 2018 (Figures Finalised as at 2019/01/30)</t>
  </si>
  <si>
    <t>Western Cape: Drakenstein(WC023) - Table C2 Quarterly Budget Statement - Financial Performance (standard classification) for 2nd Quarter ended 31 December 2018 (Figures Finalised as at 2019/01/30)</t>
  </si>
  <si>
    <t>Western Cape: Stellenbosch(WC024) - Table C2 Quarterly Budget Statement - Financial Performance (standard classification) for 2nd Quarter ended 31 December 2018 (Figures Finalised as at 2019/01/30)</t>
  </si>
  <si>
    <t>Western Cape: Breede Valley(WC025) - Table C2 Quarterly Budget Statement - Financial Performance (standard classification) for 2nd Quarter ended 31 December 2018 (Figures Finalised as at 2019/01/30)</t>
  </si>
  <si>
    <t>Western Cape: Langeberg(WC026) - Table C2 Quarterly Budget Statement - Financial Performance (standard classification) for 2nd Quarter ended 31 December 2018 (Figures Finalised as at 2019/01/30)</t>
  </si>
  <si>
    <t>Western Cape: Cape Winelands DM(DC2) - Table C2 Quarterly Budget Statement - Financial Performance (standard classification) for 2nd Quarter ended 31 December 2018 (Figures Finalised as at 2019/01/30)</t>
  </si>
  <si>
    <t>Western Cape: Theewaterskloof(WC031) - Table C2 Quarterly Budget Statement - Financial Performance (standard classification) for 2nd Quarter ended 31 December 2018 (Figures Finalised as at 2019/01/30)</t>
  </si>
  <si>
    <t>Western Cape: Overstrand(WC032) - Table C2 Quarterly Budget Statement - Financial Performance (standard classification) for 2nd Quarter ended 31 December 2018 (Figures Finalised as at 2019/01/30)</t>
  </si>
  <si>
    <t>Western Cape: Cape Agulhas(WC033) - Table C2 Quarterly Budget Statement - Financial Performance (standard classification) for 2nd Quarter ended 31 December 2018 (Figures Finalised as at 2019/01/30)</t>
  </si>
  <si>
    <t>Western Cape: Swellendam(WC034) - Table C2 Quarterly Budget Statement - Financial Performance (standard classification) for 2nd Quarter ended 31 December 2018 (Figures Finalised as at 2019/01/30)</t>
  </si>
  <si>
    <t>Western Cape: Overberg(DC3) - Table C2 Quarterly Budget Statement - Financial Performance (standard classification) for 2nd Quarter ended 31 December 2018 (Figures Finalised as at 2019/01/30)</t>
  </si>
  <si>
    <t>Western Cape: Kannaland(WC041) - Table C2 Quarterly Budget Statement - Financial Performance (standard classification) for 2nd Quarter ended 31 December 2018 (Figures Finalised as at 2019/01/30)</t>
  </si>
  <si>
    <t>Western Cape: Hessequa(WC042) - Table C2 Quarterly Budget Statement - Financial Performance (standard classification) for 2nd Quarter ended 31 December 2018 (Figures Finalised as at 2019/01/30)</t>
  </si>
  <si>
    <t>Western Cape: Mossel Bay(WC043) - Table C2 Quarterly Budget Statement - Financial Performance (standard classification) for 2nd Quarter ended 31 December 2018 (Figures Finalised as at 2019/01/30)</t>
  </si>
  <si>
    <t>Western Cape: George(WC044) - Table C2 Quarterly Budget Statement - Financial Performance (standard classification) for 2nd Quarter ended 31 December 2018 (Figures Finalised as at 2019/01/30)</t>
  </si>
  <si>
    <t>Western Cape: Oudtshoorn(WC045) - Table C2 Quarterly Budget Statement - Financial Performance (standard classification) for 2nd Quarter ended 31 December 2018 (Figures Finalised as at 2019/01/30)</t>
  </si>
  <si>
    <t>Western Cape: Bitou(WC047) - Table C2 Quarterly Budget Statement - Financial Performance (standard classification) for 2nd Quarter ended 31 December 2018 (Figures Finalised as at 2019/01/30)</t>
  </si>
  <si>
    <t>Western Cape: Knysna(WC048) - Table C2 Quarterly Budget Statement - Financial Performance (standard classification) for 2nd Quarter ended 31 December 2018 (Figures Finalised as at 2019/01/30)</t>
  </si>
  <si>
    <t>Western Cape: Garden Route(DC4) - Table C2 Quarterly Budget Statement - Financial Performance (standard classification) for 2nd Quarter ended 31 December 2018 (Figures Finalised as at 2019/01/30)</t>
  </si>
  <si>
    <t>Western Cape: Laingsburg(WC051) - Table C2 Quarterly Budget Statement - Financial Performance (standard classification) for 2nd Quarter ended 31 December 2018 (Figures Finalised as at 2019/01/30)</t>
  </si>
  <si>
    <t>Western Cape: Prince Albert(WC052) - Table C2 Quarterly Budget Statement - Financial Performance (standard classification) for 2nd Quarter ended 31 December 2018 (Figures Finalised as at 2019/01/30)</t>
  </si>
  <si>
    <t>Western Cape: Beaufort West(WC053) - Table C2 Quarterly Budget Statement - Financial Performance (standard classification) for 2nd Quarter ended 31 December 2018 (Figures Finalised as at 2019/01/30)</t>
  </si>
  <si>
    <t>Western Cape: Central Karoo(DC5) - Table C2 Quarterly Budget Statement - Financial Performance (standard classification) for 2nd Quarter ended 31 December 2018 (Figures Finalised as at 2019/01/30)</t>
  </si>
  <si>
    <t>Summary - Table C2 Quarterly Budget Statement - Financial Performance (standard classification) for 2nd Quarter ended 31 December 2018 (Figures Finalised as at 2019/01/30)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</si>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</sst>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.00_)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14505381340</v>
      </c>
      <c r="D5" s="19">
        <f>SUM(D6:D8)</f>
        <v>0</v>
      </c>
      <c r="E5" s="20">
        <f t="shared" si="0"/>
        <v>14763272339</v>
      </c>
      <c r="F5" s="21">
        <f t="shared" si="0"/>
        <v>14764363237</v>
      </c>
      <c r="G5" s="21">
        <f t="shared" si="0"/>
        <v>1296033270</v>
      </c>
      <c r="H5" s="21">
        <f t="shared" si="0"/>
        <v>1787234383</v>
      </c>
      <c r="I5" s="21">
        <f t="shared" si="0"/>
        <v>881214681</v>
      </c>
      <c r="J5" s="21">
        <f t="shared" si="0"/>
        <v>3964482334</v>
      </c>
      <c r="K5" s="21">
        <f t="shared" si="0"/>
        <v>970742663</v>
      </c>
      <c r="L5" s="21">
        <f t="shared" si="0"/>
        <v>957339141</v>
      </c>
      <c r="M5" s="21">
        <f t="shared" si="0"/>
        <v>2154970208</v>
      </c>
      <c r="N5" s="21">
        <f t="shared" si="0"/>
        <v>4083052012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8047534346</v>
      </c>
      <c r="X5" s="21">
        <f t="shared" si="0"/>
        <v>7680978278</v>
      </c>
      <c r="Y5" s="21">
        <f t="shared" si="0"/>
        <v>366556068</v>
      </c>
      <c r="Z5" s="4">
        <f>+IF(X5&lt;&gt;0,+(Y5/X5)*100,0)</f>
        <v>4.772257578828164</v>
      </c>
      <c r="AA5" s="19">
        <f>SUM(AA6:AA8)</f>
        <v>14764363237</v>
      </c>
    </row>
    <row r="6" spans="1:27" ht="13.5">
      <c r="A6" s="5" t="s">
        <v>33</v>
      </c>
      <c r="B6" s="3"/>
      <c r="C6" s="22">
        <v>868587</v>
      </c>
      <c r="D6" s="22"/>
      <c r="E6" s="23">
        <v>3240439</v>
      </c>
      <c r="F6" s="24">
        <v>4251766</v>
      </c>
      <c r="G6" s="24">
        <v>19260</v>
      </c>
      <c r="H6" s="24">
        <v>81604</v>
      </c>
      <c r="I6" s="24">
        <v>94957</v>
      </c>
      <c r="J6" s="24">
        <v>195821</v>
      </c>
      <c r="K6" s="24">
        <v>134157</v>
      </c>
      <c r="L6" s="24">
        <v>116515</v>
      </c>
      <c r="M6" s="24">
        <v>49881</v>
      </c>
      <c r="N6" s="24">
        <v>300553</v>
      </c>
      <c r="O6" s="24"/>
      <c r="P6" s="24"/>
      <c r="Q6" s="24"/>
      <c r="R6" s="24"/>
      <c r="S6" s="24"/>
      <c r="T6" s="24"/>
      <c r="U6" s="24"/>
      <c r="V6" s="24"/>
      <c r="W6" s="24">
        <v>496374</v>
      </c>
      <c r="X6" s="24">
        <v>1545216</v>
      </c>
      <c r="Y6" s="24">
        <v>-1048842</v>
      </c>
      <c r="Z6" s="6">
        <v>-67.88</v>
      </c>
      <c r="AA6" s="22">
        <v>4251766</v>
      </c>
    </row>
    <row r="7" spans="1:27" ht="13.5">
      <c r="A7" s="5" t="s">
        <v>34</v>
      </c>
      <c r="B7" s="3"/>
      <c r="C7" s="25">
        <v>13789353821</v>
      </c>
      <c r="D7" s="25"/>
      <c r="E7" s="26">
        <v>14760023634</v>
      </c>
      <c r="F7" s="27">
        <v>14760103205</v>
      </c>
      <c r="G7" s="27">
        <v>1296025619</v>
      </c>
      <c r="H7" s="27">
        <v>1787143040</v>
      </c>
      <c r="I7" s="27">
        <v>881122948</v>
      </c>
      <c r="J7" s="27">
        <v>3964291607</v>
      </c>
      <c r="K7" s="27">
        <v>970608482</v>
      </c>
      <c r="L7" s="27">
        <v>957222602</v>
      </c>
      <c r="M7" s="27">
        <v>2154920302</v>
      </c>
      <c r="N7" s="27">
        <v>4082751386</v>
      </c>
      <c r="O7" s="27"/>
      <c r="P7" s="27"/>
      <c r="Q7" s="27"/>
      <c r="R7" s="27"/>
      <c r="S7" s="27"/>
      <c r="T7" s="27"/>
      <c r="U7" s="27"/>
      <c r="V7" s="27"/>
      <c r="W7" s="27">
        <v>8047042993</v>
      </c>
      <c r="X7" s="27">
        <v>7679428928</v>
      </c>
      <c r="Y7" s="27">
        <v>367614065</v>
      </c>
      <c r="Z7" s="7">
        <v>4.79</v>
      </c>
      <c r="AA7" s="25">
        <v>14760103205</v>
      </c>
    </row>
    <row r="8" spans="1:27" ht="13.5">
      <c r="A8" s="5" t="s">
        <v>35</v>
      </c>
      <c r="B8" s="3"/>
      <c r="C8" s="22">
        <v>715158932</v>
      </c>
      <c r="D8" s="22"/>
      <c r="E8" s="23">
        <v>8266</v>
      </c>
      <c r="F8" s="24">
        <v>8266</v>
      </c>
      <c r="G8" s="24">
        <v>-11609</v>
      </c>
      <c r="H8" s="24">
        <v>9739</v>
      </c>
      <c r="I8" s="24">
        <v>-3224</v>
      </c>
      <c r="J8" s="24">
        <v>-5094</v>
      </c>
      <c r="K8" s="24">
        <v>24</v>
      </c>
      <c r="L8" s="24">
        <v>24</v>
      </c>
      <c r="M8" s="24">
        <v>25</v>
      </c>
      <c r="N8" s="24">
        <v>73</v>
      </c>
      <c r="O8" s="24"/>
      <c r="P8" s="24"/>
      <c r="Q8" s="24"/>
      <c r="R8" s="24"/>
      <c r="S8" s="24"/>
      <c r="T8" s="24"/>
      <c r="U8" s="24"/>
      <c r="V8" s="24"/>
      <c r="W8" s="24">
        <v>-5021</v>
      </c>
      <c r="X8" s="24">
        <v>4134</v>
      </c>
      <c r="Y8" s="24">
        <v>-9155</v>
      </c>
      <c r="Z8" s="6">
        <v>-221.46</v>
      </c>
      <c r="AA8" s="22">
        <v>8266</v>
      </c>
    </row>
    <row r="9" spans="1:27" ht="13.5">
      <c r="A9" s="2" t="s">
        <v>36</v>
      </c>
      <c r="B9" s="3"/>
      <c r="C9" s="19">
        <f aca="true" t="shared" si="1" ref="C9:Y9">SUM(C10:C14)</f>
        <v>1777649314</v>
      </c>
      <c r="D9" s="19">
        <f>SUM(D10:D14)</f>
        <v>0</v>
      </c>
      <c r="E9" s="20">
        <f t="shared" si="1"/>
        <v>1880561228</v>
      </c>
      <c r="F9" s="21">
        <f t="shared" si="1"/>
        <v>2125375764</v>
      </c>
      <c r="G9" s="21">
        <f t="shared" si="1"/>
        <v>80666396</v>
      </c>
      <c r="H9" s="21">
        <f t="shared" si="1"/>
        <v>112708420</v>
      </c>
      <c r="I9" s="21">
        <f t="shared" si="1"/>
        <v>138046164</v>
      </c>
      <c r="J9" s="21">
        <f t="shared" si="1"/>
        <v>331420980</v>
      </c>
      <c r="K9" s="21">
        <f t="shared" si="1"/>
        <v>116823657</v>
      </c>
      <c r="L9" s="21">
        <f t="shared" si="1"/>
        <v>144251207</v>
      </c>
      <c r="M9" s="21">
        <f t="shared" si="1"/>
        <v>154268606</v>
      </c>
      <c r="N9" s="21">
        <f t="shared" si="1"/>
        <v>415343470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746764450</v>
      </c>
      <c r="X9" s="21">
        <f t="shared" si="1"/>
        <v>704021540</v>
      </c>
      <c r="Y9" s="21">
        <f t="shared" si="1"/>
        <v>42742910</v>
      </c>
      <c r="Z9" s="4">
        <f>+IF(X9&lt;&gt;0,+(Y9/X9)*100,0)</f>
        <v>6.071250319983108</v>
      </c>
      <c r="AA9" s="19">
        <f>SUM(AA10:AA14)</f>
        <v>2125375764</v>
      </c>
    </row>
    <row r="10" spans="1:27" ht="13.5">
      <c r="A10" s="5" t="s">
        <v>37</v>
      </c>
      <c r="B10" s="3"/>
      <c r="C10" s="22">
        <v>117303411</v>
      </c>
      <c r="D10" s="22"/>
      <c r="E10" s="23">
        <v>130825060</v>
      </c>
      <c r="F10" s="24">
        <v>130825061</v>
      </c>
      <c r="G10" s="24">
        <v>4071261</v>
      </c>
      <c r="H10" s="24">
        <v>7471474</v>
      </c>
      <c r="I10" s="24">
        <v>7315871</v>
      </c>
      <c r="J10" s="24">
        <v>18858606</v>
      </c>
      <c r="K10" s="24">
        <v>6341931</v>
      </c>
      <c r="L10" s="24">
        <v>9514205</v>
      </c>
      <c r="M10" s="24">
        <v>5685431</v>
      </c>
      <c r="N10" s="24">
        <v>21541567</v>
      </c>
      <c r="O10" s="24"/>
      <c r="P10" s="24"/>
      <c r="Q10" s="24"/>
      <c r="R10" s="24"/>
      <c r="S10" s="24"/>
      <c r="T10" s="24"/>
      <c r="U10" s="24"/>
      <c r="V10" s="24"/>
      <c r="W10" s="24">
        <v>40400173</v>
      </c>
      <c r="X10" s="24">
        <v>46506411</v>
      </c>
      <c r="Y10" s="24">
        <v>-6106238</v>
      </c>
      <c r="Z10" s="6">
        <v>-13.13</v>
      </c>
      <c r="AA10" s="22">
        <v>130825061</v>
      </c>
    </row>
    <row r="11" spans="1:27" ht="13.5">
      <c r="A11" s="5" t="s">
        <v>38</v>
      </c>
      <c r="B11" s="3"/>
      <c r="C11" s="22">
        <v>84397402</v>
      </c>
      <c r="D11" s="22"/>
      <c r="E11" s="23">
        <v>110050283</v>
      </c>
      <c r="F11" s="24">
        <v>110050281</v>
      </c>
      <c r="G11" s="24">
        <v>2051979</v>
      </c>
      <c r="H11" s="24">
        <v>3983099</v>
      </c>
      <c r="I11" s="24">
        <v>8569383</v>
      </c>
      <c r="J11" s="24">
        <v>14604461</v>
      </c>
      <c r="K11" s="24">
        <v>5573964</v>
      </c>
      <c r="L11" s="24">
        <v>13281432</v>
      </c>
      <c r="M11" s="24">
        <v>4630026</v>
      </c>
      <c r="N11" s="24">
        <v>23485422</v>
      </c>
      <c r="O11" s="24"/>
      <c r="P11" s="24"/>
      <c r="Q11" s="24"/>
      <c r="R11" s="24"/>
      <c r="S11" s="24"/>
      <c r="T11" s="24"/>
      <c r="U11" s="24"/>
      <c r="V11" s="24"/>
      <c r="W11" s="24">
        <v>38089883</v>
      </c>
      <c r="X11" s="24">
        <v>50203845</v>
      </c>
      <c r="Y11" s="24">
        <v>-12113962</v>
      </c>
      <c r="Z11" s="6">
        <v>-24.13</v>
      </c>
      <c r="AA11" s="22">
        <v>110050281</v>
      </c>
    </row>
    <row r="12" spans="1:27" ht="13.5">
      <c r="A12" s="5" t="s">
        <v>39</v>
      </c>
      <c r="B12" s="3"/>
      <c r="C12" s="22">
        <v>46083830</v>
      </c>
      <c r="D12" s="22"/>
      <c r="E12" s="23">
        <v>11725937</v>
      </c>
      <c r="F12" s="24">
        <v>11725937</v>
      </c>
      <c r="G12" s="24">
        <v>1270399</v>
      </c>
      <c r="H12" s="24">
        <v>-586783</v>
      </c>
      <c r="I12" s="24">
        <v>1479300</v>
      </c>
      <c r="J12" s="24">
        <v>2162916</v>
      </c>
      <c r="K12" s="24">
        <v>979383</v>
      </c>
      <c r="L12" s="24">
        <v>654333</v>
      </c>
      <c r="M12" s="24">
        <v>1335478</v>
      </c>
      <c r="N12" s="24">
        <v>2969194</v>
      </c>
      <c r="O12" s="24"/>
      <c r="P12" s="24"/>
      <c r="Q12" s="24"/>
      <c r="R12" s="24"/>
      <c r="S12" s="24"/>
      <c r="T12" s="24"/>
      <c r="U12" s="24"/>
      <c r="V12" s="24"/>
      <c r="W12" s="24">
        <v>5132110</v>
      </c>
      <c r="X12" s="24">
        <v>5862966</v>
      </c>
      <c r="Y12" s="24">
        <v>-730856</v>
      </c>
      <c r="Z12" s="6">
        <v>-12.47</v>
      </c>
      <c r="AA12" s="22">
        <v>11725937</v>
      </c>
    </row>
    <row r="13" spans="1:27" ht="13.5">
      <c r="A13" s="5" t="s">
        <v>40</v>
      </c>
      <c r="B13" s="3"/>
      <c r="C13" s="22">
        <v>1149395951</v>
      </c>
      <c r="D13" s="22"/>
      <c r="E13" s="23">
        <v>1211960802</v>
      </c>
      <c r="F13" s="24">
        <v>1456775339</v>
      </c>
      <c r="G13" s="24">
        <v>67694994</v>
      </c>
      <c r="H13" s="24">
        <v>82448008</v>
      </c>
      <c r="I13" s="24">
        <v>83925619</v>
      </c>
      <c r="J13" s="24">
        <v>234068621</v>
      </c>
      <c r="K13" s="24">
        <v>78120309</v>
      </c>
      <c r="L13" s="24">
        <v>75590708</v>
      </c>
      <c r="M13" s="24">
        <v>115492761</v>
      </c>
      <c r="N13" s="24">
        <v>269203778</v>
      </c>
      <c r="O13" s="24"/>
      <c r="P13" s="24"/>
      <c r="Q13" s="24"/>
      <c r="R13" s="24"/>
      <c r="S13" s="24"/>
      <c r="T13" s="24"/>
      <c r="U13" s="24"/>
      <c r="V13" s="24"/>
      <c r="W13" s="24">
        <v>503272399</v>
      </c>
      <c r="X13" s="24">
        <v>408798275</v>
      </c>
      <c r="Y13" s="24">
        <v>94474124</v>
      </c>
      <c r="Z13" s="6">
        <v>23.11</v>
      </c>
      <c r="AA13" s="22">
        <v>1456775339</v>
      </c>
    </row>
    <row r="14" spans="1:27" ht="13.5">
      <c r="A14" s="5" t="s">
        <v>41</v>
      </c>
      <c r="B14" s="3"/>
      <c r="C14" s="25">
        <v>380468720</v>
      </c>
      <c r="D14" s="25"/>
      <c r="E14" s="26">
        <v>415999146</v>
      </c>
      <c r="F14" s="27">
        <v>415999146</v>
      </c>
      <c r="G14" s="27">
        <v>5577763</v>
      </c>
      <c r="H14" s="27">
        <v>19392622</v>
      </c>
      <c r="I14" s="27">
        <v>36755991</v>
      </c>
      <c r="J14" s="27">
        <v>61726376</v>
      </c>
      <c r="K14" s="27">
        <v>25808070</v>
      </c>
      <c r="L14" s="27">
        <v>45210529</v>
      </c>
      <c r="M14" s="27">
        <v>27124910</v>
      </c>
      <c r="N14" s="27">
        <v>98143509</v>
      </c>
      <c r="O14" s="27"/>
      <c r="P14" s="27"/>
      <c r="Q14" s="27"/>
      <c r="R14" s="27"/>
      <c r="S14" s="27"/>
      <c r="T14" s="27"/>
      <c r="U14" s="27"/>
      <c r="V14" s="27"/>
      <c r="W14" s="27">
        <v>159869885</v>
      </c>
      <c r="X14" s="27">
        <v>192650043</v>
      </c>
      <c r="Y14" s="27">
        <v>-32780158</v>
      </c>
      <c r="Z14" s="7">
        <v>-17.02</v>
      </c>
      <c r="AA14" s="25">
        <v>415999146</v>
      </c>
    </row>
    <row r="15" spans="1:27" ht="13.5">
      <c r="A15" s="2" t="s">
        <v>42</v>
      </c>
      <c r="B15" s="8"/>
      <c r="C15" s="19">
        <f aca="true" t="shared" si="2" ref="C15:Y15">SUM(C16:C18)</f>
        <v>3274422473</v>
      </c>
      <c r="D15" s="19">
        <f>SUM(D16:D18)</f>
        <v>0</v>
      </c>
      <c r="E15" s="20">
        <f t="shared" si="2"/>
        <v>3188341798</v>
      </c>
      <c r="F15" s="21">
        <f t="shared" si="2"/>
        <v>3324872340</v>
      </c>
      <c r="G15" s="21">
        <f t="shared" si="2"/>
        <v>94661499</v>
      </c>
      <c r="H15" s="21">
        <f t="shared" si="2"/>
        <v>247536724</v>
      </c>
      <c r="I15" s="21">
        <f t="shared" si="2"/>
        <v>189863338</v>
      </c>
      <c r="J15" s="21">
        <f t="shared" si="2"/>
        <v>532061561</v>
      </c>
      <c r="K15" s="21">
        <f t="shared" si="2"/>
        <v>272834916</v>
      </c>
      <c r="L15" s="21">
        <f t="shared" si="2"/>
        <v>444519433</v>
      </c>
      <c r="M15" s="21">
        <f t="shared" si="2"/>
        <v>276336638</v>
      </c>
      <c r="N15" s="21">
        <f t="shared" si="2"/>
        <v>993690987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1525752548</v>
      </c>
      <c r="X15" s="21">
        <f t="shared" si="2"/>
        <v>1309436237</v>
      </c>
      <c r="Y15" s="21">
        <f t="shared" si="2"/>
        <v>216316311</v>
      </c>
      <c r="Z15" s="4">
        <f>+IF(X15&lt;&gt;0,+(Y15/X15)*100,0)</f>
        <v>16.519804850948233</v>
      </c>
      <c r="AA15" s="19">
        <f>SUM(AA16:AA18)</f>
        <v>3324872340</v>
      </c>
    </row>
    <row r="16" spans="1:27" ht="13.5">
      <c r="A16" s="5" t="s">
        <v>43</v>
      </c>
      <c r="B16" s="3"/>
      <c r="C16" s="22">
        <v>378117571</v>
      </c>
      <c r="D16" s="22"/>
      <c r="E16" s="23">
        <v>369522410</v>
      </c>
      <c r="F16" s="24">
        <v>369522408</v>
      </c>
      <c r="G16" s="24">
        <v>10680990</v>
      </c>
      <c r="H16" s="24">
        <v>32354732</v>
      </c>
      <c r="I16" s="24">
        <v>16548006</v>
      </c>
      <c r="J16" s="24">
        <v>59583728</v>
      </c>
      <c r="K16" s="24">
        <v>40857329</v>
      </c>
      <c r="L16" s="24">
        <v>30188677</v>
      </c>
      <c r="M16" s="24">
        <v>27459730</v>
      </c>
      <c r="N16" s="24">
        <v>98505736</v>
      </c>
      <c r="O16" s="24"/>
      <c r="P16" s="24"/>
      <c r="Q16" s="24"/>
      <c r="R16" s="24"/>
      <c r="S16" s="24"/>
      <c r="T16" s="24"/>
      <c r="U16" s="24"/>
      <c r="V16" s="24"/>
      <c r="W16" s="24">
        <v>158089464</v>
      </c>
      <c r="X16" s="24">
        <v>182978719</v>
      </c>
      <c r="Y16" s="24">
        <v>-24889255</v>
      </c>
      <c r="Z16" s="6">
        <v>-13.6</v>
      </c>
      <c r="AA16" s="22">
        <v>369522408</v>
      </c>
    </row>
    <row r="17" spans="1:27" ht="13.5">
      <c r="A17" s="5" t="s">
        <v>44</v>
      </c>
      <c r="B17" s="3"/>
      <c r="C17" s="22">
        <v>2887879970</v>
      </c>
      <c r="D17" s="22"/>
      <c r="E17" s="23">
        <v>2805488578</v>
      </c>
      <c r="F17" s="24">
        <v>2942019123</v>
      </c>
      <c r="G17" s="24">
        <v>83851120</v>
      </c>
      <c r="H17" s="24">
        <v>215073773</v>
      </c>
      <c r="I17" s="24">
        <v>173196969</v>
      </c>
      <c r="J17" s="24">
        <v>472121862</v>
      </c>
      <c r="K17" s="24">
        <v>231076142</v>
      </c>
      <c r="L17" s="24">
        <v>412385131</v>
      </c>
      <c r="M17" s="24">
        <v>240536291</v>
      </c>
      <c r="N17" s="24">
        <v>883997564</v>
      </c>
      <c r="O17" s="24"/>
      <c r="P17" s="24"/>
      <c r="Q17" s="24"/>
      <c r="R17" s="24"/>
      <c r="S17" s="24"/>
      <c r="T17" s="24"/>
      <c r="U17" s="24"/>
      <c r="V17" s="24"/>
      <c r="W17" s="24">
        <v>1356119426</v>
      </c>
      <c r="X17" s="24">
        <v>1119928505</v>
      </c>
      <c r="Y17" s="24">
        <v>236190921</v>
      </c>
      <c r="Z17" s="6">
        <v>21.09</v>
      </c>
      <c r="AA17" s="22">
        <v>2942019123</v>
      </c>
    </row>
    <row r="18" spans="1:27" ht="13.5">
      <c r="A18" s="5" t="s">
        <v>45</v>
      </c>
      <c r="B18" s="3"/>
      <c r="C18" s="22">
        <v>8424932</v>
      </c>
      <c r="D18" s="22"/>
      <c r="E18" s="23">
        <v>13330810</v>
      </c>
      <c r="F18" s="24">
        <v>13330809</v>
      </c>
      <c r="G18" s="24">
        <v>129389</v>
      </c>
      <c r="H18" s="24">
        <v>108219</v>
      </c>
      <c r="I18" s="24">
        <v>118363</v>
      </c>
      <c r="J18" s="24">
        <v>355971</v>
      </c>
      <c r="K18" s="24">
        <v>901445</v>
      </c>
      <c r="L18" s="24">
        <v>1945625</v>
      </c>
      <c r="M18" s="24">
        <v>8340617</v>
      </c>
      <c r="N18" s="24">
        <v>11187687</v>
      </c>
      <c r="O18" s="24"/>
      <c r="P18" s="24"/>
      <c r="Q18" s="24"/>
      <c r="R18" s="24"/>
      <c r="S18" s="24"/>
      <c r="T18" s="24"/>
      <c r="U18" s="24"/>
      <c r="V18" s="24"/>
      <c r="W18" s="24">
        <v>11543658</v>
      </c>
      <c r="X18" s="24">
        <v>6529013</v>
      </c>
      <c r="Y18" s="24">
        <v>5014645</v>
      </c>
      <c r="Z18" s="6">
        <v>76.81</v>
      </c>
      <c r="AA18" s="22">
        <v>13330809</v>
      </c>
    </row>
    <row r="19" spans="1:27" ht="13.5">
      <c r="A19" s="2" t="s">
        <v>46</v>
      </c>
      <c r="B19" s="8"/>
      <c r="C19" s="19">
        <f aca="true" t="shared" si="3" ref="C19:Y19">SUM(C20:C23)</f>
        <v>19656402451</v>
      </c>
      <c r="D19" s="19">
        <f>SUM(D20:D23)</f>
        <v>0</v>
      </c>
      <c r="E19" s="20">
        <f t="shared" si="3"/>
        <v>21673944975</v>
      </c>
      <c r="F19" s="21">
        <f t="shared" si="3"/>
        <v>22228504934</v>
      </c>
      <c r="G19" s="21">
        <f t="shared" si="3"/>
        <v>2534814836</v>
      </c>
      <c r="H19" s="21">
        <f t="shared" si="3"/>
        <v>2056420550</v>
      </c>
      <c r="I19" s="21">
        <f t="shared" si="3"/>
        <v>2012230440</v>
      </c>
      <c r="J19" s="21">
        <f t="shared" si="3"/>
        <v>6603465826</v>
      </c>
      <c r="K19" s="21">
        <f t="shared" si="3"/>
        <v>2087943822</v>
      </c>
      <c r="L19" s="21">
        <f t="shared" si="3"/>
        <v>1744890460</v>
      </c>
      <c r="M19" s="21">
        <f t="shared" si="3"/>
        <v>2111813902</v>
      </c>
      <c r="N19" s="21">
        <f t="shared" si="3"/>
        <v>5944648184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12548114010</v>
      </c>
      <c r="X19" s="21">
        <f t="shared" si="3"/>
        <v>10840535839</v>
      </c>
      <c r="Y19" s="21">
        <f t="shared" si="3"/>
        <v>1707578171</v>
      </c>
      <c r="Z19" s="4">
        <f>+IF(X19&lt;&gt;0,+(Y19/X19)*100,0)</f>
        <v>15.751787516414115</v>
      </c>
      <c r="AA19" s="19">
        <f>SUM(AA20:AA23)</f>
        <v>22228504934</v>
      </c>
    </row>
    <row r="20" spans="1:27" ht="13.5">
      <c r="A20" s="5" t="s">
        <v>47</v>
      </c>
      <c r="B20" s="3"/>
      <c r="C20" s="22">
        <v>12340040705</v>
      </c>
      <c r="D20" s="22"/>
      <c r="E20" s="23">
        <v>13086624922</v>
      </c>
      <c r="F20" s="24">
        <v>13086624921</v>
      </c>
      <c r="G20" s="24">
        <v>1232244906</v>
      </c>
      <c r="H20" s="24">
        <v>1213853234</v>
      </c>
      <c r="I20" s="24">
        <v>1123487954</v>
      </c>
      <c r="J20" s="24">
        <v>3569586094</v>
      </c>
      <c r="K20" s="24">
        <v>1196855772</v>
      </c>
      <c r="L20" s="24">
        <v>1091884762</v>
      </c>
      <c r="M20" s="24">
        <v>1064819040</v>
      </c>
      <c r="N20" s="24">
        <v>3353559574</v>
      </c>
      <c r="O20" s="24"/>
      <c r="P20" s="24"/>
      <c r="Q20" s="24"/>
      <c r="R20" s="24"/>
      <c r="S20" s="24"/>
      <c r="T20" s="24"/>
      <c r="U20" s="24"/>
      <c r="V20" s="24"/>
      <c r="W20" s="24">
        <v>6923145668</v>
      </c>
      <c r="X20" s="24">
        <v>6589756748</v>
      </c>
      <c r="Y20" s="24">
        <v>333388920</v>
      </c>
      <c r="Z20" s="6">
        <v>5.06</v>
      </c>
      <c r="AA20" s="22">
        <v>13086624921</v>
      </c>
    </row>
    <row r="21" spans="1:27" ht="13.5">
      <c r="A21" s="5" t="s">
        <v>48</v>
      </c>
      <c r="B21" s="3"/>
      <c r="C21" s="22">
        <v>3873677109</v>
      </c>
      <c r="D21" s="22"/>
      <c r="E21" s="23">
        <v>4650411384</v>
      </c>
      <c r="F21" s="24">
        <v>5204971343</v>
      </c>
      <c r="G21" s="24">
        <v>833958047</v>
      </c>
      <c r="H21" s="24">
        <v>513906032</v>
      </c>
      <c r="I21" s="24">
        <v>562829513</v>
      </c>
      <c r="J21" s="24">
        <v>1910693592</v>
      </c>
      <c r="K21" s="24">
        <v>565190128</v>
      </c>
      <c r="L21" s="24">
        <v>382927384</v>
      </c>
      <c r="M21" s="24">
        <v>653018525</v>
      </c>
      <c r="N21" s="24">
        <v>1601136037</v>
      </c>
      <c r="O21" s="24"/>
      <c r="P21" s="24"/>
      <c r="Q21" s="24"/>
      <c r="R21" s="24"/>
      <c r="S21" s="24"/>
      <c r="T21" s="24"/>
      <c r="U21" s="24"/>
      <c r="V21" s="24"/>
      <c r="W21" s="24">
        <v>3511829629</v>
      </c>
      <c r="X21" s="24">
        <v>2278994943</v>
      </c>
      <c r="Y21" s="24">
        <v>1232834686</v>
      </c>
      <c r="Z21" s="6">
        <v>54.1</v>
      </c>
      <c r="AA21" s="22">
        <v>5204971343</v>
      </c>
    </row>
    <row r="22" spans="1:27" ht="13.5">
      <c r="A22" s="5" t="s">
        <v>49</v>
      </c>
      <c r="B22" s="3"/>
      <c r="C22" s="25">
        <v>1848052275</v>
      </c>
      <c r="D22" s="25"/>
      <c r="E22" s="26">
        <v>2311354351</v>
      </c>
      <c r="F22" s="27">
        <v>2311354351</v>
      </c>
      <c r="G22" s="27">
        <v>200942355</v>
      </c>
      <c r="H22" s="27">
        <v>225824174</v>
      </c>
      <c r="I22" s="27">
        <v>230176528</v>
      </c>
      <c r="J22" s="27">
        <v>656943057</v>
      </c>
      <c r="K22" s="27">
        <v>226701904</v>
      </c>
      <c r="L22" s="27">
        <v>170737229</v>
      </c>
      <c r="M22" s="27">
        <v>171242176</v>
      </c>
      <c r="N22" s="27">
        <v>568681309</v>
      </c>
      <c r="O22" s="27"/>
      <c r="P22" s="27"/>
      <c r="Q22" s="27"/>
      <c r="R22" s="27"/>
      <c r="S22" s="27"/>
      <c r="T22" s="27"/>
      <c r="U22" s="27"/>
      <c r="V22" s="27"/>
      <c r="W22" s="27">
        <v>1225624366</v>
      </c>
      <c r="X22" s="27">
        <v>1159006988</v>
      </c>
      <c r="Y22" s="27">
        <v>66617378</v>
      </c>
      <c r="Z22" s="7">
        <v>5.75</v>
      </c>
      <c r="AA22" s="25">
        <v>2311354351</v>
      </c>
    </row>
    <row r="23" spans="1:27" ht="13.5">
      <c r="A23" s="5" t="s">
        <v>50</v>
      </c>
      <c r="B23" s="3"/>
      <c r="C23" s="22">
        <v>1594632362</v>
      </c>
      <c r="D23" s="22"/>
      <c r="E23" s="23">
        <v>1625554318</v>
      </c>
      <c r="F23" s="24">
        <v>1625554319</v>
      </c>
      <c r="G23" s="24">
        <v>267669528</v>
      </c>
      <c r="H23" s="24">
        <v>102837110</v>
      </c>
      <c r="I23" s="24">
        <v>95736445</v>
      </c>
      <c r="J23" s="24">
        <v>466243083</v>
      </c>
      <c r="K23" s="24">
        <v>99196018</v>
      </c>
      <c r="L23" s="24">
        <v>99341085</v>
      </c>
      <c r="M23" s="24">
        <v>222734161</v>
      </c>
      <c r="N23" s="24">
        <v>421271264</v>
      </c>
      <c r="O23" s="24"/>
      <c r="P23" s="24"/>
      <c r="Q23" s="24"/>
      <c r="R23" s="24"/>
      <c r="S23" s="24"/>
      <c r="T23" s="24"/>
      <c r="U23" s="24"/>
      <c r="V23" s="24"/>
      <c r="W23" s="24">
        <v>887514347</v>
      </c>
      <c r="X23" s="24">
        <v>812777160</v>
      </c>
      <c r="Y23" s="24">
        <v>74737187</v>
      </c>
      <c r="Z23" s="6">
        <v>9.2</v>
      </c>
      <c r="AA23" s="22">
        <v>1625554319</v>
      </c>
    </row>
    <row r="24" spans="1:27" ht="13.5">
      <c r="A24" s="2" t="s">
        <v>51</v>
      </c>
      <c r="B24" s="8" t="s">
        <v>52</v>
      </c>
      <c r="C24" s="19">
        <v>266575273</v>
      </c>
      <c r="D24" s="19"/>
      <c r="E24" s="20">
        <v>297653110</v>
      </c>
      <c r="F24" s="21">
        <v>297653110</v>
      </c>
      <c r="G24" s="21">
        <v>13985061</v>
      </c>
      <c r="H24" s="21">
        <v>15609651</v>
      </c>
      <c r="I24" s="21">
        <v>24096921</v>
      </c>
      <c r="J24" s="21">
        <v>53691633</v>
      </c>
      <c r="K24" s="21">
        <v>35247463</v>
      </c>
      <c r="L24" s="21">
        <v>31819265</v>
      </c>
      <c r="M24" s="21">
        <v>14520149</v>
      </c>
      <c r="N24" s="21">
        <v>81586877</v>
      </c>
      <c r="O24" s="21"/>
      <c r="P24" s="21"/>
      <c r="Q24" s="21"/>
      <c r="R24" s="21"/>
      <c r="S24" s="21"/>
      <c r="T24" s="21"/>
      <c r="U24" s="21"/>
      <c r="V24" s="21"/>
      <c r="W24" s="21">
        <v>135278510</v>
      </c>
      <c r="X24" s="21">
        <v>147826554</v>
      </c>
      <c r="Y24" s="21">
        <v>-12548044</v>
      </c>
      <c r="Z24" s="4">
        <v>-8.49</v>
      </c>
      <c r="AA24" s="19">
        <v>297653110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39480430851</v>
      </c>
      <c r="D25" s="40">
        <f>+D5+D9+D15+D19+D24</f>
        <v>0</v>
      </c>
      <c r="E25" s="41">
        <f t="shared" si="4"/>
        <v>41803773450</v>
      </c>
      <c r="F25" s="42">
        <f t="shared" si="4"/>
        <v>42740769385</v>
      </c>
      <c r="G25" s="42">
        <f t="shared" si="4"/>
        <v>4020161062</v>
      </c>
      <c r="H25" s="42">
        <f t="shared" si="4"/>
        <v>4219509728</v>
      </c>
      <c r="I25" s="42">
        <f t="shared" si="4"/>
        <v>3245451544</v>
      </c>
      <c r="J25" s="42">
        <f t="shared" si="4"/>
        <v>11485122334</v>
      </c>
      <c r="K25" s="42">
        <f t="shared" si="4"/>
        <v>3483592521</v>
      </c>
      <c r="L25" s="42">
        <f t="shared" si="4"/>
        <v>3322819506</v>
      </c>
      <c r="M25" s="42">
        <f t="shared" si="4"/>
        <v>4711909503</v>
      </c>
      <c r="N25" s="42">
        <f t="shared" si="4"/>
        <v>11518321530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23003443864</v>
      </c>
      <c r="X25" s="42">
        <f t="shared" si="4"/>
        <v>20682798448</v>
      </c>
      <c r="Y25" s="42">
        <f t="shared" si="4"/>
        <v>2320645416</v>
      </c>
      <c r="Z25" s="43">
        <f>+IF(X25&lt;&gt;0,+(Y25/X25)*100,0)</f>
        <v>11.220171302420653</v>
      </c>
      <c r="AA25" s="40">
        <f>+AA5+AA9+AA15+AA19+AA24</f>
        <v>42740769385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6465040556</v>
      </c>
      <c r="D28" s="19">
        <f>SUM(D29:D31)</f>
        <v>0</v>
      </c>
      <c r="E28" s="20">
        <f t="shared" si="5"/>
        <v>8518223680</v>
      </c>
      <c r="F28" s="21">
        <f t="shared" si="5"/>
        <v>8497880256</v>
      </c>
      <c r="G28" s="21">
        <f t="shared" si="5"/>
        <v>413762012</v>
      </c>
      <c r="H28" s="21">
        <f t="shared" si="5"/>
        <v>576501603</v>
      </c>
      <c r="I28" s="21">
        <f t="shared" si="5"/>
        <v>590506732</v>
      </c>
      <c r="J28" s="21">
        <f t="shared" si="5"/>
        <v>1580770347</v>
      </c>
      <c r="K28" s="21">
        <f t="shared" si="5"/>
        <v>634483536</v>
      </c>
      <c r="L28" s="21">
        <f t="shared" si="5"/>
        <v>749685956</v>
      </c>
      <c r="M28" s="21">
        <f t="shared" si="5"/>
        <v>514337173</v>
      </c>
      <c r="N28" s="21">
        <f t="shared" si="5"/>
        <v>1898506665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3479277012</v>
      </c>
      <c r="X28" s="21">
        <f t="shared" si="5"/>
        <v>4120081249</v>
      </c>
      <c r="Y28" s="21">
        <f t="shared" si="5"/>
        <v>-640804237</v>
      </c>
      <c r="Z28" s="4">
        <f>+IF(X28&lt;&gt;0,+(Y28/X28)*100,0)</f>
        <v>-15.553194179253914</v>
      </c>
      <c r="AA28" s="19">
        <f>SUM(AA29:AA31)</f>
        <v>8497880256</v>
      </c>
    </row>
    <row r="29" spans="1:27" ht="13.5">
      <c r="A29" s="5" t="s">
        <v>33</v>
      </c>
      <c r="B29" s="3"/>
      <c r="C29" s="22">
        <v>439627615</v>
      </c>
      <c r="D29" s="22"/>
      <c r="E29" s="23">
        <v>450141230</v>
      </c>
      <c r="F29" s="24">
        <v>450871324</v>
      </c>
      <c r="G29" s="24">
        <v>29112844</v>
      </c>
      <c r="H29" s="24">
        <v>31442950</v>
      </c>
      <c r="I29" s="24">
        <v>33979867</v>
      </c>
      <c r="J29" s="24">
        <v>94535661</v>
      </c>
      <c r="K29" s="24">
        <v>33150473</v>
      </c>
      <c r="L29" s="24">
        <v>53283788</v>
      </c>
      <c r="M29" s="24">
        <v>34268100</v>
      </c>
      <c r="N29" s="24">
        <v>120702361</v>
      </c>
      <c r="O29" s="24"/>
      <c r="P29" s="24"/>
      <c r="Q29" s="24"/>
      <c r="R29" s="24"/>
      <c r="S29" s="24"/>
      <c r="T29" s="24"/>
      <c r="U29" s="24"/>
      <c r="V29" s="24"/>
      <c r="W29" s="24">
        <v>215238022</v>
      </c>
      <c r="X29" s="24">
        <v>224677189</v>
      </c>
      <c r="Y29" s="24">
        <v>-9439167</v>
      </c>
      <c r="Z29" s="6">
        <v>-4.2</v>
      </c>
      <c r="AA29" s="22">
        <v>450871324</v>
      </c>
    </row>
    <row r="30" spans="1:27" ht="13.5">
      <c r="A30" s="5" t="s">
        <v>34</v>
      </c>
      <c r="B30" s="3"/>
      <c r="C30" s="25">
        <v>1989466439</v>
      </c>
      <c r="D30" s="25"/>
      <c r="E30" s="26">
        <v>8016966254</v>
      </c>
      <c r="F30" s="27">
        <v>7995892737</v>
      </c>
      <c r="G30" s="27">
        <v>381335116</v>
      </c>
      <c r="H30" s="27">
        <v>541945212</v>
      </c>
      <c r="I30" s="27">
        <v>552879583</v>
      </c>
      <c r="J30" s="27">
        <v>1476159911</v>
      </c>
      <c r="K30" s="27">
        <v>598184065</v>
      </c>
      <c r="L30" s="27">
        <v>692076907</v>
      </c>
      <c r="M30" s="27">
        <v>476050809</v>
      </c>
      <c r="N30" s="27">
        <v>1766311781</v>
      </c>
      <c r="O30" s="27"/>
      <c r="P30" s="27"/>
      <c r="Q30" s="27"/>
      <c r="R30" s="27"/>
      <c r="S30" s="27"/>
      <c r="T30" s="27"/>
      <c r="U30" s="27"/>
      <c r="V30" s="27"/>
      <c r="W30" s="27">
        <v>3242471692</v>
      </c>
      <c r="X30" s="27">
        <v>3869028926</v>
      </c>
      <c r="Y30" s="27">
        <v>-626557234</v>
      </c>
      <c r="Z30" s="7">
        <v>-16.19</v>
      </c>
      <c r="AA30" s="25">
        <v>7995892737</v>
      </c>
    </row>
    <row r="31" spans="1:27" ht="13.5">
      <c r="A31" s="5" t="s">
        <v>35</v>
      </c>
      <c r="B31" s="3"/>
      <c r="C31" s="22">
        <v>4035946502</v>
      </c>
      <c r="D31" s="22"/>
      <c r="E31" s="23">
        <v>51116196</v>
      </c>
      <c r="F31" s="24">
        <v>51116195</v>
      </c>
      <c r="G31" s="24">
        <v>3314052</v>
      </c>
      <c r="H31" s="24">
        <v>3113441</v>
      </c>
      <c r="I31" s="24">
        <v>3647282</v>
      </c>
      <c r="J31" s="24">
        <v>10074775</v>
      </c>
      <c r="K31" s="24">
        <v>3148998</v>
      </c>
      <c r="L31" s="24">
        <v>4325261</v>
      </c>
      <c r="M31" s="24">
        <v>4018264</v>
      </c>
      <c r="N31" s="24">
        <v>11492523</v>
      </c>
      <c r="O31" s="24"/>
      <c r="P31" s="24"/>
      <c r="Q31" s="24"/>
      <c r="R31" s="24"/>
      <c r="S31" s="24"/>
      <c r="T31" s="24"/>
      <c r="U31" s="24"/>
      <c r="V31" s="24"/>
      <c r="W31" s="24">
        <v>21567298</v>
      </c>
      <c r="X31" s="24">
        <v>26375134</v>
      </c>
      <c r="Y31" s="24">
        <v>-4807836</v>
      </c>
      <c r="Z31" s="6">
        <v>-18.23</v>
      </c>
      <c r="AA31" s="22">
        <v>51116195</v>
      </c>
    </row>
    <row r="32" spans="1:27" ht="13.5">
      <c r="A32" s="2" t="s">
        <v>36</v>
      </c>
      <c r="B32" s="3"/>
      <c r="C32" s="19">
        <f aca="true" t="shared" si="6" ref="C32:Y32">SUM(C33:C37)</f>
        <v>4858459643</v>
      </c>
      <c r="D32" s="19">
        <f>SUM(D33:D37)</f>
        <v>0</v>
      </c>
      <c r="E32" s="20">
        <f t="shared" si="6"/>
        <v>5120605139</v>
      </c>
      <c r="F32" s="21">
        <f t="shared" si="6"/>
        <v>5375818760</v>
      </c>
      <c r="G32" s="21">
        <f t="shared" si="6"/>
        <v>254280829</v>
      </c>
      <c r="H32" s="21">
        <f t="shared" si="6"/>
        <v>340810071</v>
      </c>
      <c r="I32" s="21">
        <f t="shared" si="6"/>
        <v>420805720</v>
      </c>
      <c r="J32" s="21">
        <f t="shared" si="6"/>
        <v>1015896620</v>
      </c>
      <c r="K32" s="21">
        <f t="shared" si="6"/>
        <v>389616173</v>
      </c>
      <c r="L32" s="21">
        <f t="shared" si="6"/>
        <v>539087505</v>
      </c>
      <c r="M32" s="21">
        <f t="shared" si="6"/>
        <v>400519302</v>
      </c>
      <c r="N32" s="21">
        <f t="shared" si="6"/>
        <v>1329222980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2345119600</v>
      </c>
      <c r="X32" s="21">
        <f t="shared" si="6"/>
        <v>4507599141</v>
      </c>
      <c r="Y32" s="21">
        <f t="shared" si="6"/>
        <v>-2162479541</v>
      </c>
      <c r="Z32" s="4">
        <f>+IF(X32&lt;&gt;0,+(Y32/X32)*100,0)</f>
        <v>-47.974087166061956</v>
      </c>
      <c r="AA32" s="19">
        <f>SUM(AA33:AA37)</f>
        <v>5375818760</v>
      </c>
    </row>
    <row r="33" spans="1:27" ht="13.5">
      <c r="A33" s="5" t="s">
        <v>37</v>
      </c>
      <c r="B33" s="3"/>
      <c r="C33" s="22">
        <v>837312699</v>
      </c>
      <c r="D33" s="22"/>
      <c r="E33" s="23">
        <v>894025065</v>
      </c>
      <c r="F33" s="24">
        <v>897604613</v>
      </c>
      <c r="G33" s="24">
        <v>51763324</v>
      </c>
      <c r="H33" s="24">
        <v>58874962</v>
      </c>
      <c r="I33" s="24">
        <v>70276886</v>
      </c>
      <c r="J33" s="24">
        <v>180915172</v>
      </c>
      <c r="K33" s="24">
        <v>69883208</v>
      </c>
      <c r="L33" s="24">
        <v>100530777</v>
      </c>
      <c r="M33" s="24">
        <v>69884320</v>
      </c>
      <c r="N33" s="24">
        <v>240298305</v>
      </c>
      <c r="O33" s="24"/>
      <c r="P33" s="24"/>
      <c r="Q33" s="24"/>
      <c r="R33" s="24"/>
      <c r="S33" s="24"/>
      <c r="T33" s="24"/>
      <c r="U33" s="24"/>
      <c r="V33" s="24"/>
      <c r="W33" s="24">
        <v>421213477</v>
      </c>
      <c r="X33" s="24">
        <v>896405276</v>
      </c>
      <c r="Y33" s="24">
        <v>-475191799</v>
      </c>
      <c r="Z33" s="6">
        <v>-53.01</v>
      </c>
      <c r="AA33" s="22">
        <v>897604613</v>
      </c>
    </row>
    <row r="34" spans="1:27" ht="13.5">
      <c r="A34" s="5" t="s">
        <v>38</v>
      </c>
      <c r="B34" s="3"/>
      <c r="C34" s="22">
        <v>1114225213</v>
      </c>
      <c r="D34" s="22"/>
      <c r="E34" s="23">
        <v>1192886868</v>
      </c>
      <c r="F34" s="24">
        <v>1192884916</v>
      </c>
      <c r="G34" s="24">
        <v>57688573</v>
      </c>
      <c r="H34" s="24">
        <v>77656728</v>
      </c>
      <c r="I34" s="24">
        <v>87427944</v>
      </c>
      <c r="J34" s="24">
        <v>222773245</v>
      </c>
      <c r="K34" s="24">
        <v>91026634</v>
      </c>
      <c r="L34" s="24">
        <v>124341258</v>
      </c>
      <c r="M34" s="24">
        <v>103179038</v>
      </c>
      <c r="N34" s="24">
        <v>318546930</v>
      </c>
      <c r="O34" s="24"/>
      <c r="P34" s="24"/>
      <c r="Q34" s="24"/>
      <c r="R34" s="24"/>
      <c r="S34" s="24"/>
      <c r="T34" s="24"/>
      <c r="U34" s="24"/>
      <c r="V34" s="24"/>
      <c r="W34" s="24">
        <v>541320175</v>
      </c>
      <c r="X34" s="24">
        <v>1124173621</v>
      </c>
      <c r="Y34" s="24">
        <v>-582853446</v>
      </c>
      <c r="Z34" s="6">
        <v>-51.85</v>
      </c>
      <c r="AA34" s="22">
        <v>1192884916</v>
      </c>
    </row>
    <row r="35" spans="1:27" ht="13.5">
      <c r="A35" s="5" t="s">
        <v>39</v>
      </c>
      <c r="B35" s="3"/>
      <c r="C35" s="22">
        <v>656863605</v>
      </c>
      <c r="D35" s="22"/>
      <c r="E35" s="23">
        <v>615325467</v>
      </c>
      <c r="F35" s="24">
        <v>615175466</v>
      </c>
      <c r="G35" s="24">
        <v>39419181</v>
      </c>
      <c r="H35" s="24">
        <v>41147607</v>
      </c>
      <c r="I35" s="24">
        <v>47443921</v>
      </c>
      <c r="J35" s="24">
        <v>128010709</v>
      </c>
      <c r="K35" s="24">
        <v>43358535</v>
      </c>
      <c r="L35" s="24">
        <v>65613388</v>
      </c>
      <c r="M35" s="24">
        <v>42684052</v>
      </c>
      <c r="N35" s="24">
        <v>151655975</v>
      </c>
      <c r="O35" s="24"/>
      <c r="P35" s="24"/>
      <c r="Q35" s="24"/>
      <c r="R35" s="24"/>
      <c r="S35" s="24"/>
      <c r="T35" s="24"/>
      <c r="U35" s="24"/>
      <c r="V35" s="24"/>
      <c r="W35" s="24">
        <v>279666684</v>
      </c>
      <c r="X35" s="24">
        <v>601561695</v>
      </c>
      <c r="Y35" s="24">
        <v>-321895011</v>
      </c>
      <c r="Z35" s="6">
        <v>-53.51</v>
      </c>
      <c r="AA35" s="22">
        <v>615175466</v>
      </c>
    </row>
    <row r="36" spans="1:27" ht="13.5">
      <c r="A36" s="5" t="s">
        <v>40</v>
      </c>
      <c r="B36" s="3"/>
      <c r="C36" s="22">
        <v>1181977044</v>
      </c>
      <c r="D36" s="22"/>
      <c r="E36" s="23">
        <v>1239649511</v>
      </c>
      <c r="F36" s="24">
        <v>1484471339</v>
      </c>
      <c r="G36" s="24">
        <v>56556441</v>
      </c>
      <c r="H36" s="24">
        <v>91702884</v>
      </c>
      <c r="I36" s="24">
        <v>106598842</v>
      </c>
      <c r="J36" s="24">
        <v>254858167</v>
      </c>
      <c r="K36" s="24">
        <v>97259058</v>
      </c>
      <c r="L36" s="24">
        <v>105467088</v>
      </c>
      <c r="M36" s="24">
        <v>95930707</v>
      </c>
      <c r="N36" s="24">
        <v>298656853</v>
      </c>
      <c r="O36" s="24"/>
      <c r="P36" s="24"/>
      <c r="Q36" s="24"/>
      <c r="R36" s="24"/>
      <c r="S36" s="24"/>
      <c r="T36" s="24"/>
      <c r="U36" s="24"/>
      <c r="V36" s="24"/>
      <c r="W36" s="24">
        <v>553515020</v>
      </c>
      <c r="X36" s="24">
        <v>731974702</v>
      </c>
      <c r="Y36" s="24">
        <v>-178459682</v>
      </c>
      <c r="Z36" s="6">
        <v>-24.38</v>
      </c>
      <c r="AA36" s="22">
        <v>1484471339</v>
      </c>
    </row>
    <row r="37" spans="1:27" ht="13.5">
      <c r="A37" s="5" t="s">
        <v>41</v>
      </c>
      <c r="B37" s="3"/>
      <c r="C37" s="25">
        <v>1068081082</v>
      </c>
      <c r="D37" s="25"/>
      <c r="E37" s="26">
        <v>1178718228</v>
      </c>
      <c r="F37" s="27">
        <v>1185682426</v>
      </c>
      <c r="G37" s="27">
        <v>48853310</v>
      </c>
      <c r="H37" s="27">
        <v>71427890</v>
      </c>
      <c r="I37" s="27">
        <v>109058127</v>
      </c>
      <c r="J37" s="27">
        <v>229339327</v>
      </c>
      <c r="K37" s="27">
        <v>88088738</v>
      </c>
      <c r="L37" s="27">
        <v>143134994</v>
      </c>
      <c r="M37" s="27">
        <v>88841185</v>
      </c>
      <c r="N37" s="27">
        <v>320064917</v>
      </c>
      <c r="O37" s="27"/>
      <c r="P37" s="27"/>
      <c r="Q37" s="27"/>
      <c r="R37" s="27"/>
      <c r="S37" s="27"/>
      <c r="T37" s="27"/>
      <c r="U37" s="27"/>
      <c r="V37" s="27"/>
      <c r="W37" s="27">
        <v>549404244</v>
      </c>
      <c r="X37" s="27">
        <v>1153483847</v>
      </c>
      <c r="Y37" s="27">
        <v>-604079603</v>
      </c>
      <c r="Z37" s="7">
        <v>-52.37</v>
      </c>
      <c r="AA37" s="25">
        <v>1185682426</v>
      </c>
    </row>
    <row r="38" spans="1:27" ht="13.5">
      <c r="A38" s="2" t="s">
        <v>42</v>
      </c>
      <c r="B38" s="8"/>
      <c r="C38" s="19">
        <f aca="true" t="shared" si="7" ref="C38:Y38">SUM(C39:C41)</f>
        <v>6347705587</v>
      </c>
      <c r="D38" s="19">
        <f>SUM(D39:D41)</f>
        <v>0</v>
      </c>
      <c r="E38" s="20">
        <f t="shared" si="7"/>
        <v>6551208478</v>
      </c>
      <c r="F38" s="21">
        <f t="shared" si="7"/>
        <v>6566659621</v>
      </c>
      <c r="G38" s="21">
        <f t="shared" si="7"/>
        <v>318831898</v>
      </c>
      <c r="H38" s="21">
        <f t="shared" si="7"/>
        <v>525252517</v>
      </c>
      <c r="I38" s="21">
        <f t="shared" si="7"/>
        <v>501202480</v>
      </c>
      <c r="J38" s="21">
        <f t="shared" si="7"/>
        <v>1345286895</v>
      </c>
      <c r="K38" s="21">
        <f t="shared" si="7"/>
        <v>535807294</v>
      </c>
      <c r="L38" s="21">
        <f t="shared" si="7"/>
        <v>634756441</v>
      </c>
      <c r="M38" s="21">
        <f t="shared" si="7"/>
        <v>511088473</v>
      </c>
      <c r="N38" s="21">
        <f t="shared" si="7"/>
        <v>1681652208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3026939103</v>
      </c>
      <c r="X38" s="21">
        <f t="shared" si="7"/>
        <v>5190437360</v>
      </c>
      <c r="Y38" s="21">
        <f t="shared" si="7"/>
        <v>-2163498257</v>
      </c>
      <c r="Z38" s="4">
        <f>+IF(X38&lt;&gt;0,+(Y38/X38)*100,0)</f>
        <v>-41.682388341162834</v>
      </c>
      <c r="AA38" s="19">
        <f>SUM(AA39:AA41)</f>
        <v>6566659621</v>
      </c>
    </row>
    <row r="39" spans="1:27" ht="13.5">
      <c r="A39" s="5" t="s">
        <v>43</v>
      </c>
      <c r="B39" s="3"/>
      <c r="C39" s="22">
        <v>1133629062</v>
      </c>
      <c r="D39" s="22"/>
      <c r="E39" s="23">
        <v>1060433409</v>
      </c>
      <c r="F39" s="24">
        <v>1063777760</v>
      </c>
      <c r="G39" s="24">
        <v>64042037</v>
      </c>
      <c r="H39" s="24">
        <v>110288276</v>
      </c>
      <c r="I39" s="24">
        <v>81459526</v>
      </c>
      <c r="J39" s="24">
        <v>255789839</v>
      </c>
      <c r="K39" s="24">
        <v>65950070</v>
      </c>
      <c r="L39" s="24">
        <v>102560666</v>
      </c>
      <c r="M39" s="24">
        <v>84894017</v>
      </c>
      <c r="N39" s="24">
        <v>253404753</v>
      </c>
      <c r="O39" s="24"/>
      <c r="P39" s="24"/>
      <c r="Q39" s="24"/>
      <c r="R39" s="24"/>
      <c r="S39" s="24"/>
      <c r="T39" s="24"/>
      <c r="U39" s="24"/>
      <c r="V39" s="24"/>
      <c r="W39" s="24">
        <v>509194592</v>
      </c>
      <c r="X39" s="24">
        <v>1066277190</v>
      </c>
      <c r="Y39" s="24">
        <v>-557082598</v>
      </c>
      <c r="Z39" s="6">
        <v>-52.25</v>
      </c>
      <c r="AA39" s="22">
        <v>1063777760</v>
      </c>
    </row>
    <row r="40" spans="1:27" ht="13.5">
      <c r="A40" s="5" t="s">
        <v>44</v>
      </c>
      <c r="B40" s="3"/>
      <c r="C40" s="22">
        <v>5088274812</v>
      </c>
      <c r="D40" s="22"/>
      <c r="E40" s="23">
        <v>5353663744</v>
      </c>
      <c r="F40" s="24">
        <v>5365770535</v>
      </c>
      <c r="G40" s="24">
        <v>247604562</v>
      </c>
      <c r="H40" s="24">
        <v>405531091</v>
      </c>
      <c r="I40" s="24">
        <v>409576509</v>
      </c>
      <c r="J40" s="24">
        <v>1062712162</v>
      </c>
      <c r="K40" s="24">
        <v>458809295</v>
      </c>
      <c r="L40" s="24">
        <v>517765535</v>
      </c>
      <c r="M40" s="24">
        <v>414938314</v>
      </c>
      <c r="N40" s="24">
        <v>1391513144</v>
      </c>
      <c r="O40" s="24"/>
      <c r="P40" s="24"/>
      <c r="Q40" s="24"/>
      <c r="R40" s="24"/>
      <c r="S40" s="24"/>
      <c r="T40" s="24"/>
      <c r="U40" s="24"/>
      <c r="V40" s="24"/>
      <c r="W40" s="24">
        <v>2454225306</v>
      </c>
      <c r="X40" s="24">
        <v>3996726252</v>
      </c>
      <c r="Y40" s="24">
        <v>-1542500946</v>
      </c>
      <c r="Z40" s="6">
        <v>-38.59</v>
      </c>
      <c r="AA40" s="22">
        <v>5365770535</v>
      </c>
    </row>
    <row r="41" spans="1:27" ht="13.5">
      <c r="A41" s="5" t="s">
        <v>45</v>
      </c>
      <c r="B41" s="3"/>
      <c r="C41" s="22">
        <v>125801713</v>
      </c>
      <c r="D41" s="22"/>
      <c r="E41" s="23">
        <v>137111325</v>
      </c>
      <c r="F41" s="24">
        <v>137111326</v>
      </c>
      <c r="G41" s="24">
        <v>7185299</v>
      </c>
      <c r="H41" s="24">
        <v>9433150</v>
      </c>
      <c r="I41" s="24">
        <v>10166445</v>
      </c>
      <c r="J41" s="24">
        <v>26784894</v>
      </c>
      <c r="K41" s="24">
        <v>11047929</v>
      </c>
      <c r="L41" s="24">
        <v>14430240</v>
      </c>
      <c r="M41" s="24">
        <v>11256142</v>
      </c>
      <c r="N41" s="24">
        <v>36734311</v>
      </c>
      <c r="O41" s="24"/>
      <c r="P41" s="24"/>
      <c r="Q41" s="24"/>
      <c r="R41" s="24"/>
      <c r="S41" s="24"/>
      <c r="T41" s="24"/>
      <c r="U41" s="24"/>
      <c r="V41" s="24"/>
      <c r="W41" s="24">
        <v>63519205</v>
      </c>
      <c r="X41" s="24">
        <v>127433918</v>
      </c>
      <c r="Y41" s="24">
        <v>-63914713</v>
      </c>
      <c r="Z41" s="6">
        <v>-50.16</v>
      </c>
      <c r="AA41" s="22">
        <v>137111326</v>
      </c>
    </row>
    <row r="42" spans="1:27" ht="13.5">
      <c r="A42" s="2" t="s">
        <v>46</v>
      </c>
      <c r="B42" s="8"/>
      <c r="C42" s="19">
        <f aca="true" t="shared" si="8" ref="C42:Y42">SUM(C43:C46)</f>
        <v>15705081795</v>
      </c>
      <c r="D42" s="19">
        <f>SUM(D43:D46)</f>
        <v>0</v>
      </c>
      <c r="E42" s="20">
        <f t="shared" si="8"/>
        <v>18995589516</v>
      </c>
      <c r="F42" s="21">
        <f t="shared" si="8"/>
        <v>18997045328</v>
      </c>
      <c r="G42" s="21">
        <f t="shared" si="8"/>
        <v>558315161</v>
      </c>
      <c r="H42" s="21">
        <f t="shared" si="8"/>
        <v>1676280549</v>
      </c>
      <c r="I42" s="21">
        <f t="shared" si="8"/>
        <v>1759601373</v>
      </c>
      <c r="J42" s="21">
        <f t="shared" si="8"/>
        <v>3994197083</v>
      </c>
      <c r="K42" s="21">
        <f t="shared" si="8"/>
        <v>1536492532</v>
      </c>
      <c r="L42" s="21">
        <f t="shared" si="8"/>
        <v>1511711577</v>
      </c>
      <c r="M42" s="21">
        <f t="shared" si="8"/>
        <v>1280145047</v>
      </c>
      <c r="N42" s="21">
        <f t="shared" si="8"/>
        <v>4328349156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8322546239</v>
      </c>
      <c r="X42" s="21">
        <f t="shared" si="8"/>
        <v>16969506318</v>
      </c>
      <c r="Y42" s="21">
        <f t="shared" si="8"/>
        <v>-8646960079</v>
      </c>
      <c r="Z42" s="4">
        <f>+IF(X42&lt;&gt;0,+(Y42/X42)*100,0)</f>
        <v>-50.95587294621495</v>
      </c>
      <c r="AA42" s="19">
        <f>SUM(AA43:AA46)</f>
        <v>18997045328</v>
      </c>
    </row>
    <row r="43" spans="1:27" ht="13.5">
      <c r="A43" s="5" t="s">
        <v>47</v>
      </c>
      <c r="B43" s="3"/>
      <c r="C43" s="22">
        <v>9385677420</v>
      </c>
      <c r="D43" s="22"/>
      <c r="E43" s="23">
        <v>10321586663</v>
      </c>
      <c r="F43" s="24">
        <v>10323042474</v>
      </c>
      <c r="G43" s="24">
        <v>179797749</v>
      </c>
      <c r="H43" s="24">
        <v>1143546786</v>
      </c>
      <c r="I43" s="24">
        <v>1175798767</v>
      </c>
      <c r="J43" s="24">
        <v>2499143302</v>
      </c>
      <c r="K43" s="24">
        <v>929597310</v>
      </c>
      <c r="L43" s="24">
        <v>808363300</v>
      </c>
      <c r="M43" s="24">
        <v>721477145</v>
      </c>
      <c r="N43" s="24">
        <v>2459437755</v>
      </c>
      <c r="O43" s="24"/>
      <c r="P43" s="24"/>
      <c r="Q43" s="24"/>
      <c r="R43" s="24"/>
      <c r="S43" s="24"/>
      <c r="T43" s="24"/>
      <c r="U43" s="24"/>
      <c r="V43" s="24"/>
      <c r="W43" s="24">
        <v>4958581057</v>
      </c>
      <c r="X43" s="24">
        <v>9658603349</v>
      </c>
      <c r="Y43" s="24">
        <v>-4700022292</v>
      </c>
      <c r="Z43" s="6">
        <v>-48.66</v>
      </c>
      <c r="AA43" s="22">
        <v>10323042474</v>
      </c>
    </row>
    <row r="44" spans="1:27" ht="13.5">
      <c r="A44" s="5" t="s">
        <v>48</v>
      </c>
      <c r="B44" s="3"/>
      <c r="C44" s="22">
        <v>3026137787</v>
      </c>
      <c r="D44" s="22"/>
      <c r="E44" s="23">
        <v>4823188247</v>
      </c>
      <c r="F44" s="24">
        <v>4823363208</v>
      </c>
      <c r="G44" s="24">
        <v>221619983</v>
      </c>
      <c r="H44" s="24">
        <v>272307460</v>
      </c>
      <c r="I44" s="24">
        <v>292745926</v>
      </c>
      <c r="J44" s="24">
        <v>786673369</v>
      </c>
      <c r="K44" s="24">
        <v>305265201</v>
      </c>
      <c r="L44" s="24">
        <v>332413393</v>
      </c>
      <c r="M44" s="24">
        <v>272984610</v>
      </c>
      <c r="N44" s="24">
        <v>910663204</v>
      </c>
      <c r="O44" s="24"/>
      <c r="P44" s="24"/>
      <c r="Q44" s="24"/>
      <c r="R44" s="24"/>
      <c r="S44" s="24"/>
      <c r="T44" s="24"/>
      <c r="U44" s="24"/>
      <c r="V44" s="24"/>
      <c r="W44" s="24">
        <v>1697336573</v>
      </c>
      <c r="X44" s="24">
        <v>4079239467</v>
      </c>
      <c r="Y44" s="24">
        <v>-2381902894</v>
      </c>
      <c r="Z44" s="6">
        <v>-58.39</v>
      </c>
      <c r="AA44" s="22">
        <v>4823363208</v>
      </c>
    </row>
    <row r="45" spans="1:27" ht="13.5">
      <c r="A45" s="5" t="s">
        <v>49</v>
      </c>
      <c r="B45" s="3"/>
      <c r="C45" s="25">
        <v>1181386852</v>
      </c>
      <c r="D45" s="25"/>
      <c r="E45" s="26">
        <v>1935219716</v>
      </c>
      <c r="F45" s="27">
        <v>1935044756</v>
      </c>
      <c r="G45" s="27">
        <v>88747771</v>
      </c>
      <c r="H45" s="27">
        <v>127834686</v>
      </c>
      <c r="I45" s="27">
        <v>146713587</v>
      </c>
      <c r="J45" s="27">
        <v>363296044</v>
      </c>
      <c r="K45" s="27">
        <v>147029588</v>
      </c>
      <c r="L45" s="27">
        <v>168241967</v>
      </c>
      <c r="M45" s="27">
        <v>140324559</v>
      </c>
      <c r="N45" s="27">
        <v>455596114</v>
      </c>
      <c r="O45" s="27"/>
      <c r="P45" s="27"/>
      <c r="Q45" s="27"/>
      <c r="R45" s="27"/>
      <c r="S45" s="27"/>
      <c r="T45" s="27"/>
      <c r="U45" s="27"/>
      <c r="V45" s="27"/>
      <c r="W45" s="27">
        <v>818892158</v>
      </c>
      <c r="X45" s="27">
        <v>1539487697</v>
      </c>
      <c r="Y45" s="27">
        <v>-720595539</v>
      </c>
      <c r="Z45" s="7">
        <v>-46.81</v>
      </c>
      <c r="AA45" s="25">
        <v>1935044756</v>
      </c>
    </row>
    <row r="46" spans="1:27" ht="13.5">
      <c r="A46" s="5" t="s">
        <v>50</v>
      </c>
      <c r="B46" s="3"/>
      <c r="C46" s="22">
        <v>2111879736</v>
      </c>
      <c r="D46" s="22"/>
      <c r="E46" s="23">
        <v>1915594890</v>
      </c>
      <c r="F46" s="24">
        <v>1915594890</v>
      </c>
      <c r="G46" s="24">
        <v>68149658</v>
      </c>
      <c r="H46" s="24">
        <v>132591617</v>
      </c>
      <c r="I46" s="24">
        <v>144343093</v>
      </c>
      <c r="J46" s="24">
        <v>345084368</v>
      </c>
      <c r="K46" s="24">
        <v>154600433</v>
      </c>
      <c r="L46" s="24">
        <v>202692917</v>
      </c>
      <c r="M46" s="24">
        <v>145358733</v>
      </c>
      <c r="N46" s="24">
        <v>502652083</v>
      </c>
      <c r="O46" s="24"/>
      <c r="P46" s="24"/>
      <c r="Q46" s="24"/>
      <c r="R46" s="24"/>
      <c r="S46" s="24"/>
      <c r="T46" s="24"/>
      <c r="U46" s="24"/>
      <c r="V46" s="24"/>
      <c r="W46" s="24">
        <v>847736451</v>
      </c>
      <c r="X46" s="24">
        <v>1692175805</v>
      </c>
      <c r="Y46" s="24">
        <v>-844439354</v>
      </c>
      <c r="Z46" s="6">
        <v>-49.9</v>
      </c>
      <c r="AA46" s="22">
        <v>1915594890</v>
      </c>
    </row>
    <row r="47" spans="1:27" ht="13.5">
      <c r="A47" s="2" t="s">
        <v>51</v>
      </c>
      <c r="B47" s="8" t="s">
        <v>52</v>
      </c>
      <c r="C47" s="19">
        <v>625774841</v>
      </c>
      <c r="D47" s="19"/>
      <c r="E47" s="20">
        <v>418882474</v>
      </c>
      <c r="F47" s="21">
        <v>420527455</v>
      </c>
      <c r="G47" s="21">
        <v>19232050</v>
      </c>
      <c r="H47" s="21">
        <v>22527659</v>
      </c>
      <c r="I47" s="21">
        <v>24987835</v>
      </c>
      <c r="J47" s="21">
        <v>66747544</v>
      </c>
      <c r="K47" s="21">
        <v>25386243</v>
      </c>
      <c r="L47" s="21">
        <v>26744781</v>
      </c>
      <c r="M47" s="21">
        <v>24286216</v>
      </c>
      <c r="N47" s="21">
        <v>76417240</v>
      </c>
      <c r="O47" s="21"/>
      <c r="P47" s="21"/>
      <c r="Q47" s="21"/>
      <c r="R47" s="21"/>
      <c r="S47" s="21"/>
      <c r="T47" s="21"/>
      <c r="U47" s="21"/>
      <c r="V47" s="21"/>
      <c r="W47" s="21">
        <v>143164784</v>
      </c>
      <c r="X47" s="21">
        <v>144244532</v>
      </c>
      <c r="Y47" s="21">
        <v>-1079748</v>
      </c>
      <c r="Z47" s="4">
        <v>-0.75</v>
      </c>
      <c r="AA47" s="19">
        <v>420527455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34002062422</v>
      </c>
      <c r="D48" s="40">
        <f>+D28+D32+D38+D42+D47</f>
        <v>0</v>
      </c>
      <c r="E48" s="41">
        <f t="shared" si="9"/>
        <v>39604509287</v>
      </c>
      <c r="F48" s="42">
        <f t="shared" si="9"/>
        <v>39857931420</v>
      </c>
      <c r="G48" s="42">
        <f t="shared" si="9"/>
        <v>1564421950</v>
      </c>
      <c r="H48" s="42">
        <f t="shared" si="9"/>
        <v>3141372399</v>
      </c>
      <c r="I48" s="42">
        <f t="shared" si="9"/>
        <v>3297104140</v>
      </c>
      <c r="J48" s="42">
        <f t="shared" si="9"/>
        <v>8002898489</v>
      </c>
      <c r="K48" s="42">
        <f t="shared" si="9"/>
        <v>3121785778</v>
      </c>
      <c r="L48" s="42">
        <f t="shared" si="9"/>
        <v>3461986260</v>
      </c>
      <c r="M48" s="42">
        <f t="shared" si="9"/>
        <v>2730376211</v>
      </c>
      <c r="N48" s="42">
        <f t="shared" si="9"/>
        <v>9314148249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17317046738</v>
      </c>
      <c r="X48" s="42">
        <f t="shared" si="9"/>
        <v>30931868600</v>
      </c>
      <c r="Y48" s="42">
        <f t="shared" si="9"/>
        <v>-13614821862</v>
      </c>
      <c r="Z48" s="43">
        <f>+IF(X48&lt;&gt;0,+(Y48/X48)*100,0)</f>
        <v>-44.01551693517798</v>
      </c>
      <c r="AA48" s="40">
        <f>+AA28+AA32+AA38+AA42+AA47</f>
        <v>39857931420</v>
      </c>
    </row>
    <row r="49" spans="1:27" ht="13.5">
      <c r="A49" s="14" t="s">
        <v>58</v>
      </c>
      <c r="B49" s="15"/>
      <c r="C49" s="44">
        <f aca="true" t="shared" si="10" ref="C49:Y49">+C25-C48</f>
        <v>5478368429</v>
      </c>
      <c r="D49" s="44">
        <f>+D25-D48</f>
        <v>0</v>
      </c>
      <c r="E49" s="45">
        <f t="shared" si="10"/>
        <v>2199264163</v>
      </c>
      <c r="F49" s="46">
        <f t="shared" si="10"/>
        <v>2882837965</v>
      </c>
      <c r="G49" s="46">
        <f t="shared" si="10"/>
        <v>2455739112</v>
      </c>
      <c r="H49" s="46">
        <f t="shared" si="10"/>
        <v>1078137329</v>
      </c>
      <c r="I49" s="46">
        <f t="shared" si="10"/>
        <v>-51652596</v>
      </c>
      <c r="J49" s="46">
        <f t="shared" si="10"/>
        <v>3482223845</v>
      </c>
      <c r="K49" s="46">
        <f t="shared" si="10"/>
        <v>361806743</v>
      </c>
      <c r="L49" s="46">
        <f t="shared" si="10"/>
        <v>-139166754</v>
      </c>
      <c r="M49" s="46">
        <f t="shared" si="10"/>
        <v>1981533292</v>
      </c>
      <c r="N49" s="46">
        <f t="shared" si="10"/>
        <v>2204173281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5686397126</v>
      </c>
      <c r="X49" s="46">
        <f>IF(F25=F48,0,X25-X48)</f>
        <v>-10249070152</v>
      </c>
      <c r="Y49" s="46">
        <f t="shared" si="10"/>
        <v>15935467278</v>
      </c>
      <c r="Z49" s="47">
        <f>+IF(X49&lt;&gt;0,+(Y49/X49)*100,0)</f>
        <v>-155.48207829263768</v>
      </c>
      <c r="AA49" s="44">
        <f>+AA25-AA48</f>
        <v>2882837965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416744305</v>
      </c>
      <c r="D5" s="19">
        <f>SUM(D6:D8)</f>
        <v>0</v>
      </c>
      <c r="E5" s="20">
        <f t="shared" si="0"/>
        <v>434856813</v>
      </c>
      <c r="F5" s="21">
        <f t="shared" si="0"/>
        <v>435168813</v>
      </c>
      <c r="G5" s="21">
        <f t="shared" si="0"/>
        <v>98454670</v>
      </c>
      <c r="H5" s="21">
        <f t="shared" si="0"/>
        <v>28456577</v>
      </c>
      <c r="I5" s="21">
        <f t="shared" si="0"/>
        <v>25330673</v>
      </c>
      <c r="J5" s="21">
        <f t="shared" si="0"/>
        <v>152241920</v>
      </c>
      <c r="K5" s="21">
        <f t="shared" si="0"/>
        <v>26463199</v>
      </c>
      <c r="L5" s="21">
        <f t="shared" si="0"/>
        <v>27356404</v>
      </c>
      <c r="M5" s="21">
        <f t="shared" si="0"/>
        <v>31130765</v>
      </c>
      <c r="N5" s="21">
        <f t="shared" si="0"/>
        <v>84950368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237192288</v>
      </c>
      <c r="X5" s="21">
        <f t="shared" si="0"/>
        <v>224856086</v>
      </c>
      <c r="Y5" s="21">
        <f t="shared" si="0"/>
        <v>12336202</v>
      </c>
      <c r="Z5" s="4">
        <f>+IF(X5&lt;&gt;0,+(Y5/X5)*100,0)</f>
        <v>5.4862655574285855</v>
      </c>
      <c r="AA5" s="19">
        <f>SUM(AA6:AA8)</f>
        <v>435168813</v>
      </c>
    </row>
    <row r="6" spans="1:27" ht="13.5">
      <c r="A6" s="5" t="s">
        <v>33</v>
      </c>
      <c r="B6" s="3"/>
      <c r="C6" s="22">
        <v>2459312</v>
      </c>
      <c r="D6" s="22"/>
      <c r="E6" s="23">
        <v>3313898</v>
      </c>
      <c r="F6" s="24">
        <v>3313898</v>
      </c>
      <c r="G6" s="24">
        <v>47859</v>
      </c>
      <c r="H6" s="24">
        <v>41340</v>
      </c>
      <c r="I6" s="24">
        <v>55394</v>
      </c>
      <c r="J6" s="24">
        <v>144593</v>
      </c>
      <c r="K6" s="24">
        <v>92313</v>
      </c>
      <c r="L6" s="24">
        <v>5753</v>
      </c>
      <c r="M6" s="24">
        <v>406947</v>
      </c>
      <c r="N6" s="24">
        <v>505013</v>
      </c>
      <c r="O6" s="24"/>
      <c r="P6" s="24"/>
      <c r="Q6" s="24"/>
      <c r="R6" s="24"/>
      <c r="S6" s="24"/>
      <c r="T6" s="24"/>
      <c r="U6" s="24"/>
      <c r="V6" s="24"/>
      <c r="W6" s="24">
        <v>649606</v>
      </c>
      <c r="X6" s="24">
        <v>1713553</v>
      </c>
      <c r="Y6" s="24">
        <v>-1063947</v>
      </c>
      <c r="Z6" s="6">
        <v>-62.09</v>
      </c>
      <c r="AA6" s="22">
        <v>3313898</v>
      </c>
    </row>
    <row r="7" spans="1:27" ht="13.5">
      <c r="A7" s="5" t="s">
        <v>34</v>
      </c>
      <c r="B7" s="3"/>
      <c r="C7" s="25">
        <v>414284993</v>
      </c>
      <c r="D7" s="25"/>
      <c r="E7" s="26">
        <v>431542915</v>
      </c>
      <c r="F7" s="27">
        <v>431854915</v>
      </c>
      <c r="G7" s="27">
        <v>98406811</v>
      </c>
      <c r="H7" s="27">
        <v>28415237</v>
      </c>
      <c r="I7" s="27">
        <v>25275279</v>
      </c>
      <c r="J7" s="27">
        <v>152097327</v>
      </c>
      <c r="K7" s="27">
        <v>26370886</v>
      </c>
      <c r="L7" s="27">
        <v>27350651</v>
      </c>
      <c r="M7" s="27">
        <v>30723818</v>
      </c>
      <c r="N7" s="27">
        <v>84445355</v>
      </c>
      <c r="O7" s="27"/>
      <c r="P7" s="27"/>
      <c r="Q7" s="27"/>
      <c r="R7" s="27"/>
      <c r="S7" s="27"/>
      <c r="T7" s="27"/>
      <c r="U7" s="27"/>
      <c r="V7" s="27"/>
      <c r="W7" s="27">
        <v>236542682</v>
      </c>
      <c r="X7" s="27">
        <v>223142533</v>
      </c>
      <c r="Y7" s="27">
        <v>13400149</v>
      </c>
      <c r="Z7" s="7">
        <v>6.01</v>
      </c>
      <c r="AA7" s="25">
        <v>431854915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55818505</v>
      </c>
      <c r="D9" s="19">
        <f>SUM(D10:D14)</f>
        <v>0</v>
      </c>
      <c r="E9" s="20">
        <f t="shared" si="1"/>
        <v>88647611</v>
      </c>
      <c r="F9" s="21">
        <f t="shared" si="1"/>
        <v>106365235</v>
      </c>
      <c r="G9" s="21">
        <f t="shared" si="1"/>
        <v>4952720</v>
      </c>
      <c r="H9" s="21">
        <f t="shared" si="1"/>
        <v>5278142</v>
      </c>
      <c r="I9" s="21">
        <f t="shared" si="1"/>
        <v>958009</v>
      </c>
      <c r="J9" s="21">
        <f t="shared" si="1"/>
        <v>11188871</v>
      </c>
      <c r="K9" s="21">
        <f t="shared" si="1"/>
        <v>643957</v>
      </c>
      <c r="L9" s="21">
        <f t="shared" si="1"/>
        <v>7466737</v>
      </c>
      <c r="M9" s="21">
        <f t="shared" si="1"/>
        <v>2230804</v>
      </c>
      <c r="N9" s="21">
        <f t="shared" si="1"/>
        <v>10341498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21530369</v>
      </c>
      <c r="X9" s="21">
        <f t="shared" si="1"/>
        <v>45837975</v>
      </c>
      <c r="Y9" s="21">
        <f t="shared" si="1"/>
        <v>-24307606</v>
      </c>
      <c r="Z9" s="4">
        <f>+IF(X9&lt;&gt;0,+(Y9/X9)*100,0)</f>
        <v>-53.02940629467161</v>
      </c>
      <c r="AA9" s="19">
        <f>SUM(AA10:AA14)</f>
        <v>106365235</v>
      </c>
    </row>
    <row r="10" spans="1:27" ht="13.5">
      <c r="A10" s="5" t="s">
        <v>37</v>
      </c>
      <c r="B10" s="3"/>
      <c r="C10" s="22">
        <v>38986224</v>
      </c>
      <c r="D10" s="22"/>
      <c r="E10" s="23">
        <v>19439762</v>
      </c>
      <c r="F10" s="24">
        <v>19439762</v>
      </c>
      <c r="G10" s="24">
        <v>4165606</v>
      </c>
      <c r="H10" s="24">
        <v>1532661</v>
      </c>
      <c r="I10" s="24">
        <v>96952</v>
      </c>
      <c r="J10" s="24">
        <v>5795219</v>
      </c>
      <c r="K10" s="24">
        <v>89929</v>
      </c>
      <c r="L10" s="24">
        <v>6735325</v>
      </c>
      <c r="M10" s="24">
        <v>88968</v>
      </c>
      <c r="N10" s="24">
        <v>6914222</v>
      </c>
      <c r="O10" s="24"/>
      <c r="P10" s="24"/>
      <c r="Q10" s="24"/>
      <c r="R10" s="24"/>
      <c r="S10" s="24"/>
      <c r="T10" s="24"/>
      <c r="U10" s="24"/>
      <c r="V10" s="24"/>
      <c r="W10" s="24">
        <v>12709441</v>
      </c>
      <c r="X10" s="24">
        <v>10051927</v>
      </c>
      <c r="Y10" s="24">
        <v>2657514</v>
      </c>
      <c r="Z10" s="6">
        <v>26.44</v>
      </c>
      <c r="AA10" s="22">
        <v>19439762</v>
      </c>
    </row>
    <row r="11" spans="1:27" ht="13.5">
      <c r="A11" s="5" t="s">
        <v>38</v>
      </c>
      <c r="B11" s="3"/>
      <c r="C11" s="22">
        <v>3009785</v>
      </c>
      <c r="D11" s="22"/>
      <c r="E11" s="23">
        <v>1845557</v>
      </c>
      <c r="F11" s="24">
        <v>1845557</v>
      </c>
      <c r="G11" s="24">
        <v>16615</v>
      </c>
      <c r="H11" s="24">
        <v>10504</v>
      </c>
      <c r="I11" s="24">
        <v>4987</v>
      </c>
      <c r="J11" s="24">
        <v>32106</v>
      </c>
      <c r="K11" s="24">
        <v>1924</v>
      </c>
      <c r="L11" s="24">
        <v>4917</v>
      </c>
      <c r="M11" s="24">
        <v>116896</v>
      </c>
      <c r="N11" s="24">
        <v>123737</v>
      </c>
      <c r="O11" s="24"/>
      <c r="P11" s="24"/>
      <c r="Q11" s="24"/>
      <c r="R11" s="24"/>
      <c r="S11" s="24"/>
      <c r="T11" s="24"/>
      <c r="U11" s="24"/>
      <c r="V11" s="24"/>
      <c r="W11" s="24">
        <v>155843</v>
      </c>
      <c r="X11" s="24">
        <v>954303</v>
      </c>
      <c r="Y11" s="24">
        <v>-798460</v>
      </c>
      <c r="Z11" s="6">
        <v>-83.67</v>
      </c>
      <c r="AA11" s="22">
        <v>1845557</v>
      </c>
    </row>
    <row r="12" spans="1:27" ht="13.5">
      <c r="A12" s="5" t="s">
        <v>39</v>
      </c>
      <c r="B12" s="3"/>
      <c r="C12" s="22">
        <v>2638536</v>
      </c>
      <c r="D12" s="22"/>
      <c r="E12" s="23">
        <v>3559857</v>
      </c>
      <c r="F12" s="24">
        <v>3559857</v>
      </c>
      <c r="G12" s="24">
        <v>47541</v>
      </c>
      <c r="H12" s="24">
        <v>3012369</v>
      </c>
      <c r="I12" s="24">
        <v>17163</v>
      </c>
      <c r="J12" s="24">
        <v>3077073</v>
      </c>
      <c r="K12" s="24">
        <v>1026</v>
      </c>
      <c r="L12" s="24">
        <v>199946</v>
      </c>
      <c r="M12" s="24">
        <v>45767</v>
      </c>
      <c r="N12" s="24">
        <v>246739</v>
      </c>
      <c r="O12" s="24"/>
      <c r="P12" s="24"/>
      <c r="Q12" s="24"/>
      <c r="R12" s="24"/>
      <c r="S12" s="24"/>
      <c r="T12" s="24"/>
      <c r="U12" s="24"/>
      <c r="V12" s="24"/>
      <c r="W12" s="24">
        <v>3323812</v>
      </c>
      <c r="X12" s="24">
        <v>1840734</v>
      </c>
      <c r="Y12" s="24">
        <v>1483078</v>
      </c>
      <c r="Z12" s="6">
        <v>80.57</v>
      </c>
      <c r="AA12" s="22">
        <v>3559857</v>
      </c>
    </row>
    <row r="13" spans="1:27" ht="13.5">
      <c r="A13" s="5" t="s">
        <v>40</v>
      </c>
      <c r="B13" s="3"/>
      <c r="C13" s="22">
        <v>11183960</v>
      </c>
      <c r="D13" s="22"/>
      <c r="E13" s="23">
        <v>63802435</v>
      </c>
      <c r="F13" s="24">
        <v>81520059</v>
      </c>
      <c r="G13" s="24">
        <v>722958</v>
      </c>
      <c r="H13" s="24">
        <v>722608</v>
      </c>
      <c r="I13" s="24">
        <v>838907</v>
      </c>
      <c r="J13" s="24">
        <v>2284473</v>
      </c>
      <c r="K13" s="24">
        <v>551078</v>
      </c>
      <c r="L13" s="24">
        <v>526549</v>
      </c>
      <c r="M13" s="24">
        <v>1979173</v>
      </c>
      <c r="N13" s="24">
        <v>3056800</v>
      </c>
      <c r="O13" s="24"/>
      <c r="P13" s="24"/>
      <c r="Q13" s="24"/>
      <c r="R13" s="24"/>
      <c r="S13" s="24"/>
      <c r="T13" s="24"/>
      <c r="U13" s="24"/>
      <c r="V13" s="24"/>
      <c r="W13" s="24">
        <v>5341273</v>
      </c>
      <c r="X13" s="24">
        <v>32991011</v>
      </c>
      <c r="Y13" s="24">
        <v>-27649738</v>
      </c>
      <c r="Z13" s="6">
        <v>-83.81</v>
      </c>
      <c r="AA13" s="22">
        <v>81520059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135719018</v>
      </c>
      <c r="D15" s="19">
        <f>SUM(D16:D18)</f>
        <v>0</v>
      </c>
      <c r="E15" s="20">
        <f t="shared" si="2"/>
        <v>120993062</v>
      </c>
      <c r="F15" s="21">
        <f t="shared" si="2"/>
        <v>120622062</v>
      </c>
      <c r="G15" s="21">
        <f t="shared" si="2"/>
        <v>698125</v>
      </c>
      <c r="H15" s="21">
        <f t="shared" si="2"/>
        <v>1637811</v>
      </c>
      <c r="I15" s="21">
        <f t="shared" si="2"/>
        <v>2328971</v>
      </c>
      <c r="J15" s="21">
        <f t="shared" si="2"/>
        <v>4664907</v>
      </c>
      <c r="K15" s="21">
        <f t="shared" si="2"/>
        <v>3581229</v>
      </c>
      <c r="L15" s="21">
        <f t="shared" si="2"/>
        <v>4734612</v>
      </c>
      <c r="M15" s="21">
        <f t="shared" si="2"/>
        <v>1956673</v>
      </c>
      <c r="N15" s="21">
        <f t="shared" si="2"/>
        <v>10272514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14937421</v>
      </c>
      <c r="X15" s="21">
        <f t="shared" si="2"/>
        <v>62563183</v>
      </c>
      <c r="Y15" s="21">
        <f t="shared" si="2"/>
        <v>-47625762</v>
      </c>
      <c r="Z15" s="4">
        <f>+IF(X15&lt;&gt;0,+(Y15/X15)*100,0)</f>
        <v>-76.12426305100237</v>
      </c>
      <c r="AA15" s="19">
        <f>SUM(AA16:AA18)</f>
        <v>120622062</v>
      </c>
    </row>
    <row r="16" spans="1:27" ht="13.5">
      <c r="A16" s="5" t="s">
        <v>43</v>
      </c>
      <c r="B16" s="3"/>
      <c r="C16" s="22">
        <v>9793398</v>
      </c>
      <c r="D16" s="22"/>
      <c r="E16" s="23">
        <v>7460644</v>
      </c>
      <c r="F16" s="24">
        <v>7460644</v>
      </c>
      <c r="G16" s="24">
        <v>584063</v>
      </c>
      <c r="H16" s="24">
        <v>285680</v>
      </c>
      <c r="I16" s="24">
        <v>1355928</v>
      </c>
      <c r="J16" s="24">
        <v>2225671</v>
      </c>
      <c r="K16" s="24">
        <v>1094788</v>
      </c>
      <c r="L16" s="24">
        <v>348017</v>
      </c>
      <c r="M16" s="24">
        <v>310010</v>
      </c>
      <c r="N16" s="24">
        <v>1752815</v>
      </c>
      <c r="O16" s="24"/>
      <c r="P16" s="24"/>
      <c r="Q16" s="24"/>
      <c r="R16" s="24"/>
      <c r="S16" s="24"/>
      <c r="T16" s="24"/>
      <c r="U16" s="24"/>
      <c r="V16" s="24"/>
      <c r="W16" s="24">
        <v>3978486</v>
      </c>
      <c r="X16" s="24">
        <v>3857755</v>
      </c>
      <c r="Y16" s="24">
        <v>120731</v>
      </c>
      <c r="Z16" s="6">
        <v>3.13</v>
      </c>
      <c r="AA16" s="22">
        <v>7460644</v>
      </c>
    </row>
    <row r="17" spans="1:27" ht="13.5">
      <c r="A17" s="5" t="s">
        <v>44</v>
      </c>
      <c r="B17" s="3"/>
      <c r="C17" s="22">
        <v>125902058</v>
      </c>
      <c r="D17" s="22"/>
      <c r="E17" s="23">
        <v>113506051</v>
      </c>
      <c r="F17" s="24">
        <v>113135051</v>
      </c>
      <c r="G17" s="24">
        <v>114062</v>
      </c>
      <c r="H17" s="24">
        <v>1351511</v>
      </c>
      <c r="I17" s="24">
        <v>965869</v>
      </c>
      <c r="J17" s="24">
        <v>2431442</v>
      </c>
      <c r="K17" s="24">
        <v>2483213</v>
      </c>
      <c r="L17" s="24">
        <v>4377838</v>
      </c>
      <c r="M17" s="24">
        <v>1639742</v>
      </c>
      <c r="N17" s="24">
        <v>8500793</v>
      </c>
      <c r="O17" s="24"/>
      <c r="P17" s="24"/>
      <c r="Q17" s="24"/>
      <c r="R17" s="24"/>
      <c r="S17" s="24"/>
      <c r="T17" s="24"/>
      <c r="U17" s="24"/>
      <c r="V17" s="24"/>
      <c r="W17" s="24">
        <v>10932235</v>
      </c>
      <c r="X17" s="24">
        <v>58691794</v>
      </c>
      <c r="Y17" s="24">
        <v>-47759559</v>
      </c>
      <c r="Z17" s="6">
        <v>-81.37</v>
      </c>
      <c r="AA17" s="22">
        <v>113135051</v>
      </c>
    </row>
    <row r="18" spans="1:27" ht="13.5">
      <c r="A18" s="5" t="s">
        <v>45</v>
      </c>
      <c r="B18" s="3"/>
      <c r="C18" s="22">
        <v>23562</v>
      </c>
      <c r="D18" s="22"/>
      <c r="E18" s="23">
        <v>26367</v>
      </c>
      <c r="F18" s="24">
        <v>26367</v>
      </c>
      <c r="G18" s="24"/>
      <c r="H18" s="24">
        <v>620</v>
      </c>
      <c r="I18" s="24">
        <v>7174</v>
      </c>
      <c r="J18" s="24">
        <v>7794</v>
      </c>
      <c r="K18" s="24">
        <v>3228</v>
      </c>
      <c r="L18" s="24">
        <v>8757</v>
      </c>
      <c r="M18" s="24">
        <v>6921</v>
      </c>
      <c r="N18" s="24">
        <v>18906</v>
      </c>
      <c r="O18" s="24"/>
      <c r="P18" s="24"/>
      <c r="Q18" s="24"/>
      <c r="R18" s="24"/>
      <c r="S18" s="24"/>
      <c r="T18" s="24"/>
      <c r="U18" s="24"/>
      <c r="V18" s="24"/>
      <c r="W18" s="24">
        <v>26700</v>
      </c>
      <c r="X18" s="24">
        <v>13634</v>
      </c>
      <c r="Y18" s="24">
        <v>13066</v>
      </c>
      <c r="Z18" s="6">
        <v>95.83</v>
      </c>
      <c r="AA18" s="22">
        <v>26367</v>
      </c>
    </row>
    <row r="19" spans="1:27" ht="13.5">
      <c r="A19" s="2" t="s">
        <v>46</v>
      </c>
      <c r="B19" s="8"/>
      <c r="C19" s="19">
        <f aca="true" t="shared" si="3" ref="C19:Y19">SUM(C20:C23)</f>
        <v>997391919</v>
      </c>
      <c r="D19" s="19">
        <f>SUM(D20:D23)</f>
        <v>0</v>
      </c>
      <c r="E19" s="20">
        <f t="shared" si="3"/>
        <v>1076784076</v>
      </c>
      <c r="F19" s="21">
        <f t="shared" si="3"/>
        <v>1100680315</v>
      </c>
      <c r="G19" s="21">
        <f t="shared" si="3"/>
        <v>128452989</v>
      </c>
      <c r="H19" s="21">
        <f t="shared" si="3"/>
        <v>97344417</v>
      </c>
      <c r="I19" s="21">
        <f t="shared" si="3"/>
        <v>76828609</v>
      </c>
      <c r="J19" s="21">
        <f t="shared" si="3"/>
        <v>302626015</v>
      </c>
      <c r="K19" s="21">
        <f t="shared" si="3"/>
        <v>74959468</v>
      </c>
      <c r="L19" s="21">
        <f t="shared" si="3"/>
        <v>77285444</v>
      </c>
      <c r="M19" s="21">
        <f t="shared" si="3"/>
        <v>104269825</v>
      </c>
      <c r="N19" s="21">
        <f t="shared" si="3"/>
        <v>256514737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559140752</v>
      </c>
      <c r="X19" s="21">
        <f t="shared" si="3"/>
        <v>608148807</v>
      </c>
      <c r="Y19" s="21">
        <f t="shared" si="3"/>
        <v>-49008055</v>
      </c>
      <c r="Z19" s="4">
        <f>+IF(X19&lt;&gt;0,+(Y19/X19)*100,0)</f>
        <v>-8.058563041791842</v>
      </c>
      <c r="AA19" s="19">
        <f>SUM(AA20:AA23)</f>
        <v>1100680315</v>
      </c>
    </row>
    <row r="20" spans="1:27" ht="13.5">
      <c r="A20" s="5" t="s">
        <v>47</v>
      </c>
      <c r="B20" s="3"/>
      <c r="C20" s="22">
        <v>553809460</v>
      </c>
      <c r="D20" s="22"/>
      <c r="E20" s="23">
        <v>580373703</v>
      </c>
      <c r="F20" s="24">
        <v>580373703</v>
      </c>
      <c r="G20" s="24">
        <v>53571391</v>
      </c>
      <c r="H20" s="24">
        <v>61061541</v>
      </c>
      <c r="I20" s="24">
        <v>47917783</v>
      </c>
      <c r="J20" s="24">
        <v>162550715</v>
      </c>
      <c r="K20" s="24">
        <v>45814844</v>
      </c>
      <c r="L20" s="24">
        <v>55701569</v>
      </c>
      <c r="M20" s="24">
        <v>39955536</v>
      </c>
      <c r="N20" s="24">
        <v>141471949</v>
      </c>
      <c r="O20" s="24"/>
      <c r="P20" s="24"/>
      <c r="Q20" s="24"/>
      <c r="R20" s="24"/>
      <c r="S20" s="24"/>
      <c r="T20" s="24"/>
      <c r="U20" s="24"/>
      <c r="V20" s="24"/>
      <c r="W20" s="24">
        <v>304022664</v>
      </c>
      <c r="X20" s="24">
        <v>351464562</v>
      </c>
      <c r="Y20" s="24">
        <v>-47441898</v>
      </c>
      <c r="Z20" s="6">
        <v>-13.5</v>
      </c>
      <c r="AA20" s="22">
        <v>580373703</v>
      </c>
    </row>
    <row r="21" spans="1:27" ht="13.5">
      <c r="A21" s="5" t="s">
        <v>48</v>
      </c>
      <c r="B21" s="3"/>
      <c r="C21" s="22">
        <v>256841188</v>
      </c>
      <c r="D21" s="22"/>
      <c r="E21" s="23">
        <v>241549997</v>
      </c>
      <c r="F21" s="24">
        <v>265446236</v>
      </c>
      <c r="G21" s="24">
        <v>25399696</v>
      </c>
      <c r="H21" s="24">
        <v>17594523</v>
      </c>
      <c r="I21" s="24">
        <v>18012658</v>
      </c>
      <c r="J21" s="24">
        <v>61006877</v>
      </c>
      <c r="K21" s="24">
        <v>18173287</v>
      </c>
      <c r="L21" s="24">
        <v>10898611</v>
      </c>
      <c r="M21" s="24">
        <v>18301193</v>
      </c>
      <c r="N21" s="24">
        <v>47373091</v>
      </c>
      <c r="O21" s="24"/>
      <c r="P21" s="24"/>
      <c r="Q21" s="24"/>
      <c r="R21" s="24"/>
      <c r="S21" s="24"/>
      <c r="T21" s="24"/>
      <c r="U21" s="24"/>
      <c r="V21" s="24"/>
      <c r="W21" s="24">
        <v>108379968</v>
      </c>
      <c r="X21" s="24">
        <v>124900852</v>
      </c>
      <c r="Y21" s="24">
        <v>-16520884</v>
      </c>
      <c r="Z21" s="6">
        <v>-13.23</v>
      </c>
      <c r="AA21" s="22">
        <v>265446236</v>
      </c>
    </row>
    <row r="22" spans="1:27" ht="13.5">
      <c r="A22" s="5" t="s">
        <v>49</v>
      </c>
      <c r="B22" s="3"/>
      <c r="C22" s="25">
        <v>116332131</v>
      </c>
      <c r="D22" s="25"/>
      <c r="E22" s="26">
        <v>174829473</v>
      </c>
      <c r="F22" s="27">
        <v>174829473</v>
      </c>
      <c r="G22" s="27">
        <v>27514880</v>
      </c>
      <c r="H22" s="27">
        <v>14679496</v>
      </c>
      <c r="I22" s="27">
        <v>6858394</v>
      </c>
      <c r="J22" s="27">
        <v>49052770</v>
      </c>
      <c r="K22" s="27">
        <v>6579115</v>
      </c>
      <c r="L22" s="27">
        <v>6508397</v>
      </c>
      <c r="M22" s="27">
        <v>33526390</v>
      </c>
      <c r="N22" s="27">
        <v>46613902</v>
      </c>
      <c r="O22" s="27"/>
      <c r="P22" s="27"/>
      <c r="Q22" s="27"/>
      <c r="R22" s="27"/>
      <c r="S22" s="27"/>
      <c r="T22" s="27"/>
      <c r="U22" s="27"/>
      <c r="V22" s="27"/>
      <c r="W22" s="27">
        <v>95666672</v>
      </c>
      <c r="X22" s="27">
        <v>90400955</v>
      </c>
      <c r="Y22" s="27">
        <v>5265717</v>
      </c>
      <c r="Z22" s="7">
        <v>5.82</v>
      </c>
      <c r="AA22" s="25">
        <v>174829473</v>
      </c>
    </row>
    <row r="23" spans="1:27" ht="13.5">
      <c r="A23" s="5" t="s">
        <v>50</v>
      </c>
      <c r="B23" s="3"/>
      <c r="C23" s="22">
        <v>70409140</v>
      </c>
      <c r="D23" s="22"/>
      <c r="E23" s="23">
        <v>80030903</v>
      </c>
      <c r="F23" s="24">
        <v>80030903</v>
      </c>
      <c r="G23" s="24">
        <v>21967022</v>
      </c>
      <c r="H23" s="24">
        <v>4008857</v>
      </c>
      <c r="I23" s="24">
        <v>4039774</v>
      </c>
      <c r="J23" s="24">
        <v>30015653</v>
      </c>
      <c r="K23" s="24">
        <v>4392222</v>
      </c>
      <c r="L23" s="24">
        <v>4176867</v>
      </c>
      <c r="M23" s="24">
        <v>12486706</v>
      </c>
      <c r="N23" s="24">
        <v>21055795</v>
      </c>
      <c r="O23" s="24"/>
      <c r="P23" s="24"/>
      <c r="Q23" s="24"/>
      <c r="R23" s="24"/>
      <c r="S23" s="24"/>
      <c r="T23" s="24"/>
      <c r="U23" s="24"/>
      <c r="V23" s="24"/>
      <c r="W23" s="24">
        <v>51071448</v>
      </c>
      <c r="X23" s="24">
        <v>41382438</v>
      </c>
      <c r="Y23" s="24">
        <v>9689010</v>
      </c>
      <c r="Z23" s="6">
        <v>23.41</v>
      </c>
      <c r="AA23" s="22">
        <v>80030903</v>
      </c>
    </row>
    <row r="24" spans="1:27" ht="13.5">
      <c r="A24" s="2" t="s">
        <v>51</v>
      </c>
      <c r="B24" s="8" t="s">
        <v>52</v>
      </c>
      <c r="C24" s="19">
        <v>57226</v>
      </c>
      <c r="D24" s="19"/>
      <c r="E24" s="20">
        <v>68374</v>
      </c>
      <c r="F24" s="21">
        <v>-23456865</v>
      </c>
      <c r="G24" s="21">
        <v>4872</v>
      </c>
      <c r="H24" s="21">
        <v>5754</v>
      </c>
      <c r="I24" s="21">
        <v>5166</v>
      </c>
      <c r="J24" s="21">
        <v>15792</v>
      </c>
      <c r="K24" s="21">
        <v>5166</v>
      </c>
      <c r="L24" s="21">
        <v>5166</v>
      </c>
      <c r="M24" s="21">
        <v>5166</v>
      </c>
      <c r="N24" s="21">
        <v>15498</v>
      </c>
      <c r="O24" s="21"/>
      <c r="P24" s="21"/>
      <c r="Q24" s="21"/>
      <c r="R24" s="21"/>
      <c r="S24" s="21"/>
      <c r="T24" s="21"/>
      <c r="U24" s="21"/>
      <c r="V24" s="21"/>
      <c r="W24" s="21">
        <v>31290</v>
      </c>
      <c r="X24" s="21">
        <v>35355</v>
      </c>
      <c r="Y24" s="21">
        <v>-4065</v>
      </c>
      <c r="Z24" s="4">
        <v>-11.5</v>
      </c>
      <c r="AA24" s="19">
        <v>-23456865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1605730973</v>
      </c>
      <c r="D25" s="40">
        <f>+D5+D9+D15+D19+D24</f>
        <v>0</v>
      </c>
      <c r="E25" s="41">
        <f t="shared" si="4"/>
        <v>1721349936</v>
      </c>
      <c r="F25" s="42">
        <f t="shared" si="4"/>
        <v>1739379560</v>
      </c>
      <c r="G25" s="42">
        <f t="shared" si="4"/>
        <v>232563376</v>
      </c>
      <c r="H25" s="42">
        <f t="shared" si="4"/>
        <v>132722701</v>
      </c>
      <c r="I25" s="42">
        <f t="shared" si="4"/>
        <v>105451428</v>
      </c>
      <c r="J25" s="42">
        <f t="shared" si="4"/>
        <v>470737505</v>
      </c>
      <c r="K25" s="42">
        <f t="shared" si="4"/>
        <v>105653019</v>
      </c>
      <c r="L25" s="42">
        <f t="shared" si="4"/>
        <v>116848363</v>
      </c>
      <c r="M25" s="42">
        <f t="shared" si="4"/>
        <v>139593233</v>
      </c>
      <c r="N25" s="42">
        <f t="shared" si="4"/>
        <v>362094615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832832120</v>
      </c>
      <c r="X25" s="42">
        <f t="shared" si="4"/>
        <v>941441406</v>
      </c>
      <c r="Y25" s="42">
        <f t="shared" si="4"/>
        <v>-108609286</v>
      </c>
      <c r="Z25" s="43">
        <f>+IF(X25&lt;&gt;0,+(Y25/X25)*100,0)</f>
        <v>-11.53648918645501</v>
      </c>
      <c r="AA25" s="40">
        <f>+AA5+AA9+AA15+AA19+AA24</f>
        <v>1739379560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227663319</v>
      </c>
      <c r="D28" s="19">
        <f>SUM(D29:D31)</f>
        <v>0</v>
      </c>
      <c r="E28" s="20">
        <f t="shared" si="5"/>
        <v>346509264</v>
      </c>
      <c r="F28" s="21">
        <f t="shared" si="5"/>
        <v>346488734</v>
      </c>
      <c r="G28" s="21">
        <f t="shared" si="5"/>
        <v>10425895</v>
      </c>
      <c r="H28" s="21">
        <f t="shared" si="5"/>
        <v>19425243</v>
      </c>
      <c r="I28" s="21">
        <f t="shared" si="5"/>
        <v>17194265</v>
      </c>
      <c r="J28" s="21">
        <f t="shared" si="5"/>
        <v>47045403</v>
      </c>
      <c r="K28" s="21">
        <f t="shared" si="5"/>
        <v>21868952</v>
      </c>
      <c r="L28" s="21">
        <f t="shared" si="5"/>
        <v>26090102</v>
      </c>
      <c r="M28" s="21">
        <f t="shared" si="5"/>
        <v>40172040</v>
      </c>
      <c r="N28" s="21">
        <f t="shared" si="5"/>
        <v>88131094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135176497</v>
      </c>
      <c r="X28" s="21">
        <f t="shared" si="5"/>
        <v>140494697</v>
      </c>
      <c r="Y28" s="21">
        <f t="shared" si="5"/>
        <v>-5318200</v>
      </c>
      <c r="Z28" s="4">
        <f>+IF(X28&lt;&gt;0,+(Y28/X28)*100,0)</f>
        <v>-3.7853386024954383</v>
      </c>
      <c r="AA28" s="19">
        <f>SUM(AA29:AA31)</f>
        <v>346488734</v>
      </c>
    </row>
    <row r="29" spans="1:27" ht="13.5">
      <c r="A29" s="5" t="s">
        <v>33</v>
      </c>
      <c r="B29" s="3"/>
      <c r="C29" s="22">
        <v>58027683</v>
      </c>
      <c r="D29" s="22"/>
      <c r="E29" s="23">
        <v>98186575</v>
      </c>
      <c r="F29" s="24">
        <v>98166045</v>
      </c>
      <c r="G29" s="24">
        <v>3287689</v>
      </c>
      <c r="H29" s="24">
        <v>4423072</v>
      </c>
      <c r="I29" s="24">
        <v>3433565</v>
      </c>
      <c r="J29" s="24">
        <v>11144326</v>
      </c>
      <c r="K29" s="24">
        <v>3885809</v>
      </c>
      <c r="L29" s="24">
        <v>5525836</v>
      </c>
      <c r="M29" s="24">
        <v>10990330</v>
      </c>
      <c r="N29" s="24">
        <v>20401975</v>
      </c>
      <c r="O29" s="24"/>
      <c r="P29" s="24"/>
      <c r="Q29" s="24"/>
      <c r="R29" s="24"/>
      <c r="S29" s="24"/>
      <c r="T29" s="24"/>
      <c r="U29" s="24"/>
      <c r="V29" s="24"/>
      <c r="W29" s="24">
        <v>31546301</v>
      </c>
      <c r="X29" s="24">
        <v>39925682</v>
      </c>
      <c r="Y29" s="24">
        <v>-8379381</v>
      </c>
      <c r="Z29" s="6">
        <v>-20.99</v>
      </c>
      <c r="AA29" s="22">
        <v>98166045</v>
      </c>
    </row>
    <row r="30" spans="1:27" ht="13.5">
      <c r="A30" s="5" t="s">
        <v>34</v>
      </c>
      <c r="B30" s="3"/>
      <c r="C30" s="25">
        <v>159152379</v>
      </c>
      <c r="D30" s="25"/>
      <c r="E30" s="26">
        <v>234817048</v>
      </c>
      <c r="F30" s="27">
        <v>234817048</v>
      </c>
      <c r="G30" s="27">
        <v>6873045</v>
      </c>
      <c r="H30" s="27">
        <v>14671307</v>
      </c>
      <c r="I30" s="27">
        <v>12620114</v>
      </c>
      <c r="J30" s="27">
        <v>34164466</v>
      </c>
      <c r="K30" s="27">
        <v>16818416</v>
      </c>
      <c r="L30" s="27">
        <v>20088374</v>
      </c>
      <c r="M30" s="27">
        <v>26788088</v>
      </c>
      <c r="N30" s="27">
        <v>63694878</v>
      </c>
      <c r="O30" s="27"/>
      <c r="P30" s="27"/>
      <c r="Q30" s="27"/>
      <c r="R30" s="27"/>
      <c r="S30" s="27"/>
      <c r="T30" s="27"/>
      <c r="U30" s="27"/>
      <c r="V30" s="27"/>
      <c r="W30" s="27">
        <v>97859344</v>
      </c>
      <c r="X30" s="27">
        <v>95077205</v>
      </c>
      <c r="Y30" s="27">
        <v>2782139</v>
      </c>
      <c r="Z30" s="7">
        <v>2.93</v>
      </c>
      <c r="AA30" s="25">
        <v>234817048</v>
      </c>
    </row>
    <row r="31" spans="1:27" ht="13.5">
      <c r="A31" s="5" t="s">
        <v>35</v>
      </c>
      <c r="B31" s="3"/>
      <c r="C31" s="22">
        <v>10483257</v>
      </c>
      <c r="D31" s="22"/>
      <c r="E31" s="23">
        <v>13505641</v>
      </c>
      <c r="F31" s="24">
        <v>13505641</v>
      </c>
      <c r="G31" s="24">
        <v>265161</v>
      </c>
      <c r="H31" s="24">
        <v>330864</v>
      </c>
      <c r="I31" s="24">
        <v>1140586</v>
      </c>
      <c r="J31" s="24">
        <v>1736611</v>
      </c>
      <c r="K31" s="24">
        <v>1164727</v>
      </c>
      <c r="L31" s="24">
        <v>475892</v>
      </c>
      <c r="M31" s="24">
        <v>2393622</v>
      </c>
      <c r="N31" s="24">
        <v>4034241</v>
      </c>
      <c r="O31" s="24"/>
      <c r="P31" s="24"/>
      <c r="Q31" s="24"/>
      <c r="R31" s="24"/>
      <c r="S31" s="24"/>
      <c r="T31" s="24"/>
      <c r="U31" s="24"/>
      <c r="V31" s="24"/>
      <c r="W31" s="24">
        <v>5770852</v>
      </c>
      <c r="X31" s="24">
        <v>5491810</v>
      </c>
      <c r="Y31" s="24">
        <v>279042</v>
      </c>
      <c r="Z31" s="6">
        <v>5.08</v>
      </c>
      <c r="AA31" s="22">
        <v>13505641</v>
      </c>
    </row>
    <row r="32" spans="1:27" ht="13.5">
      <c r="A32" s="2" t="s">
        <v>36</v>
      </c>
      <c r="B32" s="3"/>
      <c r="C32" s="19">
        <f aca="true" t="shared" si="6" ref="C32:Y32">SUM(C33:C37)</f>
        <v>181945446</v>
      </c>
      <c r="D32" s="19">
        <f>SUM(D33:D37)</f>
        <v>0</v>
      </c>
      <c r="E32" s="20">
        <f t="shared" si="6"/>
        <v>229497051</v>
      </c>
      <c r="F32" s="21">
        <f t="shared" si="6"/>
        <v>229359831</v>
      </c>
      <c r="G32" s="21">
        <f t="shared" si="6"/>
        <v>9555889</v>
      </c>
      <c r="H32" s="21">
        <f t="shared" si="6"/>
        <v>13902818</v>
      </c>
      <c r="I32" s="21">
        <f t="shared" si="6"/>
        <v>13372796</v>
      </c>
      <c r="J32" s="21">
        <f t="shared" si="6"/>
        <v>36831503</v>
      </c>
      <c r="K32" s="21">
        <f t="shared" si="6"/>
        <v>13048986</v>
      </c>
      <c r="L32" s="21">
        <f t="shared" si="6"/>
        <v>21920184</v>
      </c>
      <c r="M32" s="21">
        <f t="shared" si="6"/>
        <v>18898882</v>
      </c>
      <c r="N32" s="21">
        <f t="shared" si="6"/>
        <v>53868052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90699555</v>
      </c>
      <c r="X32" s="21">
        <f t="shared" si="6"/>
        <v>92730945</v>
      </c>
      <c r="Y32" s="21">
        <f t="shared" si="6"/>
        <v>-2031390</v>
      </c>
      <c r="Z32" s="4">
        <f>+IF(X32&lt;&gt;0,+(Y32/X32)*100,0)</f>
        <v>-2.190627950572487</v>
      </c>
      <c r="AA32" s="19">
        <f>SUM(AA33:AA37)</f>
        <v>229359831</v>
      </c>
    </row>
    <row r="33" spans="1:27" ht="13.5">
      <c r="A33" s="5" t="s">
        <v>37</v>
      </c>
      <c r="B33" s="3"/>
      <c r="C33" s="22">
        <v>29109566</v>
      </c>
      <c r="D33" s="22"/>
      <c r="E33" s="23">
        <v>46166298</v>
      </c>
      <c r="F33" s="24">
        <v>46113808</v>
      </c>
      <c r="G33" s="24">
        <v>1535899</v>
      </c>
      <c r="H33" s="24">
        <v>1953503</v>
      </c>
      <c r="I33" s="24">
        <v>1969562</v>
      </c>
      <c r="J33" s="24">
        <v>5458964</v>
      </c>
      <c r="K33" s="24">
        <v>2051116</v>
      </c>
      <c r="L33" s="24">
        <v>2522381</v>
      </c>
      <c r="M33" s="24">
        <v>5923602</v>
      </c>
      <c r="N33" s="24">
        <v>10497099</v>
      </c>
      <c r="O33" s="24"/>
      <c r="P33" s="24"/>
      <c r="Q33" s="24"/>
      <c r="R33" s="24"/>
      <c r="S33" s="24"/>
      <c r="T33" s="24"/>
      <c r="U33" s="24"/>
      <c r="V33" s="24"/>
      <c r="W33" s="24">
        <v>15956063</v>
      </c>
      <c r="X33" s="24">
        <v>18183021</v>
      </c>
      <c r="Y33" s="24">
        <v>-2226958</v>
      </c>
      <c r="Z33" s="6">
        <v>-12.25</v>
      </c>
      <c r="AA33" s="22">
        <v>46113808</v>
      </c>
    </row>
    <row r="34" spans="1:27" ht="13.5">
      <c r="A34" s="5" t="s">
        <v>38</v>
      </c>
      <c r="B34" s="3"/>
      <c r="C34" s="22">
        <v>43037578</v>
      </c>
      <c r="D34" s="22"/>
      <c r="E34" s="23">
        <v>47084306</v>
      </c>
      <c r="F34" s="24">
        <v>47067786</v>
      </c>
      <c r="G34" s="24">
        <v>1681587</v>
      </c>
      <c r="H34" s="24">
        <v>2771607</v>
      </c>
      <c r="I34" s="24">
        <v>2412269</v>
      </c>
      <c r="J34" s="24">
        <v>6865463</v>
      </c>
      <c r="K34" s="24">
        <v>2619865</v>
      </c>
      <c r="L34" s="24">
        <v>3738839</v>
      </c>
      <c r="M34" s="24">
        <v>7906961</v>
      </c>
      <c r="N34" s="24">
        <v>14265665</v>
      </c>
      <c r="O34" s="24"/>
      <c r="P34" s="24"/>
      <c r="Q34" s="24"/>
      <c r="R34" s="24"/>
      <c r="S34" s="24"/>
      <c r="T34" s="24"/>
      <c r="U34" s="24"/>
      <c r="V34" s="24"/>
      <c r="W34" s="24">
        <v>21131128</v>
      </c>
      <c r="X34" s="24">
        <v>19145926</v>
      </c>
      <c r="Y34" s="24">
        <v>1985202</v>
      </c>
      <c r="Z34" s="6">
        <v>10.37</v>
      </c>
      <c r="AA34" s="22">
        <v>47067786</v>
      </c>
    </row>
    <row r="35" spans="1:27" ht="13.5">
      <c r="A35" s="5" t="s">
        <v>39</v>
      </c>
      <c r="B35" s="3"/>
      <c r="C35" s="22">
        <v>79275200</v>
      </c>
      <c r="D35" s="22"/>
      <c r="E35" s="23">
        <v>88734521</v>
      </c>
      <c r="F35" s="24">
        <v>88685421</v>
      </c>
      <c r="G35" s="24">
        <v>4719245</v>
      </c>
      <c r="H35" s="24">
        <v>6959442</v>
      </c>
      <c r="I35" s="24">
        <v>6532603</v>
      </c>
      <c r="J35" s="24">
        <v>18211290</v>
      </c>
      <c r="K35" s="24">
        <v>5848476</v>
      </c>
      <c r="L35" s="24">
        <v>10361905</v>
      </c>
      <c r="M35" s="24">
        <v>-2962656</v>
      </c>
      <c r="N35" s="24">
        <v>13247725</v>
      </c>
      <c r="O35" s="24"/>
      <c r="P35" s="24"/>
      <c r="Q35" s="24"/>
      <c r="R35" s="24"/>
      <c r="S35" s="24"/>
      <c r="T35" s="24"/>
      <c r="U35" s="24"/>
      <c r="V35" s="24"/>
      <c r="W35" s="24">
        <v>31459015</v>
      </c>
      <c r="X35" s="24">
        <v>36082186</v>
      </c>
      <c r="Y35" s="24">
        <v>-4623171</v>
      </c>
      <c r="Z35" s="6">
        <v>-12.81</v>
      </c>
      <c r="AA35" s="22">
        <v>88685421</v>
      </c>
    </row>
    <row r="36" spans="1:27" ht="13.5">
      <c r="A36" s="5" t="s">
        <v>40</v>
      </c>
      <c r="B36" s="3"/>
      <c r="C36" s="22">
        <v>30523102</v>
      </c>
      <c r="D36" s="22"/>
      <c r="E36" s="23">
        <v>47511926</v>
      </c>
      <c r="F36" s="24">
        <v>47492816</v>
      </c>
      <c r="G36" s="24">
        <v>1619158</v>
      </c>
      <c r="H36" s="24">
        <v>2218266</v>
      </c>
      <c r="I36" s="24">
        <v>2458362</v>
      </c>
      <c r="J36" s="24">
        <v>6295786</v>
      </c>
      <c r="K36" s="24">
        <v>2529529</v>
      </c>
      <c r="L36" s="24">
        <v>5297059</v>
      </c>
      <c r="M36" s="24">
        <v>8030975</v>
      </c>
      <c r="N36" s="24">
        <v>15857563</v>
      </c>
      <c r="O36" s="24"/>
      <c r="P36" s="24"/>
      <c r="Q36" s="24"/>
      <c r="R36" s="24"/>
      <c r="S36" s="24"/>
      <c r="T36" s="24"/>
      <c r="U36" s="24"/>
      <c r="V36" s="24"/>
      <c r="W36" s="24">
        <v>22153349</v>
      </c>
      <c r="X36" s="24">
        <v>19319812</v>
      </c>
      <c r="Y36" s="24">
        <v>2833537</v>
      </c>
      <c r="Z36" s="6">
        <v>14.67</v>
      </c>
      <c r="AA36" s="22">
        <v>47492816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270136041</v>
      </c>
      <c r="D38" s="19">
        <f>SUM(D39:D41)</f>
        <v>0</v>
      </c>
      <c r="E38" s="20">
        <f t="shared" si="7"/>
        <v>332770363</v>
      </c>
      <c r="F38" s="21">
        <f t="shared" si="7"/>
        <v>332454202</v>
      </c>
      <c r="G38" s="21">
        <f t="shared" si="7"/>
        <v>10510866</v>
      </c>
      <c r="H38" s="21">
        <f t="shared" si="7"/>
        <v>13481751</v>
      </c>
      <c r="I38" s="21">
        <f t="shared" si="7"/>
        <v>10210334</v>
      </c>
      <c r="J38" s="21">
        <f t="shared" si="7"/>
        <v>34202951</v>
      </c>
      <c r="K38" s="21">
        <f t="shared" si="7"/>
        <v>13790900</v>
      </c>
      <c r="L38" s="21">
        <f t="shared" si="7"/>
        <v>17903129</v>
      </c>
      <c r="M38" s="21">
        <f t="shared" si="7"/>
        <v>31254082</v>
      </c>
      <c r="N38" s="21">
        <f t="shared" si="7"/>
        <v>62948111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97151062</v>
      </c>
      <c r="X38" s="21">
        <f t="shared" si="7"/>
        <v>134846012</v>
      </c>
      <c r="Y38" s="21">
        <f t="shared" si="7"/>
        <v>-37694950</v>
      </c>
      <c r="Z38" s="4">
        <f>+IF(X38&lt;&gt;0,+(Y38/X38)*100,0)</f>
        <v>-27.95407104809299</v>
      </c>
      <c r="AA38" s="19">
        <f>SUM(AA39:AA41)</f>
        <v>332454202</v>
      </c>
    </row>
    <row r="39" spans="1:27" ht="13.5">
      <c r="A39" s="5" t="s">
        <v>43</v>
      </c>
      <c r="B39" s="3"/>
      <c r="C39" s="22">
        <v>56242213</v>
      </c>
      <c r="D39" s="22"/>
      <c r="E39" s="23">
        <v>73958348</v>
      </c>
      <c r="F39" s="24">
        <v>73695958</v>
      </c>
      <c r="G39" s="24">
        <v>5960782</v>
      </c>
      <c r="H39" s="24">
        <v>7603882</v>
      </c>
      <c r="I39" s="24">
        <v>3878092</v>
      </c>
      <c r="J39" s="24">
        <v>17442756</v>
      </c>
      <c r="K39" s="24">
        <v>5259815</v>
      </c>
      <c r="L39" s="24">
        <v>5812784</v>
      </c>
      <c r="M39" s="24">
        <v>5290147</v>
      </c>
      <c r="N39" s="24">
        <v>16362746</v>
      </c>
      <c r="O39" s="24"/>
      <c r="P39" s="24"/>
      <c r="Q39" s="24"/>
      <c r="R39" s="24"/>
      <c r="S39" s="24"/>
      <c r="T39" s="24"/>
      <c r="U39" s="24"/>
      <c r="V39" s="24"/>
      <c r="W39" s="24">
        <v>33805502</v>
      </c>
      <c r="X39" s="24">
        <v>29605086</v>
      </c>
      <c r="Y39" s="24">
        <v>4200416</v>
      </c>
      <c r="Z39" s="6">
        <v>14.19</v>
      </c>
      <c r="AA39" s="22">
        <v>73695958</v>
      </c>
    </row>
    <row r="40" spans="1:27" ht="13.5">
      <c r="A40" s="5" t="s">
        <v>44</v>
      </c>
      <c r="B40" s="3"/>
      <c r="C40" s="22">
        <v>197665026</v>
      </c>
      <c r="D40" s="22"/>
      <c r="E40" s="23">
        <v>237038500</v>
      </c>
      <c r="F40" s="24">
        <v>236997209</v>
      </c>
      <c r="G40" s="24">
        <v>3764913</v>
      </c>
      <c r="H40" s="24">
        <v>4956302</v>
      </c>
      <c r="I40" s="24">
        <v>5340040</v>
      </c>
      <c r="J40" s="24">
        <v>14061255</v>
      </c>
      <c r="K40" s="24">
        <v>7194242</v>
      </c>
      <c r="L40" s="24">
        <v>10389862</v>
      </c>
      <c r="M40" s="24">
        <v>23769710</v>
      </c>
      <c r="N40" s="24">
        <v>41353814</v>
      </c>
      <c r="O40" s="24"/>
      <c r="P40" s="24"/>
      <c r="Q40" s="24"/>
      <c r="R40" s="24"/>
      <c r="S40" s="24"/>
      <c r="T40" s="24"/>
      <c r="U40" s="24"/>
      <c r="V40" s="24"/>
      <c r="W40" s="24">
        <v>55415069</v>
      </c>
      <c r="X40" s="24">
        <v>96387146</v>
      </c>
      <c r="Y40" s="24">
        <v>-40972077</v>
      </c>
      <c r="Z40" s="6">
        <v>-42.51</v>
      </c>
      <c r="AA40" s="22">
        <v>236997209</v>
      </c>
    </row>
    <row r="41" spans="1:27" ht="13.5">
      <c r="A41" s="5" t="s">
        <v>45</v>
      </c>
      <c r="B41" s="3"/>
      <c r="C41" s="22">
        <v>16228802</v>
      </c>
      <c r="D41" s="22"/>
      <c r="E41" s="23">
        <v>21773515</v>
      </c>
      <c r="F41" s="24">
        <v>21761035</v>
      </c>
      <c r="G41" s="24">
        <v>785171</v>
      </c>
      <c r="H41" s="24">
        <v>921567</v>
      </c>
      <c r="I41" s="24">
        <v>992202</v>
      </c>
      <c r="J41" s="24">
        <v>2698940</v>
      </c>
      <c r="K41" s="24">
        <v>1336843</v>
      </c>
      <c r="L41" s="24">
        <v>1700483</v>
      </c>
      <c r="M41" s="24">
        <v>2194225</v>
      </c>
      <c r="N41" s="24">
        <v>5231551</v>
      </c>
      <c r="O41" s="24"/>
      <c r="P41" s="24"/>
      <c r="Q41" s="24"/>
      <c r="R41" s="24"/>
      <c r="S41" s="24"/>
      <c r="T41" s="24"/>
      <c r="U41" s="24"/>
      <c r="V41" s="24"/>
      <c r="W41" s="24">
        <v>7930491</v>
      </c>
      <c r="X41" s="24">
        <v>8853780</v>
      </c>
      <c r="Y41" s="24">
        <v>-923289</v>
      </c>
      <c r="Z41" s="6">
        <v>-10.43</v>
      </c>
      <c r="AA41" s="22">
        <v>21761035</v>
      </c>
    </row>
    <row r="42" spans="1:27" ht="13.5">
      <c r="A42" s="2" t="s">
        <v>46</v>
      </c>
      <c r="B42" s="8"/>
      <c r="C42" s="19">
        <f aca="true" t="shared" si="8" ref="C42:Y42">SUM(C43:C46)</f>
        <v>676660642</v>
      </c>
      <c r="D42" s="19">
        <f>SUM(D43:D46)</f>
        <v>0</v>
      </c>
      <c r="E42" s="20">
        <f t="shared" si="8"/>
        <v>807553470</v>
      </c>
      <c r="F42" s="21">
        <f t="shared" si="8"/>
        <v>808165080</v>
      </c>
      <c r="G42" s="21">
        <f t="shared" si="8"/>
        <v>9975604</v>
      </c>
      <c r="H42" s="21">
        <f t="shared" si="8"/>
        <v>56025613</v>
      </c>
      <c r="I42" s="21">
        <f t="shared" si="8"/>
        <v>66714226</v>
      </c>
      <c r="J42" s="21">
        <f t="shared" si="8"/>
        <v>132715443</v>
      </c>
      <c r="K42" s="21">
        <f t="shared" si="8"/>
        <v>44125155</v>
      </c>
      <c r="L42" s="21">
        <f t="shared" si="8"/>
        <v>67928520</v>
      </c>
      <c r="M42" s="21">
        <f t="shared" si="8"/>
        <v>93858952</v>
      </c>
      <c r="N42" s="21">
        <f t="shared" si="8"/>
        <v>205912627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338628070</v>
      </c>
      <c r="X42" s="21">
        <f t="shared" si="8"/>
        <v>328376083</v>
      </c>
      <c r="Y42" s="21">
        <f t="shared" si="8"/>
        <v>10251987</v>
      </c>
      <c r="Z42" s="4">
        <f>+IF(X42&lt;&gt;0,+(Y42/X42)*100,0)</f>
        <v>3.1220260946958187</v>
      </c>
      <c r="AA42" s="19">
        <f>SUM(AA43:AA46)</f>
        <v>808165080</v>
      </c>
    </row>
    <row r="43" spans="1:27" ht="13.5">
      <c r="A43" s="5" t="s">
        <v>47</v>
      </c>
      <c r="B43" s="3"/>
      <c r="C43" s="22">
        <v>419363855</v>
      </c>
      <c r="D43" s="22"/>
      <c r="E43" s="23">
        <v>432085342</v>
      </c>
      <c r="F43" s="24">
        <v>432064572</v>
      </c>
      <c r="G43" s="24">
        <v>1720708</v>
      </c>
      <c r="H43" s="24">
        <v>43780414</v>
      </c>
      <c r="I43" s="24">
        <v>48299680</v>
      </c>
      <c r="J43" s="24">
        <v>93800802</v>
      </c>
      <c r="K43" s="24">
        <v>28976581</v>
      </c>
      <c r="L43" s="24">
        <v>30342449</v>
      </c>
      <c r="M43" s="24">
        <v>42029290</v>
      </c>
      <c r="N43" s="24">
        <v>101348320</v>
      </c>
      <c r="O43" s="24"/>
      <c r="P43" s="24"/>
      <c r="Q43" s="24"/>
      <c r="R43" s="24"/>
      <c r="S43" s="24"/>
      <c r="T43" s="24"/>
      <c r="U43" s="24"/>
      <c r="V43" s="24"/>
      <c r="W43" s="24">
        <v>195149122</v>
      </c>
      <c r="X43" s="24">
        <v>175699191</v>
      </c>
      <c r="Y43" s="24">
        <v>19449931</v>
      </c>
      <c r="Z43" s="6">
        <v>11.07</v>
      </c>
      <c r="AA43" s="22">
        <v>432064572</v>
      </c>
    </row>
    <row r="44" spans="1:27" ht="13.5">
      <c r="A44" s="5" t="s">
        <v>48</v>
      </c>
      <c r="B44" s="3"/>
      <c r="C44" s="22">
        <v>89808725</v>
      </c>
      <c r="D44" s="22"/>
      <c r="E44" s="23">
        <v>147702105</v>
      </c>
      <c r="F44" s="24">
        <v>148866305</v>
      </c>
      <c r="G44" s="24">
        <v>2212028</v>
      </c>
      <c r="H44" s="24">
        <v>3477204</v>
      </c>
      <c r="I44" s="24">
        <v>6085035</v>
      </c>
      <c r="J44" s="24">
        <v>11774267</v>
      </c>
      <c r="K44" s="24">
        <v>3361694</v>
      </c>
      <c r="L44" s="24">
        <v>22412230</v>
      </c>
      <c r="M44" s="24">
        <v>17691634</v>
      </c>
      <c r="N44" s="24">
        <v>43465558</v>
      </c>
      <c r="O44" s="24"/>
      <c r="P44" s="24"/>
      <c r="Q44" s="24"/>
      <c r="R44" s="24"/>
      <c r="S44" s="24"/>
      <c r="T44" s="24"/>
      <c r="U44" s="24"/>
      <c r="V44" s="24"/>
      <c r="W44" s="24">
        <v>55239825</v>
      </c>
      <c r="X44" s="24">
        <v>60060220</v>
      </c>
      <c r="Y44" s="24">
        <v>-4820395</v>
      </c>
      <c r="Z44" s="6">
        <v>-8.03</v>
      </c>
      <c r="AA44" s="22">
        <v>148866305</v>
      </c>
    </row>
    <row r="45" spans="1:27" ht="13.5">
      <c r="A45" s="5" t="s">
        <v>49</v>
      </c>
      <c r="B45" s="3"/>
      <c r="C45" s="25">
        <v>110889040</v>
      </c>
      <c r="D45" s="25"/>
      <c r="E45" s="26">
        <v>145904948</v>
      </c>
      <c r="F45" s="27">
        <v>145501588</v>
      </c>
      <c r="G45" s="27">
        <v>4071761</v>
      </c>
      <c r="H45" s="27">
        <v>5845944</v>
      </c>
      <c r="I45" s="27">
        <v>6561649</v>
      </c>
      <c r="J45" s="27">
        <v>16479354</v>
      </c>
      <c r="K45" s="27">
        <v>7675794</v>
      </c>
      <c r="L45" s="27">
        <v>8786420</v>
      </c>
      <c r="M45" s="27">
        <v>16406567</v>
      </c>
      <c r="N45" s="27">
        <v>32868781</v>
      </c>
      <c r="O45" s="27"/>
      <c r="P45" s="27"/>
      <c r="Q45" s="27"/>
      <c r="R45" s="27"/>
      <c r="S45" s="27"/>
      <c r="T45" s="27"/>
      <c r="U45" s="27"/>
      <c r="V45" s="27"/>
      <c r="W45" s="27">
        <v>49348135</v>
      </c>
      <c r="X45" s="27">
        <v>59329440</v>
      </c>
      <c r="Y45" s="27">
        <v>-9981305</v>
      </c>
      <c r="Z45" s="7">
        <v>-16.82</v>
      </c>
      <c r="AA45" s="25">
        <v>145501588</v>
      </c>
    </row>
    <row r="46" spans="1:27" ht="13.5">
      <c r="A46" s="5" t="s">
        <v>50</v>
      </c>
      <c r="B46" s="3"/>
      <c r="C46" s="22">
        <v>56599022</v>
      </c>
      <c r="D46" s="22"/>
      <c r="E46" s="23">
        <v>81861075</v>
      </c>
      <c r="F46" s="24">
        <v>81732615</v>
      </c>
      <c r="G46" s="24">
        <v>1971107</v>
      </c>
      <c r="H46" s="24">
        <v>2922051</v>
      </c>
      <c r="I46" s="24">
        <v>5767862</v>
      </c>
      <c r="J46" s="24">
        <v>10661020</v>
      </c>
      <c r="K46" s="24">
        <v>4111086</v>
      </c>
      <c r="L46" s="24">
        <v>6387421</v>
      </c>
      <c r="M46" s="24">
        <v>17731461</v>
      </c>
      <c r="N46" s="24">
        <v>28229968</v>
      </c>
      <c r="O46" s="24"/>
      <c r="P46" s="24"/>
      <c r="Q46" s="24"/>
      <c r="R46" s="24"/>
      <c r="S46" s="24"/>
      <c r="T46" s="24"/>
      <c r="U46" s="24"/>
      <c r="V46" s="24"/>
      <c r="W46" s="24">
        <v>38890988</v>
      </c>
      <c r="X46" s="24">
        <v>33287232</v>
      </c>
      <c r="Y46" s="24">
        <v>5603756</v>
      </c>
      <c r="Z46" s="6">
        <v>16.83</v>
      </c>
      <c r="AA46" s="22">
        <v>81732615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1356405448</v>
      </c>
      <c r="D48" s="40">
        <f>+D28+D32+D38+D42+D47</f>
        <v>0</v>
      </c>
      <c r="E48" s="41">
        <f t="shared" si="9"/>
        <v>1716330148</v>
      </c>
      <c r="F48" s="42">
        <f t="shared" si="9"/>
        <v>1716467847</v>
      </c>
      <c r="G48" s="42">
        <f t="shared" si="9"/>
        <v>40468254</v>
      </c>
      <c r="H48" s="42">
        <f t="shared" si="9"/>
        <v>102835425</v>
      </c>
      <c r="I48" s="42">
        <f t="shared" si="9"/>
        <v>107491621</v>
      </c>
      <c r="J48" s="42">
        <f t="shared" si="9"/>
        <v>250795300</v>
      </c>
      <c r="K48" s="42">
        <f t="shared" si="9"/>
        <v>92833993</v>
      </c>
      <c r="L48" s="42">
        <f t="shared" si="9"/>
        <v>133841935</v>
      </c>
      <c r="M48" s="42">
        <f t="shared" si="9"/>
        <v>184183956</v>
      </c>
      <c r="N48" s="42">
        <f t="shared" si="9"/>
        <v>410859884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661655184</v>
      </c>
      <c r="X48" s="42">
        <f t="shared" si="9"/>
        <v>696447737</v>
      </c>
      <c r="Y48" s="42">
        <f t="shared" si="9"/>
        <v>-34792553</v>
      </c>
      <c r="Z48" s="43">
        <f>+IF(X48&lt;&gt;0,+(Y48/X48)*100,0)</f>
        <v>-4.995716283015217</v>
      </c>
      <c r="AA48" s="40">
        <f>+AA28+AA32+AA38+AA42+AA47</f>
        <v>1716467847</v>
      </c>
    </row>
    <row r="49" spans="1:27" ht="13.5">
      <c r="A49" s="14" t="s">
        <v>58</v>
      </c>
      <c r="B49" s="15"/>
      <c r="C49" s="44">
        <f aca="true" t="shared" si="10" ref="C49:Y49">+C25-C48</f>
        <v>249325525</v>
      </c>
      <c r="D49" s="44">
        <f>+D25-D48</f>
        <v>0</v>
      </c>
      <c r="E49" s="45">
        <f t="shared" si="10"/>
        <v>5019788</v>
      </c>
      <c r="F49" s="46">
        <f t="shared" si="10"/>
        <v>22911713</v>
      </c>
      <c r="G49" s="46">
        <f t="shared" si="10"/>
        <v>192095122</v>
      </c>
      <c r="H49" s="46">
        <f t="shared" si="10"/>
        <v>29887276</v>
      </c>
      <c r="I49" s="46">
        <f t="shared" si="10"/>
        <v>-2040193</v>
      </c>
      <c r="J49" s="46">
        <f t="shared" si="10"/>
        <v>219942205</v>
      </c>
      <c r="K49" s="46">
        <f t="shared" si="10"/>
        <v>12819026</v>
      </c>
      <c r="L49" s="46">
        <f t="shared" si="10"/>
        <v>-16993572</v>
      </c>
      <c r="M49" s="46">
        <f t="shared" si="10"/>
        <v>-44590723</v>
      </c>
      <c r="N49" s="46">
        <f t="shared" si="10"/>
        <v>-48765269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171176936</v>
      </c>
      <c r="X49" s="46">
        <f>IF(F25=F48,0,X25-X48)</f>
        <v>244993669</v>
      </c>
      <c r="Y49" s="46">
        <f t="shared" si="10"/>
        <v>-73816733</v>
      </c>
      <c r="Z49" s="47">
        <f>+IF(X49&lt;&gt;0,+(Y49/X49)*100,0)</f>
        <v>-30.13005736078837</v>
      </c>
      <c r="AA49" s="44">
        <f>+AA25-AA48</f>
        <v>22911713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193461792</v>
      </c>
      <c r="D5" s="19">
        <f>SUM(D6:D8)</f>
        <v>0</v>
      </c>
      <c r="E5" s="20">
        <f t="shared" si="0"/>
        <v>202676542</v>
      </c>
      <c r="F5" s="21">
        <f t="shared" si="0"/>
        <v>203676542</v>
      </c>
      <c r="G5" s="21">
        <f t="shared" si="0"/>
        <v>54832802</v>
      </c>
      <c r="H5" s="21">
        <f t="shared" si="0"/>
        <v>9975315</v>
      </c>
      <c r="I5" s="21">
        <f t="shared" si="0"/>
        <v>10084543</v>
      </c>
      <c r="J5" s="21">
        <f t="shared" si="0"/>
        <v>74892660</v>
      </c>
      <c r="K5" s="21">
        <f t="shared" si="0"/>
        <v>10928910</v>
      </c>
      <c r="L5" s="21">
        <f t="shared" si="0"/>
        <v>10987606</v>
      </c>
      <c r="M5" s="21">
        <f t="shared" si="0"/>
        <v>20984218</v>
      </c>
      <c r="N5" s="21">
        <f t="shared" si="0"/>
        <v>42900734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117793394</v>
      </c>
      <c r="X5" s="21">
        <f t="shared" si="0"/>
        <v>113877620</v>
      </c>
      <c r="Y5" s="21">
        <f t="shared" si="0"/>
        <v>3915774</v>
      </c>
      <c r="Z5" s="4">
        <f>+IF(X5&lt;&gt;0,+(Y5/X5)*100,0)</f>
        <v>3.4385808203578545</v>
      </c>
      <c r="AA5" s="19">
        <f>SUM(AA6:AA8)</f>
        <v>203676542</v>
      </c>
    </row>
    <row r="6" spans="1:27" ht="13.5">
      <c r="A6" s="5" t="s">
        <v>33</v>
      </c>
      <c r="B6" s="3"/>
      <c r="C6" s="22">
        <v>1593893</v>
      </c>
      <c r="D6" s="22"/>
      <c r="E6" s="23">
        <v>138800</v>
      </c>
      <c r="F6" s="24">
        <v>138800</v>
      </c>
      <c r="G6" s="24">
        <v>-76293</v>
      </c>
      <c r="H6" s="24">
        <v>365174</v>
      </c>
      <c r="I6" s="24">
        <v>-123578</v>
      </c>
      <c r="J6" s="24">
        <v>165303</v>
      </c>
      <c r="K6" s="24">
        <v>112512</v>
      </c>
      <c r="L6" s="24">
        <v>-33458</v>
      </c>
      <c r="M6" s="24">
        <v>505955</v>
      </c>
      <c r="N6" s="24">
        <v>585009</v>
      </c>
      <c r="O6" s="24"/>
      <c r="P6" s="24"/>
      <c r="Q6" s="24"/>
      <c r="R6" s="24"/>
      <c r="S6" s="24"/>
      <c r="T6" s="24"/>
      <c r="U6" s="24"/>
      <c r="V6" s="24"/>
      <c r="W6" s="24">
        <v>750312</v>
      </c>
      <c r="X6" s="24">
        <v>69089</v>
      </c>
      <c r="Y6" s="24">
        <v>681223</v>
      </c>
      <c r="Z6" s="6">
        <v>986.01</v>
      </c>
      <c r="AA6" s="22">
        <v>138800</v>
      </c>
    </row>
    <row r="7" spans="1:27" ht="13.5">
      <c r="A7" s="5" t="s">
        <v>34</v>
      </c>
      <c r="B7" s="3"/>
      <c r="C7" s="25">
        <v>182114303</v>
      </c>
      <c r="D7" s="25"/>
      <c r="E7" s="26">
        <v>202537742</v>
      </c>
      <c r="F7" s="27">
        <v>203537742</v>
      </c>
      <c r="G7" s="27">
        <v>54872439</v>
      </c>
      <c r="H7" s="27">
        <v>9569888</v>
      </c>
      <c r="I7" s="27">
        <v>9899141</v>
      </c>
      <c r="J7" s="27">
        <v>74341468</v>
      </c>
      <c r="K7" s="27">
        <v>10700944</v>
      </c>
      <c r="L7" s="27">
        <v>10904555</v>
      </c>
      <c r="M7" s="27">
        <v>20425249</v>
      </c>
      <c r="N7" s="27">
        <v>42030748</v>
      </c>
      <c r="O7" s="27"/>
      <c r="P7" s="27"/>
      <c r="Q7" s="27"/>
      <c r="R7" s="27"/>
      <c r="S7" s="27"/>
      <c r="T7" s="27"/>
      <c r="U7" s="27"/>
      <c r="V7" s="27"/>
      <c r="W7" s="27">
        <v>116372216</v>
      </c>
      <c r="X7" s="27">
        <v>113808531</v>
      </c>
      <c r="Y7" s="27">
        <v>2563685</v>
      </c>
      <c r="Z7" s="7">
        <v>2.25</v>
      </c>
      <c r="AA7" s="25">
        <v>203537742</v>
      </c>
    </row>
    <row r="8" spans="1:27" ht="13.5">
      <c r="A8" s="5" t="s">
        <v>35</v>
      </c>
      <c r="B8" s="3"/>
      <c r="C8" s="22">
        <v>9753596</v>
      </c>
      <c r="D8" s="22"/>
      <c r="E8" s="23"/>
      <c r="F8" s="24"/>
      <c r="G8" s="24">
        <v>36656</v>
      </c>
      <c r="H8" s="24">
        <v>40253</v>
      </c>
      <c r="I8" s="24">
        <v>308980</v>
      </c>
      <c r="J8" s="24">
        <v>385889</v>
      </c>
      <c r="K8" s="24">
        <v>115454</v>
      </c>
      <c r="L8" s="24">
        <v>116509</v>
      </c>
      <c r="M8" s="24">
        <v>53014</v>
      </c>
      <c r="N8" s="24">
        <v>284977</v>
      </c>
      <c r="O8" s="24"/>
      <c r="P8" s="24"/>
      <c r="Q8" s="24"/>
      <c r="R8" s="24"/>
      <c r="S8" s="24"/>
      <c r="T8" s="24"/>
      <c r="U8" s="24"/>
      <c r="V8" s="24"/>
      <c r="W8" s="24">
        <v>670866</v>
      </c>
      <c r="X8" s="24"/>
      <c r="Y8" s="24">
        <v>670866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160752292</v>
      </c>
      <c r="D9" s="19">
        <f>SUM(D10:D14)</f>
        <v>0</v>
      </c>
      <c r="E9" s="20">
        <f t="shared" si="1"/>
        <v>63268436</v>
      </c>
      <c r="F9" s="21">
        <f t="shared" si="1"/>
        <v>70202887</v>
      </c>
      <c r="G9" s="21">
        <f t="shared" si="1"/>
        <v>8346187</v>
      </c>
      <c r="H9" s="21">
        <f t="shared" si="1"/>
        <v>5742997</v>
      </c>
      <c r="I9" s="21">
        <f t="shared" si="1"/>
        <v>1764289</v>
      </c>
      <c r="J9" s="21">
        <f t="shared" si="1"/>
        <v>15853473</v>
      </c>
      <c r="K9" s="21">
        <f t="shared" si="1"/>
        <v>3442791</v>
      </c>
      <c r="L9" s="21">
        <f t="shared" si="1"/>
        <v>5481104</v>
      </c>
      <c r="M9" s="21">
        <f t="shared" si="1"/>
        <v>6803954</v>
      </c>
      <c r="N9" s="21">
        <f t="shared" si="1"/>
        <v>15727849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31581322</v>
      </c>
      <c r="X9" s="21">
        <f t="shared" si="1"/>
        <v>26034683</v>
      </c>
      <c r="Y9" s="21">
        <f t="shared" si="1"/>
        <v>5546639</v>
      </c>
      <c r="Z9" s="4">
        <f>+IF(X9&lt;&gt;0,+(Y9/X9)*100,0)</f>
        <v>21.30480712978145</v>
      </c>
      <c r="AA9" s="19">
        <f>SUM(AA10:AA14)</f>
        <v>70202887</v>
      </c>
    </row>
    <row r="10" spans="1:27" ht="13.5">
      <c r="A10" s="5" t="s">
        <v>37</v>
      </c>
      <c r="B10" s="3"/>
      <c r="C10" s="22">
        <v>10779313</v>
      </c>
      <c r="D10" s="22"/>
      <c r="E10" s="23">
        <v>11157300</v>
      </c>
      <c r="F10" s="24">
        <v>11157300</v>
      </c>
      <c r="G10" s="24">
        <v>115993</v>
      </c>
      <c r="H10" s="24">
        <v>3139490</v>
      </c>
      <c r="I10" s="24">
        <v>127718</v>
      </c>
      <c r="J10" s="24">
        <v>3383201</v>
      </c>
      <c r="K10" s="24">
        <v>134541</v>
      </c>
      <c r="L10" s="24">
        <v>3131249</v>
      </c>
      <c r="M10" s="24">
        <v>154314</v>
      </c>
      <c r="N10" s="24">
        <v>3420104</v>
      </c>
      <c r="O10" s="24"/>
      <c r="P10" s="24"/>
      <c r="Q10" s="24"/>
      <c r="R10" s="24"/>
      <c r="S10" s="24"/>
      <c r="T10" s="24"/>
      <c r="U10" s="24"/>
      <c r="V10" s="24"/>
      <c r="W10" s="24">
        <v>6803305</v>
      </c>
      <c r="X10" s="24">
        <v>8040074</v>
      </c>
      <c r="Y10" s="24">
        <v>-1236769</v>
      </c>
      <c r="Z10" s="6">
        <v>-15.38</v>
      </c>
      <c r="AA10" s="22">
        <v>11157300</v>
      </c>
    </row>
    <row r="11" spans="1:27" ht="13.5">
      <c r="A11" s="5" t="s">
        <v>38</v>
      </c>
      <c r="B11" s="3"/>
      <c r="C11" s="22">
        <v>3668491</v>
      </c>
      <c r="D11" s="22"/>
      <c r="E11" s="23">
        <v>11250205</v>
      </c>
      <c r="F11" s="24">
        <v>11250205</v>
      </c>
      <c r="G11" s="24">
        <v>188836</v>
      </c>
      <c r="H11" s="24">
        <v>310492</v>
      </c>
      <c r="I11" s="24">
        <v>146327</v>
      </c>
      <c r="J11" s="24">
        <v>645655</v>
      </c>
      <c r="K11" s="24">
        <v>363232</v>
      </c>
      <c r="L11" s="24">
        <v>276188</v>
      </c>
      <c r="M11" s="24">
        <v>312639</v>
      </c>
      <c r="N11" s="24">
        <v>952059</v>
      </c>
      <c r="O11" s="24"/>
      <c r="P11" s="24"/>
      <c r="Q11" s="24"/>
      <c r="R11" s="24"/>
      <c r="S11" s="24"/>
      <c r="T11" s="24"/>
      <c r="U11" s="24"/>
      <c r="V11" s="24"/>
      <c r="W11" s="24">
        <v>1597714</v>
      </c>
      <c r="X11" s="24">
        <v>3882599</v>
      </c>
      <c r="Y11" s="24">
        <v>-2284885</v>
      </c>
      <c r="Z11" s="6">
        <v>-58.85</v>
      </c>
      <c r="AA11" s="22">
        <v>11250205</v>
      </c>
    </row>
    <row r="12" spans="1:27" ht="13.5">
      <c r="A12" s="5" t="s">
        <v>39</v>
      </c>
      <c r="B12" s="3"/>
      <c r="C12" s="22">
        <v>113774536</v>
      </c>
      <c r="D12" s="22"/>
      <c r="E12" s="23">
        <v>1501395</v>
      </c>
      <c r="F12" s="24">
        <v>1501395</v>
      </c>
      <c r="G12" s="24">
        <v>1536782</v>
      </c>
      <c r="H12" s="24">
        <v>1258338</v>
      </c>
      <c r="I12" s="24">
        <v>1078167</v>
      </c>
      <c r="J12" s="24">
        <v>3873287</v>
      </c>
      <c r="K12" s="24">
        <v>2051837</v>
      </c>
      <c r="L12" s="24">
        <v>1616939</v>
      </c>
      <c r="M12" s="24">
        <v>1160570</v>
      </c>
      <c r="N12" s="24">
        <v>4829346</v>
      </c>
      <c r="O12" s="24"/>
      <c r="P12" s="24"/>
      <c r="Q12" s="24"/>
      <c r="R12" s="24"/>
      <c r="S12" s="24"/>
      <c r="T12" s="24"/>
      <c r="U12" s="24"/>
      <c r="V12" s="24"/>
      <c r="W12" s="24">
        <v>8702633</v>
      </c>
      <c r="X12" s="24">
        <v>355721</v>
      </c>
      <c r="Y12" s="24">
        <v>8346912</v>
      </c>
      <c r="Z12" s="6">
        <v>2346.48</v>
      </c>
      <c r="AA12" s="22">
        <v>1501395</v>
      </c>
    </row>
    <row r="13" spans="1:27" ht="13.5">
      <c r="A13" s="5" t="s">
        <v>40</v>
      </c>
      <c r="B13" s="3"/>
      <c r="C13" s="22">
        <v>32529952</v>
      </c>
      <c r="D13" s="22"/>
      <c r="E13" s="23">
        <v>39359536</v>
      </c>
      <c r="F13" s="24">
        <v>46293987</v>
      </c>
      <c r="G13" s="24">
        <v>6504576</v>
      </c>
      <c r="H13" s="24">
        <v>1034677</v>
      </c>
      <c r="I13" s="24">
        <v>412077</v>
      </c>
      <c r="J13" s="24">
        <v>7951330</v>
      </c>
      <c r="K13" s="24">
        <v>893181</v>
      </c>
      <c r="L13" s="24">
        <v>456728</v>
      </c>
      <c r="M13" s="24">
        <v>5176431</v>
      </c>
      <c r="N13" s="24">
        <v>6526340</v>
      </c>
      <c r="O13" s="24"/>
      <c r="P13" s="24"/>
      <c r="Q13" s="24"/>
      <c r="R13" s="24"/>
      <c r="S13" s="24"/>
      <c r="T13" s="24"/>
      <c r="U13" s="24"/>
      <c r="V13" s="24"/>
      <c r="W13" s="24">
        <v>14477670</v>
      </c>
      <c r="X13" s="24">
        <v>13756289</v>
      </c>
      <c r="Y13" s="24">
        <v>721381</v>
      </c>
      <c r="Z13" s="6">
        <v>5.24</v>
      </c>
      <c r="AA13" s="22">
        <v>46293987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35320059</v>
      </c>
      <c r="D15" s="19">
        <f>SUM(D16:D18)</f>
        <v>0</v>
      </c>
      <c r="E15" s="20">
        <f t="shared" si="2"/>
        <v>111898052</v>
      </c>
      <c r="F15" s="21">
        <f t="shared" si="2"/>
        <v>111898052</v>
      </c>
      <c r="G15" s="21">
        <f t="shared" si="2"/>
        <v>766271</v>
      </c>
      <c r="H15" s="21">
        <f t="shared" si="2"/>
        <v>1214945</v>
      </c>
      <c r="I15" s="21">
        <f t="shared" si="2"/>
        <v>804770</v>
      </c>
      <c r="J15" s="21">
        <f t="shared" si="2"/>
        <v>2785986</v>
      </c>
      <c r="K15" s="21">
        <f t="shared" si="2"/>
        <v>1423524</v>
      </c>
      <c r="L15" s="21">
        <f t="shared" si="2"/>
        <v>923084</v>
      </c>
      <c r="M15" s="21">
        <f t="shared" si="2"/>
        <v>1688380</v>
      </c>
      <c r="N15" s="21">
        <f t="shared" si="2"/>
        <v>4034988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6820974</v>
      </c>
      <c r="X15" s="21">
        <f t="shared" si="2"/>
        <v>48712783</v>
      </c>
      <c r="Y15" s="21">
        <f t="shared" si="2"/>
        <v>-41891809</v>
      </c>
      <c r="Z15" s="4">
        <f>+IF(X15&lt;&gt;0,+(Y15/X15)*100,0)</f>
        <v>-85.99756864640644</v>
      </c>
      <c r="AA15" s="19">
        <f>SUM(AA16:AA18)</f>
        <v>111898052</v>
      </c>
    </row>
    <row r="16" spans="1:27" ht="13.5">
      <c r="A16" s="5" t="s">
        <v>43</v>
      </c>
      <c r="B16" s="3"/>
      <c r="C16" s="22">
        <v>1406473</v>
      </c>
      <c r="D16" s="22"/>
      <c r="E16" s="23">
        <v>4832285</v>
      </c>
      <c r="F16" s="24">
        <v>4832285</v>
      </c>
      <c r="G16" s="24">
        <v>67269</v>
      </c>
      <c r="H16" s="24">
        <v>147078</v>
      </c>
      <c r="I16" s="24">
        <v>129101</v>
      </c>
      <c r="J16" s="24">
        <v>343448</v>
      </c>
      <c r="K16" s="24">
        <v>112604</v>
      </c>
      <c r="L16" s="24">
        <v>93826</v>
      </c>
      <c r="M16" s="24">
        <v>135365</v>
      </c>
      <c r="N16" s="24">
        <v>341795</v>
      </c>
      <c r="O16" s="24"/>
      <c r="P16" s="24"/>
      <c r="Q16" s="24"/>
      <c r="R16" s="24"/>
      <c r="S16" s="24"/>
      <c r="T16" s="24"/>
      <c r="U16" s="24"/>
      <c r="V16" s="24"/>
      <c r="W16" s="24">
        <v>685243</v>
      </c>
      <c r="X16" s="24">
        <v>2250330</v>
      </c>
      <c r="Y16" s="24">
        <v>-1565087</v>
      </c>
      <c r="Z16" s="6">
        <v>-69.55</v>
      </c>
      <c r="AA16" s="22">
        <v>4832285</v>
      </c>
    </row>
    <row r="17" spans="1:27" ht="13.5">
      <c r="A17" s="5" t="s">
        <v>44</v>
      </c>
      <c r="B17" s="3"/>
      <c r="C17" s="22">
        <v>31188442</v>
      </c>
      <c r="D17" s="22"/>
      <c r="E17" s="23">
        <v>104803520</v>
      </c>
      <c r="F17" s="24">
        <v>104803520</v>
      </c>
      <c r="G17" s="24">
        <v>699002</v>
      </c>
      <c r="H17" s="24">
        <v>1067867</v>
      </c>
      <c r="I17" s="24">
        <v>675669</v>
      </c>
      <c r="J17" s="24">
        <v>2442538</v>
      </c>
      <c r="K17" s="24">
        <v>1166475</v>
      </c>
      <c r="L17" s="24">
        <v>530377</v>
      </c>
      <c r="M17" s="24">
        <v>1501765</v>
      </c>
      <c r="N17" s="24">
        <v>3198617</v>
      </c>
      <c r="O17" s="24"/>
      <c r="P17" s="24"/>
      <c r="Q17" s="24"/>
      <c r="R17" s="24"/>
      <c r="S17" s="24"/>
      <c r="T17" s="24"/>
      <c r="U17" s="24"/>
      <c r="V17" s="24"/>
      <c r="W17" s="24">
        <v>5641155</v>
      </c>
      <c r="X17" s="24">
        <v>46947317</v>
      </c>
      <c r="Y17" s="24">
        <v>-41306162</v>
      </c>
      <c r="Z17" s="6">
        <v>-87.98</v>
      </c>
      <c r="AA17" s="22">
        <v>104803520</v>
      </c>
    </row>
    <row r="18" spans="1:27" ht="13.5">
      <c r="A18" s="5" t="s">
        <v>45</v>
      </c>
      <c r="B18" s="3"/>
      <c r="C18" s="22">
        <v>2725144</v>
      </c>
      <c r="D18" s="22"/>
      <c r="E18" s="23">
        <v>2262247</v>
      </c>
      <c r="F18" s="24">
        <v>2262247</v>
      </c>
      <c r="G18" s="24"/>
      <c r="H18" s="24"/>
      <c r="I18" s="24"/>
      <c r="J18" s="24"/>
      <c r="K18" s="24">
        <v>144445</v>
      </c>
      <c r="L18" s="24">
        <v>298881</v>
      </c>
      <c r="M18" s="24">
        <v>51250</v>
      </c>
      <c r="N18" s="24">
        <v>494576</v>
      </c>
      <c r="O18" s="24"/>
      <c r="P18" s="24"/>
      <c r="Q18" s="24"/>
      <c r="R18" s="24"/>
      <c r="S18" s="24"/>
      <c r="T18" s="24"/>
      <c r="U18" s="24"/>
      <c r="V18" s="24"/>
      <c r="W18" s="24">
        <v>494576</v>
      </c>
      <c r="X18" s="24">
        <v>-484864</v>
      </c>
      <c r="Y18" s="24">
        <v>979440</v>
      </c>
      <c r="Z18" s="6">
        <v>-202</v>
      </c>
      <c r="AA18" s="22">
        <v>2262247</v>
      </c>
    </row>
    <row r="19" spans="1:27" ht="13.5">
      <c r="A19" s="2" t="s">
        <v>46</v>
      </c>
      <c r="B19" s="8"/>
      <c r="C19" s="19">
        <f aca="true" t="shared" si="3" ref="C19:Y19">SUM(C20:C23)</f>
        <v>669988558</v>
      </c>
      <c r="D19" s="19">
        <f>SUM(D20:D23)</f>
        <v>0</v>
      </c>
      <c r="E19" s="20">
        <f t="shared" si="3"/>
        <v>757376017</v>
      </c>
      <c r="F19" s="21">
        <f t="shared" si="3"/>
        <v>765169313</v>
      </c>
      <c r="G19" s="21">
        <f t="shared" si="3"/>
        <v>77559001</v>
      </c>
      <c r="H19" s="21">
        <f t="shared" si="3"/>
        <v>17640136</v>
      </c>
      <c r="I19" s="21">
        <f t="shared" si="3"/>
        <v>48421035</v>
      </c>
      <c r="J19" s="21">
        <f t="shared" si="3"/>
        <v>143620172</v>
      </c>
      <c r="K19" s="21">
        <f t="shared" si="3"/>
        <v>44466372</v>
      </c>
      <c r="L19" s="21">
        <f t="shared" si="3"/>
        <v>44949540</v>
      </c>
      <c r="M19" s="21">
        <f t="shared" si="3"/>
        <v>66406230</v>
      </c>
      <c r="N19" s="21">
        <f t="shared" si="3"/>
        <v>155822142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299442314</v>
      </c>
      <c r="X19" s="21">
        <f t="shared" si="3"/>
        <v>391483970</v>
      </c>
      <c r="Y19" s="21">
        <f t="shared" si="3"/>
        <v>-92041656</v>
      </c>
      <c r="Z19" s="4">
        <f>+IF(X19&lt;&gt;0,+(Y19/X19)*100,0)</f>
        <v>-23.51096419094759</v>
      </c>
      <c r="AA19" s="19">
        <f>SUM(AA20:AA23)</f>
        <v>765169313</v>
      </c>
    </row>
    <row r="20" spans="1:27" ht="13.5">
      <c r="A20" s="5" t="s">
        <v>47</v>
      </c>
      <c r="B20" s="3"/>
      <c r="C20" s="22">
        <v>364764594</v>
      </c>
      <c r="D20" s="22"/>
      <c r="E20" s="23">
        <v>421140054</v>
      </c>
      <c r="F20" s="24">
        <v>421140054</v>
      </c>
      <c r="G20" s="24">
        <v>32534854</v>
      </c>
      <c r="H20" s="24">
        <v>12596733</v>
      </c>
      <c r="I20" s="24">
        <v>35324300</v>
      </c>
      <c r="J20" s="24">
        <v>80455887</v>
      </c>
      <c r="K20" s="24">
        <v>31158917</v>
      </c>
      <c r="L20" s="24">
        <v>30407090</v>
      </c>
      <c r="M20" s="24">
        <v>31868410</v>
      </c>
      <c r="N20" s="24">
        <v>93434417</v>
      </c>
      <c r="O20" s="24"/>
      <c r="P20" s="24"/>
      <c r="Q20" s="24"/>
      <c r="R20" s="24"/>
      <c r="S20" s="24"/>
      <c r="T20" s="24"/>
      <c r="U20" s="24"/>
      <c r="V20" s="24"/>
      <c r="W20" s="24">
        <v>173890304</v>
      </c>
      <c r="X20" s="24">
        <v>221824589</v>
      </c>
      <c r="Y20" s="24">
        <v>-47934285</v>
      </c>
      <c r="Z20" s="6">
        <v>-21.61</v>
      </c>
      <c r="AA20" s="22">
        <v>421140054</v>
      </c>
    </row>
    <row r="21" spans="1:27" ht="13.5">
      <c r="A21" s="5" t="s">
        <v>48</v>
      </c>
      <c r="B21" s="3"/>
      <c r="C21" s="22">
        <v>117794463</v>
      </c>
      <c r="D21" s="22"/>
      <c r="E21" s="23">
        <v>137500730</v>
      </c>
      <c r="F21" s="24">
        <v>145294026</v>
      </c>
      <c r="G21" s="24">
        <v>10797446</v>
      </c>
      <c r="H21" s="24">
        <v>-130189</v>
      </c>
      <c r="I21" s="24">
        <v>4412684</v>
      </c>
      <c r="J21" s="24">
        <v>15079941</v>
      </c>
      <c r="K21" s="24">
        <v>4803207</v>
      </c>
      <c r="L21" s="24">
        <v>6063654</v>
      </c>
      <c r="M21" s="24">
        <v>11399264</v>
      </c>
      <c r="N21" s="24">
        <v>22266125</v>
      </c>
      <c r="O21" s="24"/>
      <c r="P21" s="24"/>
      <c r="Q21" s="24"/>
      <c r="R21" s="24"/>
      <c r="S21" s="24"/>
      <c r="T21" s="24"/>
      <c r="U21" s="24"/>
      <c r="V21" s="24"/>
      <c r="W21" s="24">
        <v>37346066</v>
      </c>
      <c r="X21" s="24">
        <v>58142517</v>
      </c>
      <c r="Y21" s="24">
        <v>-20796451</v>
      </c>
      <c r="Z21" s="6">
        <v>-35.77</v>
      </c>
      <c r="AA21" s="22">
        <v>145294026</v>
      </c>
    </row>
    <row r="22" spans="1:27" ht="13.5">
      <c r="A22" s="5" t="s">
        <v>49</v>
      </c>
      <c r="B22" s="3"/>
      <c r="C22" s="25">
        <v>135670752</v>
      </c>
      <c r="D22" s="25"/>
      <c r="E22" s="26">
        <v>145058880</v>
      </c>
      <c r="F22" s="27">
        <v>145058880</v>
      </c>
      <c r="G22" s="27">
        <v>19823724</v>
      </c>
      <c r="H22" s="27">
        <v>4979120</v>
      </c>
      <c r="I22" s="27">
        <v>5463768</v>
      </c>
      <c r="J22" s="27">
        <v>30266612</v>
      </c>
      <c r="K22" s="27">
        <v>5450129</v>
      </c>
      <c r="L22" s="27">
        <v>5427660</v>
      </c>
      <c r="M22" s="27">
        <v>15179814</v>
      </c>
      <c r="N22" s="27">
        <v>26057603</v>
      </c>
      <c r="O22" s="27"/>
      <c r="P22" s="27"/>
      <c r="Q22" s="27"/>
      <c r="R22" s="27"/>
      <c r="S22" s="27"/>
      <c r="T22" s="27"/>
      <c r="U22" s="27"/>
      <c r="V22" s="27"/>
      <c r="W22" s="27">
        <v>56324215</v>
      </c>
      <c r="X22" s="27">
        <v>81265581</v>
      </c>
      <c r="Y22" s="27">
        <v>-24941366</v>
      </c>
      <c r="Z22" s="7">
        <v>-30.69</v>
      </c>
      <c r="AA22" s="25">
        <v>145058880</v>
      </c>
    </row>
    <row r="23" spans="1:27" ht="13.5">
      <c r="A23" s="5" t="s">
        <v>50</v>
      </c>
      <c r="B23" s="3"/>
      <c r="C23" s="22">
        <v>51758749</v>
      </c>
      <c r="D23" s="22"/>
      <c r="E23" s="23">
        <v>53676353</v>
      </c>
      <c r="F23" s="24">
        <v>53676353</v>
      </c>
      <c r="G23" s="24">
        <v>14402977</v>
      </c>
      <c r="H23" s="24">
        <v>194472</v>
      </c>
      <c r="I23" s="24">
        <v>3220283</v>
      </c>
      <c r="J23" s="24">
        <v>17817732</v>
      </c>
      <c r="K23" s="24">
        <v>3054119</v>
      </c>
      <c r="L23" s="24">
        <v>3051136</v>
      </c>
      <c r="M23" s="24">
        <v>7958742</v>
      </c>
      <c r="N23" s="24">
        <v>14063997</v>
      </c>
      <c r="O23" s="24"/>
      <c r="P23" s="24"/>
      <c r="Q23" s="24"/>
      <c r="R23" s="24"/>
      <c r="S23" s="24"/>
      <c r="T23" s="24"/>
      <c r="U23" s="24"/>
      <c r="V23" s="24"/>
      <c r="W23" s="24">
        <v>31881729</v>
      </c>
      <c r="X23" s="24">
        <v>30251283</v>
      </c>
      <c r="Y23" s="24">
        <v>1630446</v>
      </c>
      <c r="Z23" s="6">
        <v>5.39</v>
      </c>
      <c r="AA23" s="22">
        <v>53676353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1059522701</v>
      </c>
      <c r="D25" s="40">
        <f>+D5+D9+D15+D19+D24</f>
        <v>0</v>
      </c>
      <c r="E25" s="41">
        <f t="shared" si="4"/>
        <v>1135219047</v>
      </c>
      <c r="F25" s="42">
        <f t="shared" si="4"/>
        <v>1150946794</v>
      </c>
      <c r="G25" s="42">
        <f t="shared" si="4"/>
        <v>141504261</v>
      </c>
      <c r="H25" s="42">
        <f t="shared" si="4"/>
        <v>34573393</v>
      </c>
      <c r="I25" s="42">
        <f t="shared" si="4"/>
        <v>61074637</v>
      </c>
      <c r="J25" s="42">
        <f t="shared" si="4"/>
        <v>237152291</v>
      </c>
      <c r="K25" s="42">
        <f t="shared" si="4"/>
        <v>60261597</v>
      </c>
      <c r="L25" s="42">
        <f t="shared" si="4"/>
        <v>62341334</v>
      </c>
      <c r="M25" s="42">
        <f t="shared" si="4"/>
        <v>95882782</v>
      </c>
      <c r="N25" s="42">
        <f t="shared" si="4"/>
        <v>218485713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455638004</v>
      </c>
      <c r="X25" s="42">
        <f t="shared" si="4"/>
        <v>580109056</v>
      </c>
      <c r="Y25" s="42">
        <f t="shared" si="4"/>
        <v>-124471052</v>
      </c>
      <c r="Z25" s="43">
        <f>+IF(X25&lt;&gt;0,+(Y25/X25)*100,0)</f>
        <v>-21.456491794535957</v>
      </c>
      <c r="AA25" s="40">
        <f>+AA5+AA9+AA15+AA19+AA24</f>
        <v>1150946794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177711481</v>
      </c>
      <c r="D28" s="19">
        <f>SUM(D29:D31)</f>
        <v>0</v>
      </c>
      <c r="E28" s="20">
        <f t="shared" si="5"/>
        <v>218261099</v>
      </c>
      <c r="F28" s="21">
        <f t="shared" si="5"/>
        <v>219261099</v>
      </c>
      <c r="G28" s="21">
        <f t="shared" si="5"/>
        <v>8920533</v>
      </c>
      <c r="H28" s="21">
        <f t="shared" si="5"/>
        <v>15267099</v>
      </c>
      <c r="I28" s="21">
        <f t="shared" si="5"/>
        <v>13882577</v>
      </c>
      <c r="J28" s="21">
        <f t="shared" si="5"/>
        <v>38070209</v>
      </c>
      <c r="K28" s="21">
        <f t="shared" si="5"/>
        <v>16031515</v>
      </c>
      <c r="L28" s="21">
        <f t="shared" si="5"/>
        <v>14079408</v>
      </c>
      <c r="M28" s="21">
        <f t="shared" si="5"/>
        <v>15842848</v>
      </c>
      <c r="N28" s="21">
        <f t="shared" si="5"/>
        <v>45953771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84023980</v>
      </c>
      <c r="X28" s="21">
        <f t="shared" si="5"/>
        <v>213277859</v>
      </c>
      <c r="Y28" s="21">
        <f t="shared" si="5"/>
        <v>-129253879</v>
      </c>
      <c r="Z28" s="4">
        <f>+IF(X28&lt;&gt;0,+(Y28/X28)*100,0)</f>
        <v>-60.60351487305581</v>
      </c>
      <c r="AA28" s="19">
        <f>SUM(AA29:AA31)</f>
        <v>219261099</v>
      </c>
    </row>
    <row r="29" spans="1:27" ht="13.5">
      <c r="A29" s="5" t="s">
        <v>33</v>
      </c>
      <c r="B29" s="3"/>
      <c r="C29" s="22">
        <v>51454883</v>
      </c>
      <c r="D29" s="22"/>
      <c r="E29" s="23">
        <v>37559672</v>
      </c>
      <c r="F29" s="24">
        <v>37559672</v>
      </c>
      <c r="G29" s="24">
        <v>3166748</v>
      </c>
      <c r="H29" s="24">
        <v>3705207</v>
      </c>
      <c r="I29" s="24">
        <v>3658594</v>
      </c>
      <c r="J29" s="24">
        <v>10530549</v>
      </c>
      <c r="K29" s="24">
        <v>3373751</v>
      </c>
      <c r="L29" s="24">
        <v>3774646</v>
      </c>
      <c r="M29" s="24">
        <v>4319350</v>
      </c>
      <c r="N29" s="24">
        <v>11467747</v>
      </c>
      <c r="O29" s="24"/>
      <c r="P29" s="24"/>
      <c r="Q29" s="24"/>
      <c r="R29" s="24"/>
      <c r="S29" s="24"/>
      <c r="T29" s="24"/>
      <c r="U29" s="24"/>
      <c r="V29" s="24"/>
      <c r="W29" s="24">
        <v>21998296</v>
      </c>
      <c r="X29" s="24">
        <v>18951820</v>
      </c>
      <c r="Y29" s="24">
        <v>3046476</v>
      </c>
      <c r="Z29" s="6">
        <v>16.07</v>
      </c>
      <c r="AA29" s="22">
        <v>37559672</v>
      </c>
    </row>
    <row r="30" spans="1:27" ht="13.5">
      <c r="A30" s="5" t="s">
        <v>34</v>
      </c>
      <c r="B30" s="3"/>
      <c r="C30" s="25">
        <v>54053969</v>
      </c>
      <c r="D30" s="25"/>
      <c r="E30" s="26">
        <v>176910080</v>
      </c>
      <c r="F30" s="27">
        <v>181701427</v>
      </c>
      <c r="G30" s="27">
        <v>2647951</v>
      </c>
      <c r="H30" s="27">
        <v>3112816</v>
      </c>
      <c r="I30" s="27">
        <v>4308931</v>
      </c>
      <c r="J30" s="27">
        <v>10069698</v>
      </c>
      <c r="K30" s="27">
        <v>5064006</v>
      </c>
      <c r="L30" s="27">
        <v>5003207</v>
      </c>
      <c r="M30" s="27">
        <v>5078632</v>
      </c>
      <c r="N30" s="27">
        <v>15145845</v>
      </c>
      <c r="O30" s="27"/>
      <c r="P30" s="27"/>
      <c r="Q30" s="27"/>
      <c r="R30" s="27"/>
      <c r="S30" s="27"/>
      <c r="T30" s="27"/>
      <c r="U30" s="27"/>
      <c r="V30" s="27"/>
      <c r="W30" s="27">
        <v>25215543</v>
      </c>
      <c r="X30" s="27">
        <v>191805583</v>
      </c>
      <c r="Y30" s="27">
        <v>-166590040</v>
      </c>
      <c r="Z30" s="7">
        <v>-86.85</v>
      </c>
      <c r="AA30" s="25">
        <v>181701427</v>
      </c>
    </row>
    <row r="31" spans="1:27" ht="13.5">
      <c r="A31" s="5" t="s">
        <v>35</v>
      </c>
      <c r="B31" s="3"/>
      <c r="C31" s="22">
        <v>72202629</v>
      </c>
      <c r="D31" s="22"/>
      <c r="E31" s="23">
        <v>3791347</v>
      </c>
      <c r="F31" s="24"/>
      <c r="G31" s="24">
        <v>3105834</v>
      </c>
      <c r="H31" s="24">
        <v>8449076</v>
      </c>
      <c r="I31" s="24">
        <v>5915052</v>
      </c>
      <c r="J31" s="24">
        <v>17469962</v>
      </c>
      <c r="K31" s="24">
        <v>7593758</v>
      </c>
      <c r="L31" s="24">
        <v>5301555</v>
      </c>
      <c r="M31" s="24">
        <v>6444866</v>
      </c>
      <c r="N31" s="24">
        <v>19340179</v>
      </c>
      <c r="O31" s="24"/>
      <c r="P31" s="24"/>
      <c r="Q31" s="24"/>
      <c r="R31" s="24"/>
      <c r="S31" s="24"/>
      <c r="T31" s="24"/>
      <c r="U31" s="24"/>
      <c r="V31" s="24"/>
      <c r="W31" s="24">
        <v>36810141</v>
      </c>
      <c r="X31" s="24">
        <v>2520456</v>
      </c>
      <c r="Y31" s="24">
        <v>34289685</v>
      </c>
      <c r="Z31" s="6">
        <v>1360.46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221773303</v>
      </c>
      <c r="D32" s="19">
        <f>SUM(D33:D37)</f>
        <v>0</v>
      </c>
      <c r="E32" s="20">
        <f t="shared" si="6"/>
        <v>124899554</v>
      </c>
      <c r="F32" s="21">
        <f t="shared" si="6"/>
        <v>131834005</v>
      </c>
      <c r="G32" s="21">
        <f t="shared" si="6"/>
        <v>7013474</v>
      </c>
      <c r="H32" s="21">
        <f t="shared" si="6"/>
        <v>13312994</v>
      </c>
      <c r="I32" s="21">
        <f t="shared" si="6"/>
        <v>9759120</v>
      </c>
      <c r="J32" s="21">
        <f t="shared" si="6"/>
        <v>30085588</v>
      </c>
      <c r="K32" s="21">
        <f t="shared" si="6"/>
        <v>10811684</v>
      </c>
      <c r="L32" s="21">
        <f t="shared" si="6"/>
        <v>9535066</v>
      </c>
      <c r="M32" s="21">
        <f t="shared" si="6"/>
        <v>10305136</v>
      </c>
      <c r="N32" s="21">
        <f t="shared" si="6"/>
        <v>30651886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60737474</v>
      </c>
      <c r="X32" s="21">
        <f t="shared" si="6"/>
        <v>51737201</v>
      </c>
      <c r="Y32" s="21">
        <f t="shared" si="6"/>
        <v>9000273</v>
      </c>
      <c r="Z32" s="4">
        <f>+IF(X32&lt;&gt;0,+(Y32/X32)*100,0)</f>
        <v>17.39613435987772</v>
      </c>
      <c r="AA32" s="19">
        <f>SUM(AA33:AA37)</f>
        <v>131834005</v>
      </c>
    </row>
    <row r="33" spans="1:27" ht="13.5">
      <c r="A33" s="5" t="s">
        <v>37</v>
      </c>
      <c r="B33" s="3"/>
      <c r="C33" s="22">
        <v>26590809</v>
      </c>
      <c r="D33" s="22"/>
      <c r="E33" s="23">
        <v>22882194</v>
      </c>
      <c r="F33" s="24">
        <v>22882194</v>
      </c>
      <c r="G33" s="24">
        <v>1516072</v>
      </c>
      <c r="H33" s="24">
        <v>1943906</v>
      </c>
      <c r="I33" s="24">
        <v>1959090</v>
      </c>
      <c r="J33" s="24">
        <v>5419068</v>
      </c>
      <c r="K33" s="24">
        <v>2239710</v>
      </c>
      <c r="L33" s="24">
        <v>2024392</v>
      </c>
      <c r="M33" s="24">
        <v>2414315</v>
      </c>
      <c r="N33" s="24">
        <v>6678417</v>
      </c>
      <c r="O33" s="24"/>
      <c r="P33" s="24"/>
      <c r="Q33" s="24"/>
      <c r="R33" s="24"/>
      <c r="S33" s="24"/>
      <c r="T33" s="24"/>
      <c r="U33" s="24"/>
      <c r="V33" s="24"/>
      <c r="W33" s="24">
        <v>12097485</v>
      </c>
      <c r="X33" s="24">
        <v>11322163</v>
      </c>
      <c r="Y33" s="24">
        <v>775322</v>
      </c>
      <c r="Z33" s="6">
        <v>6.85</v>
      </c>
      <c r="AA33" s="22">
        <v>22882194</v>
      </c>
    </row>
    <row r="34" spans="1:27" ht="13.5">
      <c r="A34" s="5" t="s">
        <v>38</v>
      </c>
      <c r="B34" s="3"/>
      <c r="C34" s="22">
        <v>23174002</v>
      </c>
      <c r="D34" s="22"/>
      <c r="E34" s="23">
        <v>32696754</v>
      </c>
      <c r="F34" s="24">
        <v>32696754</v>
      </c>
      <c r="G34" s="24">
        <v>1170893</v>
      </c>
      <c r="H34" s="24">
        <v>1262195</v>
      </c>
      <c r="I34" s="24">
        <v>1858832</v>
      </c>
      <c r="J34" s="24">
        <v>4291920</v>
      </c>
      <c r="K34" s="24">
        <v>1669793</v>
      </c>
      <c r="L34" s="24">
        <v>1726748</v>
      </c>
      <c r="M34" s="24">
        <v>2104680</v>
      </c>
      <c r="N34" s="24">
        <v>5501221</v>
      </c>
      <c r="O34" s="24"/>
      <c r="P34" s="24"/>
      <c r="Q34" s="24"/>
      <c r="R34" s="24"/>
      <c r="S34" s="24"/>
      <c r="T34" s="24"/>
      <c r="U34" s="24"/>
      <c r="V34" s="24"/>
      <c r="W34" s="24">
        <v>9793141</v>
      </c>
      <c r="X34" s="24">
        <v>14715937</v>
      </c>
      <c r="Y34" s="24">
        <v>-4922796</v>
      </c>
      <c r="Z34" s="6">
        <v>-33.45</v>
      </c>
      <c r="AA34" s="22">
        <v>32696754</v>
      </c>
    </row>
    <row r="35" spans="1:27" ht="13.5">
      <c r="A35" s="5" t="s">
        <v>39</v>
      </c>
      <c r="B35" s="3"/>
      <c r="C35" s="22">
        <v>142455020</v>
      </c>
      <c r="D35" s="22"/>
      <c r="E35" s="23">
        <v>31261519</v>
      </c>
      <c r="F35" s="24">
        <v>31261519</v>
      </c>
      <c r="G35" s="24">
        <v>3876546</v>
      </c>
      <c r="H35" s="24">
        <v>3524199</v>
      </c>
      <c r="I35" s="24">
        <v>4905614</v>
      </c>
      <c r="J35" s="24">
        <v>12306359</v>
      </c>
      <c r="K35" s="24">
        <v>4617782</v>
      </c>
      <c r="L35" s="24">
        <v>4663017</v>
      </c>
      <c r="M35" s="24">
        <v>4485821</v>
      </c>
      <c r="N35" s="24">
        <v>13766620</v>
      </c>
      <c r="O35" s="24"/>
      <c r="P35" s="24"/>
      <c r="Q35" s="24"/>
      <c r="R35" s="24"/>
      <c r="S35" s="24"/>
      <c r="T35" s="24"/>
      <c r="U35" s="24"/>
      <c r="V35" s="24"/>
      <c r="W35" s="24">
        <v>26072979</v>
      </c>
      <c r="X35" s="24">
        <v>15897139</v>
      </c>
      <c r="Y35" s="24">
        <v>10175840</v>
      </c>
      <c r="Z35" s="6">
        <v>64.01</v>
      </c>
      <c r="AA35" s="22">
        <v>31261519</v>
      </c>
    </row>
    <row r="36" spans="1:27" ht="13.5">
      <c r="A36" s="5" t="s">
        <v>40</v>
      </c>
      <c r="B36" s="3"/>
      <c r="C36" s="22">
        <v>29090537</v>
      </c>
      <c r="D36" s="22"/>
      <c r="E36" s="23">
        <v>37958403</v>
      </c>
      <c r="F36" s="24">
        <v>44892854</v>
      </c>
      <c r="G36" s="24">
        <v>418263</v>
      </c>
      <c r="H36" s="24">
        <v>6548684</v>
      </c>
      <c r="I36" s="24">
        <v>994073</v>
      </c>
      <c r="J36" s="24">
        <v>7961020</v>
      </c>
      <c r="K36" s="24">
        <v>2247541</v>
      </c>
      <c r="L36" s="24">
        <v>1082177</v>
      </c>
      <c r="M36" s="24">
        <v>1266284</v>
      </c>
      <c r="N36" s="24">
        <v>4596002</v>
      </c>
      <c r="O36" s="24"/>
      <c r="P36" s="24"/>
      <c r="Q36" s="24"/>
      <c r="R36" s="24"/>
      <c r="S36" s="24"/>
      <c r="T36" s="24"/>
      <c r="U36" s="24"/>
      <c r="V36" s="24"/>
      <c r="W36" s="24">
        <v>12557022</v>
      </c>
      <c r="X36" s="24">
        <v>9752290</v>
      </c>
      <c r="Y36" s="24">
        <v>2804732</v>
      </c>
      <c r="Z36" s="6">
        <v>28.76</v>
      </c>
      <c r="AA36" s="22">
        <v>44892854</v>
      </c>
    </row>
    <row r="37" spans="1:27" ht="13.5">
      <c r="A37" s="5" t="s">
        <v>41</v>
      </c>
      <c r="B37" s="3"/>
      <c r="C37" s="25">
        <v>462935</v>
      </c>
      <c r="D37" s="25"/>
      <c r="E37" s="26">
        <v>100684</v>
      </c>
      <c r="F37" s="27">
        <v>100684</v>
      </c>
      <c r="G37" s="27">
        <v>31700</v>
      </c>
      <c r="H37" s="27">
        <v>34010</v>
      </c>
      <c r="I37" s="27">
        <v>41511</v>
      </c>
      <c r="J37" s="27">
        <v>107221</v>
      </c>
      <c r="K37" s="27">
        <v>36858</v>
      </c>
      <c r="L37" s="27">
        <v>38732</v>
      </c>
      <c r="M37" s="27">
        <v>34036</v>
      </c>
      <c r="N37" s="27">
        <v>109626</v>
      </c>
      <c r="O37" s="27"/>
      <c r="P37" s="27"/>
      <c r="Q37" s="27"/>
      <c r="R37" s="27"/>
      <c r="S37" s="27"/>
      <c r="T37" s="27"/>
      <c r="U37" s="27"/>
      <c r="V37" s="27"/>
      <c r="W37" s="27">
        <v>216847</v>
      </c>
      <c r="X37" s="27">
        <v>49672</v>
      </c>
      <c r="Y37" s="27">
        <v>167175</v>
      </c>
      <c r="Z37" s="7">
        <v>336.56</v>
      </c>
      <c r="AA37" s="25">
        <v>100684</v>
      </c>
    </row>
    <row r="38" spans="1:27" ht="13.5">
      <c r="A38" s="2" t="s">
        <v>42</v>
      </c>
      <c r="B38" s="8"/>
      <c r="C38" s="19">
        <f aca="true" t="shared" si="7" ref="C38:Y38">SUM(C39:C41)</f>
        <v>65041188</v>
      </c>
      <c r="D38" s="19">
        <f>SUM(D39:D41)</f>
        <v>0</v>
      </c>
      <c r="E38" s="20">
        <f t="shared" si="7"/>
        <v>138813972</v>
      </c>
      <c r="F38" s="21">
        <f t="shared" si="7"/>
        <v>138813972</v>
      </c>
      <c r="G38" s="21">
        <f t="shared" si="7"/>
        <v>2127214</v>
      </c>
      <c r="H38" s="21">
        <f t="shared" si="7"/>
        <v>2793861</v>
      </c>
      <c r="I38" s="21">
        <f t="shared" si="7"/>
        <v>4127964</v>
      </c>
      <c r="J38" s="21">
        <f t="shared" si="7"/>
        <v>9049039</v>
      </c>
      <c r="K38" s="21">
        <f t="shared" si="7"/>
        <v>2844175</v>
      </c>
      <c r="L38" s="21">
        <f t="shared" si="7"/>
        <v>3234161</v>
      </c>
      <c r="M38" s="21">
        <f t="shared" si="7"/>
        <v>4440565</v>
      </c>
      <c r="N38" s="21">
        <f t="shared" si="7"/>
        <v>10518901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19567940</v>
      </c>
      <c r="X38" s="21">
        <f t="shared" si="7"/>
        <v>69471102</v>
      </c>
      <c r="Y38" s="21">
        <f t="shared" si="7"/>
        <v>-49903162</v>
      </c>
      <c r="Z38" s="4">
        <f>+IF(X38&lt;&gt;0,+(Y38/X38)*100,0)</f>
        <v>-71.83297884061203</v>
      </c>
      <c r="AA38" s="19">
        <f>SUM(AA39:AA41)</f>
        <v>138813972</v>
      </c>
    </row>
    <row r="39" spans="1:27" ht="13.5">
      <c r="A39" s="5" t="s">
        <v>43</v>
      </c>
      <c r="B39" s="3"/>
      <c r="C39" s="22">
        <v>13094510</v>
      </c>
      <c r="D39" s="22"/>
      <c r="E39" s="23">
        <v>15669050</v>
      </c>
      <c r="F39" s="24">
        <v>15669050</v>
      </c>
      <c r="G39" s="24">
        <v>907240</v>
      </c>
      <c r="H39" s="24">
        <v>1046338</v>
      </c>
      <c r="I39" s="24">
        <v>1587242</v>
      </c>
      <c r="J39" s="24">
        <v>3540820</v>
      </c>
      <c r="K39" s="24">
        <v>1068083</v>
      </c>
      <c r="L39" s="24">
        <v>1079401</v>
      </c>
      <c r="M39" s="24">
        <v>1313325</v>
      </c>
      <c r="N39" s="24">
        <v>3460809</v>
      </c>
      <c r="O39" s="24"/>
      <c r="P39" s="24"/>
      <c r="Q39" s="24"/>
      <c r="R39" s="24"/>
      <c r="S39" s="24"/>
      <c r="T39" s="24"/>
      <c r="U39" s="24"/>
      <c r="V39" s="24"/>
      <c r="W39" s="24">
        <v>7001629</v>
      </c>
      <c r="X39" s="24">
        <v>8182647</v>
      </c>
      <c r="Y39" s="24">
        <v>-1181018</v>
      </c>
      <c r="Z39" s="6">
        <v>-14.43</v>
      </c>
      <c r="AA39" s="22">
        <v>15669050</v>
      </c>
    </row>
    <row r="40" spans="1:27" ht="13.5">
      <c r="A40" s="5" t="s">
        <v>44</v>
      </c>
      <c r="B40" s="3"/>
      <c r="C40" s="22">
        <v>46107384</v>
      </c>
      <c r="D40" s="22"/>
      <c r="E40" s="23">
        <v>120378897</v>
      </c>
      <c r="F40" s="24">
        <v>120378897</v>
      </c>
      <c r="G40" s="24">
        <v>1072515</v>
      </c>
      <c r="H40" s="24">
        <v>1486361</v>
      </c>
      <c r="I40" s="24">
        <v>2320867</v>
      </c>
      <c r="J40" s="24">
        <v>4879743</v>
      </c>
      <c r="K40" s="24">
        <v>1478153</v>
      </c>
      <c r="L40" s="24">
        <v>1717936</v>
      </c>
      <c r="M40" s="24">
        <v>2601639</v>
      </c>
      <c r="N40" s="24">
        <v>5797728</v>
      </c>
      <c r="O40" s="24"/>
      <c r="P40" s="24"/>
      <c r="Q40" s="24"/>
      <c r="R40" s="24"/>
      <c r="S40" s="24"/>
      <c r="T40" s="24"/>
      <c r="U40" s="24"/>
      <c r="V40" s="24"/>
      <c r="W40" s="24">
        <v>10677471</v>
      </c>
      <c r="X40" s="24">
        <v>60073290</v>
      </c>
      <c r="Y40" s="24">
        <v>-49395819</v>
      </c>
      <c r="Z40" s="6">
        <v>-82.23</v>
      </c>
      <c r="AA40" s="22">
        <v>120378897</v>
      </c>
    </row>
    <row r="41" spans="1:27" ht="13.5">
      <c r="A41" s="5" t="s">
        <v>45</v>
      </c>
      <c r="B41" s="3"/>
      <c r="C41" s="22">
        <v>5839294</v>
      </c>
      <c r="D41" s="22"/>
      <c r="E41" s="23">
        <v>2766025</v>
      </c>
      <c r="F41" s="24">
        <v>2766025</v>
      </c>
      <c r="G41" s="24">
        <v>147459</v>
      </c>
      <c r="H41" s="24">
        <v>261162</v>
      </c>
      <c r="I41" s="24">
        <v>219855</v>
      </c>
      <c r="J41" s="24">
        <v>628476</v>
      </c>
      <c r="K41" s="24">
        <v>297939</v>
      </c>
      <c r="L41" s="24">
        <v>436824</v>
      </c>
      <c r="M41" s="24">
        <v>525601</v>
      </c>
      <c r="N41" s="24">
        <v>1260364</v>
      </c>
      <c r="O41" s="24"/>
      <c r="P41" s="24"/>
      <c r="Q41" s="24"/>
      <c r="R41" s="24"/>
      <c r="S41" s="24"/>
      <c r="T41" s="24"/>
      <c r="U41" s="24"/>
      <c r="V41" s="24"/>
      <c r="W41" s="24">
        <v>1888840</v>
      </c>
      <c r="X41" s="24">
        <v>1215165</v>
      </c>
      <c r="Y41" s="24">
        <v>673675</v>
      </c>
      <c r="Z41" s="6">
        <v>55.44</v>
      </c>
      <c r="AA41" s="22">
        <v>2766025</v>
      </c>
    </row>
    <row r="42" spans="1:27" ht="13.5">
      <c r="A42" s="2" t="s">
        <v>46</v>
      </c>
      <c r="B42" s="8"/>
      <c r="C42" s="19">
        <f aca="true" t="shared" si="8" ref="C42:Y42">SUM(C43:C46)</f>
        <v>491567711</v>
      </c>
      <c r="D42" s="19">
        <f>SUM(D43:D46)</f>
        <v>0</v>
      </c>
      <c r="E42" s="20">
        <f t="shared" si="8"/>
        <v>528462579</v>
      </c>
      <c r="F42" s="21">
        <f t="shared" si="8"/>
        <v>528462579</v>
      </c>
      <c r="G42" s="21">
        <f t="shared" si="8"/>
        <v>6245662</v>
      </c>
      <c r="H42" s="21">
        <f t="shared" si="8"/>
        <v>41899334</v>
      </c>
      <c r="I42" s="21">
        <f t="shared" si="8"/>
        <v>50164490</v>
      </c>
      <c r="J42" s="21">
        <f t="shared" si="8"/>
        <v>98309486</v>
      </c>
      <c r="K42" s="21">
        <f t="shared" si="8"/>
        <v>32123823</v>
      </c>
      <c r="L42" s="21">
        <f t="shared" si="8"/>
        <v>31505751</v>
      </c>
      <c r="M42" s="21">
        <f t="shared" si="8"/>
        <v>37338581</v>
      </c>
      <c r="N42" s="21">
        <f t="shared" si="8"/>
        <v>100968155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199277641</v>
      </c>
      <c r="X42" s="21">
        <f t="shared" si="8"/>
        <v>235332762</v>
      </c>
      <c r="Y42" s="21">
        <f t="shared" si="8"/>
        <v>-36055121</v>
      </c>
      <c r="Z42" s="4">
        <f>+IF(X42&lt;&gt;0,+(Y42/X42)*100,0)</f>
        <v>-15.320910141699692</v>
      </c>
      <c r="AA42" s="19">
        <f>SUM(AA43:AA46)</f>
        <v>528462579</v>
      </c>
    </row>
    <row r="43" spans="1:27" ht="13.5">
      <c r="A43" s="5" t="s">
        <v>47</v>
      </c>
      <c r="B43" s="3"/>
      <c r="C43" s="22">
        <v>323250923</v>
      </c>
      <c r="D43" s="22"/>
      <c r="E43" s="23">
        <v>360738437</v>
      </c>
      <c r="F43" s="24">
        <v>360738437</v>
      </c>
      <c r="G43" s="24">
        <v>1487317</v>
      </c>
      <c r="H43" s="24">
        <v>36020814</v>
      </c>
      <c r="I43" s="24">
        <v>38863680</v>
      </c>
      <c r="J43" s="24">
        <v>76371811</v>
      </c>
      <c r="K43" s="24">
        <v>24451643</v>
      </c>
      <c r="L43" s="24">
        <v>23361095</v>
      </c>
      <c r="M43" s="24">
        <v>25918124</v>
      </c>
      <c r="N43" s="24">
        <v>73730862</v>
      </c>
      <c r="O43" s="24"/>
      <c r="P43" s="24"/>
      <c r="Q43" s="24"/>
      <c r="R43" s="24"/>
      <c r="S43" s="24"/>
      <c r="T43" s="24"/>
      <c r="U43" s="24"/>
      <c r="V43" s="24"/>
      <c r="W43" s="24">
        <v>150102673</v>
      </c>
      <c r="X43" s="24">
        <v>159359774</v>
      </c>
      <c r="Y43" s="24">
        <v>-9257101</v>
      </c>
      <c r="Z43" s="6">
        <v>-5.81</v>
      </c>
      <c r="AA43" s="22">
        <v>360738437</v>
      </c>
    </row>
    <row r="44" spans="1:27" ht="13.5">
      <c r="A44" s="5" t="s">
        <v>48</v>
      </c>
      <c r="B44" s="3"/>
      <c r="C44" s="22">
        <v>57694132</v>
      </c>
      <c r="D44" s="22"/>
      <c r="E44" s="23">
        <v>59828203</v>
      </c>
      <c r="F44" s="24">
        <v>59828203</v>
      </c>
      <c r="G44" s="24">
        <v>1890880</v>
      </c>
      <c r="H44" s="24">
        <v>2351357</v>
      </c>
      <c r="I44" s="24">
        <v>3660484</v>
      </c>
      <c r="J44" s="24">
        <v>7902721</v>
      </c>
      <c r="K44" s="24">
        <v>3154571</v>
      </c>
      <c r="L44" s="24">
        <v>3134189</v>
      </c>
      <c r="M44" s="24">
        <v>3610427</v>
      </c>
      <c r="N44" s="24">
        <v>9899187</v>
      </c>
      <c r="O44" s="24"/>
      <c r="P44" s="24"/>
      <c r="Q44" s="24"/>
      <c r="R44" s="24"/>
      <c r="S44" s="24"/>
      <c r="T44" s="24"/>
      <c r="U44" s="24"/>
      <c r="V44" s="24"/>
      <c r="W44" s="24">
        <v>17801908</v>
      </c>
      <c r="X44" s="24">
        <v>25087963</v>
      </c>
      <c r="Y44" s="24">
        <v>-7286055</v>
      </c>
      <c r="Z44" s="6">
        <v>-29.04</v>
      </c>
      <c r="AA44" s="22">
        <v>59828203</v>
      </c>
    </row>
    <row r="45" spans="1:27" ht="13.5">
      <c r="A45" s="5" t="s">
        <v>49</v>
      </c>
      <c r="B45" s="3"/>
      <c r="C45" s="25">
        <v>61246762</v>
      </c>
      <c r="D45" s="25"/>
      <c r="E45" s="26">
        <v>61180431</v>
      </c>
      <c r="F45" s="27">
        <v>61180431</v>
      </c>
      <c r="G45" s="27">
        <v>1511205</v>
      </c>
      <c r="H45" s="27">
        <v>1498771</v>
      </c>
      <c r="I45" s="27">
        <v>5262348</v>
      </c>
      <c r="J45" s="27">
        <v>8272324</v>
      </c>
      <c r="K45" s="27">
        <v>2449771</v>
      </c>
      <c r="L45" s="27">
        <v>2851060</v>
      </c>
      <c r="M45" s="27">
        <v>5520579</v>
      </c>
      <c r="N45" s="27">
        <v>10821410</v>
      </c>
      <c r="O45" s="27"/>
      <c r="P45" s="27"/>
      <c r="Q45" s="27"/>
      <c r="R45" s="27"/>
      <c r="S45" s="27"/>
      <c r="T45" s="27"/>
      <c r="U45" s="27"/>
      <c r="V45" s="27"/>
      <c r="W45" s="27">
        <v>19093734</v>
      </c>
      <c r="X45" s="27">
        <v>29506438</v>
      </c>
      <c r="Y45" s="27">
        <v>-10412704</v>
      </c>
      <c r="Z45" s="7">
        <v>-35.29</v>
      </c>
      <c r="AA45" s="25">
        <v>61180431</v>
      </c>
    </row>
    <row r="46" spans="1:27" ht="13.5">
      <c r="A46" s="5" t="s">
        <v>50</v>
      </c>
      <c r="B46" s="3"/>
      <c r="C46" s="22">
        <v>49375894</v>
      </c>
      <c r="D46" s="22"/>
      <c r="E46" s="23">
        <v>46715508</v>
      </c>
      <c r="F46" s="24">
        <v>46715508</v>
      </c>
      <c r="G46" s="24">
        <v>1356260</v>
      </c>
      <c r="H46" s="24">
        <v>2028392</v>
      </c>
      <c r="I46" s="24">
        <v>2377978</v>
      </c>
      <c r="J46" s="24">
        <v>5762630</v>
      </c>
      <c r="K46" s="24">
        <v>2067838</v>
      </c>
      <c r="L46" s="24">
        <v>2159407</v>
      </c>
      <c r="M46" s="24">
        <v>2289451</v>
      </c>
      <c r="N46" s="24">
        <v>6516696</v>
      </c>
      <c r="O46" s="24"/>
      <c r="P46" s="24"/>
      <c r="Q46" s="24"/>
      <c r="R46" s="24"/>
      <c r="S46" s="24"/>
      <c r="T46" s="24"/>
      <c r="U46" s="24"/>
      <c r="V46" s="24"/>
      <c r="W46" s="24">
        <v>12279326</v>
      </c>
      <c r="X46" s="24">
        <v>21378587</v>
      </c>
      <c r="Y46" s="24">
        <v>-9099261</v>
      </c>
      <c r="Z46" s="6">
        <v>-42.56</v>
      </c>
      <c r="AA46" s="22">
        <v>46715508</v>
      </c>
    </row>
    <row r="47" spans="1:27" ht="13.5">
      <c r="A47" s="2" t="s">
        <v>51</v>
      </c>
      <c r="B47" s="8" t="s">
        <v>52</v>
      </c>
      <c r="C47" s="19">
        <v>1004663</v>
      </c>
      <c r="D47" s="19"/>
      <c r="E47" s="20">
        <v>910314</v>
      </c>
      <c r="F47" s="21">
        <v>910314</v>
      </c>
      <c r="G47" s="21">
        <v>7487</v>
      </c>
      <c r="H47" s="21">
        <v>713</v>
      </c>
      <c r="I47" s="21">
        <v>53646</v>
      </c>
      <c r="J47" s="21">
        <v>61846</v>
      </c>
      <c r="K47" s="21">
        <v>13624</v>
      </c>
      <c r="L47" s="21">
        <v>89908</v>
      </c>
      <c r="M47" s="21">
        <v>47509</v>
      </c>
      <c r="N47" s="21">
        <v>151041</v>
      </c>
      <c r="O47" s="21"/>
      <c r="P47" s="21"/>
      <c r="Q47" s="21"/>
      <c r="R47" s="21"/>
      <c r="S47" s="21"/>
      <c r="T47" s="21"/>
      <c r="U47" s="21"/>
      <c r="V47" s="21"/>
      <c r="W47" s="21">
        <v>212887</v>
      </c>
      <c r="X47" s="21">
        <v>350688</v>
      </c>
      <c r="Y47" s="21">
        <v>-137801</v>
      </c>
      <c r="Z47" s="4">
        <v>-39.29</v>
      </c>
      <c r="AA47" s="19">
        <v>910314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957098346</v>
      </c>
      <c r="D48" s="40">
        <f>+D28+D32+D38+D42+D47</f>
        <v>0</v>
      </c>
      <c r="E48" s="41">
        <f t="shared" si="9"/>
        <v>1011347518</v>
      </c>
      <c r="F48" s="42">
        <f t="shared" si="9"/>
        <v>1019281969</v>
      </c>
      <c r="G48" s="42">
        <f t="shared" si="9"/>
        <v>24314370</v>
      </c>
      <c r="H48" s="42">
        <f t="shared" si="9"/>
        <v>73274001</v>
      </c>
      <c r="I48" s="42">
        <f t="shared" si="9"/>
        <v>77987797</v>
      </c>
      <c r="J48" s="42">
        <f t="shared" si="9"/>
        <v>175576168</v>
      </c>
      <c r="K48" s="42">
        <f t="shared" si="9"/>
        <v>61824821</v>
      </c>
      <c r="L48" s="42">
        <f t="shared" si="9"/>
        <v>58444294</v>
      </c>
      <c r="M48" s="42">
        <f t="shared" si="9"/>
        <v>67974639</v>
      </c>
      <c r="N48" s="42">
        <f t="shared" si="9"/>
        <v>188243754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363819922</v>
      </c>
      <c r="X48" s="42">
        <f t="shared" si="9"/>
        <v>570169612</v>
      </c>
      <c r="Y48" s="42">
        <f t="shared" si="9"/>
        <v>-206349690</v>
      </c>
      <c r="Z48" s="43">
        <f>+IF(X48&lt;&gt;0,+(Y48/X48)*100,0)</f>
        <v>-36.19093084883661</v>
      </c>
      <c r="AA48" s="40">
        <f>+AA28+AA32+AA38+AA42+AA47</f>
        <v>1019281969</v>
      </c>
    </row>
    <row r="49" spans="1:27" ht="13.5">
      <c r="A49" s="14" t="s">
        <v>58</v>
      </c>
      <c r="B49" s="15"/>
      <c r="C49" s="44">
        <f aca="true" t="shared" si="10" ref="C49:Y49">+C25-C48</f>
        <v>102424355</v>
      </c>
      <c r="D49" s="44">
        <f>+D25-D48</f>
        <v>0</v>
      </c>
      <c r="E49" s="45">
        <f t="shared" si="10"/>
        <v>123871529</v>
      </c>
      <c r="F49" s="46">
        <f t="shared" si="10"/>
        <v>131664825</v>
      </c>
      <c r="G49" s="46">
        <f t="shared" si="10"/>
        <v>117189891</v>
      </c>
      <c r="H49" s="46">
        <f t="shared" si="10"/>
        <v>-38700608</v>
      </c>
      <c r="I49" s="46">
        <f t="shared" si="10"/>
        <v>-16913160</v>
      </c>
      <c r="J49" s="46">
        <f t="shared" si="10"/>
        <v>61576123</v>
      </c>
      <c r="K49" s="46">
        <f t="shared" si="10"/>
        <v>-1563224</v>
      </c>
      <c r="L49" s="46">
        <f t="shared" si="10"/>
        <v>3897040</v>
      </c>
      <c r="M49" s="46">
        <f t="shared" si="10"/>
        <v>27908143</v>
      </c>
      <c r="N49" s="46">
        <f t="shared" si="10"/>
        <v>30241959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91818082</v>
      </c>
      <c r="X49" s="46">
        <f>IF(F25=F48,0,X25-X48)</f>
        <v>9939444</v>
      </c>
      <c r="Y49" s="46">
        <f t="shared" si="10"/>
        <v>81878638</v>
      </c>
      <c r="Z49" s="47">
        <f>+IF(X49&lt;&gt;0,+(Y49/X49)*100,0)</f>
        <v>823.7748308657908</v>
      </c>
      <c r="AA49" s="44">
        <f>+AA25-AA48</f>
        <v>131664825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123798462</v>
      </c>
      <c r="D5" s="19">
        <f>SUM(D6:D8)</f>
        <v>0</v>
      </c>
      <c r="E5" s="20">
        <f t="shared" si="0"/>
        <v>126089500</v>
      </c>
      <c r="F5" s="21">
        <f t="shared" si="0"/>
        <v>126329500</v>
      </c>
      <c r="G5" s="21">
        <f t="shared" si="0"/>
        <v>71784102</v>
      </c>
      <c r="H5" s="21">
        <f t="shared" si="0"/>
        <v>1648605</v>
      </c>
      <c r="I5" s="21">
        <f t="shared" si="0"/>
        <v>1846602</v>
      </c>
      <c r="J5" s="21">
        <f t="shared" si="0"/>
        <v>75279309</v>
      </c>
      <c r="K5" s="21">
        <f t="shared" si="0"/>
        <v>1568654</v>
      </c>
      <c r="L5" s="21">
        <f t="shared" si="0"/>
        <v>1486843</v>
      </c>
      <c r="M5" s="21">
        <f t="shared" si="0"/>
        <v>15494702</v>
      </c>
      <c r="N5" s="21">
        <f t="shared" si="0"/>
        <v>18550199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93829508</v>
      </c>
      <c r="X5" s="21">
        <f t="shared" si="0"/>
        <v>96167260</v>
      </c>
      <c r="Y5" s="21">
        <f t="shared" si="0"/>
        <v>-2337752</v>
      </c>
      <c r="Z5" s="4">
        <f>+IF(X5&lt;&gt;0,+(Y5/X5)*100,0)</f>
        <v>-2.4309229565238732</v>
      </c>
      <c r="AA5" s="19">
        <f>SUM(AA6:AA8)</f>
        <v>126329500</v>
      </c>
    </row>
    <row r="6" spans="1:27" ht="13.5">
      <c r="A6" s="5" t="s">
        <v>33</v>
      </c>
      <c r="B6" s="3"/>
      <c r="C6" s="22">
        <v>10530871</v>
      </c>
      <c r="D6" s="22"/>
      <c r="E6" s="23">
        <v>4948700</v>
      </c>
      <c r="F6" s="24">
        <v>4948700</v>
      </c>
      <c r="G6" s="24">
        <v>1996066</v>
      </c>
      <c r="H6" s="24">
        <v>9586</v>
      </c>
      <c r="I6" s="24">
        <v>8370</v>
      </c>
      <c r="J6" s="24">
        <v>2014022</v>
      </c>
      <c r="K6" s="24">
        <v>16119</v>
      </c>
      <c r="L6" s="24">
        <v>6309</v>
      </c>
      <c r="M6" s="24">
        <v>1593037</v>
      </c>
      <c r="N6" s="24">
        <v>1615465</v>
      </c>
      <c r="O6" s="24"/>
      <c r="P6" s="24"/>
      <c r="Q6" s="24"/>
      <c r="R6" s="24"/>
      <c r="S6" s="24"/>
      <c r="T6" s="24"/>
      <c r="U6" s="24"/>
      <c r="V6" s="24"/>
      <c r="W6" s="24">
        <v>3629487</v>
      </c>
      <c r="X6" s="24">
        <v>3270220</v>
      </c>
      <c r="Y6" s="24">
        <v>359267</v>
      </c>
      <c r="Z6" s="6">
        <v>10.99</v>
      </c>
      <c r="AA6" s="22">
        <v>4948700</v>
      </c>
    </row>
    <row r="7" spans="1:27" ht="13.5">
      <c r="A7" s="5" t="s">
        <v>34</v>
      </c>
      <c r="B7" s="3"/>
      <c r="C7" s="25">
        <v>97098267</v>
      </c>
      <c r="D7" s="25"/>
      <c r="E7" s="26">
        <v>121140800</v>
      </c>
      <c r="F7" s="27">
        <v>118158270</v>
      </c>
      <c r="G7" s="27">
        <v>69927029</v>
      </c>
      <c r="H7" s="27">
        <v>1762891</v>
      </c>
      <c r="I7" s="27">
        <v>1987611</v>
      </c>
      <c r="J7" s="27">
        <v>73677531</v>
      </c>
      <c r="K7" s="27">
        <v>1591598</v>
      </c>
      <c r="L7" s="27">
        <v>1576224</v>
      </c>
      <c r="M7" s="27">
        <v>14038940</v>
      </c>
      <c r="N7" s="27">
        <v>17206762</v>
      </c>
      <c r="O7" s="27"/>
      <c r="P7" s="27"/>
      <c r="Q7" s="27"/>
      <c r="R7" s="27"/>
      <c r="S7" s="27"/>
      <c r="T7" s="27"/>
      <c r="U7" s="27"/>
      <c r="V7" s="27"/>
      <c r="W7" s="27">
        <v>90884293</v>
      </c>
      <c r="X7" s="27">
        <v>92897040</v>
      </c>
      <c r="Y7" s="27">
        <v>-2012747</v>
      </c>
      <c r="Z7" s="7">
        <v>-2.17</v>
      </c>
      <c r="AA7" s="25">
        <v>118158270</v>
      </c>
    </row>
    <row r="8" spans="1:27" ht="13.5">
      <c r="A8" s="5" t="s">
        <v>35</v>
      </c>
      <c r="B8" s="3"/>
      <c r="C8" s="22">
        <v>16169324</v>
      </c>
      <c r="D8" s="22"/>
      <c r="E8" s="23"/>
      <c r="F8" s="24">
        <v>3222530</v>
      </c>
      <c r="G8" s="24">
        <v>-138993</v>
      </c>
      <c r="H8" s="24">
        <v>-123872</v>
      </c>
      <c r="I8" s="24">
        <v>-149379</v>
      </c>
      <c r="J8" s="24">
        <v>-412244</v>
      </c>
      <c r="K8" s="24">
        <v>-39063</v>
      </c>
      <c r="L8" s="24">
        <v>-95690</v>
      </c>
      <c r="M8" s="24">
        <v>-137275</v>
      </c>
      <c r="N8" s="24">
        <v>-272028</v>
      </c>
      <c r="O8" s="24"/>
      <c r="P8" s="24"/>
      <c r="Q8" s="24"/>
      <c r="R8" s="24"/>
      <c r="S8" s="24"/>
      <c r="T8" s="24"/>
      <c r="U8" s="24"/>
      <c r="V8" s="24"/>
      <c r="W8" s="24">
        <v>-684272</v>
      </c>
      <c r="X8" s="24"/>
      <c r="Y8" s="24">
        <v>-684272</v>
      </c>
      <c r="Z8" s="6">
        <v>0</v>
      </c>
      <c r="AA8" s="22">
        <v>3222530</v>
      </c>
    </row>
    <row r="9" spans="1:27" ht="13.5">
      <c r="A9" s="2" t="s">
        <v>36</v>
      </c>
      <c r="B9" s="3"/>
      <c r="C9" s="19">
        <f aca="true" t="shared" si="1" ref="C9:Y9">SUM(C10:C14)</f>
        <v>30323335</v>
      </c>
      <c r="D9" s="19">
        <f>SUM(D10:D14)</f>
        <v>0</v>
      </c>
      <c r="E9" s="20">
        <f t="shared" si="1"/>
        <v>24050840</v>
      </c>
      <c r="F9" s="21">
        <f t="shared" si="1"/>
        <v>52107687</v>
      </c>
      <c r="G9" s="21">
        <f t="shared" si="1"/>
        <v>650774</v>
      </c>
      <c r="H9" s="21">
        <f t="shared" si="1"/>
        <v>2270837</v>
      </c>
      <c r="I9" s="21">
        <f t="shared" si="1"/>
        <v>14624977</v>
      </c>
      <c r="J9" s="21">
        <f t="shared" si="1"/>
        <v>17546588</v>
      </c>
      <c r="K9" s="21">
        <f t="shared" si="1"/>
        <v>5831068</v>
      </c>
      <c r="L9" s="21">
        <f t="shared" si="1"/>
        <v>4505060</v>
      </c>
      <c r="M9" s="21">
        <f t="shared" si="1"/>
        <v>4593373</v>
      </c>
      <c r="N9" s="21">
        <f t="shared" si="1"/>
        <v>14929501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32476089</v>
      </c>
      <c r="X9" s="21">
        <f t="shared" si="1"/>
        <v>12025500</v>
      </c>
      <c r="Y9" s="21">
        <f t="shared" si="1"/>
        <v>20450589</v>
      </c>
      <c r="Z9" s="4">
        <f>+IF(X9&lt;&gt;0,+(Y9/X9)*100,0)</f>
        <v>170.06019708120243</v>
      </c>
      <c r="AA9" s="19">
        <f>SUM(AA10:AA14)</f>
        <v>52107687</v>
      </c>
    </row>
    <row r="10" spans="1:27" ht="13.5">
      <c r="A10" s="5" t="s">
        <v>37</v>
      </c>
      <c r="B10" s="3"/>
      <c r="C10" s="22">
        <v>10198697</v>
      </c>
      <c r="D10" s="22"/>
      <c r="E10" s="23">
        <v>11478660</v>
      </c>
      <c r="F10" s="24">
        <v>11459660</v>
      </c>
      <c r="G10" s="24">
        <v>737183</v>
      </c>
      <c r="H10" s="24">
        <v>738175</v>
      </c>
      <c r="I10" s="24">
        <v>826231</v>
      </c>
      <c r="J10" s="24">
        <v>2301589</v>
      </c>
      <c r="K10" s="24">
        <v>787404</v>
      </c>
      <c r="L10" s="24">
        <v>802655</v>
      </c>
      <c r="M10" s="24">
        <v>745556</v>
      </c>
      <c r="N10" s="24">
        <v>2335615</v>
      </c>
      <c r="O10" s="24"/>
      <c r="P10" s="24"/>
      <c r="Q10" s="24"/>
      <c r="R10" s="24"/>
      <c r="S10" s="24"/>
      <c r="T10" s="24"/>
      <c r="U10" s="24"/>
      <c r="V10" s="24"/>
      <c r="W10" s="24">
        <v>4637204</v>
      </c>
      <c r="X10" s="24">
        <v>5739360</v>
      </c>
      <c r="Y10" s="24">
        <v>-1102156</v>
      </c>
      <c r="Z10" s="6">
        <v>-19.2</v>
      </c>
      <c r="AA10" s="22">
        <v>11459660</v>
      </c>
    </row>
    <row r="11" spans="1:27" ht="13.5">
      <c r="A11" s="5" t="s">
        <v>38</v>
      </c>
      <c r="B11" s="3"/>
      <c r="C11" s="22">
        <v>99643</v>
      </c>
      <c r="D11" s="22"/>
      <c r="E11" s="23">
        <v>1821400</v>
      </c>
      <c r="F11" s="24">
        <v>2521115</v>
      </c>
      <c r="G11" s="24">
        <v>-92486</v>
      </c>
      <c r="H11" s="24">
        <v>-28010</v>
      </c>
      <c r="I11" s="24">
        <v>-31262</v>
      </c>
      <c r="J11" s="24">
        <v>-151758</v>
      </c>
      <c r="K11" s="24">
        <v>6433</v>
      </c>
      <c r="L11" s="24">
        <v>-47283</v>
      </c>
      <c r="M11" s="24">
        <v>-35364</v>
      </c>
      <c r="N11" s="24">
        <v>-76214</v>
      </c>
      <c r="O11" s="24"/>
      <c r="P11" s="24"/>
      <c r="Q11" s="24"/>
      <c r="R11" s="24"/>
      <c r="S11" s="24"/>
      <c r="T11" s="24"/>
      <c r="U11" s="24"/>
      <c r="V11" s="24"/>
      <c r="W11" s="24">
        <v>-227972</v>
      </c>
      <c r="X11" s="24">
        <v>910680</v>
      </c>
      <c r="Y11" s="24">
        <v>-1138652</v>
      </c>
      <c r="Z11" s="6">
        <v>-125.03</v>
      </c>
      <c r="AA11" s="22">
        <v>2521115</v>
      </c>
    </row>
    <row r="12" spans="1:27" ht="13.5">
      <c r="A12" s="5" t="s">
        <v>39</v>
      </c>
      <c r="B12" s="3"/>
      <c r="C12" s="22">
        <v>724472</v>
      </c>
      <c r="D12" s="22"/>
      <c r="E12" s="23">
        <v>112390</v>
      </c>
      <c r="F12" s="24">
        <v>253092</v>
      </c>
      <c r="G12" s="24"/>
      <c r="H12" s="24">
        <v>14172</v>
      </c>
      <c r="I12" s="24">
        <v>3141</v>
      </c>
      <c r="J12" s="24">
        <v>17313</v>
      </c>
      <c r="K12" s="24">
        <v>-4006</v>
      </c>
      <c r="L12" s="24">
        <v>3741</v>
      </c>
      <c r="M12" s="24">
        <v>13913</v>
      </c>
      <c r="N12" s="24">
        <v>13648</v>
      </c>
      <c r="O12" s="24"/>
      <c r="P12" s="24"/>
      <c r="Q12" s="24"/>
      <c r="R12" s="24"/>
      <c r="S12" s="24"/>
      <c r="T12" s="24"/>
      <c r="U12" s="24"/>
      <c r="V12" s="24"/>
      <c r="W12" s="24">
        <v>30961</v>
      </c>
      <c r="X12" s="24">
        <v>56220</v>
      </c>
      <c r="Y12" s="24">
        <v>-25259</v>
      </c>
      <c r="Z12" s="6">
        <v>-44.93</v>
      </c>
      <c r="AA12" s="22">
        <v>253092</v>
      </c>
    </row>
    <row r="13" spans="1:27" ht="13.5">
      <c r="A13" s="5" t="s">
        <v>40</v>
      </c>
      <c r="B13" s="3"/>
      <c r="C13" s="22">
        <v>19300523</v>
      </c>
      <c r="D13" s="22"/>
      <c r="E13" s="23">
        <v>10638390</v>
      </c>
      <c r="F13" s="24">
        <v>37873820</v>
      </c>
      <c r="G13" s="24">
        <v>6077</v>
      </c>
      <c r="H13" s="24">
        <v>1546500</v>
      </c>
      <c r="I13" s="24">
        <v>13826867</v>
      </c>
      <c r="J13" s="24">
        <v>15379444</v>
      </c>
      <c r="K13" s="24">
        <v>5041237</v>
      </c>
      <c r="L13" s="24">
        <v>3745947</v>
      </c>
      <c r="M13" s="24">
        <v>3869268</v>
      </c>
      <c r="N13" s="24">
        <v>12656452</v>
      </c>
      <c r="O13" s="24"/>
      <c r="P13" s="24"/>
      <c r="Q13" s="24"/>
      <c r="R13" s="24"/>
      <c r="S13" s="24"/>
      <c r="T13" s="24"/>
      <c r="U13" s="24"/>
      <c r="V13" s="24"/>
      <c r="W13" s="24">
        <v>28035896</v>
      </c>
      <c r="X13" s="24">
        <v>5319240</v>
      </c>
      <c r="Y13" s="24">
        <v>22716656</v>
      </c>
      <c r="Z13" s="6">
        <v>427.07</v>
      </c>
      <c r="AA13" s="22">
        <v>37873820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18557978</v>
      </c>
      <c r="D15" s="19">
        <f>SUM(D16:D18)</f>
        <v>0</v>
      </c>
      <c r="E15" s="20">
        <f t="shared" si="2"/>
        <v>44659770</v>
      </c>
      <c r="F15" s="21">
        <f t="shared" si="2"/>
        <v>48991202</v>
      </c>
      <c r="G15" s="21">
        <f t="shared" si="2"/>
        <v>-52627</v>
      </c>
      <c r="H15" s="21">
        <f t="shared" si="2"/>
        <v>1616904</v>
      </c>
      <c r="I15" s="21">
        <f t="shared" si="2"/>
        <v>3548583</v>
      </c>
      <c r="J15" s="21">
        <f t="shared" si="2"/>
        <v>5112860</v>
      </c>
      <c r="K15" s="21">
        <f t="shared" si="2"/>
        <v>2847758</v>
      </c>
      <c r="L15" s="21">
        <f t="shared" si="2"/>
        <v>3865336</v>
      </c>
      <c r="M15" s="21">
        <f t="shared" si="2"/>
        <v>3264545</v>
      </c>
      <c r="N15" s="21">
        <f t="shared" si="2"/>
        <v>9977639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15090499</v>
      </c>
      <c r="X15" s="21">
        <f t="shared" si="2"/>
        <v>22329960</v>
      </c>
      <c r="Y15" s="21">
        <f t="shared" si="2"/>
        <v>-7239461</v>
      </c>
      <c r="Z15" s="4">
        <f>+IF(X15&lt;&gt;0,+(Y15/X15)*100,0)</f>
        <v>-32.42039394607066</v>
      </c>
      <c r="AA15" s="19">
        <f>SUM(AA16:AA18)</f>
        <v>48991202</v>
      </c>
    </row>
    <row r="16" spans="1:27" ht="13.5">
      <c r="A16" s="5" t="s">
        <v>43</v>
      </c>
      <c r="B16" s="3"/>
      <c r="C16" s="22">
        <v>13864782</v>
      </c>
      <c r="D16" s="22"/>
      <c r="E16" s="23">
        <v>11822900</v>
      </c>
      <c r="F16" s="24">
        <v>16154332</v>
      </c>
      <c r="G16" s="24">
        <v>233395</v>
      </c>
      <c r="H16" s="24">
        <v>1951282</v>
      </c>
      <c r="I16" s="24">
        <v>3929824</v>
      </c>
      <c r="J16" s="24">
        <v>6114501</v>
      </c>
      <c r="K16" s="24">
        <v>3202184</v>
      </c>
      <c r="L16" s="24">
        <v>4113565</v>
      </c>
      <c r="M16" s="24">
        <v>1835229</v>
      </c>
      <c r="N16" s="24">
        <v>9150978</v>
      </c>
      <c r="O16" s="24"/>
      <c r="P16" s="24"/>
      <c r="Q16" s="24"/>
      <c r="R16" s="24"/>
      <c r="S16" s="24"/>
      <c r="T16" s="24"/>
      <c r="U16" s="24"/>
      <c r="V16" s="24"/>
      <c r="W16" s="24">
        <v>15265479</v>
      </c>
      <c r="X16" s="24">
        <v>5911500</v>
      </c>
      <c r="Y16" s="24">
        <v>9353979</v>
      </c>
      <c r="Z16" s="6">
        <v>158.23</v>
      </c>
      <c r="AA16" s="22">
        <v>16154332</v>
      </c>
    </row>
    <row r="17" spans="1:27" ht="13.5">
      <c r="A17" s="5" t="s">
        <v>44</v>
      </c>
      <c r="B17" s="3"/>
      <c r="C17" s="22">
        <v>4693196</v>
      </c>
      <c r="D17" s="22"/>
      <c r="E17" s="23">
        <v>32836870</v>
      </c>
      <c r="F17" s="24">
        <v>32836870</v>
      </c>
      <c r="G17" s="24">
        <v>-286022</v>
      </c>
      <c r="H17" s="24">
        <v>-334378</v>
      </c>
      <c r="I17" s="24">
        <v>-381241</v>
      </c>
      <c r="J17" s="24">
        <v>-1001641</v>
      </c>
      <c r="K17" s="24">
        <v>-354426</v>
      </c>
      <c r="L17" s="24">
        <v>-248229</v>
      </c>
      <c r="M17" s="24">
        <v>1429316</v>
      </c>
      <c r="N17" s="24">
        <v>826661</v>
      </c>
      <c r="O17" s="24"/>
      <c r="P17" s="24"/>
      <c r="Q17" s="24"/>
      <c r="R17" s="24"/>
      <c r="S17" s="24"/>
      <c r="T17" s="24"/>
      <c r="U17" s="24"/>
      <c r="V17" s="24"/>
      <c r="W17" s="24">
        <v>-174980</v>
      </c>
      <c r="X17" s="24">
        <v>16418460</v>
      </c>
      <c r="Y17" s="24">
        <v>-16593440</v>
      </c>
      <c r="Z17" s="6">
        <v>-101.07</v>
      </c>
      <c r="AA17" s="22">
        <v>32836870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453618140</v>
      </c>
      <c r="D19" s="19">
        <f>SUM(D20:D23)</f>
        <v>0</v>
      </c>
      <c r="E19" s="20">
        <f t="shared" si="3"/>
        <v>498304520</v>
      </c>
      <c r="F19" s="21">
        <f t="shared" si="3"/>
        <v>502778220</v>
      </c>
      <c r="G19" s="21">
        <f t="shared" si="3"/>
        <v>52536999</v>
      </c>
      <c r="H19" s="21">
        <f t="shared" si="3"/>
        <v>39314648</v>
      </c>
      <c r="I19" s="21">
        <f t="shared" si="3"/>
        <v>39179589</v>
      </c>
      <c r="J19" s="21">
        <f t="shared" si="3"/>
        <v>131031236</v>
      </c>
      <c r="K19" s="21">
        <f t="shared" si="3"/>
        <v>36164285</v>
      </c>
      <c r="L19" s="21">
        <f t="shared" si="3"/>
        <v>37837693</v>
      </c>
      <c r="M19" s="21">
        <f t="shared" si="3"/>
        <v>50113106</v>
      </c>
      <c r="N19" s="21">
        <f t="shared" si="3"/>
        <v>124115084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255146320</v>
      </c>
      <c r="X19" s="21">
        <f t="shared" si="3"/>
        <v>206127680</v>
      </c>
      <c r="Y19" s="21">
        <f t="shared" si="3"/>
        <v>49018640</v>
      </c>
      <c r="Z19" s="4">
        <f>+IF(X19&lt;&gt;0,+(Y19/X19)*100,0)</f>
        <v>23.78071688382657</v>
      </c>
      <c r="AA19" s="19">
        <f>SUM(AA20:AA23)</f>
        <v>502778220</v>
      </c>
    </row>
    <row r="20" spans="1:27" ht="13.5">
      <c r="A20" s="5" t="s">
        <v>47</v>
      </c>
      <c r="B20" s="3"/>
      <c r="C20" s="22">
        <v>358503715</v>
      </c>
      <c r="D20" s="22"/>
      <c r="E20" s="23">
        <v>381577310</v>
      </c>
      <c r="F20" s="24">
        <v>381577310</v>
      </c>
      <c r="G20" s="24">
        <v>33167801</v>
      </c>
      <c r="H20" s="24">
        <v>32988389</v>
      </c>
      <c r="I20" s="24">
        <v>32552450</v>
      </c>
      <c r="J20" s="24">
        <v>98708640</v>
      </c>
      <c r="K20" s="24">
        <v>29971008</v>
      </c>
      <c r="L20" s="24">
        <v>30962472</v>
      </c>
      <c r="M20" s="24">
        <v>34686351</v>
      </c>
      <c r="N20" s="24">
        <v>95619831</v>
      </c>
      <c r="O20" s="24"/>
      <c r="P20" s="24"/>
      <c r="Q20" s="24"/>
      <c r="R20" s="24"/>
      <c r="S20" s="24"/>
      <c r="T20" s="24"/>
      <c r="U20" s="24"/>
      <c r="V20" s="24"/>
      <c r="W20" s="24">
        <v>194328471</v>
      </c>
      <c r="X20" s="24">
        <v>150637990</v>
      </c>
      <c r="Y20" s="24">
        <v>43690481</v>
      </c>
      <c r="Z20" s="6">
        <v>29</v>
      </c>
      <c r="AA20" s="22">
        <v>381577310</v>
      </c>
    </row>
    <row r="21" spans="1:27" ht="13.5">
      <c r="A21" s="5" t="s">
        <v>48</v>
      </c>
      <c r="B21" s="3"/>
      <c r="C21" s="22">
        <v>45678538</v>
      </c>
      <c r="D21" s="22"/>
      <c r="E21" s="23">
        <v>49524070</v>
      </c>
      <c r="F21" s="24">
        <v>53997770</v>
      </c>
      <c r="G21" s="24">
        <v>4839335</v>
      </c>
      <c r="H21" s="24">
        <v>2059236</v>
      </c>
      <c r="I21" s="24">
        <v>3245964</v>
      </c>
      <c r="J21" s="24">
        <v>10144535</v>
      </c>
      <c r="K21" s="24">
        <v>2721893</v>
      </c>
      <c r="L21" s="24">
        <v>3408163</v>
      </c>
      <c r="M21" s="24">
        <v>4445713</v>
      </c>
      <c r="N21" s="24">
        <v>10575769</v>
      </c>
      <c r="O21" s="24"/>
      <c r="P21" s="24"/>
      <c r="Q21" s="24"/>
      <c r="R21" s="24"/>
      <c r="S21" s="24"/>
      <c r="T21" s="24"/>
      <c r="U21" s="24"/>
      <c r="V21" s="24"/>
      <c r="W21" s="24">
        <v>20720304</v>
      </c>
      <c r="X21" s="24">
        <v>18113930</v>
      </c>
      <c r="Y21" s="24">
        <v>2606374</v>
      </c>
      <c r="Z21" s="6">
        <v>14.39</v>
      </c>
      <c r="AA21" s="22">
        <v>53997770</v>
      </c>
    </row>
    <row r="22" spans="1:27" ht="13.5">
      <c r="A22" s="5" t="s">
        <v>49</v>
      </c>
      <c r="B22" s="3"/>
      <c r="C22" s="25">
        <v>25675584</v>
      </c>
      <c r="D22" s="25"/>
      <c r="E22" s="26">
        <v>36181670</v>
      </c>
      <c r="F22" s="27">
        <v>36181670</v>
      </c>
      <c r="G22" s="27">
        <v>7888954</v>
      </c>
      <c r="H22" s="27">
        <v>2045528</v>
      </c>
      <c r="I22" s="27">
        <v>1572393</v>
      </c>
      <c r="J22" s="27">
        <v>11506875</v>
      </c>
      <c r="K22" s="27">
        <v>1645114</v>
      </c>
      <c r="L22" s="27">
        <v>1708053</v>
      </c>
      <c r="M22" s="27">
        <v>5906616</v>
      </c>
      <c r="N22" s="27">
        <v>9259783</v>
      </c>
      <c r="O22" s="27"/>
      <c r="P22" s="27"/>
      <c r="Q22" s="27"/>
      <c r="R22" s="27"/>
      <c r="S22" s="27"/>
      <c r="T22" s="27"/>
      <c r="U22" s="27"/>
      <c r="V22" s="27"/>
      <c r="W22" s="27">
        <v>20766658</v>
      </c>
      <c r="X22" s="27">
        <v>20236600</v>
      </c>
      <c r="Y22" s="27">
        <v>530058</v>
      </c>
      <c r="Z22" s="7">
        <v>2.62</v>
      </c>
      <c r="AA22" s="25">
        <v>36181670</v>
      </c>
    </row>
    <row r="23" spans="1:27" ht="13.5">
      <c r="A23" s="5" t="s">
        <v>50</v>
      </c>
      <c r="B23" s="3"/>
      <c r="C23" s="22">
        <v>23760303</v>
      </c>
      <c r="D23" s="22"/>
      <c r="E23" s="23">
        <v>31021470</v>
      </c>
      <c r="F23" s="24">
        <v>31021470</v>
      </c>
      <c r="G23" s="24">
        <v>6640909</v>
      </c>
      <c r="H23" s="24">
        <v>2221495</v>
      </c>
      <c r="I23" s="24">
        <v>1808782</v>
      </c>
      <c r="J23" s="24">
        <v>10671186</v>
      </c>
      <c r="K23" s="24">
        <v>1826270</v>
      </c>
      <c r="L23" s="24">
        <v>1759005</v>
      </c>
      <c r="M23" s="24">
        <v>5074426</v>
      </c>
      <c r="N23" s="24">
        <v>8659701</v>
      </c>
      <c r="O23" s="24"/>
      <c r="P23" s="24"/>
      <c r="Q23" s="24"/>
      <c r="R23" s="24"/>
      <c r="S23" s="24"/>
      <c r="T23" s="24"/>
      <c r="U23" s="24"/>
      <c r="V23" s="24"/>
      <c r="W23" s="24">
        <v>19330887</v>
      </c>
      <c r="X23" s="24">
        <v>17139160</v>
      </c>
      <c r="Y23" s="24">
        <v>2191727</v>
      </c>
      <c r="Z23" s="6">
        <v>12.79</v>
      </c>
      <c r="AA23" s="22">
        <v>31021470</v>
      </c>
    </row>
    <row r="24" spans="1:27" ht="13.5">
      <c r="A24" s="2" t="s">
        <v>51</v>
      </c>
      <c r="B24" s="8" t="s">
        <v>52</v>
      </c>
      <c r="C24" s="19">
        <v>3063</v>
      </c>
      <c r="D24" s="19"/>
      <c r="E24" s="20">
        <v>3540</v>
      </c>
      <c r="F24" s="21">
        <v>103540</v>
      </c>
      <c r="G24" s="21"/>
      <c r="H24" s="21">
        <v>565</v>
      </c>
      <c r="I24" s="21"/>
      <c r="J24" s="21">
        <v>565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565</v>
      </c>
      <c r="X24" s="21">
        <v>1800</v>
      </c>
      <c r="Y24" s="21">
        <v>-1235</v>
      </c>
      <c r="Z24" s="4">
        <v>-68.61</v>
      </c>
      <c r="AA24" s="19">
        <v>103540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626300978</v>
      </c>
      <c r="D25" s="40">
        <f>+D5+D9+D15+D19+D24</f>
        <v>0</v>
      </c>
      <c r="E25" s="41">
        <f t="shared" si="4"/>
        <v>693108170</v>
      </c>
      <c r="F25" s="42">
        <f t="shared" si="4"/>
        <v>730310149</v>
      </c>
      <c r="G25" s="42">
        <f t="shared" si="4"/>
        <v>124919248</v>
      </c>
      <c r="H25" s="42">
        <f t="shared" si="4"/>
        <v>44851559</v>
      </c>
      <c r="I25" s="42">
        <f t="shared" si="4"/>
        <v>59199751</v>
      </c>
      <c r="J25" s="42">
        <f t="shared" si="4"/>
        <v>228970558</v>
      </c>
      <c r="K25" s="42">
        <f t="shared" si="4"/>
        <v>46411765</v>
      </c>
      <c r="L25" s="42">
        <f t="shared" si="4"/>
        <v>47694932</v>
      </c>
      <c r="M25" s="42">
        <f t="shared" si="4"/>
        <v>73465726</v>
      </c>
      <c r="N25" s="42">
        <f t="shared" si="4"/>
        <v>167572423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396542981</v>
      </c>
      <c r="X25" s="42">
        <f t="shared" si="4"/>
        <v>336652200</v>
      </c>
      <c r="Y25" s="42">
        <f t="shared" si="4"/>
        <v>59890781</v>
      </c>
      <c r="Z25" s="43">
        <f>+IF(X25&lt;&gt;0,+(Y25/X25)*100,0)</f>
        <v>17.790105337199638</v>
      </c>
      <c r="AA25" s="40">
        <f>+AA5+AA9+AA15+AA19+AA24</f>
        <v>730310149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89140088</v>
      </c>
      <c r="D28" s="19">
        <f>SUM(D29:D31)</f>
        <v>0</v>
      </c>
      <c r="E28" s="20">
        <f t="shared" si="5"/>
        <v>122820040</v>
      </c>
      <c r="F28" s="21">
        <f t="shared" si="5"/>
        <v>120136710</v>
      </c>
      <c r="G28" s="21">
        <f t="shared" si="5"/>
        <v>4860501</v>
      </c>
      <c r="H28" s="21">
        <f t="shared" si="5"/>
        <v>9043368</v>
      </c>
      <c r="I28" s="21">
        <f t="shared" si="5"/>
        <v>9849583</v>
      </c>
      <c r="J28" s="21">
        <f t="shared" si="5"/>
        <v>23753452</v>
      </c>
      <c r="K28" s="21">
        <f t="shared" si="5"/>
        <v>7713150</v>
      </c>
      <c r="L28" s="21">
        <f t="shared" si="5"/>
        <v>9979597</v>
      </c>
      <c r="M28" s="21">
        <f t="shared" si="5"/>
        <v>11462704</v>
      </c>
      <c r="N28" s="21">
        <f t="shared" si="5"/>
        <v>29155451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52908903</v>
      </c>
      <c r="X28" s="21">
        <f t="shared" si="5"/>
        <v>61412820</v>
      </c>
      <c r="Y28" s="21">
        <f t="shared" si="5"/>
        <v>-8503917</v>
      </c>
      <c r="Z28" s="4">
        <f>+IF(X28&lt;&gt;0,+(Y28/X28)*100,0)</f>
        <v>-13.84713647736743</v>
      </c>
      <c r="AA28" s="19">
        <f>SUM(AA29:AA31)</f>
        <v>120136710</v>
      </c>
    </row>
    <row r="29" spans="1:27" ht="13.5">
      <c r="A29" s="5" t="s">
        <v>33</v>
      </c>
      <c r="B29" s="3"/>
      <c r="C29" s="22">
        <v>24668693</v>
      </c>
      <c r="D29" s="22"/>
      <c r="E29" s="23">
        <v>38781740</v>
      </c>
      <c r="F29" s="24">
        <v>41459830</v>
      </c>
      <c r="G29" s="24">
        <v>1626474</v>
      </c>
      <c r="H29" s="24">
        <v>4182499</v>
      </c>
      <c r="I29" s="24">
        <v>2387810</v>
      </c>
      <c r="J29" s="24">
        <v>8196783</v>
      </c>
      <c r="K29" s="24">
        <v>2166288</v>
      </c>
      <c r="L29" s="24">
        <v>2309160</v>
      </c>
      <c r="M29" s="24">
        <v>2595273</v>
      </c>
      <c r="N29" s="24">
        <v>7070721</v>
      </c>
      <c r="O29" s="24"/>
      <c r="P29" s="24"/>
      <c r="Q29" s="24"/>
      <c r="R29" s="24"/>
      <c r="S29" s="24"/>
      <c r="T29" s="24"/>
      <c r="U29" s="24"/>
      <c r="V29" s="24"/>
      <c r="W29" s="24">
        <v>15267504</v>
      </c>
      <c r="X29" s="24">
        <v>19391340</v>
      </c>
      <c r="Y29" s="24">
        <v>-4123836</v>
      </c>
      <c r="Z29" s="6">
        <v>-21.27</v>
      </c>
      <c r="AA29" s="22">
        <v>41459830</v>
      </c>
    </row>
    <row r="30" spans="1:27" ht="13.5">
      <c r="A30" s="5" t="s">
        <v>34</v>
      </c>
      <c r="B30" s="3"/>
      <c r="C30" s="25">
        <v>29504950</v>
      </c>
      <c r="D30" s="25"/>
      <c r="E30" s="26">
        <v>81360210</v>
      </c>
      <c r="F30" s="27">
        <v>38721170</v>
      </c>
      <c r="G30" s="27">
        <v>1630758</v>
      </c>
      <c r="H30" s="27">
        <v>1683297</v>
      </c>
      <c r="I30" s="27">
        <v>4396554</v>
      </c>
      <c r="J30" s="27">
        <v>7710609</v>
      </c>
      <c r="K30" s="27">
        <v>4378098</v>
      </c>
      <c r="L30" s="27">
        <v>3992496</v>
      </c>
      <c r="M30" s="27">
        <v>4816182</v>
      </c>
      <c r="N30" s="27">
        <v>13186776</v>
      </c>
      <c r="O30" s="27"/>
      <c r="P30" s="27"/>
      <c r="Q30" s="27"/>
      <c r="R30" s="27"/>
      <c r="S30" s="27"/>
      <c r="T30" s="27"/>
      <c r="U30" s="27"/>
      <c r="V30" s="27"/>
      <c r="W30" s="27">
        <v>20897385</v>
      </c>
      <c r="X30" s="27">
        <v>40682400</v>
      </c>
      <c r="Y30" s="27">
        <v>-19785015</v>
      </c>
      <c r="Z30" s="7">
        <v>-48.63</v>
      </c>
      <c r="AA30" s="25">
        <v>38721170</v>
      </c>
    </row>
    <row r="31" spans="1:27" ht="13.5">
      <c r="A31" s="5" t="s">
        <v>35</v>
      </c>
      <c r="B31" s="3"/>
      <c r="C31" s="22">
        <v>34966445</v>
      </c>
      <c r="D31" s="22"/>
      <c r="E31" s="23">
        <v>2678090</v>
      </c>
      <c r="F31" s="24">
        <v>39955710</v>
      </c>
      <c r="G31" s="24">
        <v>1603269</v>
      </c>
      <c r="H31" s="24">
        <v>3177572</v>
      </c>
      <c r="I31" s="24">
        <v>3065219</v>
      </c>
      <c r="J31" s="24">
        <v>7846060</v>
      </c>
      <c r="K31" s="24">
        <v>1168764</v>
      </c>
      <c r="L31" s="24">
        <v>3677941</v>
      </c>
      <c r="M31" s="24">
        <v>4051249</v>
      </c>
      <c r="N31" s="24">
        <v>8897954</v>
      </c>
      <c r="O31" s="24"/>
      <c r="P31" s="24"/>
      <c r="Q31" s="24"/>
      <c r="R31" s="24"/>
      <c r="S31" s="24"/>
      <c r="T31" s="24"/>
      <c r="U31" s="24"/>
      <c r="V31" s="24"/>
      <c r="W31" s="24">
        <v>16744014</v>
      </c>
      <c r="X31" s="24">
        <v>1339080</v>
      </c>
      <c r="Y31" s="24">
        <v>15404934</v>
      </c>
      <c r="Z31" s="6">
        <v>1150.41</v>
      </c>
      <c r="AA31" s="22">
        <v>39955710</v>
      </c>
    </row>
    <row r="32" spans="1:27" ht="13.5">
      <c r="A32" s="2" t="s">
        <v>36</v>
      </c>
      <c r="B32" s="3"/>
      <c r="C32" s="19">
        <f aca="true" t="shared" si="6" ref="C32:Y32">SUM(C33:C37)</f>
        <v>97661659</v>
      </c>
      <c r="D32" s="19">
        <f>SUM(D33:D37)</f>
        <v>0</v>
      </c>
      <c r="E32" s="20">
        <f t="shared" si="6"/>
        <v>64010620</v>
      </c>
      <c r="F32" s="21">
        <f t="shared" si="6"/>
        <v>76380663</v>
      </c>
      <c r="G32" s="21">
        <f t="shared" si="6"/>
        <v>2575986</v>
      </c>
      <c r="H32" s="21">
        <f t="shared" si="6"/>
        <v>4474869</v>
      </c>
      <c r="I32" s="21">
        <f t="shared" si="6"/>
        <v>5077885</v>
      </c>
      <c r="J32" s="21">
        <f t="shared" si="6"/>
        <v>12128740</v>
      </c>
      <c r="K32" s="21">
        <f t="shared" si="6"/>
        <v>3570566</v>
      </c>
      <c r="L32" s="21">
        <f t="shared" si="6"/>
        <v>4536639</v>
      </c>
      <c r="M32" s="21">
        <f t="shared" si="6"/>
        <v>5275868</v>
      </c>
      <c r="N32" s="21">
        <f t="shared" si="6"/>
        <v>13383073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25511813</v>
      </c>
      <c r="X32" s="21">
        <f t="shared" si="6"/>
        <v>32006040</v>
      </c>
      <c r="Y32" s="21">
        <f t="shared" si="6"/>
        <v>-6494227</v>
      </c>
      <c r="Z32" s="4">
        <f>+IF(X32&lt;&gt;0,+(Y32/X32)*100,0)</f>
        <v>-20.29062951867835</v>
      </c>
      <c r="AA32" s="19">
        <f>SUM(AA33:AA37)</f>
        <v>76380663</v>
      </c>
    </row>
    <row r="33" spans="1:27" ht="13.5">
      <c r="A33" s="5" t="s">
        <v>37</v>
      </c>
      <c r="B33" s="3"/>
      <c r="C33" s="22">
        <v>21190588</v>
      </c>
      <c r="D33" s="22"/>
      <c r="E33" s="23">
        <v>21443510</v>
      </c>
      <c r="F33" s="24">
        <v>24667070</v>
      </c>
      <c r="G33" s="24">
        <v>1073799</v>
      </c>
      <c r="H33" s="24">
        <v>1199371</v>
      </c>
      <c r="I33" s="24">
        <v>2219183</v>
      </c>
      <c r="J33" s="24">
        <v>4492353</v>
      </c>
      <c r="K33" s="24">
        <v>1350510</v>
      </c>
      <c r="L33" s="24">
        <v>1762154</v>
      </c>
      <c r="M33" s="24">
        <v>1966070</v>
      </c>
      <c r="N33" s="24">
        <v>5078734</v>
      </c>
      <c r="O33" s="24"/>
      <c r="P33" s="24"/>
      <c r="Q33" s="24"/>
      <c r="R33" s="24"/>
      <c r="S33" s="24"/>
      <c r="T33" s="24"/>
      <c r="U33" s="24"/>
      <c r="V33" s="24"/>
      <c r="W33" s="24">
        <v>9571087</v>
      </c>
      <c r="X33" s="24">
        <v>10722180</v>
      </c>
      <c r="Y33" s="24">
        <v>-1151093</v>
      </c>
      <c r="Z33" s="6">
        <v>-10.74</v>
      </c>
      <c r="AA33" s="22">
        <v>24667070</v>
      </c>
    </row>
    <row r="34" spans="1:27" ht="13.5">
      <c r="A34" s="5" t="s">
        <v>38</v>
      </c>
      <c r="B34" s="3"/>
      <c r="C34" s="22">
        <v>18134828</v>
      </c>
      <c r="D34" s="22"/>
      <c r="E34" s="23">
        <v>22492480</v>
      </c>
      <c r="F34" s="24">
        <v>22492480</v>
      </c>
      <c r="G34" s="24">
        <v>1031646</v>
      </c>
      <c r="H34" s="24">
        <v>1155473</v>
      </c>
      <c r="I34" s="24">
        <v>1911034</v>
      </c>
      <c r="J34" s="24">
        <v>4098153</v>
      </c>
      <c r="K34" s="24">
        <v>1276718</v>
      </c>
      <c r="L34" s="24">
        <v>1792838</v>
      </c>
      <c r="M34" s="24">
        <v>2034071</v>
      </c>
      <c r="N34" s="24">
        <v>5103627</v>
      </c>
      <c r="O34" s="24"/>
      <c r="P34" s="24"/>
      <c r="Q34" s="24"/>
      <c r="R34" s="24"/>
      <c r="S34" s="24"/>
      <c r="T34" s="24"/>
      <c r="U34" s="24"/>
      <c r="V34" s="24"/>
      <c r="W34" s="24">
        <v>9201780</v>
      </c>
      <c r="X34" s="24">
        <v>11246460</v>
      </c>
      <c r="Y34" s="24">
        <v>-2044680</v>
      </c>
      <c r="Z34" s="6">
        <v>-18.18</v>
      </c>
      <c r="AA34" s="22">
        <v>22492480</v>
      </c>
    </row>
    <row r="35" spans="1:27" ht="13.5">
      <c r="A35" s="5" t="s">
        <v>39</v>
      </c>
      <c r="B35" s="3"/>
      <c r="C35" s="22">
        <v>4507217</v>
      </c>
      <c r="D35" s="22"/>
      <c r="E35" s="23">
        <v>5727150</v>
      </c>
      <c r="F35" s="24">
        <v>5727150</v>
      </c>
      <c r="G35" s="24">
        <v>232167</v>
      </c>
      <c r="H35" s="24">
        <v>336682</v>
      </c>
      <c r="I35" s="24">
        <v>492240</v>
      </c>
      <c r="J35" s="24">
        <v>1061089</v>
      </c>
      <c r="K35" s="24">
        <v>394862</v>
      </c>
      <c r="L35" s="24">
        <v>476497</v>
      </c>
      <c r="M35" s="24">
        <v>768473</v>
      </c>
      <c r="N35" s="24">
        <v>1639832</v>
      </c>
      <c r="O35" s="24"/>
      <c r="P35" s="24"/>
      <c r="Q35" s="24"/>
      <c r="R35" s="24"/>
      <c r="S35" s="24"/>
      <c r="T35" s="24"/>
      <c r="U35" s="24"/>
      <c r="V35" s="24"/>
      <c r="W35" s="24">
        <v>2700921</v>
      </c>
      <c r="X35" s="24">
        <v>2863680</v>
      </c>
      <c r="Y35" s="24">
        <v>-162759</v>
      </c>
      <c r="Z35" s="6">
        <v>-5.68</v>
      </c>
      <c r="AA35" s="22">
        <v>5727150</v>
      </c>
    </row>
    <row r="36" spans="1:27" ht="13.5">
      <c r="A36" s="5" t="s">
        <v>40</v>
      </c>
      <c r="B36" s="3"/>
      <c r="C36" s="22">
        <v>53829026</v>
      </c>
      <c r="D36" s="22"/>
      <c r="E36" s="23">
        <v>14347480</v>
      </c>
      <c r="F36" s="24">
        <v>23493963</v>
      </c>
      <c r="G36" s="24">
        <v>238374</v>
      </c>
      <c r="H36" s="24">
        <v>1783343</v>
      </c>
      <c r="I36" s="24">
        <v>455428</v>
      </c>
      <c r="J36" s="24">
        <v>2477145</v>
      </c>
      <c r="K36" s="24">
        <v>548476</v>
      </c>
      <c r="L36" s="24">
        <v>505150</v>
      </c>
      <c r="M36" s="24">
        <v>507254</v>
      </c>
      <c r="N36" s="24">
        <v>1560880</v>
      </c>
      <c r="O36" s="24"/>
      <c r="P36" s="24"/>
      <c r="Q36" s="24"/>
      <c r="R36" s="24"/>
      <c r="S36" s="24"/>
      <c r="T36" s="24"/>
      <c r="U36" s="24"/>
      <c r="V36" s="24"/>
      <c r="W36" s="24">
        <v>4038025</v>
      </c>
      <c r="X36" s="24">
        <v>7173720</v>
      </c>
      <c r="Y36" s="24">
        <v>-3135695</v>
      </c>
      <c r="Z36" s="6">
        <v>-43.71</v>
      </c>
      <c r="AA36" s="22">
        <v>23493963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57962857</v>
      </c>
      <c r="D38" s="19">
        <f>SUM(D39:D41)</f>
        <v>0</v>
      </c>
      <c r="E38" s="20">
        <f t="shared" si="7"/>
        <v>72440540</v>
      </c>
      <c r="F38" s="21">
        <f t="shared" si="7"/>
        <v>72440540</v>
      </c>
      <c r="G38" s="21">
        <f t="shared" si="7"/>
        <v>2955201</v>
      </c>
      <c r="H38" s="21">
        <f t="shared" si="7"/>
        <v>3440205</v>
      </c>
      <c r="I38" s="21">
        <f t="shared" si="7"/>
        <v>6487891</v>
      </c>
      <c r="J38" s="21">
        <f t="shared" si="7"/>
        <v>12883297</v>
      </c>
      <c r="K38" s="21">
        <f t="shared" si="7"/>
        <v>3641938</v>
      </c>
      <c r="L38" s="21">
        <f t="shared" si="7"/>
        <v>5379520</v>
      </c>
      <c r="M38" s="21">
        <f t="shared" si="7"/>
        <v>6381540</v>
      </c>
      <c r="N38" s="21">
        <f t="shared" si="7"/>
        <v>15402998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28286295</v>
      </c>
      <c r="X38" s="21">
        <f t="shared" si="7"/>
        <v>36220680</v>
      </c>
      <c r="Y38" s="21">
        <f t="shared" si="7"/>
        <v>-7934385</v>
      </c>
      <c r="Z38" s="4">
        <f>+IF(X38&lt;&gt;0,+(Y38/X38)*100,0)</f>
        <v>-21.90567653616663</v>
      </c>
      <c r="AA38" s="19">
        <f>SUM(AA39:AA41)</f>
        <v>72440540</v>
      </c>
    </row>
    <row r="39" spans="1:27" ht="13.5">
      <c r="A39" s="5" t="s">
        <v>43</v>
      </c>
      <c r="B39" s="3"/>
      <c r="C39" s="22">
        <v>22083589</v>
      </c>
      <c r="D39" s="22"/>
      <c r="E39" s="23">
        <v>26949540</v>
      </c>
      <c r="F39" s="24">
        <v>26949540</v>
      </c>
      <c r="G39" s="24">
        <v>1455393</v>
      </c>
      <c r="H39" s="24">
        <v>1570501</v>
      </c>
      <c r="I39" s="24">
        <v>3021232</v>
      </c>
      <c r="J39" s="24">
        <v>6047126</v>
      </c>
      <c r="K39" s="24">
        <v>1636036</v>
      </c>
      <c r="L39" s="24">
        <v>2426237</v>
      </c>
      <c r="M39" s="24">
        <v>1553062</v>
      </c>
      <c r="N39" s="24">
        <v>5615335</v>
      </c>
      <c r="O39" s="24"/>
      <c r="P39" s="24"/>
      <c r="Q39" s="24"/>
      <c r="R39" s="24"/>
      <c r="S39" s="24"/>
      <c r="T39" s="24"/>
      <c r="U39" s="24"/>
      <c r="V39" s="24"/>
      <c r="W39" s="24">
        <v>11662461</v>
      </c>
      <c r="X39" s="24">
        <v>13474740</v>
      </c>
      <c r="Y39" s="24">
        <v>-1812279</v>
      </c>
      <c r="Z39" s="6">
        <v>-13.45</v>
      </c>
      <c r="AA39" s="22">
        <v>26949540</v>
      </c>
    </row>
    <row r="40" spans="1:27" ht="13.5">
      <c r="A40" s="5" t="s">
        <v>44</v>
      </c>
      <c r="B40" s="3"/>
      <c r="C40" s="22">
        <v>35879268</v>
      </c>
      <c r="D40" s="22"/>
      <c r="E40" s="23">
        <v>45491000</v>
      </c>
      <c r="F40" s="24">
        <v>45491000</v>
      </c>
      <c r="G40" s="24">
        <v>1499808</v>
      </c>
      <c r="H40" s="24">
        <v>1869704</v>
      </c>
      <c r="I40" s="24">
        <v>3466659</v>
      </c>
      <c r="J40" s="24">
        <v>6836171</v>
      </c>
      <c r="K40" s="24">
        <v>2005902</v>
      </c>
      <c r="L40" s="24">
        <v>2953283</v>
      </c>
      <c r="M40" s="24">
        <v>4828478</v>
      </c>
      <c r="N40" s="24">
        <v>9787663</v>
      </c>
      <c r="O40" s="24"/>
      <c r="P40" s="24"/>
      <c r="Q40" s="24"/>
      <c r="R40" s="24"/>
      <c r="S40" s="24"/>
      <c r="T40" s="24"/>
      <c r="U40" s="24"/>
      <c r="V40" s="24"/>
      <c r="W40" s="24">
        <v>16623834</v>
      </c>
      <c r="X40" s="24">
        <v>22745940</v>
      </c>
      <c r="Y40" s="24">
        <v>-6122106</v>
      </c>
      <c r="Z40" s="6">
        <v>-26.92</v>
      </c>
      <c r="AA40" s="22">
        <v>45491000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369085700</v>
      </c>
      <c r="D42" s="19">
        <f>SUM(D43:D46)</f>
        <v>0</v>
      </c>
      <c r="E42" s="20">
        <f t="shared" si="8"/>
        <v>419401470</v>
      </c>
      <c r="F42" s="21">
        <f t="shared" si="8"/>
        <v>419533560</v>
      </c>
      <c r="G42" s="21">
        <f t="shared" si="8"/>
        <v>33422037</v>
      </c>
      <c r="H42" s="21">
        <f t="shared" si="8"/>
        <v>34724970</v>
      </c>
      <c r="I42" s="21">
        <f t="shared" si="8"/>
        <v>30431965</v>
      </c>
      <c r="J42" s="21">
        <f t="shared" si="8"/>
        <v>98578972</v>
      </c>
      <c r="K42" s="21">
        <f t="shared" si="8"/>
        <v>35032496</v>
      </c>
      <c r="L42" s="21">
        <f t="shared" si="8"/>
        <v>31213173</v>
      </c>
      <c r="M42" s="21">
        <f t="shared" si="8"/>
        <v>38982278</v>
      </c>
      <c r="N42" s="21">
        <f t="shared" si="8"/>
        <v>105227947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203806919</v>
      </c>
      <c r="X42" s="21">
        <f t="shared" si="8"/>
        <v>209702040</v>
      </c>
      <c r="Y42" s="21">
        <f t="shared" si="8"/>
        <v>-5895121</v>
      </c>
      <c r="Z42" s="4">
        <f>+IF(X42&lt;&gt;0,+(Y42/X42)*100,0)</f>
        <v>-2.811189151998712</v>
      </c>
      <c r="AA42" s="19">
        <f>SUM(AA43:AA46)</f>
        <v>419533560</v>
      </c>
    </row>
    <row r="43" spans="1:27" ht="13.5">
      <c r="A43" s="5" t="s">
        <v>47</v>
      </c>
      <c r="B43" s="3"/>
      <c r="C43" s="22">
        <v>292615446</v>
      </c>
      <c r="D43" s="22"/>
      <c r="E43" s="23">
        <v>327316840</v>
      </c>
      <c r="F43" s="24">
        <v>327448930</v>
      </c>
      <c r="G43" s="24">
        <v>30931434</v>
      </c>
      <c r="H43" s="24">
        <v>31039569</v>
      </c>
      <c r="I43" s="24">
        <v>20991376</v>
      </c>
      <c r="J43" s="24">
        <v>82962379</v>
      </c>
      <c r="K43" s="24">
        <v>22853157</v>
      </c>
      <c r="L43" s="24">
        <v>24623713</v>
      </c>
      <c r="M43" s="24">
        <v>27679243</v>
      </c>
      <c r="N43" s="24">
        <v>75156113</v>
      </c>
      <c r="O43" s="24"/>
      <c r="P43" s="24"/>
      <c r="Q43" s="24"/>
      <c r="R43" s="24"/>
      <c r="S43" s="24"/>
      <c r="T43" s="24"/>
      <c r="U43" s="24"/>
      <c r="V43" s="24"/>
      <c r="W43" s="24">
        <v>158118492</v>
      </c>
      <c r="X43" s="24">
        <v>163658880</v>
      </c>
      <c r="Y43" s="24">
        <v>-5540388</v>
      </c>
      <c r="Z43" s="6">
        <v>-3.39</v>
      </c>
      <c r="AA43" s="22">
        <v>327448930</v>
      </c>
    </row>
    <row r="44" spans="1:27" ht="13.5">
      <c r="A44" s="5" t="s">
        <v>48</v>
      </c>
      <c r="B44" s="3"/>
      <c r="C44" s="22">
        <v>27585217</v>
      </c>
      <c r="D44" s="22"/>
      <c r="E44" s="23">
        <v>36319010</v>
      </c>
      <c r="F44" s="24">
        <v>36319010</v>
      </c>
      <c r="G44" s="24">
        <v>725839</v>
      </c>
      <c r="H44" s="24">
        <v>1064341</v>
      </c>
      <c r="I44" s="24">
        <v>3116974</v>
      </c>
      <c r="J44" s="24">
        <v>4907154</v>
      </c>
      <c r="K44" s="24">
        <v>4725810</v>
      </c>
      <c r="L44" s="24">
        <v>2632269</v>
      </c>
      <c r="M44" s="24">
        <v>3089588</v>
      </c>
      <c r="N44" s="24">
        <v>10447667</v>
      </c>
      <c r="O44" s="24"/>
      <c r="P44" s="24"/>
      <c r="Q44" s="24"/>
      <c r="R44" s="24"/>
      <c r="S44" s="24"/>
      <c r="T44" s="24"/>
      <c r="U44" s="24"/>
      <c r="V44" s="24"/>
      <c r="W44" s="24">
        <v>15354821</v>
      </c>
      <c r="X44" s="24">
        <v>18159720</v>
      </c>
      <c r="Y44" s="24">
        <v>-2804899</v>
      </c>
      <c r="Z44" s="6">
        <v>-15.45</v>
      </c>
      <c r="AA44" s="22">
        <v>36319010</v>
      </c>
    </row>
    <row r="45" spans="1:27" ht="13.5">
      <c r="A45" s="5" t="s">
        <v>49</v>
      </c>
      <c r="B45" s="3"/>
      <c r="C45" s="25">
        <v>18600685</v>
      </c>
      <c r="D45" s="25"/>
      <c r="E45" s="26">
        <v>23429210</v>
      </c>
      <c r="F45" s="27">
        <v>23429210</v>
      </c>
      <c r="G45" s="27">
        <v>658974</v>
      </c>
      <c r="H45" s="27">
        <v>1112360</v>
      </c>
      <c r="I45" s="27">
        <v>2239517</v>
      </c>
      <c r="J45" s="27">
        <v>4010851</v>
      </c>
      <c r="K45" s="27">
        <v>3567772</v>
      </c>
      <c r="L45" s="27">
        <v>1339335</v>
      </c>
      <c r="M45" s="27">
        <v>3738961</v>
      </c>
      <c r="N45" s="27">
        <v>8646068</v>
      </c>
      <c r="O45" s="27"/>
      <c r="P45" s="27"/>
      <c r="Q45" s="27"/>
      <c r="R45" s="27"/>
      <c r="S45" s="27"/>
      <c r="T45" s="27"/>
      <c r="U45" s="27"/>
      <c r="V45" s="27"/>
      <c r="W45" s="27">
        <v>12656919</v>
      </c>
      <c r="X45" s="27">
        <v>11715120</v>
      </c>
      <c r="Y45" s="27">
        <v>941799</v>
      </c>
      <c r="Z45" s="7">
        <v>8.04</v>
      </c>
      <c r="AA45" s="25">
        <v>23429210</v>
      </c>
    </row>
    <row r="46" spans="1:27" ht="13.5">
      <c r="A46" s="5" t="s">
        <v>50</v>
      </c>
      <c r="B46" s="3"/>
      <c r="C46" s="22">
        <v>30284352</v>
      </c>
      <c r="D46" s="22"/>
      <c r="E46" s="23">
        <v>32336410</v>
      </c>
      <c r="F46" s="24">
        <v>32336410</v>
      </c>
      <c r="G46" s="24">
        <v>1105790</v>
      </c>
      <c r="H46" s="24">
        <v>1508700</v>
      </c>
      <c r="I46" s="24">
        <v>4084098</v>
      </c>
      <c r="J46" s="24">
        <v>6698588</v>
      </c>
      <c r="K46" s="24">
        <v>3885757</v>
      </c>
      <c r="L46" s="24">
        <v>2617856</v>
      </c>
      <c r="M46" s="24">
        <v>4474486</v>
      </c>
      <c r="N46" s="24">
        <v>10978099</v>
      </c>
      <c r="O46" s="24"/>
      <c r="P46" s="24"/>
      <c r="Q46" s="24"/>
      <c r="R46" s="24"/>
      <c r="S46" s="24"/>
      <c r="T46" s="24"/>
      <c r="U46" s="24"/>
      <c r="V46" s="24"/>
      <c r="W46" s="24">
        <v>17676687</v>
      </c>
      <c r="X46" s="24">
        <v>16168320</v>
      </c>
      <c r="Y46" s="24">
        <v>1508367</v>
      </c>
      <c r="Z46" s="6">
        <v>9.33</v>
      </c>
      <c r="AA46" s="22">
        <v>32336410</v>
      </c>
    </row>
    <row r="47" spans="1:27" ht="13.5">
      <c r="A47" s="2" t="s">
        <v>51</v>
      </c>
      <c r="B47" s="8" t="s">
        <v>52</v>
      </c>
      <c r="C47" s="19">
        <v>1153788</v>
      </c>
      <c r="D47" s="19"/>
      <c r="E47" s="20">
        <v>1350200</v>
      </c>
      <c r="F47" s="21">
        <v>1450200</v>
      </c>
      <c r="G47" s="21">
        <v>586919</v>
      </c>
      <c r="H47" s="21">
        <v>1150</v>
      </c>
      <c r="I47" s="21">
        <v>2917</v>
      </c>
      <c r="J47" s="21">
        <v>590986</v>
      </c>
      <c r="K47" s="21">
        <v>28964</v>
      </c>
      <c r="L47" s="21">
        <v>12495</v>
      </c>
      <c r="M47" s="21">
        <v>5310</v>
      </c>
      <c r="N47" s="21">
        <v>46769</v>
      </c>
      <c r="O47" s="21"/>
      <c r="P47" s="21"/>
      <c r="Q47" s="21"/>
      <c r="R47" s="21"/>
      <c r="S47" s="21"/>
      <c r="T47" s="21"/>
      <c r="U47" s="21"/>
      <c r="V47" s="21"/>
      <c r="W47" s="21">
        <v>637755</v>
      </c>
      <c r="X47" s="21">
        <v>675120</v>
      </c>
      <c r="Y47" s="21">
        <v>-37365</v>
      </c>
      <c r="Z47" s="4">
        <v>-5.53</v>
      </c>
      <c r="AA47" s="19">
        <v>1450200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615004092</v>
      </c>
      <c r="D48" s="40">
        <f>+D28+D32+D38+D42+D47</f>
        <v>0</v>
      </c>
      <c r="E48" s="41">
        <f t="shared" si="9"/>
        <v>680022870</v>
      </c>
      <c r="F48" s="42">
        <f t="shared" si="9"/>
        <v>689941673</v>
      </c>
      <c r="G48" s="42">
        <f t="shared" si="9"/>
        <v>44400644</v>
      </c>
      <c r="H48" s="42">
        <f t="shared" si="9"/>
        <v>51684562</v>
      </c>
      <c r="I48" s="42">
        <f t="shared" si="9"/>
        <v>51850241</v>
      </c>
      <c r="J48" s="42">
        <f t="shared" si="9"/>
        <v>147935447</v>
      </c>
      <c r="K48" s="42">
        <f t="shared" si="9"/>
        <v>49987114</v>
      </c>
      <c r="L48" s="42">
        <f t="shared" si="9"/>
        <v>51121424</v>
      </c>
      <c r="M48" s="42">
        <f t="shared" si="9"/>
        <v>62107700</v>
      </c>
      <c r="N48" s="42">
        <f t="shared" si="9"/>
        <v>163216238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311151685</v>
      </c>
      <c r="X48" s="42">
        <f t="shared" si="9"/>
        <v>340016700</v>
      </c>
      <c r="Y48" s="42">
        <f t="shared" si="9"/>
        <v>-28865015</v>
      </c>
      <c r="Z48" s="43">
        <f>+IF(X48&lt;&gt;0,+(Y48/X48)*100,0)</f>
        <v>-8.489293320004576</v>
      </c>
      <c r="AA48" s="40">
        <f>+AA28+AA32+AA38+AA42+AA47</f>
        <v>689941673</v>
      </c>
    </row>
    <row r="49" spans="1:27" ht="13.5">
      <c r="A49" s="14" t="s">
        <v>58</v>
      </c>
      <c r="B49" s="15"/>
      <c r="C49" s="44">
        <f aca="true" t="shared" si="10" ref="C49:Y49">+C25-C48</f>
        <v>11296886</v>
      </c>
      <c r="D49" s="44">
        <f>+D25-D48</f>
        <v>0</v>
      </c>
      <c r="E49" s="45">
        <f t="shared" si="10"/>
        <v>13085300</v>
      </c>
      <c r="F49" s="46">
        <f t="shared" si="10"/>
        <v>40368476</v>
      </c>
      <c r="G49" s="46">
        <f t="shared" si="10"/>
        <v>80518604</v>
      </c>
      <c r="H49" s="46">
        <f t="shared" si="10"/>
        <v>-6833003</v>
      </c>
      <c r="I49" s="46">
        <f t="shared" si="10"/>
        <v>7349510</v>
      </c>
      <c r="J49" s="46">
        <f t="shared" si="10"/>
        <v>81035111</v>
      </c>
      <c r="K49" s="46">
        <f t="shared" si="10"/>
        <v>-3575349</v>
      </c>
      <c r="L49" s="46">
        <f t="shared" si="10"/>
        <v>-3426492</v>
      </c>
      <c r="M49" s="46">
        <f t="shared" si="10"/>
        <v>11358026</v>
      </c>
      <c r="N49" s="46">
        <f t="shared" si="10"/>
        <v>4356185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85391296</v>
      </c>
      <c r="X49" s="46">
        <f>IF(F25=F48,0,X25-X48)</f>
        <v>-3364500</v>
      </c>
      <c r="Y49" s="46">
        <f t="shared" si="10"/>
        <v>88755796</v>
      </c>
      <c r="Z49" s="47">
        <f>+IF(X49&lt;&gt;0,+(Y49/X49)*100,0)</f>
        <v>-2638.0085005201367</v>
      </c>
      <c r="AA49" s="44">
        <f>+AA25-AA48</f>
        <v>40368476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277810731</v>
      </c>
      <c r="D5" s="19">
        <f>SUM(D6:D8)</f>
        <v>0</v>
      </c>
      <c r="E5" s="20">
        <f t="shared" si="0"/>
        <v>279791800</v>
      </c>
      <c r="F5" s="21">
        <f t="shared" si="0"/>
        <v>280263800</v>
      </c>
      <c r="G5" s="21">
        <f t="shared" si="0"/>
        <v>94094716</v>
      </c>
      <c r="H5" s="21">
        <f t="shared" si="0"/>
        <v>1770437</v>
      </c>
      <c r="I5" s="21">
        <f t="shared" si="0"/>
        <v>1515800</v>
      </c>
      <c r="J5" s="21">
        <f t="shared" si="0"/>
        <v>97380953</v>
      </c>
      <c r="K5" s="21">
        <f t="shared" si="0"/>
        <v>1788574</v>
      </c>
      <c r="L5" s="21">
        <f t="shared" si="0"/>
        <v>3598558</v>
      </c>
      <c r="M5" s="21">
        <f t="shared" si="0"/>
        <v>76437993</v>
      </c>
      <c r="N5" s="21">
        <f t="shared" si="0"/>
        <v>81825125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179206078</v>
      </c>
      <c r="X5" s="21">
        <f t="shared" si="0"/>
        <v>180518879</v>
      </c>
      <c r="Y5" s="21">
        <f t="shared" si="0"/>
        <v>-1312801</v>
      </c>
      <c r="Z5" s="4">
        <f>+IF(X5&lt;&gt;0,+(Y5/X5)*100,0)</f>
        <v>-0.7272375096014196</v>
      </c>
      <c r="AA5" s="19">
        <f>SUM(AA6:AA8)</f>
        <v>280263800</v>
      </c>
    </row>
    <row r="6" spans="1:27" ht="13.5">
      <c r="A6" s="5" t="s">
        <v>33</v>
      </c>
      <c r="B6" s="3"/>
      <c r="C6" s="22">
        <v>54132262</v>
      </c>
      <c r="D6" s="22"/>
      <c r="E6" s="23">
        <v>54247000</v>
      </c>
      <c r="F6" s="24">
        <v>54247000</v>
      </c>
      <c r="G6" s="24">
        <v>218236</v>
      </c>
      <c r="H6" s="24">
        <v>751700</v>
      </c>
      <c r="I6" s="24">
        <v>1508958</v>
      </c>
      <c r="J6" s="24">
        <v>2478894</v>
      </c>
      <c r="K6" s="24">
        <v>1612074</v>
      </c>
      <c r="L6" s="24">
        <v>3198230</v>
      </c>
      <c r="M6" s="24">
        <v>1080070</v>
      </c>
      <c r="N6" s="24">
        <v>5890374</v>
      </c>
      <c r="O6" s="24"/>
      <c r="P6" s="24"/>
      <c r="Q6" s="24"/>
      <c r="R6" s="24"/>
      <c r="S6" s="24"/>
      <c r="T6" s="24"/>
      <c r="U6" s="24"/>
      <c r="V6" s="24"/>
      <c r="W6" s="24">
        <v>8369268</v>
      </c>
      <c r="X6" s="24">
        <v>9688192</v>
      </c>
      <c r="Y6" s="24">
        <v>-1318924</v>
      </c>
      <c r="Z6" s="6">
        <v>-13.61</v>
      </c>
      <c r="AA6" s="22">
        <v>54247000</v>
      </c>
    </row>
    <row r="7" spans="1:27" ht="13.5">
      <c r="A7" s="5" t="s">
        <v>34</v>
      </c>
      <c r="B7" s="3"/>
      <c r="C7" s="25">
        <v>222594259</v>
      </c>
      <c r="D7" s="25"/>
      <c r="E7" s="26">
        <v>225544800</v>
      </c>
      <c r="F7" s="27">
        <v>226016800</v>
      </c>
      <c r="G7" s="27">
        <v>93865836</v>
      </c>
      <c r="H7" s="27">
        <v>1018737</v>
      </c>
      <c r="I7" s="27">
        <v>6842</v>
      </c>
      <c r="J7" s="27">
        <v>94891415</v>
      </c>
      <c r="K7" s="27">
        <v>22932</v>
      </c>
      <c r="L7" s="27">
        <v>13562</v>
      </c>
      <c r="M7" s="27">
        <v>75357923</v>
      </c>
      <c r="N7" s="27">
        <v>75394417</v>
      </c>
      <c r="O7" s="27"/>
      <c r="P7" s="27"/>
      <c r="Q7" s="27"/>
      <c r="R7" s="27"/>
      <c r="S7" s="27"/>
      <c r="T7" s="27"/>
      <c r="U7" s="27"/>
      <c r="V7" s="27"/>
      <c r="W7" s="27">
        <v>170285832</v>
      </c>
      <c r="X7" s="27">
        <v>170830687</v>
      </c>
      <c r="Y7" s="27">
        <v>-544855</v>
      </c>
      <c r="Z7" s="7">
        <v>-0.32</v>
      </c>
      <c r="AA7" s="25">
        <v>226016800</v>
      </c>
    </row>
    <row r="8" spans="1:27" ht="13.5">
      <c r="A8" s="5" t="s">
        <v>35</v>
      </c>
      <c r="B8" s="3"/>
      <c r="C8" s="22">
        <v>1084210</v>
      </c>
      <c r="D8" s="22"/>
      <c r="E8" s="23"/>
      <c r="F8" s="24"/>
      <c r="G8" s="24">
        <v>10644</v>
      </c>
      <c r="H8" s="24"/>
      <c r="I8" s="24"/>
      <c r="J8" s="24">
        <v>10644</v>
      </c>
      <c r="K8" s="24">
        <v>153568</v>
      </c>
      <c r="L8" s="24">
        <v>386766</v>
      </c>
      <c r="M8" s="24"/>
      <c r="N8" s="24">
        <v>540334</v>
      </c>
      <c r="O8" s="24"/>
      <c r="P8" s="24"/>
      <c r="Q8" s="24"/>
      <c r="R8" s="24"/>
      <c r="S8" s="24"/>
      <c r="T8" s="24"/>
      <c r="U8" s="24"/>
      <c r="V8" s="24"/>
      <c r="W8" s="24">
        <v>550978</v>
      </c>
      <c r="X8" s="24"/>
      <c r="Y8" s="24">
        <v>550978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6080958</v>
      </c>
      <c r="D9" s="19">
        <f>SUM(D10:D14)</f>
        <v>0</v>
      </c>
      <c r="E9" s="20">
        <f t="shared" si="1"/>
        <v>524000</v>
      </c>
      <c r="F9" s="21">
        <f t="shared" si="1"/>
        <v>1450000</v>
      </c>
      <c r="G9" s="21">
        <f t="shared" si="1"/>
        <v>11711</v>
      </c>
      <c r="H9" s="21">
        <f t="shared" si="1"/>
        <v>52998</v>
      </c>
      <c r="I9" s="21">
        <f t="shared" si="1"/>
        <v>17092</v>
      </c>
      <c r="J9" s="21">
        <f t="shared" si="1"/>
        <v>81801</v>
      </c>
      <c r="K9" s="21">
        <f t="shared" si="1"/>
        <v>66786</v>
      </c>
      <c r="L9" s="21">
        <f t="shared" si="1"/>
        <v>65999</v>
      </c>
      <c r="M9" s="21">
        <f t="shared" si="1"/>
        <v>18981</v>
      </c>
      <c r="N9" s="21">
        <f t="shared" si="1"/>
        <v>151766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233567</v>
      </c>
      <c r="X9" s="21">
        <f t="shared" si="1"/>
        <v>176853</v>
      </c>
      <c r="Y9" s="21">
        <f t="shared" si="1"/>
        <v>56714</v>
      </c>
      <c r="Z9" s="4">
        <f>+IF(X9&lt;&gt;0,+(Y9/X9)*100,0)</f>
        <v>32.068441021639444</v>
      </c>
      <c r="AA9" s="19">
        <f>SUM(AA10:AA14)</f>
        <v>1450000</v>
      </c>
    </row>
    <row r="10" spans="1:27" ht="13.5">
      <c r="A10" s="5" t="s">
        <v>37</v>
      </c>
      <c r="B10" s="3"/>
      <c r="C10" s="22">
        <v>62099</v>
      </c>
      <c r="D10" s="22"/>
      <c r="E10" s="23">
        <v>74000</v>
      </c>
      <c r="F10" s="24">
        <v>1000000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1000000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870756</v>
      </c>
      <c r="D12" s="22"/>
      <c r="E12" s="23">
        <v>200000</v>
      </c>
      <c r="F12" s="24">
        <v>200000</v>
      </c>
      <c r="G12" s="24"/>
      <c r="H12" s="24">
        <v>4254</v>
      </c>
      <c r="I12" s="24"/>
      <c r="J12" s="24">
        <v>4254</v>
      </c>
      <c r="K12" s="24"/>
      <c r="L12" s="24">
        <v>4277</v>
      </c>
      <c r="M12" s="24">
        <v>8553</v>
      </c>
      <c r="N12" s="24">
        <v>12830</v>
      </c>
      <c r="O12" s="24"/>
      <c r="P12" s="24"/>
      <c r="Q12" s="24"/>
      <c r="R12" s="24"/>
      <c r="S12" s="24"/>
      <c r="T12" s="24"/>
      <c r="U12" s="24"/>
      <c r="V12" s="24"/>
      <c r="W12" s="24">
        <v>17084</v>
      </c>
      <c r="X12" s="24">
        <v>19123</v>
      </c>
      <c r="Y12" s="24">
        <v>-2039</v>
      </c>
      <c r="Z12" s="6">
        <v>-10.66</v>
      </c>
      <c r="AA12" s="22">
        <v>200000</v>
      </c>
    </row>
    <row r="13" spans="1:27" ht="13.5">
      <c r="A13" s="5" t="s">
        <v>40</v>
      </c>
      <c r="B13" s="3"/>
      <c r="C13" s="22">
        <v>4567913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580190</v>
      </c>
      <c r="D14" s="25"/>
      <c r="E14" s="26">
        <v>250000</v>
      </c>
      <c r="F14" s="27">
        <v>250000</v>
      </c>
      <c r="G14" s="27">
        <v>11711</v>
      </c>
      <c r="H14" s="27">
        <v>48744</v>
      </c>
      <c r="I14" s="27">
        <v>17092</v>
      </c>
      <c r="J14" s="27">
        <v>77547</v>
      </c>
      <c r="K14" s="27">
        <v>66786</v>
      </c>
      <c r="L14" s="27">
        <v>61722</v>
      </c>
      <c r="M14" s="27">
        <v>10428</v>
      </c>
      <c r="N14" s="27">
        <v>138936</v>
      </c>
      <c r="O14" s="27"/>
      <c r="P14" s="27"/>
      <c r="Q14" s="27"/>
      <c r="R14" s="27"/>
      <c r="S14" s="27"/>
      <c r="T14" s="27"/>
      <c r="U14" s="27"/>
      <c r="V14" s="27"/>
      <c r="W14" s="27">
        <v>216483</v>
      </c>
      <c r="X14" s="27">
        <v>157730</v>
      </c>
      <c r="Y14" s="27">
        <v>58753</v>
      </c>
      <c r="Z14" s="7">
        <v>37.25</v>
      </c>
      <c r="AA14" s="25">
        <v>250000</v>
      </c>
    </row>
    <row r="15" spans="1:27" ht="13.5">
      <c r="A15" s="2" t="s">
        <v>42</v>
      </c>
      <c r="B15" s="8"/>
      <c r="C15" s="19">
        <f aca="true" t="shared" si="2" ref="C15:Y15">SUM(C16:C18)</f>
        <v>97912642</v>
      </c>
      <c r="D15" s="19">
        <f>SUM(D16:D18)</f>
        <v>0</v>
      </c>
      <c r="E15" s="20">
        <f t="shared" si="2"/>
        <v>124711400</v>
      </c>
      <c r="F15" s="21">
        <f t="shared" si="2"/>
        <v>137904500</v>
      </c>
      <c r="G15" s="21">
        <f t="shared" si="2"/>
        <v>0</v>
      </c>
      <c r="H15" s="21">
        <f t="shared" si="2"/>
        <v>12009605</v>
      </c>
      <c r="I15" s="21">
        <f t="shared" si="2"/>
        <v>4161865</v>
      </c>
      <c r="J15" s="21">
        <f t="shared" si="2"/>
        <v>16171470</v>
      </c>
      <c r="K15" s="21">
        <f t="shared" si="2"/>
        <v>8525156</v>
      </c>
      <c r="L15" s="21">
        <f t="shared" si="2"/>
        <v>8709204</v>
      </c>
      <c r="M15" s="21">
        <f t="shared" si="2"/>
        <v>9187925</v>
      </c>
      <c r="N15" s="21">
        <f t="shared" si="2"/>
        <v>26422285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42593755</v>
      </c>
      <c r="X15" s="21">
        <f t="shared" si="2"/>
        <v>41909390</v>
      </c>
      <c r="Y15" s="21">
        <f t="shared" si="2"/>
        <v>684365</v>
      </c>
      <c r="Z15" s="4">
        <f>+IF(X15&lt;&gt;0,+(Y15/X15)*100,0)</f>
        <v>1.6329634003262754</v>
      </c>
      <c r="AA15" s="19">
        <f>SUM(AA16:AA18)</f>
        <v>137904500</v>
      </c>
    </row>
    <row r="16" spans="1:27" ht="13.5">
      <c r="A16" s="5" t="s">
        <v>43</v>
      </c>
      <c r="B16" s="3"/>
      <c r="C16" s="22">
        <v>210401</v>
      </c>
      <c r="D16" s="22"/>
      <c r="E16" s="23">
        <v>9647000</v>
      </c>
      <c r="F16" s="24">
        <v>9647000</v>
      </c>
      <c r="G16" s="24"/>
      <c r="H16" s="24">
        <v>2299505</v>
      </c>
      <c r="I16" s="24">
        <v>67974</v>
      </c>
      <c r="J16" s="24">
        <v>2367479</v>
      </c>
      <c r="K16" s="24">
        <v>102584</v>
      </c>
      <c r="L16" s="24">
        <v>710545</v>
      </c>
      <c r="M16" s="24">
        <v>85192</v>
      </c>
      <c r="N16" s="24">
        <v>898321</v>
      </c>
      <c r="O16" s="24"/>
      <c r="P16" s="24"/>
      <c r="Q16" s="24"/>
      <c r="R16" s="24"/>
      <c r="S16" s="24"/>
      <c r="T16" s="24"/>
      <c r="U16" s="24"/>
      <c r="V16" s="24"/>
      <c r="W16" s="24">
        <v>3265800</v>
      </c>
      <c r="X16" s="24">
        <v>4949458</v>
      </c>
      <c r="Y16" s="24">
        <v>-1683658</v>
      </c>
      <c r="Z16" s="6">
        <v>-34.02</v>
      </c>
      <c r="AA16" s="22">
        <v>9647000</v>
      </c>
    </row>
    <row r="17" spans="1:27" ht="13.5">
      <c r="A17" s="5" t="s">
        <v>44</v>
      </c>
      <c r="B17" s="3"/>
      <c r="C17" s="22">
        <v>96603663</v>
      </c>
      <c r="D17" s="22"/>
      <c r="E17" s="23">
        <v>115064400</v>
      </c>
      <c r="F17" s="24">
        <v>128257500</v>
      </c>
      <c r="G17" s="24"/>
      <c r="H17" s="24">
        <v>9710100</v>
      </c>
      <c r="I17" s="24">
        <v>4093891</v>
      </c>
      <c r="J17" s="24">
        <v>13803991</v>
      </c>
      <c r="K17" s="24">
        <v>8422572</v>
      </c>
      <c r="L17" s="24">
        <v>7998659</v>
      </c>
      <c r="M17" s="24">
        <v>9102733</v>
      </c>
      <c r="N17" s="24">
        <v>25523964</v>
      </c>
      <c r="O17" s="24"/>
      <c r="P17" s="24"/>
      <c r="Q17" s="24"/>
      <c r="R17" s="24"/>
      <c r="S17" s="24"/>
      <c r="T17" s="24"/>
      <c r="U17" s="24"/>
      <c r="V17" s="24"/>
      <c r="W17" s="24">
        <v>39327955</v>
      </c>
      <c r="X17" s="24">
        <v>36959932</v>
      </c>
      <c r="Y17" s="24">
        <v>2368023</v>
      </c>
      <c r="Z17" s="6">
        <v>6.41</v>
      </c>
      <c r="AA17" s="22">
        <v>128257500</v>
      </c>
    </row>
    <row r="18" spans="1:27" ht="13.5">
      <c r="A18" s="5" t="s">
        <v>45</v>
      </c>
      <c r="B18" s="3"/>
      <c r="C18" s="22">
        <v>1098578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50000</v>
      </c>
      <c r="F24" s="21">
        <v>50000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50000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381804331</v>
      </c>
      <c r="D25" s="40">
        <f>+D5+D9+D15+D19+D24</f>
        <v>0</v>
      </c>
      <c r="E25" s="41">
        <f t="shared" si="4"/>
        <v>405077200</v>
      </c>
      <c r="F25" s="42">
        <f t="shared" si="4"/>
        <v>419668300</v>
      </c>
      <c r="G25" s="42">
        <f t="shared" si="4"/>
        <v>94106427</v>
      </c>
      <c r="H25" s="42">
        <f t="shared" si="4"/>
        <v>13833040</v>
      </c>
      <c r="I25" s="42">
        <f t="shared" si="4"/>
        <v>5694757</v>
      </c>
      <c r="J25" s="42">
        <f t="shared" si="4"/>
        <v>113634224</v>
      </c>
      <c r="K25" s="42">
        <f t="shared" si="4"/>
        <v>10380516</v>
      </c>
      <c r="L25" s="42">
        <f t="shared" si="4"/>
        <v>12373761</v>
      </c>
      <c r="M25" s="42">
        <f t="shared" si="4"/>
        <v>85644899</v>
      </c>
      <c r="N25" s="42">
        <f t="shared" si="4"/>
        <v>108399176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222033400</v>
      </c>
      <c r="X25" s="42">
        <f t="shared" si="4"/>
        <v>222605122</v>
      </c>
      <c r="Y25" s="42">
        <f t="shared" si="4"/>
        <v>-571722</v>
      </c>
      <c r="Z25" s="43">
        <f>+IF(X25&lt;&gt;0,+(Y25/X25)*100,0)</f>
        <v>-0.25683236524988856</v>
      </c>
      <c r="AA25" s="40">
        <f>+AA5+AA9+AA15+AA19+AA24</f>
        <v>419668300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124114251</v>
      </c>
      <c r="D28" s="19">
        <f>SUM(D29:D31)</f>
        <v>0</v>
      </c>
      <c r="E28" s="20">
        <f t="shared" si="5"/>
        <v>138761498</v>
      </c>
      <c r="F28" s="21">
        <f t="shared" si="5"/>
        <v>139231497</v>
      </c>
      <c r="G28" s="21">
        <f t="shared" si="5"/>
        <v>14758428</v>
      </c>
      <c r="H28" s="21">
        <f t="shared" si="5"/>
        <v>22837513</v>
      </c>
      <c r="I28" s="21">
        <f t="shared" si="5"/>
        <v>16923634</v>
      </c>
      <c r="J28" s="21">
        <f t="shared" si="5"/>
        <v>54519575</v>
      </c>
      <c r="K28" s="21">
        <f t="shared" si="5"/>
        <v>17846130</v>
      </c>
      <c r="L28" s="21">
        <f t="shared" si="5"/>
        <v>27024870</v>
      </c>
      <c r="M28" s="21">
        <f t="shared" si="5"/>
        <v>21616800</v>
      </c>
      <c r="N28" s="21">
        <f t="shared" si="5"/>
        <v>66487800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121007375</v>
      </c>
      <c r="X28" s="21">
        <f t="shared" si="5"/>
        <v>56387181</v>
      </c>
      <c r="Y28" s="21">
        <f t="shared" si="5"/>
        <v>64620194</v>
      </c>
      <c r="Z28" s="4">
        <f>+IF(X28&lt;&gt;0,+(Y28/X28)*100,0)</f>
        <v>114.60085936908249</v>
      </c>
      <c r="AA28" s="19">
        <f>SUM(AA29:AA31)</f>
        <v>139231497</v>
      </c>
    </row>
    <row r="29" spans="1:27" ht="13.5">
      <c r="A29" s="5" t="s">
        <v>33</v>
      </c>
      <c r="B29" s="3"/>
      <c r="C29" s="22">
        <v>33126082</v>
      </c>
      <c r="D29" s="22"/>
      <c r="E29" s="23">
        <v>44753588</v>
      </c>
      <c r="F29" s="24">
        <v>46962200</v>
      </c>
      <c r="G29" s="24">
        <v>13945786</v>
      </c>
      <c r="H29" s="24">
        <v>19394295</v>
      </c>
      <c r="I29" s="24">
        <v>15732713</v>
      </c>
      <c r="J29" s="24">
        <v>49072794</v>
      </c>
      <c r="K29" s="24">
        <v>15796800</v>
      </c>
      <c r="L29" s="24">
        <v>23644228</v>
      </c>
      <c r="M29" s="24">
        <v>16866765</v>
      </c>
      <c r="N29" s="24">
        <v>56307793</v>
      </c>
      <c r="O29" s="24"/>
      <c r="P29" s="24"/>
      <c r="Q29" s="24"/>
      <c r="R29" s="24"/>
      <c r="S29" s="24"/>
      <c r="T29" s="24"/>
      <c r="U29" s="24"/>
      <c r="V29" s="24"/>
      <c r="W29" s="24">
        <v>105380587</v>
      </c>
      <c r="X29" s="24">
        <v>18535959</v>
      </c>
      <c r="Y29" s="24">
        <v>86844628</v>
      </c>
      <c r="Z29" s="6">
        <v>468.52</v>
      </c>
      <c r="AA29" s="22">
        <v>46962200</v>
      </c>
    </row>
    <row r="30" spans="1:27" ht="13.5">
      <c r="A30" s="5" t="s">
        <v>34</v>
      </c>
      <c r="B30" s="3"/>
      <c r="C30" s="25">
        <v>21211490</v>
      </c>
      <c r="D30" s="25"/>
      <c r="E30" s="26">
        <v>91668766</v>
      </c>
      <c r="F30" s="27">
        <v>89930153</v>
      </c>
      <c r="G30" s="27">
        <v>6863</v>
      </c>
      <c r="H30" s="27">
        <v>146774</v>
      </c>
      <c r="I30" s="27">
        <v>668100</v>
      </c>
      <c r="J30" s="27">
        <v>821737</v>
      </c>
      <c r="K30" s="27">
        <v>144543</v>
      </c>
      <c r="L30" s="27">
        <v>134184</v>
      </c>
      <c r="M30" s="27">
        <v>128867</v>
      </c>
      <c r="N30" s="27">
        <v>407594</v>
      </c>
      <c r="O30" s="27"/>
      <c r="P30" s="27"/>
      <c r="Q30" s="27"/>
      <c r="R30" s="27"/>
      <c r="S30" s="27"/>
      <c r="T30" s="27"/>
      <c r="U30" s="27"/>
      <c r="V30" s="27"/>
      <c r="W30" s="27">
        <v>1229331</v>
      </c>
      <c r="X30" s="27">
        <v>36658870</v>
      </c>
      <c r="Y30" s="27">
        <v>-35429539</v>
      </c>
      <c r="Z30" s="7">
        <v>-96.65</v>
      </c>
      <c r="AA30" s="25">
        <v>89930153</v>
      </c>
    </row>
    <row r="31" spans="1:27" ht="13.5">
      <c r="A31" s="5" t="s">
        <v>35</v>
      </c>
      <c r="B31" s="3"/>
      <c r="C31" s="22">
        <v>69776679</v>
      </c>
      <c r="D31" s="22"/>
      <c r="E31" s="23">
        <v>2339144</v>
      </c>
      <c r="F31" s="24">
        <v>2339144</v>
      </c>
      <c r="G31" s="24">
        <v>805779</v>
      </c>
      <c r="H31" s="24">
        <v>3296444</v>
      </c>
      <c r="I31" s="24">
        <v>522821</v>
      </c>
      <c r="J31" s="24">
        <v>4625044</v>
      </c>
      <c r="K31" s="24">
        <v>1904787</v>
      </c>
      <c r="L31" s="24">
        <v>3246458</v>
      </c>
      <c r="M31" s="24">
        <v>4621168</v>
      </c>
      <c r="N31" s="24">
        <v>9772413</v>
      </c>
      <c r="O31" s="24"/>
      <c r="P31" s="24"/>
      <c r="Q31" s="24"/>
      <c r="R31" s="24"/>
      <c r="S31" s="24"/>
      <c r="T31" s="24"/>
      <c r="U31" s="24"/>
      <c r="V31" s="24"/>
      <c r="W31" s="24">
        <v>14397457</v>
      </c>
      <c r="X31" s="24">
        <v>1192352</v>
      </c>
      <c r="Y31" s="24">
        <v>13205105</v>
      </c>
      <c r="Z31" s="6">
        <v>1107.48</v>
      </c>
      <c r="AA31" s="22">
        <v>2339144</v>
      </c>
    </row>
    <row r="32" spans="1:27" ht="13.5">
      <c r="A32" s="2" t="s">
        <v>36</v>
      </c>
      <c r="B32" s="3"/>
      <c r="C32" s="19">
        <f aca="true" t="shared" si="6" ref="C32:Y32">SUM(C33:C37)</f>
        <v>126054899</v>
      </c>
      <c r="D32" s="19">
        <f>SUM(D33:D37)</f>
        <v>0</v>
      </c>
      <c r="E32" s="20">
        <f t="shared" si="6"/>
        <v>112301657</v>
      </c>
      <c r="F32" s="21">
        <f t="shared" si="6"/>
        <v>113301657</v>
      </c>
      <c r="G32" s="21">
        <f t="shared" si="6"/>
        <v>660383</v>
      </c>
      <c r="H32" s="21">
        <f t="shared" si="6"/>
        <v>554955</v>
      </c>
      <c r="I32" s="21">
        <f t="shared" si="6"/>
        <v>2692385</v>
      </c>
      <c r="J32" s="21">
        <f t="shared" si="6"/>
        <v>3907723</v>
      </c>
      <c r="K32" s="21">
        <f t="shared" si="6"/>
        <v>2440141</v>
      </c>
      <c r="L32" s="21">
        <f t="shared" si="6"/>
        <v>2963594</v>
      </c>
      <c r="M32" s="21">
        <f t="shared" si="6"/>
        <v>4308223</v>
      </c>
      <c r="N32" s="21">
        <f t="shared" si="6"/>
        <v>9711958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13619681</v>
      </c>
      <c r="X32" s="21">
        <f t="shared" si="6"/>
        <v>50651098</v>
      </c>
      <c r="Y32" s="21">
        <f t="shared" si="6"/>
        <v>-37031417</v>
      </c>
      <c r="Z32" s="4">
        <f>+IF(X32&lt;&gt;0,+(Y32/X32)*100,0)</f>
        <v>-73.11078823997063</v>
      </c>
      <c r="AA32" s="19">
        <f>SUM(AA33:AA37)</f>
        <v>113301657</v>
      </c>
    </row>
    <row r="33" spans="1:27" ht="13.5">
      <c r="A33" s="5" t="s">
        <v>37</v>
      </c>
      <c r="B33" s="3"/>
      <c r="C33" s="22">
        <v>13055604</v>
      </c>
      <c r="D33" s="22"/>
      <c r="E33" s="23">
        <v>17219671</v>
      </c>
      <c r="F33" s="24">
        <v>18219671</v>
      </c>
      <c r="G33" s="24">
        <v>347294</v>
      </c>
      <c r="H33" s="24">
        <v>592601</v>
      </c>
      <c r="I33" s="24">
        <v>1988565</v>
      </c>
      <c r="J33" s="24">
        <v>2928460</v>
      </c>
      <c r="K33" s="24">
        <v>623390</v>
      </c>
      <c r="L33" s="24">
        <v>474330</v>
      </c>
      <c r="M33" s="24">
        <v>831184</v>
      </c>
      <c r="N33" s="24">
        <v>1928904</v>
      </c>
      <c r="O33" s="24"/>
      <c r="P33" s="24"/>
      <c r="Q33" s="24"/>
      <c r="R33" s="24"/>
      <c r="S33" s="24"/>
      <c r="T33" s="24"/>
      <c r="U33" s="24"/>
      <c r="V33" s="24"/>
      <c r="W33" s="24">
        <v>4857364</v>
      </c>
      <c r="X33" s="24">
        <v>8033790</v>
      </c>
      <c r="Y33" s="24">
        <v>-3176426</v>
      </c>
      <c r="Z33" s="6">
        <v>-39.54</v>
      </c>
      <c r="AA33" s="22">
        <v>18219671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60724358</v>
      </c>
      <c r="D35" s="22"/>
      <c r="E35" s="23">
        <v>57847793</v>
      </c>
      <c r="F35" s="24">
        <v>57847793</v>
      </c>
      <c r="G35" s="24">
        <v>110928</v>
      </c>
      <c r="H35" s="24">
        <v>-9620</v>
      </c>
      <c r="I35" s="24">
        <v>587974</v>
      </c>
      <c r="J35" s="24">
        <v>689282</v>
      </c>
      <c r="K35" s="24">
        <v>1536170</v>
      </c>
      <c r="L35" s="24">
        <v>2003454</v>
      </c>
      <c r="M35" s="24">
        <v>3195201</v>
      </c>
      <c r="N35" s="24">
        <v>6734825</v>
      </c>
      <c r="O35" s="24"/>
      <c r="P35" s="24"/>
      <c r="Q35" s="24"/>
      <c r="R35" s="24"/>
      <c r="S35" s="24"/>
      <c r="T35" s="24"/>
      <c r="U35" s="24"/>
      <c r="V35" s="24"/>
      <c r="W35" s="24">
        <v>7424107</v>
      </c>
      <c r="X35" s="24">
        <v>23944578</v>
      </c>
      <c r="Y35" s="24">
        <v>-16520471</v>
      </c>
      <c r="Z35" s="6">
        <v>-68.99</v>
      </c>
      <c r="AA35" s="22">
        <v>57847793</v>
      </c>
    </row>
    <row r="36" spans="1:27" ht="13.5">
      <c r="A36" s="5" t="s">
        <v>40</v>
      </c>
      <c r="B36" s="3"/>
      <c r="C36" s="22">
        <v>18274536</v>
      </c>
      <c r="D36" s="22"/>
      <c r="E36" s="23"/>
      <c r="F36" s="24"/>
      <c r="G36" s="24">
        <v>200000</v>
      </c>
      <c r="H36" s="24"/>
      <c r="I36" s="24"/>
      <c r="J36" s="24">
        <v>200000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200000</v>
      </c>
      <c r="X36" s="24"/>
      <c r="Y36" s="24">
        <v>200000</v>
      </c>
      <c r="Z36" s="6">
        <v>0</v>
      </c>
      <c r="AA36" s="22"/>
    </row>
    <row r="37" spans="1:27" ht="13.5">
      <c r="A37" s="5" t="s">
        <v>41</v>
      </c>
      <c r="B37" s="3"/>
      <c r="C37" s="25">
        <v>34000401</v>
      </c>
      <c r="D37" s="25"/>
      <c r="E37" s="26">
        <v>37234193</v>
      </c>
      <c r="F37" s="27">
        <v>37234193</v>
      </c>
      <c r="G37" s="27">
        <v>2161</v>
      </c>
      <c r="H37" s="27">
        <v>-28026</v>
      </c>
      <c r="I37" s="27">
        <v>115846</v>
      </c>
      <c r="J37" s="27">
        <v>89981</v>
      </c>
      <c r="K37" s="27">
        <v>280581</v>
      </c>
      <c r="L37" s="27">
        <v>485810</v>
      </c>
      <c r="M37" s="27">
        <v>281838</v>
      </c>
      <c r="N37" s="27">
        <v>1048229</v>
      </c>
      <c r="O37" s="27"/>
      <c r="P37" s="27"/>
      <c r="Q37" s="27"/>
      <c r="R37" s="27"/>
      <c r="S37" s="27"/>
      <c r="T37" s="27"/>
      <c r="U37" s="27"/>
      <c r="V37" s="27"/>
      <c r="W37" s="27">
        <v>1138210</v>
      </c>
      <c r="X37" s="27">
        <v>18672730</v>
      </c>
      <c r="Y37" s="27">
        <v>-17534520</v>
      </c>
      <c r="Z37" s="7">
        <v>-93.9</v>
      </c>
      <c r="AA37" s="25">
        <v>37234193</v>
      </c>
    </row>
    <row r="38" spans="1:27" ht="13.5">
      <c r="A38" s="2" t="s">
        <v>42</v>
      </c>
      <c r="B38" s="8"/>
      <c r="C38" s="19">
        <f aca="true" t="shared" si="7" ref="C38:Y38">SUM(C39:C41)</f>
        <v>105435312</v>
      </c>
      <c r="D38" s="19">
        <f>SUM(D39:D41)</f>
        <v>0</v>
      </c>
      <c r="E38" s="20">
        <f t="shared" si="7"/>
        <v>146674235</v>
      </c>
      <c r="F38" s="21">
        <f t="shared" si="7"/>
        <v>157521236</v>
      </c>
      <c r="G38" s="21">
        <f t="shared" si="7"/>
        <v>817665</v>
      </c>
      <c r="H38" s="21">
        <f t="shared" si="7"/>
        <v>3333042</v>
      </c>
      <c r="I38" s="21">
        <f t="shared" si="7"/>
        <v>5416802</v>
      </c>
      <c r="J38" s="21">
        <f t="shared" si="7"/>
        <v>9567509</v>
      </c>
      <c r="K38" s="21">
        <f t="shared" si="7"/>
        <v>5406729</v>
      </c>
      <c r="L38" s="21">
        <f t="shared" si="7"/>
        <v>11444634</v>
      </c>
      <c r="M38" s="21">
        <f t="shared" si="7"/>
        <v>5864913</v>
      </c>
      <c r="N38" s="21">
        <f t="shared" si="7"/>
        <v>22716276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32283785</v>
      </c>
      <c r="X38" s="21">
        <f t="shared" si="7"/>
        <v>70419456</v>
      </c>
      <c r="Y38" s="21">
        <f t="shared" si="7"/>
        <v>-38135671</v>
      </c>
      <c r="Z38" s="4">
        <f>+IF(X38&lt;&gt;0,+(Y38/X38)*100,0)</f>
        <v>-54.15502073745074</v>
      </c>
      <c r="AA38" s="19">
        <f>SUM(AA39:AA41)</f>
        <v>157521236</v>
      </c>
    </row>
    <row r="39" spans="1:27" ht="13.5">
      <c r="A39" s="5" t="s">
        <v>43</v>
      </c>
      <c r="B39" s="3"/>
      <c r="C39" s="22">
        <v>9166990</v>
      </c>
      <c r="D39" s="22"/>
      <c r="E39" s="23">
        <v>34819335</v>
      </c>
      <c r="F39" s="24">
        <v>34821335</v>
      </c>
      <c r="G39" s="24">
        <v>900</v>
      </c>
      <c r="H39" s="24">
        <v>723465</v>
      </c>
      <c r="I39" s="24">
        <v>1131449</v>
      </c>
      <c r="J39" s="24">
        <v>1855814</v>
      </c>
      <c r="K39" s="24">
        <v>697801</v>
      </c>
      <c r="L39" s="24">
        <v>527338</v>
      </c>
      <c r="M39" s="24">
        <v>2263499</v>
      </c>
      <c r="N39" s="24">
        <v>3488638</v>
      </c>
      <c r="O39" s="24"/>
      <c r="P39" s="24"/>
      <c r="Q39" s="24"/>
      <c r="R39" s="24"/>
      <c r="S39" s="24"/>
      <c r="T39" s="24"/>
      <c r="U39" s="24"/>
      <c r="V39" s="24"/>
      <c r="W39" s="24">
        <v>5344452</v>
      </c>
      <c r="X39" s="24">
        <v>14360910</v>
      </c>
      <c r="Y39" s="24">
        <v>-9016458</v>
      </c>
      <c r="Z39" s="6">
        <v>-62.78</v>
      </c>
      <c r="AA39" s="22">
        <v>34821335</v>
      </c>
    </row>
    <row r="40" spans="1:27" ht="13.5">
      <c r="A40" s="5" t="s">
        <v>44</v>
      </c>
      <c r="B40" s="3"/>
      <c r="C40" s="22">
        <v>94509033</v>
      </c>
      <c r="D40" s="22"/>
      <c r="E40" s="23">
        <v>111854900</v>
      </c>
      <c r="F40" s="24">
        <v>122699901</v>
      </c>
      <c r="G40" s="24">
        <v>816765</v>
      </c>
      <c r="H40" s="24">
        <v>2609577</v>
      </c>
      <c r="I40" s="24">
        <v>4285353</v>
      </c>
      <c r="J40" s="24">
        <v>7711695</v>
      </c>
      <c r="K40" s="24">
        <v>4708928</v>
      </c>
      <c r="L40" s="24">
        <v>10917296</v>
      </c>
      <c r="M40" s="24">
        <v>3601414</v>
      </c>
      <c r="N40" s="24">
        <v>19227638</v>
      </c>
      <c r="O40" s="24"/>
      <c r="P40" s="24"/>
      <c r="Q40" s="24"/>
      <c r="R40" s="24"/>
      <c r="S40" s="24"/>
      <c r="T40" s="24"/>
      <c r="U40" s="24"/>
      <c r="V40" s="24"/>
      <c r="W40" s="24">
        <v>26939333</v>
      </c>
      <c r="X40" s="24">
        <v>56058546</v>
      </c>
      <c r="Y40" s="24">
        <v>-29119213</v>
      </c>
      <c r="Z40" s="6">
        <v>-51.94</v>
      </c>
      <c r="AA40" s="22">
        <v>122699901</v>
      </c>
    </row>
    <row r="41" spans="1:27" ht="13.5">
      <c r="A41" s="5" t="s">
        <v>45</v>
      </c>
      <c r="B41" s="3"/>
      <c r="C41" s="22">
        <v>1759289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6204038</v>
      </c>
      <c r="D47" s="19"/>
      <c r="E47" s="20">
        <v>7339810</v>
      </c>
      <c r="F47" s="21">
        <v>7339810</v>
      </c>
      <c r="G47" s="21">
        <v>14669</v>
      </c>
      <c r="H47" s="21">
        <v>514339</v>
      </c>
      <c r="I47" s="21">
        <v>416726</v>
      </c>
      <c r="J47" s="21">
        <v>945734</v>
      </c>
      <c r="K47" s="21">
        <v>820352</v>
      </c>
      <c r="L47" s="21">
        <v>278047</v>
      </c>
      <c r="M47" s="21">
        <v>66717</v>
      </c>
      <c r="N47" s="21">
        <v>1165116</v>
      </c>
      <c r="O47" s="21"/>
      <c r="P47" s="21"/>
      <c r="Q47" s="21"/>
      <c r="R47" s="21"/>
      <c r="S47" s="21"/>
      <c r="T47" s="21"/>
      <c r="U47" s="21"/>
      <c r="V47" s="21"/>
      <c r="W47" s="21">
        <v>2110850</v>
      </c>
      <c r="X47" s="21">
        <v>3019644</v>
      </c>
      <c r="Y47" s="21">
        <v>-908794</v>
      </c>
      <c r="Z47" s="4">
        <v>-30.1</v>
      </c>
      <c r="AA47" s="19">
        <v>7339810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361808500</v>
      </c>
      <c r="D48" s="40">
        <f>+D28+D32+D38+D42+D47</f>
        <v>0</v>
      </c>
      <c r="E48" s="41">
        <f t="shared" si="9"/>
        <v>405077200</v>
      </c>
      <c r="F48" s="42">
        <f t="shared" si="9"/>
        <v>417394200</v>
      </c>
      <c r="G48" s="42">
        <f t="shared" si="9"/>
        <v>16251145</v>
      </c>
      <c r="H48" s="42">
        <f t="shared" si="9"/>
        <v>27239849</v>
      </c>
      <c r="I48" s="42">
        <f t="shared" si="9"/>
        <v>25449547</v>
      </c>
      <c r="J48" s="42">
        <f t="shared" si="9"/>
        <v>68940541</v>
      </c>
      <c r="K48" s="42">
        <f t="shared" si="9"/>
        <v>26513352</v>
      </c>
      <c r="L48" s="42">
        <f t="shared" si="9"/>
        <v>41711145</v>
      </c>
      <c r="M48" s="42">
        <f t="shared" si="9"/>
        <v>31856653</v>
      </c>
      <c r="N48" s="42">
        <f t="shared" si="9"/>
        <v>100081150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169021691</v>
      </c>
      <c r="X48" s="42">
        <f t="shared" si="9"/>
        <v>180477379</v>
      </c>
      <c r="Y48" s="42">
        <f t="shared" si="9"/>
        <v>-11455688</v>
      </c>
      <c r="Z48" s="43">
        <f>+IF(X48&lt;&gt;0,+(Y48/X48)*100,0)</f>
        <v>-6.347437038078883</v>
      </c>
      <c r="AA48" s="40">
        <f>+AA28+AA32+AA38+AA42+AA47</f>
        <v>417394200</v>
      </c>
    </row>
    <row r="49" spans="1:27" ht="13.5">
      <c r="A49" s="14" t="s">
        <v>58</v>
      </c>
      <c r="B49" s="15"/>
      <c r="C49" s="44">
        <f aca="true" t="shared" si="10" ref="C49:Y49">+C25-C48</f>
        <v>19995831</v>
      </c>
      <c r="D49" s="44">
        <f>+D25-D48</f>
        <v>0</v>
      </c>
      <c r="E49" s="45">
        <f t="shared" si="10"/>
        <v>0</v>
      </c>
      <c r="F49" s="46">
        <f t="shared" si="10"/>
        <v>2274100</v>
      </c>
      <c r="G49" s="46">
        <f t="shared" si="10"/>
        <v>77855282</v>
      </c>
      <c r="H49" s="46">
        <f t="shared" si="10"/>
        <v>-13406809</v>
      </c>
      <c r="I49" s="46">
        <f t="shared" si="10"/>
        <v>-19754790</v>
      </c>
      <c r="J49" s="46">
        <f t="shared" si="10"/>
        <v>44693683</v>
      </c>
      <c r="K49" s="46">
        <f t="shared" si="10"/>
        <v>-16132836</v>
      </c>
      <c r="L49" s="46">
        <f t="shared" si="10"/>
        <v>-29337384</v>
      </c>
      <c r="M49" s="46">
        <f t="shared" si="10"/>
        <v>53788246</v>
      </c>
      <c r="N49" s="46">
        <f t="shared" si="10"/>
        <v>8318026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53011709</v>
      </c>
      <c r="X49" s="46">
        <f>IF(F25=F48,0,X25-X48)</f>
        <v>42127743</v>
      </c>
      <c r="Y49" s="46">
        <f t="shared" si="10"/>
        <v>10883966</v>
      </c>
      <c r="Z49" s="47">
        <f>+IF(X49&lt;&gt;0,+(Y49/X49)*100,0)</f>
        <v>25.835625706318993</v>
      </c>
      <c r="AA49" s="44">
        <f>+AA25-AA48</f>
        <v>2274100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217675869</v>
      </c>
      <c r="D5" s="19">
        <f>SUM(D6:D8)</f>
        <v>0</v>
      </c>
      <c r="E5" s="20">
        <f t="shared" si="0"/>
        <v>215791032</v>
      </c>
      <c r="F5" s="21">
        <f t="shared" si="0"/>
        <v>215791032</v>
      </c>
      <c r="G5" s="21">
        <f t="shared" si="0"/>
        <v>41831641</v>
      </c>
      <c r="H5" s="21">
        <f t="shared" si="0"/>
        <v>6495605</v>
      </c>
      <c r="I5" s="21">
        <f t="shared" si="0"/>
        <v>10985449</v>
      </c>
      <c r="J5" s="21">
        <f t="shared" si="0"/>
        <v>59312695</v>
      </c>
      <c r="K5" s="21">
        <f t="shared" si="0"/>
        <v>4026663</v>
      </c>
      <c r="L5" s="21">
        <f t="shared" si="0"/>
        <v>11741042</v>
      </c>
      <c r="M5" s="21">
        <f t="shared" si="0"/>
        <v>10436239</v>
      </c>
      <c r="N5" s="21">
        <f t="shared" si="0"/>
        <v>26203944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85516639</v>
      </c>
      <c r="X5" s="21">
        <f t="shared" si="0"/>
        <v>139927944</v>
      </c>
      <c r="Y5" s="21">
        <f t="shared" si="0"/>
        <v>-54411305</v>
      </c>
      <c r="Z5" s="4">
        <f>+IF(X5&lt;&gt;0,+(Y5/X5)*100,0)</f>
        <v>-38.885231530308204</v>
      </c>
      <c r="AA5" s="19">
        <f>SUM(AA6:AA8)</f>
        <v>215791032</v>
      </c>
    </row>
    <row r="6" spans="1:27" ht="13.5">
      <c r="A6" s="5" t="s">
        <v>33</v>
      </c>
      <c r="B6" s="3"/>
      <c r="C6" s="22">
        <v>1152512</v>
      </c>
      <c r="D6" s="22"/>
      <c r="E6" s="23">
        <v>1130000</v>
      </c>
      <c r="F6" s="24">
        <v>1130000</v>
      </c>
      <c r="G6" s="24"/>
      <c r="H6" s="24">
        <v>46303</v>
      </c>
      <c r="I6" s="24">
        <v>67605</v>
      </c>
      <c r="J6" s="24">
        <v>113908</v>
      </c>
      <c r="K6" s="24">
        <v>66088</v>
      </c>
      <c r="L6" s="24">
        <v>58254</v>
      </c>
      <c r="M6" s="24">
        <v>97848</v>
      </c>
      <c r="N6" s="24">
        <v>222190</v>
      </c>
      <c r="O6" s="24"/>
      <c r="P6" s="24"/>
      <c r="Q6" s="24"/>
      <c r="R6" s="24"/>
      <c r="S6" s="24"/>
      <c r="T6" s="24"/>
      <c r="U6" s="24"/>
      <c r="V6" s="24"/>
      <c r="W6" s="24">
        <v>336098</v>
      </c>
      <c r="X6" s="24">
        <v>626559</v>
      </c>
      <c r="Y6" s="24">
        <v>-290461</v>
      </c>
      <c r="Z6" s="6">
        <v>-46.36</v>
      </c>
      <c r="AA6" s="22">
        <v>1130000</v>
      </c>
    </row>
    <row r="7" spans="1:27" ht="13.5">
      <c r="A7" s="5" t="s">
        <v>34</v>
      </c>
      <c r="B7" s="3"/>
      <c r="C7" s="25">
        <v>188528448</v>
      </c>
      <c r="D7" s="25"/>
      <c r="E7" s="26">
        <v>214661032</v>
      </c>
      <c r="F7" s="27">
        <v>214661032</v>
      </c>
      <c r="G7" s="27">
        <v>41831641</v>
      </c>
      <c r="H7" s="27">
        <v>6449302</v>
      </c>
      <c r="I7" s="27">
        <v>10917844</v>
      </c>
      <c r="J7" s="27">
        <v>59198787</v>
      </c>
      <c r="K7" s="27">
        <v>3960575</v>
      </c>
      <c r="L7" s="27">
        <v>11682788</v>
      </c>
      <c r="M7" s="27">
        <v>10338391</v>
      </c>
      <c r="N7" s="27">
        <v>25981754</v>
      </c>
      <c r="O7" s="27"/>
      <c r="P7" s="27"/>
      <c r="Q7" s="27"/>
      <c r="R7" s="27"/>
      <c r="S7" s="27"/>
      <c r="T7" s="27"/>
      <c r="U7" s="27"/>
      <c r="V7" s="27"/>
      <c r="W7" s="27">
        <v>85180541</v>
      </c>
      <c r="X7" s="27">
        <v>139301385</v>
      </c>
      <c r="Y7" s="27">
        <v>-54120844</v>
      </c>
      <c r="Z7" s="7">
        <v>-38.85</v>
      </c>
      <c r="AA7" s="25">
        <v>214661032</v>
      </c>
    </row>
    <row r="8" spans="1:27" ht="13.5">
      <c r="A8" s="5" t="s">
        <v>35</v>
      </c>
      <c r="B8" s="3"/>
      <c r="C8" s="22">
        <v>27994909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25137463</v>
      </c>
      <c r="D9" s="19">
        <f>SUM(D10:D14)</f>
        <v>0</v>
      </c>
      <c r="E9" s="20">
        <f t="shared" si="1"/>
        <v>71641284</v>
      </c>
      <c r="F9" s="21">
        <f t="shared" si="1"/>
        <v>71641284</v>
      </c>
      <c r="G9" s="21">
        <f t="shared" si="1"/>
        <v>72244</v>
      </c>
      <c r="H9" s="21">
        <f t="shared" si="1"/>
        <v>3022275</v>
      </c>
      <c r="I9" s="21">
        <f t="shared" si="1"/>
        <v>-1749452</v>
      </c>
      <c r="J9" s="21">
        <f t="shared" si="1"/>
        <v>1345067</v>
      </c>
      <c r="K9" s="21">
        <f t="shared" si="1"/>
        <v>1641494</v>
      </c>
      <c r="L9" s="21">
        <f t="shared" si="1"/>
        <v>844924</v>
      </c>
      <c r="M9" s="21">
        <f t="shared" si="1"/>
        <v>908844</v>
      </c>
      <c r="N9" s="21">
        <f t="shared" si="1"/>
        <v>3395262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4740329</v>
      </c>
      <c r="X9" s="21">
        <f t="shared" si="1"/>
        <v>44104698</v>
      </c>
      <c r="Y9" s="21">
        <f t="shared" si="1"/>
        <v>-39364369</v>
      </c>
      <c r="Z9" s="4">
        <f>+IF(X9&lt;&gt;0,+(Y9/X9)*100,0)</f>
        <v>-89.25209962893295</v>
      </c>
      <c r="AA9" s="19">
        <f>SUM(AA10:AA14)</f>
        <v>71641284</v>
      </c>
    </row>
    <row r="10" spans="1:27" ht="13.5">
      <c r="A10" s="5" t="s">
        <v>37</v>
      </c>
      <c r="B10" s="3"/>
      <c r="C10" s="22">
        <v>8202413</v>
      </c>
      <c r="D10" s="22"/>
      <c r="E10" s="23">
        <v>9941824</v>
      </c>
      <c r="F10" s="24">
        <v>9941824</v>
      </c>
      <c r="G10" s="24">
        <v>69453</v>
      </c>
      <c r="H10" s="24">
        <v>555554</v>
      </c>
      <c r="I10" s="24">
        <v>701692</v>
      </c>
      <c r="J10" s="24">
        <v>1326699</v>
      </c>
      <c r="K10" s="24">
        <v>741987</v>
      </c>
      <c r="L10" s="24">
        <v>677023</v>
      </c>
      <c r="M10" s="24">
        <v>748714</v>
      </c>
      <c r="N10" s="24">
        <v>2167724</v>
      </c>
      <c r="O10" s="24"/>
      <c r="P10" s="24"/>
      <c r="Q10" s="24"/>
      <c r="R10" s="24"/>
      <c r="S10" s="24"/>
      <c r="T10" s="24"/>
      <c r="U10" s="24"/>
      <c r="V10" s="24"/>
      <c r="W10" s="24">
        <v>3494423</v>
      </c>
      <c r="X10" s="24">
        <v>6518636</v>
      </c>
      <c r="Y10" s="24">
        <v>-3024213</v>
      </c>
      <c r="Z10" s="6">
        <v>-46.39</v>
      </c>
      <c r="AA10" s="22">
        <v>9941824</v>
      </c>
    </row>
    <row r="11" spans="1:27" ht="13.5">
      <c r="A11" s="5" t="s">
        <v>38</v>
      </c>
      <c r="B11" s="3"/>
      <c r="C11" s="22">
        <v>76631</v>
      </c>
      <c r="D11" s="22"/>
      <c r="E11" s="23">
        <v>444460</v>
      </c>
      <c r="F11" s="24">
        <v>444460</v>
      </c>
      <c r="G11" s="24">
        <v>2791</v>
      </c>
      <c r="H11" s="24">
        <v>3330</v>
      </c>
      <c r="I11" s="24">
        <v>8447</v>
      </c>
      <c r="J11" s="24">
        <v>14568</v>
      </c>
      <c r="K11" s="24">
        <v>651</v>
      </c>
      <c r="L11" s="24">
        <v>1557</v>
      </c>
      <c r="M11" s="24">
        <v>466</v>
      </c>
      <c r="N11" s="24">
        <v>2674</v>
      </c>
      <c r="O11" s="24"/>
      <c r="P11" s="24"/>
      <c r="Q11" s="24"/>
      <c r="R11" s="24"/>
      <c r="S11" s="24"/>
      <c r="T11" s="24"/>
      <c r="U11" s="24"/>
      <c r="V11" s="24"/>
      <c r="W11" s="24">
        <v>17242</v>
      </c>
      <c r="X11" s="24">
        <v>230501</v>
      </c>
      <c r="Y11" s="24">
        <v>-213259</v>
      </c>
      <c r="Z11" s="6">
        <v>-92.52</v>
      </c>
      <c r="AA11" s="22">
        <v>444460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16858419</v>
      </c>
      <c r="D13" s="22"/>
      <c r="E13" s="23">
        <v>61255000</v>
      </c>
      <c r="F13" s="24">
        <v>61255000</v>
      </c>
      <c r="G13" s="24"/>
      <c r="H13" s="24">
        <v>2463391</v>
      </c>
      <c r="I13" s="24">
        <v>-2459591</v>
      </c>
      <c r="J13" s="24">
        <v>3800</v>
      </c>
      <c r="K13" s="24">
        <v>898856</v>
      </c>
      <c r="L13" s="24">
        <v>166344</v>
      </c>
      <c r="M13" s="24">
        <v>159664</v>
      </c>
      <c r="N13" s="24">
        <v>1224864</v>
      </c>
      <c r="O13" s="24"/>
      <c r="P13" s="24"/>
      <c r="Q13" s="24"/>
      <c r="R13" s="24"/>
      <c r="S13" s="24"/>
      <c r="T13" s="24"/>
      <c r="U13" s="24"/>
      <c r="V13" s="24"/>
      <c r="W13" s="24">
        <v>1228664</v>
      </c>
      <c r="X13" s="24">
        <v>37355561</v>
      </c>
      <c r="Y13" s="24">
        <v>-36126897</v>
      </c>
      <c r="Z13" s="6">
        <v>-96.71</v>
      </c>
      <c r="AA13" s="22">
        <v>61255000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57100316</v>
      </c>
      <c r="D15" s="19">
        <f>SUM(D16:D18)</f>
        <v>0</v>
      </c>
      <c r="E15" s="20">
        <f t="shared" si="2"/>
        <v>41082269</v>
      </c>
      <c r="F15" s="21">
        <f t="shared" si="2"/>
        <v>41082269</v>
      </c>
      <c r="G15" s="21">
        <f t="shared" si="2"/>
        <v>2095902</v>
      </c>
      <c r="H15" s="21">
        <f t="shared" si="2"/>
        <v>1198742</v>
      </c>
      <c r="I15" s="21">
        <f t="shared" si="2"/>
        <v>808204</v>
      </c>
      <c r="J15" s="21">
        <f t="shared" si="2"/>
        <v>4102848</v>
      </c>
      <c r="K15" s="21">
        <f t="shared" si="2"/>
        <v>1240865</v>
      </c>
      <c r="L15" s="21">
        <f t="shared" si="2"/>
        <v>1218782</v>
      </c>
      <c r="M15" s="21">
        <f t="shared" si="2"/>
        <v>595722</v>
      </c>
      <c r="N15" s="21">
        <f t="shared" si="2"/>
        <v>3055369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7158217</v>
      </c>
      <c r="X15" s="21">
        <f t="shared" si="2"/>
        <v>18494106</v>
      </c>
      <c r="Y15" s="21">
        <f t="shared" si="2"/>
        <v>-11335889</v>
      </c>
      <c r="Z15" s="4">
        <f>+IF(X15&lt;&gt;0,+(Y15/X15)*100,0)</f>
        <v>-61.2946038051258</v>
      </c>
      <c r="AA15" s="19">
        <f>SUM(AA16:AA18)</f>
        <v>41082269</v>
      </c>
    </row>
    <row r="16" spans="1:27" ht="13.5">
      <c r="A16" s="5" t="s">
        <v>43</v>
      </c>
      <c r="B16" s="3"/>
      <c r="C16" s="22">
        <v>3374304</v>
      </c>
      <c r="D16" s="22"/>
      <c r="E16" s="23">
        <v>2557780</v>
      </c>
      <c r="F16" s="24">
        <v>2557780</v>
      </c>
      <c r="G16" s="24">
        <v>159309</v>
      </c>
      <c r="H16" s="24">
        <v>145791</v>
      </c>
      <c r="I16" s="24">
        <v>146093</v>
      </c>
      <c r="J16" s="24">
        <v>451193</v>
      </c>
      <c r="K16" s="24">
        <v>184506</v>
      </c>
      <c r="L16" s="24">
        <v>140899</v>
      </c>
      <c r="M16" s="24">
        <v>96408</v>
      </c>
      <c r="N16" s="24">
        <v>421813</v>
      </c>
      <c r="O16" s="24"/>
      <c r="P16" s="24"/>
      <c r="Q16" s="24"/>
      <c r="R16" s="24"/>
      <c r="S16" s="24"/>
      <c r="T16" s="24"/>
      <c r="U16" s="24"/>
      <c r="V16" s="24"/>
      <c r="W16" s="24">
        <v>873006</v>
      </c>
      <c r="X16" s="24">
        <v>1379863</v>
      </c>
      <c r="Y16" s="24">
        <v>-506857</v>
      </c>
      <c r="Z16" s="6">
        <v>-36.73</v>
      </c>
      <c r="AA16" s="22">
        <v>2557780</v>
      </c>
    </row>
    <row r="17" spans="1:27" ht="13.5">
      <c r="A17" s="5" t="s">
        <v>44</v>
      </c>
      <c r="B17" s="3"/>
      <c r="C17" s="22">
        <v>53726012</v>
      </c>
      <c r="D17" s="22"/>
      <c r="E17" s="23">
        <v>38524489</v>
      </c>
      <c r="F17" s="24">
        <v>38524489</v>
      </c>
      <c r="G17" s="24">
        <v>1936593</v>
      </c>
      <c r="H17" s="24">
        <v>1052951</v>
      </c>
      <c r="I17" s="24">
        <v>662111</v>
      </c>
      <c r="J17" s="24">
        <v>3651655</v>
      </c>
      <c r="K17" s="24">
        <v>1056359</v>
      </c>
      <c r="L17" s="24">
        <v>1077883</v>
      </c>
      <c r="M17" s="24">
        <v>499314</v>
      </c>
      <c r="N17" s="24">
        <v>2633556</v>
      </c>
      <c r="O17" s="24"/>
      <c r="P17" s="24"/>
      <c r="Q17" s="24"/>
      <c r="R17" s="24"/>
      <c r="S17" s="24"/>
      <c r="T17" s="24"/>
      <c r="U17" s="24"/>
      <c r="V17" s="24"/>
      <c r="W17" s="24">
        <v>6285211</v>
      </c>
      <c r="X17" s="24">
        <v>17114243</v>
      </c>
      <c r="Y17" s="24">
        <v>-10829032</v>
      </c>
      <c r="Z17" s="6">
        <v>-63.27</v>
      </c>
      <c r="AA17" s="22">
        <v>38524489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233381120</v>
      </c>
      <c r="D19" s="19">
        <f>SUM(D20:D23)</f>
        <v>0</v>
      </c>
      <c r="E19" s="20">
        <f t="shared" si="3"/>
        <v>251507427</v>
      </c>
      <c r="F19" s="21">
        <f t="shared" si="3"/>
        <v>251507427</v>
      </c>
      <c r="G19" s="21">
        <f t="shared" si="3"/>
        <v>20889037</v>
      </c>
      <c r="H19" s="21">
        <f t="shared" si="3"/>
        <v>25404274</v>
      </c>
      <c r="I19" s="21">
        <f t="shared" si="3"/>
        <v>19808955</v>
      </c>
      <c r="J19" s="21">
        <f t="shared" si="3"/>
        <v>66102266</v>
      </c>
      <c r="K19" s="21">
        <f t="shared" si="3"/>
        <v>25098426</v>
      </c>
      <c r="L19" s="21">
        <f t="shared" si="3"/>
        <v>21662551</v>
      </c>
      <c r="M19" s="21">
        <f t="shared" si="3"/>
        <v>20288756</v>
      </c>
      <c r="N19" s="21">
        <f t="shared" si="3"/>
        <v>67049733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133151999</v>
      </c>
      <c r="X19" s="21">
        <f t="shared" si="3"/>
        <v>128805046</v>
      </c>
      <c r="Y19" s="21">
        <f t="shared" si="3"/>
        <v>4346953</v>
      </c>
      <c r="Z19" s="4">
        <f>+IF(X19&lt;&gt;0,+(Y19/X19)*100,0)</f>
        <v>3.3748312934883</v>
      </c>
      <c r="AA19" s="19">
        <f>SUM(AA20:AA23)</f>
        <v>251507427</v>
      </c>
    </row>
    <row r="20" spans="1:27" ht="13.5">
      <c r="A20" s="5" t="s">
        <v>47</v>
      </c>
      <c r="B20" s="3"/>
      <c r="C20" s="22">
        <v>89649352</v>
      </c>
      <c r="D20" s="22"/>
      <c r="E20" s="23">
        <v>88412678</v>
      </c>
      <c r="F20" s="24">
        <v>88412678</v>
      </c>
      <c r="G20" s="24">
        <v>8645688</v>
      </c>
      <c r="H20" s="24">
        <v>9817910</v>
      </c>
      <c r="I20" s="24">
        <v>7130113</v>
      </c>
      <c r="J20" s="24">
        <v>25593711</v>
      </c>
      <c r="K20" s="24">
        <v>7173384</v>
      </c>
      <c r="L20" s="24">
        <v>7318476</v>
      </c>
      <c r="M20" s="24">
        <v>6839775</v>
      </c>
      <c r="N20" s="24">
        <v>21331635</v>
      </c>
      <c r="O20" s="24"/>
      <c r="P20" s="24"/>
      <c r="Q20" s="24"/>
      <c r="R20" s="24"/>
      <c r="S20" s="24"/>
      <c r="T20" s="24"/>
      <c r="U20" s="24"/>
      <c r="V20" s="24"/>
      <c r="W20" s="24">
        <v>46925346</v>
      </c>
      <c r="X20" s="24">
        <v>44836238</v>
      </c>
      <c r="Y20" s="24">
        <v>2089108</v>
      </c>
      <c r="Z20" s="6">
        <v>4.66</v>
      </c>
      <c r="AA20" s="22">
        <v>88412678</v>
      </c>
    </row>
    <row r="21" spans="1:27" ht="13.5">
      <c r="A21" s="5" t="s">
        <v>48</v>
      </c>
      <c r="B21" s="3"/>
      <c r="C21" s="22">
        <v>72699270</v>
      </c>
      <c r="D21" s="22"/>
      <c r="E21" s="23">
        <v>79969526</v>
      </c>
      <c r="F21" s="24">
        <v>79969526</v>
      </c>
      <c r="G21" s="24">
        <v>5422344</v>
      </c>
      <c r="H21" s="24">
        <v>8579900</v>
      </c>
      <c r="I21" s="24">
        <v>5924273</v>
      </c>
      <c r="J21" s="24">
        <v>19926517</v>
      </c>
      <c r="K21" s="24">
        <v>5378508</v>
      </c>
      <c r="L21" s="24">
        <v>8775799</v>
      </c>
      <c r="M21" s="24">
        <v>7944480</v>
      </c>
      <c r="N21" s="24">
        <v>22098787</v>
      </c>
      <c r="O21" s="24"/>
      <c r="P21" s="24"/>
      <c r="Q21" s="24"/>
      <c r="R21" s="24"/>
      <c r="S21" s="24"/>
      <c r="T21" s="24"/>
      <c r="U21" s="24"/>
      <c r="V21" s="24"/>
      <c r="W21" s="24">
        <v>42025304</v>
      </c>
      <c r="X21" s="24">
        <v>39554156</v>
      </c>
      <c r="Y21" s="24">
        <v>2471148</v>
      </c>
      <c r="Z21" s="6">
        <v>6.25</v>
      </c>
      <c r="AA21" s="22">
        <v>79969526</v>
      </c>
    </row>
    <row r="22" spans="1:27" ht="13.5">
      <c r="A22" s="5" t="s">
        <v>49</v>
      </c>
      <c r="B22" s="3"/>
      <c r="C22" s="25">
        <v>33936339</v>
      </c>
      <c r="D22" s="25"/>
      <c r="E22" s="26">
        <v>40340543</v>
      </c>
      <c r="F22" s="27">
        <v>40340543</v>
      </c>
      <c r="G22" s="27">
        <v>3169614</v>
      </c>
      <c r="H22" s="27">
        <v>3350130</v>
      </c>
      <c r="I22" s="27">
        <v>3099426</v>
      </c>
      <c r="J22" s="27">
        <v>9619170</v>
      </c>
      <c r="K22" s="27">
        <v>6479868</v>
      </c>
      <c r="L22" s="27">
        <v>1897637</v>
      </c>
      <c r="M22" s="27">
        <v>3253051</v>
      </c>
      <c r="N22" s="27">
        <v>11630556</v>
      </c>
      <c r="O22" s="27"/>
      <c r="P22" s="27"/>
      <c r="Q22" s="27"/>
      <c r="R22" s="27"/>
      <c r="S22" s="27"/>
      <c r="T22" s="27"/>
      <c r="U22" s="27"/>
      <c r="V22" s="27"/>
      <c r="W22" s="27">
        <v>21249726</v>
      </c>
      <c r="X22" s="27">
        <v>20957824</v>
      </c>
      <c r="Y22" s="27">
        <v>291902</v>
      </c>
      <c r="Z22" s="7">
        <v>1.39</v>
      </c>
      <c r="AA22" s="25">
        <v>40340543</v>
      </c>
    </row>
    <row r="23" spans="1:27" ht="13.5">
      <c r="A23" s="5" t="s">
        <v>50</v>
      </c>
      <c r="B23" s="3"/>
      <c r="C23" s="22">
        <v>37096159</v>
      </c>
      <c r="D23" s="22"/>
      <c r="E23" s="23">
        <v>42784680</v>
      </c>
      <c r="F23" s="24">
        <v>42784680</v>
      </c>
      <c r="G23" s="24">
        <v>3651391</v>
      </c>
      <c r="H23" s="24">
        <v>3656334</v>
      </c>
      <c r="I23" s="24">
        <v>3655143</v>
      </c>
      <c r="J23" s="24">
        <v>10962868</v>
      </c>
      <c r="K23" s="24">
        <v>6066666</v>
      </c>
      <c r="L23" s="24">
        <v>3670639</v>
      </c>
      <c r="M23" s="24">
        <v>2251450</v>
      </c>
      <c r="N23" s="24">
        <v>11988755</v>
      </c>
      <c r="O23" s="24"/>
      <c r="P23" s="24"/>
      <c r="Q23" s="24"/>
      <c r="R23" s="24"/>
      <c r="S23" s="24"/>
      <c r="T23" s="24"/>
      <c r="U23" s="24"/>
      <c r="V23" s="24"/>
      <c r="W23" s="24">
        <v>22951623</v>
      </c>
      <c r="X23" s="24">
        <v>23456828</v>
      </c>
      <c r="Y23" s="24">
        <v>-505205</v>
      </c>
      <c r="Z23" s="6">
        <v>-2.15</v>
      </c>
      <c r="AA23" s="22">
        <v>42784680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533294768</v>
      </c>
      <c r="D25" s="40">
        <f>+D5+D9+D15+D19+D24</f>
        <v>0</v>
      </c>
      <c r="E25" s="41">
        <f t="shared" si="4"/>
        <v>580022012</v>
      </c>
      <c r="F25" s="42">
        <f t="shared" si="4"/>
        <v>580022012</v>
      </c>
      <c r="G25" s="42">
        <f t="shared" si="4"/>
        <v>64888824</v>
      </c>
      <c r="H25" s="42">
        <f t="shared" si="4"/>
        <v>36120896</v>
      </c>
      <c r="I25" s="42">
        <f t="shared" si="4"/>
        <v>29853156</v>
      </c>
      <c r="J25" s="42">
        <f t="shared" si="4"/>
        <v>130862876</v>
      </c>
      <c r="K25" s="42">
        <f t="shared" si="4"/>
        <v>32007448</v>
      </c>
      <c r="L25" s="42">
        <f t="shared" si="4"/>
        <v>35467299</v>
      </c>
      <c r="M25" s="42">
        <f t="shared" si="4"/>
        <v>32229561</v>
      </c>
      <c r="N25" s="42">
        <f t="shared" si="4"/>
        <v>99704308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230567184</v>
      </c>
      <c r="X25" s="42">
        <f t="shared" si="4"/>
        <v>331331794</v>
      </c>
      <c r="Y25" s="42">
        <f t="shared" si="4"/>
        <v>-100764610</v>
      </c>
      <c r="Z25" s="43">
        <f>+IF(X25&lt;&gt;0,+(Y25/X25)*100,0)</f>
        <v>-30.41199541508534</v>
      </c>
      <c r="AA25" s="40">
        <f>+AA5+AA9+AA15+AA19+AA24</f>
        <v>580022012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146303005</v>
      </c>
      <c r="D28" s="19">
        <f>SUM(D29:D31)</f>
        <v>0</v>
      </c>
      <c r="E28" s="20">
        <f t="shared" si="5"/>
        <v>163263162</v>
      </c>
      <c r="F28" s="21">
        <f t="shared" si="5"/>
        <v>163263162</v>
      </c>
      <c r="G28" s="21">
        <f t="shared" si="5"/>
        <v>12632956</v>
      </c>
      <c r="H28" s="21">
        <f t="shared" si="5"/>
        <v>11654331</v>
      </c>
      <c r="I28" s="21">
        <f t="shared" si="5"/>
        <v>15427487</v>
      </c>
      <c r="J28" s="21">
        <f t="shared" si="5"/>
        <v>39714774</v>
      </c>
      <c r="K28" s="21">
        <f t="shared" si="5"/>
        <v>10068307</v>
      </c>
      <c r="L28" s="21">
        <f t="shared" si="5"/>
        <v>13708048</v>
      </c>
      <c r="M28" s="21">
        <f t="shared" si="5"/>
        <v>12755966</v>
      </c>
      <c r="N28" s="21">
        <f t="shared" si="5"/>
        <v>36532321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76247095</v>
      </c>
      <c r="X28" s="21">
        <f t="shared" si="5"/>
        <v>80683004</v>
      </c>
      <c r="Y28" s="21">
        <f t="shared" si="5"/>
        <v>-4435909</v>
      </c>
      <c r="Z28" s="4">
        <f>+IF(X28&lt;&gt;0,+(Y28/X28)*100,0)</f>
        <v>-5.4979472504519045</v>
      </c>
      <c r="AA28" s="19">
        <f>SUM(AA29:AA31)</f>
        <v>163263162</v>
      </c>
    </row>
    <row r="29" spans="1:27" ht="13.5">
      <c r="A29" s="5" t="s">
        <v>33</v>
      </c>
      <c r="B29" s="3"/>
      <c r="C29" s="22">
        <v>19171658</v>
      </c>
      <c r="D29" s="22"/>
      <c r="E29" s="23">
        <v>20851297</v>
      </c>
      <c r="F29" s="24">
        <v>20851297</v>
      </c>
      <c r="G29" s="24">
        <v>1530982</v>
      </c>
      <c r="H29" s="24">
        <v>1489864</v>
      </c>
      <c r="I29" s="24">
        <v>1457808</v>
      </c>
      <c r="J29" s="24">
        <v>4478654</v>
      </c>
      <c r="K29" s="24">
        <v>1510815</v>
      </c>
      <c r="L29" s="24">
        <v>1592702</v>
      </c>
      <c r="M29" s="24">
        <v>1575801</v>
      </c>
      <c r="N29" s="24">
        <v>4679318</v>
      </c>
      <c r="O29" s="24"/>
      <c r="P29" s="24"/>
      <c r="Q29" s="24"/>
      <c r="R29" s="24"/>
      <c r="S29" s="24"/>
      <c r="T29" s="24"/>
      <c r="U29" s="24"/>
      <c r="V29" s="24"/>
      <c r="W29" s="24">
        <v>9157972</v>
      </c>
      <c r="X29" s="24">
        <v>10164396</v>
      </c>
      <c r="Y29" s="24">
        <v>-1006424</v>
      </c>
      <c r="Z29" s="6">
        <v>-9.9</v>
      </c>
      <c r="AA29" s="22">
        <v>20851297</v>
      </c>
    </row>
    <row r="30" spans="1:27" ht="13.5">
      <c r="A30" s="5" t="s">
        <v>34</v>
      </c>
      <c r="B30" s="3"/>
      <c r="C30" s="25">
        <v>53536764</v>
      </c>
      <c r="D30" s="25"/>
      <c r="E30" s="26">
        <v>140100034</v>
      </c>
      <c r="F30" s="27">
        <v>140100034</v>
      </c>
      <c r="G30" s="27">
        <v>10922512</v>
      </c>
      <c r="H30" s="27">
        <v>9944845</v>
      </c>
      <c r="I30" s="27">
        <v>13813308</v>
      </c>
      <c r="J30" s="27">
        <v>34680665</v>
      </c>
      <c r="K30" s="27">
        <v>8400200</v>
      </c>
      <c r="L30" s="27">
        <v>11956584</v>
      </c>
      <c r="M30" s="27">
        <v>11020014</v>
      </c>
      <c r="N30" s="27">
        <v>31376798</v>
      </c>
      <c r="O30" s="27"/>
      <c r="P30" s="27"/>
      <c r="Q30" s="27"/>
      <c r="R30" s="27"/>
      <c r="S30" s="27"/>
      <c r="T30" s="27"/>
      <c r="U30" s="27"/>
      <c r="V30" s="27"/>
      <c r="W30" s="27">
        <v>66057463</v>
      </c>
      <c r="X30" s="27">
        <v>69397311</v>
      </c>
      <c r="Y30" s="27">
        <v>-3339848</v>
      </c>
      <c r="Z30" s="7">
        <v>-4.81</v>
      </c>
      <c r="AA30" s="25">
        <v>140100034</v>
      </c>
    </row>
    <row r="31" spans="1:27" ht="13.5">
      <c r="A31" s="5" t="s">
        <v>35</v>
      </c>
      <c r="B31" s="3"/>
      <c r="C31" s="22">
        <v>73594583</v>
      </c>
      <c r="D31" s="22"/>
      <c r="E31" s="23">
        <v>2311831</v>
      </c>
      <c r="F31" s="24">
        <v>2311831</v>
      </c>
      <c r="G31" s="24">
        <v>179462</v>
      </c>
      <c r="H31" s="24">
        <v>219622</v>
      </c>
      <c r="I31" s="24">
        <v>156371</v>
      </c>
      <c r="J31" s="24">
        <v>555455</v>
      </c>
      <c r="K31" s="24">
        <v>157292</v>
      </c>
      <c r="L31" s="24">
        <v>158762</v>
      </c>
      <c r="M31" s="24">
        <v>160151</v>
      </c>
      <c r="N31" s="24">
        <v>476205</v>
      </c>
      <c r="O31" s="24"/>
      <c r="P31" s="24"/>
      <c r="Q31" s="24"/>
      <c r="R31" s="24"/>
      <c r="S31" s="24"/>
      <c r="T31" s="24"/>
      <c r="U31" s="24"/>
      <c r="V31" s="24"/>
      <c r="W31" s="24">
        <v>1031660</v>
      </c>
      <c r="X31" s="24">
        <v>1121297</v>
      </c>
      <c r="Y31" s="24">
        <v>-89637</v>
      </c>
      <c r="Z31" s="6">
        <v>-7.99</v>
      </c>
      <c r="AA31" s="22">
        <v>2311831</v>
      </c>
    </row>
    <row r="32" spans="1:27" ht="13.5">
      <c r="A32" s="2" t="s">
        <v>36</v>
      </c>
      <c r="B32" s="3"/>
      <c r="C32" s="19">
        <f aca="true" t="shared" si="6" ref="C32:Y32">SUM(C33:C37)</f>
        <v>23966695</v>
      </c>
      <c r="D32" s="19">
        <f>SUM(D33:D37)</f>
        <v>0</v>
      </c>
      <c r="E32" s="20">
        <f t="shared" si="6"/>
        <v>68377137</v>
      </c>
      <c r="F32" s="21">
        <f t="shared" si="6"/>
        <v>68377137</v>
      </c>
      <c r="G32" s="21">
        <f t="shared" si="6"/>
        <v>3965326</v>
      </c>
      <c r="H32" s="21">
        <f t="shared" si="6"/>
        <v>2539440</v>
      </c>
      <c r="I32" s="21">
        <f t="shared" si="6"/>
        <v>-1193758</v>
      </c>
      <c r="J32" s="21">
        <f t="shared" si="6"/>
        <v>5311008</v>
      </c>
      <c r="K32" s="21">
        <f t="shared" si="6"/>
        <v>2094207</v>
      </c>
      <c r="L32" s="21">
        <f t="shared" si="6"/>
        <v>2264911</v>
      </c>
      <c r="M32" s="21">
        <f t="shared" si="6"/>
        <v>2419040</v>
      </c>
      <c r="N32" s="21">
        <f t="shared" si="6"/>
        <v>6778158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12089166</v>
      </c>
      <c r="X32" s="21">
        <f t="shared" si="6"/>
        <v>35798229</v>
      </c>
      <c r="Y32" s="21">
        <f t="shared" si="6"/>
        <v>-23709063</v>
      </c>
      <c r="Z32" s="4">
        <f>+IF(X32&lt;&gt;0,+(Y32/X32)*100,0)</f>
        <v>-66.22970929651297</v>
      </c>
      <c r="AA32" s="19">
        <f>SUM(AA33:AA37)</f>
        <v>68377137</v>
      </c>
    </row>
    <row r="33" spans="1:27" ht="13.5">
      <c r="A33" s="5" t="s">
        <v>37</v>
      </c>
      <c r="B33" s="3"/>
      <c r="C33" s="22">
        <v>6664048</v>
      </c>
      <c r="D33" s="22"/>
      <c r="E33" s="23">
        <v>10778296</v>
      </c>
      <c r="F33" s="24">
        <v>10778296</v>
      </c>
      <c r="G33" s="24">
        <v>500997</v>
      </c>
      <c r="H33" s="24">
        <v>588375</v>
      </c>
      <c r="I33" s="24">
        <v>641144</v>
      </c>
      <c r="J33" s="24">
        <v>1730516</v>
      </c>
      <c r="K33" s="24">
        <v>652286</v>
      </c>
      <c r="L33" s="24">
        <v>727248</v>
      </c>
      <c r="M33" s="24">
        <v>632706</v>
      </c>
      <c r="N33" s="24">
        <v>2012240</v>
      </c>
      <c r="O33" s="24"/>
      <c r="P33" s="24"/>
      <c r="Q33" s="24"/>
      <c r="R33" s="24"/>
      <c r="S33" s="24"/>
      <c r="T33" s="24"/>
      <c r="U33" s="24"/>
      <c r="V33" s="24"/>
      <c r="W33" s="24">
        <v>3742756</v>
      </c>
      <c r="X33" s="24">
        <v>5185150</v>
      </c>
      <c r="Y33" s="24">
        <v>-1442394</v>
      </c>
      <c r="Z33" s="6">
        <v>-27.82</v>
      </c>
      <c r="AA33" s="22">
        <v>10778296</v>
      </c>
    </row>
    <row r="34" spans="1:27" ht="13.5">
      <c r="A34" s="5" t="s">
        <v>38</v>
      </c>
      <c r="B34" s="3"/>
      <c r="C34" s="22">
        <v>6972906</v>
      </c>
      <c r="D34" s="22"/>
      <c r="E34" s="23">
        <v>10772091</v>
      </c>
      <c r="F34" s="24">
        <v>10772091</v>
      </c>
      <c r="G34" s="24">
        <v>552498</v>
      </c>
      <c r="H34" s="24">
        <v>649455</v>
      </c>
      <c r="I34" s="24">
        <v>670591</v>
      </c>
      <c r="J34" s="24">
        <v>1872544</v>
      </c>
      <c r="K34" s="24">
        <v>759993</v>
      </c>
      <c r="L34" s="24">
        <v>883292</v>
      </c>
      <c r="M34" s="24">
        <v>915975</v>
      </c>
      <c r="N34" s="24">
        <v>2559260</v>
      </c>
      <c r="O34" s="24"/>
      <c r="P34" s="24"/>
      <c r="Q34" s="24"/>
      <c r="R34" s="24"/>
      <c r="S34" s="24"/>
      <c r="T34" s="24"/>
      <c r="U34" s="24"/>
      <c r="V34" s="24"/>
      <c r="W34" s="24">
        <v>4431804</v>
      </c>
      <c r="X34" s="24">
        <v>5172726</v>
      </c>
      <c r="Y34" s="24">
        <v>-740922</v>
      </c>
      <c r="Z34" s="6">
        <v>-14.32</v>
      </c>
      <c r="AA34" s="22">
        <v>10772091</v>
      </c>
    </row>
    <row r="35" spans="1:27" ht="13.5">
      <c r="A35" s="5" t="s">
        <v>39</v>
      </c>
      <c r="B35" s="3"/>
      <c r="C35" s="22">
        <v>3872014</v>
      </c>
      <c r="D35" s="22"/>
      <c r="E35" s="23">
        <v>3239194</v>
      </c>
      <c r="F35" s="24">
        <v>3239194</v>
      </c>
      <c r="G35" s="24">
        <v>3264</v>
      </c>
      <c r="H35" s="24">
        <v>32690</v>
      </c>
      <c r="I35" s="24">
        <v>13813</v>
      </c>
      <c r="J35" s="24">
        <v>49767</v>
      </c>
      <c r="K35" s="24">
        <v>41086</v>
      </c>
      <c r="L35" s="24">
        <v>68845</v>
      </c>
      <c r="M35" s="24">
        <v>200347</v>
      </c>
      <c r="N35" s="24">
        <v>310278</v>
      </c>
      <c r="O35" s="24"/>
      <c r="P35" s="24"/>
      <c r="Q35" s="24"/>
      <c r="R35" s="24"/>
      <c r="S35" s="24"/>
      <c r="T35" s="24"/>
      <c r="U35" s="24"/>
      <c r="V35" s="24"/>
      <c r="W35" s="24">
        <v>360045</v>
      </c>
      <c r="X35" s="24">
        <v>1310183</v>
      </c>
      <c r="Y35" s="24">
        <v>-950138</v>
      </c>
      <c r="Z35" s="6">
        <v>-72.52</v>
      </c>
      <c r="AA35" s="22">
        <v>3239194</v>
      </c>
    </row>
    <row r="36" spans="1:27" ht="13.5">
      <c r="A36" s="5" t="s">
        <v>40</v>
      </c>
      <c r="B36" s="3"/>
      <c r="C36" s="22">
        <v>6457727</v>
      </c>
      <c r="D36" s="22"/>
      <c r="E36" s="23">
        <v>43587556</v>
      </c>
      <c r="F36" s="24">
        <v>43587556</v>
      </c>
      <c r="G36" s="24">
        <v>2908567</v>
      </c>
      <c r="H36" s="24">
        <v>1268920</v>
      </c>
      <c r="I36" s="24">
        <v>-2519306</v>
      </c>
      <c r="J36" s="24">
        <v>1658181</v>
      </c>
      <c r="K36" s="24">
        <v>640842</v>
      </c>
      <c r="L36" s="24">
        <v>585526</v>
      </c>
      <c r="M36" s="24">
        <v>670012</v>
      </c>
      <c r="N36" s="24">
        <v>1896380</v>
      </c>
      <c r="O36" s="24"/>
      <c r="P36" s="24"/>
      <c r="Q36" s="24"/>
      <c r="R36" s="24"/>
      <c r="S36" s="24"/>
      <c r="T36" s="24"/>
      <c r="U36" s="24"/>
      <c r="V36" s="24"/>
      <c r="W36" s="24">
        <v>3554561</v>
      </c>
      <c r="X36" s="24">
        <v>24130170</v>
      </c>
      <c r="Y36" s="24">
        <v>-20575609</v>
      </c>
      <c r="Z36" s="6">
        <v>-85.27</v>
      </c>
      <c r="AA36" s="22">
        <v>43587556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102487251</v>
      </c>
      <c r="D38" s="19">
        <f>SUM(D39:D41)</f>
        <v>0</v>
      </c>
      <c r="E38" s="20">
        <f t="shared" si="7"/>
        <v>94143162</v>
      </c>
      <c r="F38" s="21">
        <f t="shared" si="7"/>
        <v>94143162</v>
      </c>
      <c r="G38" s="21">
        <f t="shared" si="7"/>
        <v>4117830</v>
      </c>
      <c r="H38" s="21">
        <f t="shared" si="7"/>
        <v>8616206</v>
      </c>
      <c r="I38" s="21">
        <f t="shared" si="7"/>
        <v>7180004</v>
      </c>
      <c r="J38" s="21">
        <f t="shared" si="7"/>
        <v>19914040</v>
      </c>
      <c r="K38" s="21">
        <f t="shared" si="7"/>
        <v>6833645</v>
      </c>
      <c r="L38" s="21">
        <f t="shared" si="7"/>
        <v>7469944</v>
      </c>
      <c r="M38" s="21">
        <f t="shared" si="7"/>
        <v>7306097</v>
      </c>
      <c r="N38" s="21">
        <f t="shared" si="7"/>
        <v>21609686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41523726</v>
      </c>
      <c r="X38" s="21">
        <f t="shared" si="7"/>
        <v>43251730</v>
      </c>
      <c r="Y38" s="21">
        <f t="shared" si="7"/>
        <v>-1728004</v>
      </c>
      <c r="Z38" s="4">
        <f>+IF(X38&lt;&gt;0,+(Y38/X38)*100,0)</f>
        <v>-3.9952251620917827</v>
      </c>
      <c r="AA38" s="19">
        <f>SUM(AA39:AA41)</f>
        <v>94143162</v>
      </c>
    </row>
    <row r="39" spans="1:27" ht="13.5">
      <c r="A39" s="5" t="s">
        <v>43</v>
      </c>
      <c r="B39" s="3"/>
      <c r="C39" s="22">
        <v>9582490</v>
      </c>
      <c r="D39" s="22"/>
      <c r="E39" s="23">
        <v>10854969</v>
      </c>
      <c r="F39" s="24">
        <v>10854969</v>
      </c>
      <c r="G39" s="24">
        <v>832046</v>
      </c>
      <c r="H39" s="24">
        <v>819876</v>
      </c>
      <c r="I39" s="24">
        <v>705180</v>
      </c>
      <c r="J39" s="24">
        <v>2357102</v>
      </c>
      <c r="K39" s="24">
        <v>653322</v>
      </c>
      <c r="L39" s="24">
        <v>754760</v>
      </c>
      <c r="M39" s="24">
        <v>729190</v>
      </c>
      <c r="N39" s="24">
        <v>2137272</v>
      </c>
      <c r="O39" s="24"/>
      <c r="P39" s="24"/>
      <c r="Q39" s="24"/>
      <c r="R39" s="24"/>
      <c r="S39" s="24"/>
      <c r="T39" s="24"/>
      <c r="U39" s="24"/>
      <c r="V39" s="24"/>
      <c r="W39" s="24">
        <v>4494374</v>
      </c>
      <c r="X39" s="24">
        <v>5348783</v>
      </c>
      <c r="Y39" s="24">
        <v>-854409</v>
      </c>
      <c r="Z39" s="6">
        <v>-15.97</v>
      </c>
      <c r="AA39" s="22">
        <v>10854969</v>
      </c>
    </row>
    <row r="40" spans="1:27" ht="13.5">
      <c r="A40" s="5" t="s">
        <v>44</v>
      </c>
      <c r="B40" s="3"/>
      <c r="C40" s="22">
        <v>91771604</v>
      </c>
      <c r="D40" s="22"/>
      <c r="E40" s="23">
        <v>82989050</v>
      </c>
      <c r="F40" s="24">
        <v>82989050</v>
      </c>
      <c r="G40" s="24">
        <v>3285541</v>
      </c>
      <c r="H40" s="24">
        <v>7796330</v>
      </c>
      <c r="I40" s="24">
        <v>6474824</v>
      </c>
      <c r="J40" s="24">
        <v>17556695</v>
      </c>
      <c r="K40" s="24">
        <v>6180323</v>
      </c>
      <c r="L40" s="24">
        <v>6715184</v>
      </c>
      <c r="M40" s="24">
        <v>6576907</v>
      </c>
      <c r="N40" s="24">
        <v>19472414</v>
      </c>
      <c r="O40" s="24"/>
      <c r="P40" s="24"/>
      <c r="Q40" s="24"/>
      <c r="R40" s="24"/>
      <c r="S40" s="24"/>
      <c r="T40" s="24"/>
      <c r="U40" s="24"/>
      <c r="V40" s="24"/>
      <c r="W40" s="24">
        <v>37029109</v>
      </c>
      <c r="X40" s="24">
        <v>37784463</v>
      </c>
      <c r="Y40" s="24">
        <v>-755354</v>
      </c>
      <c r="Z40" s="6">
        <v>-2</v>
      </c>
      <c r="AA40" s="22">
        <v>82989050</v>
      </c>
    </row>
    <row r="41" spans="1:27" ht="13.5">
      <c r="A41" s="5" t="s">
        <v>45</v>
      </c>
      <c r="B41" s="3"/>
      <c r="C41" s="22">
        <v>1133157</v>
      </c>
      <c r="D41" s="22"/>
      <c r="E41" s="23">
        <v>299143</v>
      </c>
      <c r="F41" s="24">
        <v>299143</v>
      </c>
      <c r="G41" s="24">
        <v>243</v>
      </c>
      <c r="H41" s="24"/>
      <c r="I41" s="24"/>
      <c r="J41" s="24">
        <v>243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243</v>
      </c>
      <c r="X41" s="24">
        <v>118484</v>
      </c>
      <c r="Y41" s="24">
        <v>-118241</v>
      </c>
      <c r="Z41" s="6">
        <v>-99.79</v>
      </c>
      <c r="AA41" s="22">
        <v>299143</v>
      </c>
    </row>
    <row r="42" spans="1:27" ht="13.5">
      <c r="A42" s="2" t="s">
        <v>46</v>
      </c>
      <c r="B42" s="8"/>
      <c r="C42" s="19">
        <f aca="true" t="shared" si="8" ref="C42:Y42">SUM(C43:C46)</f>
        <v>191668095</v>
      </c>
      <c r="D42" s="19">
        <f>SUM(D43:D46)</f>
        <v>0</v>
      </c>
      <c r="E42" s="20">
        <f t="shared" si="8"/>
        <v>224873659</v>
      </c>
      <c r="F42" s="21">
        <f t="shared" si="8"/>
        <v>224873659</v>
      </c>
      <c r="G42" s="21">
        <f t="shared" si="8"/>
        <v>4443102</v>
      </c>
      <c r="H42" s="21">
        <f t="shared" si="8"/>
        <v>18867026</v>
      </c>
      <c r="I42" s="21">
        <f t="shared" si="8"/>
        <v>18342364</v>
      </c>
      <c r="J42" s="21">
        <f t="shared" si="8"/>
        <v>41652492</v>
      </c>
      <c r="K42" s="21">
        <f t="shared" si="8"/>
        <v>14898275</v>
      </c>
      <c r="L42" s="21">
        <f t="shared" si="8"/>
        <v>14336289</v>
      </c>
      <c r="M42" s="21">
        <f t="shared" si="8"/>
        <v>21372682</v>
      </c>
      <c r="N42" s="21">
        <f t="shared" si="8"/>
        <v>50607246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92259738</v>
      </c>
      <c r="X42" s="21">
        <f t="shared" si="8"/>
        <v>109159401</v>
      </c>
      <c r="Y42" s="21">
        <f t="shared" si="8"/>
        <v>-16899663</v>
      </c>
      <c r="Z42" s="4">
        <f>+IF(X42&lt;&gt;0,+(Y42/X42)*100,0)</f>
        <v>-15.481637719869862</v>
      </c>
      <c r="AA42" s="19">
        <f>SUM(AA43:AA46)</f>
        <v>224873659</v>
      </c>
    </row>
    <row r="43" spans="1:27" ht="13.5">
      <c r="A43" s="5" t="s">
        <v>47</v>
      </c>
      <c r="B43" s="3"/>
      <c r="C43" s="22">
        <v>69460438</v>
      </c>
      <c r="D43" s="22"/>
      <c r="E43" s="23">
        <v>77609149</v>
      </c>
      <c r="F43" s="24">
        <v>77609149</v>
      </c>
      <c r="G43" s="24">
        <v>1080931</v>
      </c>
      <c r="H43" s="24">
        <v>8600457</v>
      </c>
      <c r="I43" s="24">
        <v>8917047</v>
      </c>
      <c r="J43" s="24">
        <v>18598435</v>
      </c>
      <c r="K43" s="24">
        <v>5685437</v>
      </c>
      <c r="L43" s="24">
        <v>5530279</v>
      </c>
      <c r="M43" s="24">
        <v>9718896</v>
      </c>
      <c r="N43" s="24">
        <v>20934612</v>
      </c>
      <c r="O43" s="24"/>
      <c r="P43" s="24"/>
      <c r="Q43" s="24"/>
      <c r="R43" s="24"/>
      <c r="S43" s="24"/>
      <c r="T43" s="24"/>
      <c r="U43" s="24"/>
      <c r="V43" s="24"/>
      <c r="W43" s="24">
        <v>39533047</v>
      </c>
      <c r="X43" s="24">
        <v>38840365</v>
      </c>
      <c r="Y43" s="24">
        <v>692682</v>
      </c>
      <c r="Z43" s="6">
        <v>1.78</v>
      </c>
      <c r="AA43" s="22">
        <v>77609149</v>
      </c>
    </row>
    <row r="44" spans="1:27" ht="13.5">
      <c r="A44" s="5" t="s">
        <v>48</v>
      </c>
      <c r="B44" s="3"/>
      <c r="C44" s="22">
        <v>49082507</v>
      </c>
      <c r="D44" s="22"/>
      <c r="E44" s="23">
        <v>54995672</v>
      </c>
      <c r="F44" s="24">
        <v>54995672</v>
      </c>
      <c r="G44" s="24">
        <v>847218</v>
      </c>
      <c r="H44" s="24">
        <v>4134842</v>
      </c>
      <c r="I44" s="24">
        <v>4275455</v>
      </c>
      <c r="J44" s="24">
        <v>9257515</v>
      </c>
      <c r="K44" s="24">
        <v>3718160</v>
      </c>
      <c r="L44" s="24">
        <v>3627180</v>
      </c>
      <c r="M44" s="24">
        <v>4543855</v>
      </c>
      <c r="N44" s="24">
        <v>11889195</v>
      </c>
      <c r="O44" s="24"/>
      <c r="P44" s="24"/>
      <c r="Q44" s="24"/>
      <c r="R44" s="24"/>
      <c r="S44" s="24"/>
      <c r="T44" s="24"/>
      <c r="U44" s="24"/>
      <c r="V44" s="24"/>
      <c r="W44" s="24">
        <v>21146710</v>
      </c>
      <c r="X44" s="24">
        <v>26554579</v>
      </c>
      <c r="Y44" s="24">
        <v>-5407869</v>
      </c>
      <c r="Z44" s="6">
        <v>-20.37</v>
      </c>
      <c r="AA44" s="22">
        <v>54995672</v>
      </c>
    </row>
    <row r="45" spans="1:27" ht="13.5">
      <c r="A45" s="5" t="s">
        <v>49</v>
      </c>
      <c r="B45" s="3"/>
      <c r="C45" s="25">
        <v>31140302</v>
      </c>
      <c r="D45" s="25"/>
      <c r="E45" s="26">
        <v>39149873</v>
      </c>
      <c r="F45" s="27">
        <v>39149873</v>
      </c>
      <c r="G45" s="27">
        <v>1235420</v>
      </c>
      <c r="H45" s="27">
        <v>2823410</v>
      </c>
      <c r="I45" s="27">
        <v>2500881</v>
      </c>
      <c r="J45" s="27">
        <v>6559711</v>
      </c>
      <c r="K45" s="27">
        <v>2521508</v>
      </c>
      <c r="L45" s="27">
        <v>2450405</v>
      </c>
      <c r="M45" s="27">
        <v>3877500</v>
      </c>
      <c r="N45" s="27">
        <v>8849413</v>
      </c>
      <c r="O45" s="27"/>
      <c r="P45" s="27"/>
      <c r="Q45" s="27"/>
      <c r="R45" s="27"/>
      <c r="S45" s="27"/>
      <c r="T45" s="27"/>
      <c r="U45" s="27"/>
      <c r="V45" s="27"/>
      <c r="W45" s="27">
        <v>15409124</v>
      </c>
      <c r="X45" s="27">
        <v>18467772</v>
      </c>
      <c r="Y45" s="27">
        <v>-3058648</v>
      </c>
      <c r="Z45" s="7">
        <v>-16.56</v>
      </c>
      <c r="AA45" s="25">
        <v>39149873</v>
      </c>
    </row>
    <row r="46" spans="1:27" ht="13.5">
      <c r="A46" s="5" t="s">
        <v>50</v>
      </c>
      <c r="B46" s="3"/>
      <c r="C46" s="22">
        <v>41984848</v>
      </c>
      <c r="D46" s="22"/>
      <c r="E46" s="23">
        <v>53118965</v>
      </c>
      <c r="F46" s="24">
        <v>53118965</v>
      </c>
      <c r="G46" s="24">
        <v>1279533</v>
      </c>
      <c r="H46" s="24">
        <v>3308317</v>
      </c>
      <c r="I46" s="24">
        <v>2648981</v>
      </c>
      <c r="J46" s="24">
        <v>7236831</v>
      </c>
      <c r="K46" s="24">
        <v>2973170</v>
      </c>
      <c r="L46" s="24">
        <v>2728425</v>
      </c>
      <c r="M46" s="24">
        <v>3232431</v>
      </c>
      <c r="N46" s="24">
        <v>8934026</v>
      </c>
      <c r="O46" s="24"/>
      <c r="P46" s="24"/>
      <c r="Q46" s="24"/>
      <c r="R46" s="24"/>
      <c r="S46" s="24"/>
      <c r="T46" s="24"/>
      <c r="U46" s="24"/>
      <c r="V46" s="24"/>
      <c r="W46" s="24">
        <v>16170857</v>
      </c>
      <c r="X46" s="24">
        <v>25296685</v>
      </c>
      <c r="Y46" s="24">
        <v>-9125828</v>
      </c>
      <c r="Z46" s="6">
        <v>-36.08</v>
      </c>
      <c r="AA46" s="22">
        <v>53118965</v>
      </c>
    </row>
    <row r="47" spans="1:27" ht="13.5">
      <c r="A47" s="2" t="s">
        <v>51</v>
      </c>
      <c r="B47" s="8" t="s">
        <v>52</v>
      </c>
      <c r="C47" s="19">
        <v>147856</v>
      </c>
      <c r="D47" s="19"/>
      <c r="E47" s="20">
        <v>525280</v>
      </c>
      <c r="F47" s="21">
        <v>525280</v>
      </c>
      <c r="G47" s="21"/>
      <c r="H47" s="21">
        <v>4140</v>
      </c>
      <c r="I47" s="21">
        <v>99432</v>
      </c>
      <c r="J47" s="21">
        <v>103572</v>
      </c>
      <c r="K47" s="21">
        <v>3780</v>
      </c>
      <c r="L47" s="21">
        <v>4140</v>
      </c>
      <c r="M47" s="21">
        <v>20853</v>
      </c>
      <c r="N47" s="21">
        <v>28773</v>
      </c>
      <c r="O47" s="21"/>
      <c r="P47" s="21"/>
      <c r="Q47" s="21"/>
      <c r="R47" s="21"/>
      <c r="S47" s="21"/>
      <c r="T47" s="21"/>
      <c r="U47" s="21"/>
      <c r="V47" s="21"/>
      <c r="W47" s="21">
        <v>132345</v>
      </c>
      <c r="X47" s="21">
        <v>265861</v>
      </c>
      <c r="Y47" s="21">
        <v>-133516</v>
      </c>
      <c r="Z47" s="4">
        <v>-50.22</v>
      </c>
      <c r="AA47" s="19">
        <v>525280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464572902</v>
      </c>
      <c r="D48" s="40">
        <f>+D28+D32+D38+D42+D47</f>
        <v>0</v>
      </c>
      <c r="E48" s="41">
        <f t="shared" si="9"/>
        <v>551182400</v>
      </c>
      <c r="F48" s="42">
        <f t="shared" si="9"/>
        <v>551182400</v>
      </c>
      <c r="G48" s="42">
        <f t="shared" si="9"/>
        <v>25159214</v>
      </c>
      <c r="H48" s="42">
        <f t="shared" si="9"/>
        <v>41681143</v>
      </c>
      <c r="I48" s="42">
        <f t="shared" si="9"/>
        <v>39855529</v>
      </c>
      <c r="J48" s="42">
        <f t="shared" si="9"/>
        <v>106695886</v>
      </c>
      <c r="K48" s="42">
        <f t="shared" si="9"/>
        <v>33898214</v>
      </c>
      <c r="L48" s="42">
        <f t="shared" si="9"/>
        <v>37783332</v>
      </c>
      <c r="M48" s="42">
        <f t="shared" si="9"/>
        <v>43874638</v>
      </c>
      <c r="N48" s="42">
        <f t="shared" si="9"/>
        <v>115556184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222252070</v>
      </c>
      <c r="X48" s="42">
        <f t="shared" si="9"/>
        <v>269158225</v>
      </c>
      <c r="Y48" s="42">
        <f t="shared" si="9"/>
        <v>-46906155</v>
      </c>
      <c r="Z48" s="43">
        <f>+IF(X48&lt;&gt;0,+(Y48/X48)*100,0)</f>
        <v>-17.42698184311477</v>
      </c>
      <c r="AA48" s="40">
        <f>+AA28+AA32+AA38+AA42+AA47</f>
        <v>551182400</v>
      </c>
    </row>
    <row r="49" spans="1:27" ht="13.5">
      <c r="A49" s="14" t="s">
        <v>58</v>
      </c>
      <c r="B49" s="15"/>
      <c r="C49" s="44">
        <f aca="true" t="shared" si="10" ref="C49:Y49">+C25-C48</f>
        <v>68721866</v>
      </c>
      <c r="D49" s="44">
        <f>+D25-D48</f>
        <v>0</v>
      </c>
      <c r="E49" s="45">
        <f t="shared" si="10"/>
        <v>28839612</v>
      </c>
      <c r="F49" s="46">
        <f t="shared" si="10"/>
        <v>28839612</v>
      </c>
      <c r="G49" s="46">
        <f t="shared" si="10"/>
        <v>39729610</v>
      </c>
      <c r="H49" s="46">
        <f t="shared" si="10"/>
        <v>-5560247</v>
      </c>
      <c r="I49" s="46">
        <f t="shared" si="10"/>
        <v>-10002373</v>
      </c>
      <c r="J49" s="46">
        <f t="shared" si="10"/>
        <v>24166990</v>
      </c>
      <c r="K49" s="46">
        <f t="shared" si="10"/>
        <v>-1890766</v>
      </c>
      <c r="L49" s="46">
        <f t="shared" si="10"/>
        <v>-2316033</v>
      </c>
      <c r="M49" s="46">
        <f t="shared" si="10"/>
        <v>-11645077</v>
      </c>
      <c r="N49" s="46">
        <f t="shared" si="10"/>
        <v>-15851876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8315114</v>
      </c>
      <c r="X49" s="46">
        <f>IF(F25=F48,0,X25-X48)</f>
        <v>62173569</v>
      </c>
      <c r="Y49" s="46">
        <f t="shared" si="10"/>
        <v>-53858455</v>
      </c>
      <c r="Z49" s="47">
        <f>+IF(X49&lt;&gt;0,+(Y49/X49)*100,0)</f>
        <v>-86.62596641347709</v>
      </c>
      <c r="AA49" s="44">
        <f>+AA25-AA48</f>
        <v>28839612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330662878</v>
      </c>
      <c r="D5" s="19">
        <f>SUM(D6:D8)</f>
        <v>0</v>
      </c>
      <c r="E5" s="20">
        <f t="shared" si="0"/>
        <v>296028521</v>
      </c>
      <c r="F5" s="21">
        <f t="shared" si="0"/>
        <v>296279471</v>
      </c>
      <c r="G5" s="21">
        <f t="shared" si="0"/>
        <v>34151302</v>
      </c>
      <c r="H5" s="21">
        <f t="shared" si="0"/>
        <v>21449635</v>
      </c>
      <c r="I5" s="21">
        <f t="shared" si="0"/>
        <v>22981732</v>
      </c>
      <c r="J5" s="21">
        <f t="shared" si="0"/>
        <v>78582669</v>
      </c>
      <c r="K5" s="21">
        <f t="shared" si="0"/>
        <v>27576298</v>
      </c>
      <c r="L5" s="21">
        <f t="shared" si="0"/>
        <v>22956844</v>
      </c>
      <c r="M5" s="21">
        <f t="shared" si="0"/>
        <v>29319882</v>
      </c>
      <c r="N5" s="21">
        <f t="shared" si="0"/>
        <v>79853024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158435693</v>
      </c>
      <c r="X5" s="21">
        <f t="shared" si="0"/>
        <v>144430866</v>
      </c>
      <c r="Y5" s="21">
        <f t="shared" si="0"/>
        <v>14004827</v>
      </c>
      <c r="Z5" s="4">
        <f>+IF(X5&lt;&gt;0,+(Y5/X5)*100,0)</f>
        <v>9.696560983024224</v>
      </c>
      <c r="AA5" s="19">
        <f>SUM(AA6:AA8)</f>
        <v>296279471</v>
      </c>
    </row>
    <row r="6" spans="1:27" ht="13.5">
      <c r="A6" s="5" t="s">
        <v>33</v>
      </c>
      <c r="B6" s="3"/>
      <c r="C6" s="22">
        <v>21598635</v>
      </c>
      <c r="D6" s="22"/>
      <c r="E6" s="23">
        <v>25109771</v>
      </c>
      <c r="F6" s="24">
        <v>25083771</v>
      </c>
      <c r="G6" s="24">
        <v>10106884</v>
      </c>
      <c r="H6" s="24">
        <v>11117</v>
      </c>
      <c r="I6" s="24">
        <v>17068</v>
      </c>
      <c r="J6" s="24">
        <v>10135069</v>
      </c>
      <c r="K6" s="24">
        <v>16938</v>
      </c>
      <c r="L6" s="24">
        <v>27027</v>
      </c>
      <c r="M6" s="24">
        <v>8101612</v>
      </c>
      <c r="N6" s="24">
        <v>8145577</v>
      </c>
      <c r="O6" s="24"/>
      <c r="P6" s="24"/>
      <c r="Q6" s="24"/>
      <c r="R6" s="24"/>
      <c r="S6" s="24"/>
      <c r="T6" s="24"/>
      <c r="U6" s="24"/>
      <c r="V6" s="24"/>
      <c r="W6" s="24">
        <v>18280646</v>
      </c>
      <c r="X6" s="24">
        <v>12554880</v>
      </c>
      <c r="Y6" s="24">
        <v>5725766</v>
      </c>
      <c r="Z6" s="6">
        <v>45.61</v>
      </c>
      <c r="AA6" s="22">
        <v>25083771</v>
      </c>
    </row>
    <row r="7" spans="1:27" ht="13.5">
      <c r="A7" s="5" t="s">
        <v>34</v>
      </c>
      <c r="B7" s="3"/>
      <c r="C7" s="25">
        <v>258246884</v>
      </c>
      <c r="D7" s="25"/>
      <c r="E7" s="26">
        <v>270867500</v>
      </c>
      <c r="F7" s="27">
        <v>269682899</v>
      </c>
      <c r="G7" s="27">
        <v>23952627</v>
      </c>
      <c r="H7" s="27">
        <v>21328083</v>
      </c>
      <c r="I7" s="27">
        <v>22862899</v>
      </c>
      <c r="J7" s="27">
        <v>68143609</v>
      </c>
      <c r="K7" s="27">
        <v>27191749</v>
      </c>
      <c r="L7" s="27">
        <v>22745812</v>
      </c>
      <c r="M7" s="27">
        <v>21098331</v>
      </c>
      <c r="N7" s="27">
        <v>71035892</v>
      </c>
      <c r="O7" s="27"/>
      <c r="P7" s="27"/>
      <c r="Q7" s="27"/>
      <c r="R7" s="27"/>
      <c r="S7" s="27"/>
      <c r="T7" s="27"/>
      <c r="U7" s="27"/>
      <c r="V7" s="27"/>
      <c r="W7" s="27">
        <v>139179501</v>
      </c>
      <c r="X7" s="27">
        <v>131875986</v>
      </c>
      <c r="Y7" s="27">
        <v>7303515</v>
      </c>
      <c r="Z7" s="7">
        <v>5.54</v>
      </c>
      <c r="AA7" s="25">
        <v>269682899</v>
      </c>
    </row>
    <row r="8" spans="1:27" ht="13.5">
      <c r="A8" s="5" t="s">
        <v>35</v>
      </c>
      <c r="B8" s="3"/>
      <c r="C8" s="22">
        <v>50817359</v>
      </c>
      <c r="D8" s="22"/>
      <c r="E8" s="23">
        <v>51250</v>
      </c>
      <c r="F8" s="24">
        <v>1512801</v>
      </c>
      <c r="G8" s="24">
        <v>91791</v>
      </c>
      <c r="H8" s="24">
        <v>110435</v>
      </c>
      <c r="I8" s="24">
        <v>101765</v>
      </c>
      <c r="J8" s="24">
        <v>303991</v>
      </c>
      <c r="K8" s="24">
        <v>367611</v>
      </c>
      <c r="L8" s="24">
        <v>184005</v>
      </c>
      <c r="M8" s="24">
        <v>119939</v>
      </c>
      <c r="N8" s="24">
        <v>671555</v>
      </c>
      <c r="O8" s="24"/>
      <c r="P8" s="24"/>
      <c r="Q8" s="24"/>
      <c r="R8" s="24"/>
      <c r="S8" s="24"/>
      <c r="T8" s="24"/>
      <c r="U8" s="24"/>
      <c r="V8" s="24"/>
      <c r="W8" s="24">
        <v>975546</v>
      </c>
      <c r="X8" s="24"/>
      <c r="Y8" s="24">
        <v>975546</v>
      </c>
      <c r="Z8" s="6">
        <v>0</v>
      </c>
      <c r="AA8" s="22">
        <v>1512801</v>
      </c>
    </row>
    <row r="9" spans="1:27" ht="13.5">
      <c r="A9" s="2" t="s">
        <v>36</v>
      </c>
      <c r="B9" s="3"/>
      <c r="C9" s="19">
        <f aca="true" t="shared" si="1" ref="C9:Y9">SUM(C10:C14)</f>
        <v>109157940</v>
      </c>
      <c r="D9" s="19">
        <f>SUM(D10:D14)</f>
        <v>0</v>
      </c>
      <c r="E9" s="20">
        <f t="shared" si="1"/>
        <v>81447200</v>
      </c>
      <c r="F9" s="21">
        <f t="shared" si="1"/>
        <v>108210750</v>
      </c>
      <c r="G9" s="21">
        <f t="shared" si="1"/>
        <v>4318046</v>
      </c>
      <c r="H9" s="21">
        <f t="shared" si="1"/>
        <v>4748301</v>
      </c>
      <c r="I9" s="21">
        <f t="shared" si="1"/>
        <v>4880045</v>
      </c>
      <c r="J9" s="21">
        <f t="shared" si="1"/>
        <v>13946392</v>
      </c>
      <c r="K9" s="21">
        <f t="shared" si="1"/>
        <v>4862663</v>
      </c>
      <c r="L9" s="21">
        <f t="shared" si="1"/>
        <v>5615005</v>
      </c>
      <c r="M9" s="21">
        <f t="shared" si="1"/>
        <v>9747533</v>
      </c>
      <c r="N9" s="21">
        <f t="shared" si="1"/>
        <v>20225201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34171593</v>
      </c>
      <c r="X9" s="21">
        <f t="shared" si="1"/>
        <v>26385308</v>
      </c>
      <c r="Y9" s="21">
        <f t="shared" si="1"/>
        <v>7786285</v>
      </c>
      <c r="Z9" s="4">
        <f>+IF(X9&lt;&gt;0,+(Y9/X9)*100,0)</f>
        <v>29.509926509101202</v>
      </c>
      <c r="AA9" s="19">
        <f>SUM(AA10:AA14)</f>
        <v>108210750</v>
      </c>
    </row>
    <row r="10" spans="1:27" ht="13.5">
      <c r="A10" s="5" t="s">
        <v>37</v>
      </c>
      <c r="B10" s="3"/>
      <c r="C10" s="22">
        <v>4148780</v>
      </c>
      <c r="D10" s="22"/>
      <c r="E10" s="23">
        <v>7412800</v>
      </c>
      <c r="F10" s="24">
        <v>11772374</v>
      </c>
      <c r="G10" s="24">
        <v>913533</v>
      </c>
      <c r="H10" s="24">
        <v>993278</v>
      </c>
      <c r="I10" s="24">
        <v>1154700</v>
      </c>
      <c r="J10" s="24">
        <v>3061511</v>
      </c>
      <c r="K10" s="24">
        <v>1039763</v>
      </c>
      <c r="L10" s="24">
        <v>1426393</v>
      </c>
      <c r="M10" s="24">
        <v>994679</v>
      </c>
      <c r="N10" s="24">
        <v>3460835</v>
      </c>
      <c r="O10" s="24"/>
      <c r="P10" s="24"/>
      <c r="Q10" s="24"/>
      <c r="R10" s="24"/>
      <c r="S10" s="24"/>
      <c r="T10" s="24"/>
      <c r="U10" s="24"/>
      <c r="V10" s="24"/>
      <c r="W10" s="24">
        <v>6522346</v>
      </c>
      <c r="X10" s="24">
        <v>3668260</v>
      </c>
      <c r="Y10" s="24">
        <v>2854086</v>
      </c>
      <c r="Z10" s="6">
        <v>77.8</v>
      </c>
      <c r="AA10" s="22">
        <v>11772374</v>
      </c>
    </row>
    <row r="11" spans="1:27" ht="13.5">
      <c r="A11" s="5" t="s">
        <v>38</v>
      </c>
      <c r="B11" s="3"/>
      <c r="C11" s="22">
        <v>8217635</v>
      </c>
      <c r="D11" s="22"/>
      <c r="E11" s="23">
        <v>12999900</v>
      </c>
      <c r="F11" s="24">
        <v>9195700</v>
      </c>
      <c r="G11" s="24">
        <v>490544</v>
      </c>
      <c r="H11" s="24">
        <v>558258</v>
      </c>
      <c r="I11" s="24">
        <v>455536</v>
      </c>
      <c r="J11" s="24">
        <v>1504338</v>
      </c>
      <c r="K11" s="24">
        <v>551460</v>
      </c>
      <c r="L11" s="24">
        <v>771739</v>
      </c>
      <c r="M11" s="24">
        <v>2116508</v>
      </c>
      <c r="N11" s="24">
        <v>3439707</v>
      </c>
      <c r="O11" s="24"/>
      <c r="P11" s="24"/>
      <c r="Q11" s="24"/>
      <c r="R11" s="24"/>
      <c r="S11" s="24"/>
      <c r="T11" s="24"/>
      <c r="U11" s="24"/>
      <c r="V11" s="24"/>
      <c r="W11" s="24">
        <v>4944045</v>
      </c>
      <c r="X11" s="24">
        <v>5749808</v>
      </c>
      <c r="Y11" s="24">
        <v>-805763</v>
      </c>
      <c r="Z11" s="6">
        <v>-14.01</v>
      </c>
      <c r="AA11" s="22">
        <v>9195700</v>
      </c>
    </row>
    <row r="12" spans="1:27" ht="13.5">
      <c r="A12" s="5" t="s">
        <v>39</v>
      </c>
      <c r="B12" s="3"/>
      <c r="C12" s="22">
        <v>40605211</v>
      </c>
      <c r="D12" s="22"/>
      <c r="E12" s="23">
        <v>1272100</v>
      </c>
      <c r="F12" s="24">
        <v>41896200</v>
      </c>
      <c r="G12" s="24">
        <v>2840807</v>
      </c>
      <c r="H12" s="24">
        <v>3170253</v>
      </c>
      <c r="I12" s="24">
        <v>3243297</v>
      </c>
      <c r="J12" s="24">
        <v>9254357</v>
      </c>
      <c r="K12" s="24">
        <v>3246007</v>
      </c>
      <c r="L12" s="24">
        <v>3390252</v>
      </c>
      <c r="M12" s="24">
        <v>2928692</v>
      </c>
      <c r="N12" s="24">
        <v>9564951</v>
      </c>
      <c r="O12" s="24"/>
      <c r="P12" s="24"/>
      <c r="Q12" s="24"/>
      <c r="R12" s="24"/>
      <c r="S12" s="24"/>
      <c r="T12" s="24"/>
      <c r="U12" s="24"/>
      <c r="V12" s="24"/>
      <c r="W12" s="24">
        <v>18819308</v>
      </c>
      <c r="X12" s="24">
        <v>636044</v>
      </c>
      <c r="Y12" s="24">
        <v>18183264</v>
      </c>
      <c r="Z12" s="6">
        <v>2858.81</v>
      </c>
      <c r="AA12" s="22">
        <v>41896200</v>
      </c>
    </row>
    <row r="13" spans="1:27" ht="13.5">
      <c r="A13" s="5" t="s">
        <v>40</v>
      </c>
      <c r="B13" s="3"/>
      <c r="C13" s="22">
        <v>56186314</v>
      </c>
      <c r="D13" s="22"/>
      <c r="E13" s="23">
        <v>59762400</v>
      </c>
      <c r="F13" s="24">
        <v>45346476</v>
      </c>
      <c r="G13" s="24">
        <v>73162</v>
      </c>
      <c r="H13" s="24">
        <v>26512</v>
      </c>
      <c r="I13" s="24">
        <v>26512</v>
      </c>
      <c r="J13" s="24">
        <v>126186</v>
      </c>
      <c r="K13" s="24">
        <v>25433</v>
      </c>
      <c r="L13" s="24">
        <v>26621</v>
      </c>
      <c r="M13" s="24">
        <v>3707654</v>
      </c>
      <c r="N13" s="24">
        <v>3759708</v>
      </c>
      <c r="O13" s="24"/>
      <c r="P13" s="24"/>
      <c r="Q13" s="24"/>
      <c r="R13" s="24"/>
      <c r="S13" s="24"/>
      <c r="T13" s="24"/>
      <c r="U13" s="24"/>
      <c r="V13" s="24"/>
      <c r="W13" s="24">
        <v>3885894</v>
      </c>
      <c r="X13" s="24">
        <v>16331196</v>
      </c>
      <c r="Y13" s="24">
        <v>-12445302</v>
      </c>
      <c r="Z13" s="6">
        <v>-76.21</v>
      </c>
      <c r="AA13" s="22">
        <v>45346476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23250996</v>
      </c>
      <c r="D15" s="19">
        <f>SUM(D16:D18)</f>
        <v>0</v>
      </c>
      <c r="E15" s="20">
        <f t="shared" si="2"/>
        <v>58096700</v>
      </c>
      <c r="F15" s="21">
        <f t="shared" si="2"/>
        <v>23237342</v>
      </c>
      <c r="G15" s="21">
        <f t="shared" si="2"/>
        <v>825059</v>
      </c>
      <c r="H15" s="21">
        <f t="shared" si="2"/>
        <v>938334</v>
      </c>
      <c r="I15" s="21">
        <f t="shared" si="2"/>
        <v>1133216</v>
      </c>
      <c r="J15" s="21">
        <f t="shared" si="2"/>
        <v>2896609</v>
      </c>
      <c r="K15" s="21">
        <f t="shared" si="2"/>
        <v>891731</v>
      </c>
      <c r="L15" s="21">
        <f t="shared" si="2"/>
        <v>1162002</v>
      </c>
      <c r="M15" s="21">
        <f t="shared" si="2"/>
        <v>2852020</v>
      </c>
      <c r="N15" s="21">
        <f t="shared" si="2"/>
        <v>4905753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7802362</v>
      </c>
      <c r="X15" s="21">
        <f t="shared" si="2"/>
        <v>28036472</v>
      </c>
      <c r="Y15" s="21">
        <f t="shared" si="2"/>
        <v>-20234110</v>
      </c>
      <c r="Z15" s="4">
        <f>+IF(X15&lt;&gt;0,+(Y15/X15)*100,0)</f>
        <v>-72.17067111725042</v>
      </c>
      <c r="AA15" s="19">
        <f>SUM(AA16:AA18)</f>
        <v>23237342</v>
      </c>
    </row>
    <row r="16" spans="1:27" ht="13.5">
      <c r="A16" s="5" t="s">
        <v>43</v>
      </c>
      <c r="B16" s="3"/>
      <c r="C16" s="22">
        <v>14259225</v>
      </c>
      <c r="D16" s="22"/>
      <c r="E16" s="23">
        <v>11448500</v>
      </c>
      <c r="F16" s="24">
        <v>15748700</v>
      </c>
      <c r="G16" s="24">
        <v>805866</v>
      </c>
      <c r="H16" s="24">
        <v>926930</v>
      </c>
      <c r="I16" s="24">
        <v>868814</v>
      </c>
      <c r="J16" s="24">
        <v>2601610</v>
      </c>
      <c r="K16" s="24">
        <v>891731</v>
      </c>
      <c r="L16" s="24">
        <v>1084681</v>
      </c>
      <c r="M16" s="24">
        <v>547341</v>
      </c>
      <c r="N16" s="24">
        <v>2523753</v>
      </c>
      <c r="O16" s="24"/>
      <c r="P16" s="24"/>
      <c r="Q16" s="24"/>
      <c r="R16" s="24"/>
      <c r="S16" s="24"/>
      <c r="T16" s="24"/>
      <c r="U16" s="24"/>
      <c r="V16" s="24"/>
      <c r="W16" s="24">
        <v>5125363</v>
      </c>
      <c r="X16" s="24">
        <v>5699188</v>
      </c>
      <c r="Y16" s="24">
        <v>-573825</v>
      </c>
      <c r="Z16" s="6">
        <v>-10.07</v>
      </c>
      <c r="AA16" s="22">
        <v>15748700</v>
      </c>
    </row>
    <row r="17" spans="1:27" ht="13.5">
      <c r="A17" s="5" t="s">
        <v>44</v>
      </c>
      <c r="B17" s="3"/>
      <c r="C17" s="22">
        <v>8969602</v>
      </c>
      <c r="D17" s="22"/>
      <c r="E17" s="23">
        <v>46647800</v>
      </c>
      <c r="F17" s="24">
        <v>7488242</v>
      </c>
      <c r="G17" s="24"/>
      <c r="H17" s="24">
        <v>11404</v>
      </c>
      <c r="I17" s="24">
        <v>264402</v>
      </c>
      <c r="J17" s="24">
        <v>275806</v>
      </c>
      <c r="K17" s="24"/>
      <c r="L17" s="24">
        <v>77321</v>
      </c>
      <c r="M17" s="24">
        <v>2304679</v>
      </c>
      <c r="N17" s="24">
        <v>2382000</v>
      </c>
      <c r="O17" s="24"/>
      <c r="P17" s="24"/>
      <c r="Q17" s="24"/>
      <c r="R17" s="24"/>
      <c r="S17" s="24"/>
      <c r="T17" s="24"/>
      <c r="U17" s="24"/>
      <c r="V17" s="24"/>
      <c r="W17" s="24">
        <v>2657806</v>
      </c>
      <c r="X17" s="24">
        <v>22337284</v>
      </c>
      <c r="Y17" s="24">
        <v>-19679478</v>
      </c>
      <c r="Z17" s="6">
        <v>-88.1</v>
      </c>
      <c r="AA17" s="22">
        <v>7488242</v>
      </c>
    </row>
    <row r="18" spans="1:27" ht="13.5">
      <c r="A18" s="5" t="s">
        <v>45</v>
      </c>
      <c r="B18" s="3"/>
      <c r="C18" s="22">
        <v>22169</v>
      </c>
      <c r="D18" s="22"/>
      <c r="E18" s="23">
        <v>400</v>
      </c>
      <c r="F18" s="24">
        <v>400</v>
      </c>
      <c r="G18" s="24">
        <v>19193</v>
      </c>
      <c r="H18" s="24"/>
      <c r="I18" s="24"/>
      <c r="J18" s="24">
        <v>19193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19193</v>
      </c>
      <c r="X18" s="24"/>
      <c r="Y18" s="24">
        <v>19193</v>
      </c>
      <c r="Z18" s="6">
        <v>0</v>
      </c>
      <c r="AA18" s="22">
        <v>400</v>
      </c>
    </row>
    <row r="19" spans="1:27" ht="13.5">
      <c r="A19" s="2" t="s">
        <v>46</v>
      </c>
      <c r="B19" s="8"/>
      <c r="C19" s="19">
        <f aca="true" t="shared" si="3" ref="C19:Y19">SUM(C20:C23)</f>
        <v>674416628</v>
      </c>
      <c r="D19" s="19">
        <f>SUM(D20:D23)</f>
        <v>0</v>
      </c>
      <c r="E19" s="20">
        <f t="shared" si="3"/>
        <v>706623629</v>
      </c>
      <c r="F19" s="21">
        <f t="shared" si="3"/>
        <v>709992726</v>
      </c>
      <c r="G19" s="21">
        <f t="shared" si="3"/>
        <v>80392733</v>
      </c>
      <c r="H19" s="21">
        <f t="shared" si="3"/>
        <v>52212306</v>
      </c>
      <c r="I19" s="21">
        <f t="shared" si="3"/>
        <v>56998582</v>
      </c>
      <c r="J19" s="21">
        <f t="shared" si="3"/>
        <v>189603621</v>
      </c>
      <c r="K19" s="21">
        <f t="shared" si="3"/>
        <v>53103780</v>
      </c>
      <c r="L19" s="21">
        <f t="shared" si="3"/>
        <v>54856029</v>
      </c>
      <c r="M19" s="21">
        <f t="shared" si="3"/>
        <v>81506890</v>
      </c>
      <c r="N19" s="21">
        <f t="shared" si="3"/>
        <v>189466699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379070320</v>
      </c>
      <c r="X19" s="21">
        <f t="shared" si="3"/>
        <v>356448566</v>
      </c>
      <c r="Y19" s="21">
        <f t="shared" si="3"/>
        <v>22621754</v>
      </c>
      <c r="Z19" s="4">
        <f>+IF(X19&lt;&gt;0,+(Y19/X19)*100,0)</f>
        <v>6.346428673807599</v>
      </c>
      <c r="AA19" s="19">
        <f>SUM(AA20:AA23)</f>
        <v>709992726</v>
      </c>
    </row>
    <row r="20" spans="1:27" ht="13.5">
      <c r="A20" s="5" t="s">
        <v>47</v>
      </c>
      <c r="B20" s="3"/>
      <c r="C20" s="22">
        <v>381333081</v>
      </c>
      <c r="D20" s="22"/>
      <c r="E20" s="23">
        <v>395354463</v>
      </c>
      <c r="F20" s="24">
        <v>395554463</v>
      </c>
      <c r="G20" s="24">
        <v>42075772</v>
      </c>
      <c r="H20" s="24">
        <v>31588466</v>
      </c>
      <c r="I20" s="24">
        <v>32842440</v>
      </c>
      <c r="J20" s="24">
        <v>106506678</v>
      </c>
      <c r="K20" s="24">
        <v>31475774</v>
      </c>
      <c r="L20" s="24">
        <v>31239623</v>
      </c>
      <c r="M20" s="24">
        <v>40768866</v>
      </c>
      <c r="N20" s="24">
        <v>103484263</v>
      </c>
      <c r="O20" s="24"/>
      <c r="P20" s="24"/>
      <c r="Q20" s="24"/>
      <c r="R20" s="24"/>
      <c r="S20" s="24"/>
      <c r="T20" s="24"/>
      <c r="U20" s="24"/>
      <c r="V20" s="24"/>
      <c r="W20" s="24">
        <v>209990941</v>
      </c>
      <c r="X20" s="24">
        <v>199146000</v>
      </c>
      <c r="Y20" s="24">
        <v>10844941</v>
      </c>
      <c r="Z20" s="6">
        <v>5.45</v>
      </c>
      <c r="AA20" s="22">
        <v>395554463</v>
      </c>
    </row>
    <row r="21" spans="1:27" ht="13.5">
      <c r="A21" s="5" t="s">
        <v>48</v>
      </c>
      <c r="B21" s="3"/>
      <c r="C21" s="22">
        <v>125374773</v>
      </c>
      <c r="D21" s="22"/>
      <c r="E21" s="23">
        <v>133326501</v>
      </c>
      <c r="F21" s="24">
        <v>134082242</v>
      </c>
      <c r="G21" s="24">
        <v>14163561</v>
      </c>
      <c r="H21" s="24">
        <v>9307617</v>
      </c>
      <c r="I21" s="24">
        <v>10121789</v>
      </c>
      <c r="J21" s="24">
        <v>33592967</v>
      </c>
      <c r="K21" s="24">
        <v>10057361</v>
      </c>
      <c r="L21" s="24">
        <v>10827364</v>
      </c>
      <c r="M21" s="24">
        <v>15396550</v>
      </c>
      <c r="N21" s="24">
        <v>36281275</v>
      </c>
      <c r="O21" s="24"/>
      <c r="P21" s="24"/>
      <c r="Q21" s="24"/>
      <c r="R21" s="24"/>
      <c r="S21" s="24"/>
      <c r="T21" s="24"/>
      <c r="U21" s="24"/>
      <c r="V21" s="24"/>
      <c r="W21" s="24">
        <v>69874242</v>
      </c>
      <c r="X21" s="24">
        <v>67663290</v>
      </c>
      <c r="Y21" s="24">
        <v>2210952</v>
      </c>
      <c r="Z21" s="6">
        <v>3.27</v>
      </c>
      <c r="AA21" s="22">
        <v>134082242</v>
      </c>
    </row>
    <row r="22" spans="1:27" ht="13.5">
      <c r="A22" s="5" t="s">
        <v>49</v>
      </c>
      <c r="B22" s="3"/>
      <c r="C22" s="25">
        <v>95069964</v>
      </c>
      <c r="D22" s="25"/>
      <c r="E22" s="26">
        <v>101332711</v>
      </c>
      <c r="F22" s="27">
        <v>103746064</v>
      </c>
      <c r="G22" s="27">
        <v>12473049</v>
      </c>
      <c r="H22" s="27">
        <v>6154231</v>
      </c>
      <c r="I22" s="27">
        <v>8840538</v>
      </c>
      <c r="J22" s="27">
        <v>27467818</v>
      </c>
      <c r="K22" s="27">
        <v>6407654</v>
      </c>
      <c r="L22" s="27">
        <v>7625866</v>
      </c>
      <c r="M22" s="27">
        <v>14992989</v>
      </c>
      <c r="N22" s="27">
        <v>29026509</v>
      </c>
      <c r="O22" s="27"/>
      <c r="P22" s="27"/>
      <c r="Q22" s="27"/>
      <c r="R22" s="27"/>
      <c r="S22" s="27"/>
      <c r="T22" s="27"/>
      <c r="U22" s="27"/>
      <c r="V22" s="27"/>
      <c r="W22" s="27">
        <v>56494327</v>
      </c>
      <c r="X22" s="27">
        <v>51334304</v>
      </c>
      <c r="Y22" s="27">
        <v>5160023</v>
      </c>
      <c r="Z22" s="7">
        <v>10.05</v>
      </c>
      <c r="AA22" s="25">
        <v>103746064</v>
      </c>
    </row>
    <row r="23" spans="1:27" ht="13.5">
      <c r="A23" s="5" t="s">
        <v>50</v>
      </c>
      <c r="B23" s="3"/>
      <c r="C23" s="22">
        <v>72638810</v>
      </c>
      <c r="D23" s="22"/>
      <c r="E23" s="23">
        <v>76609954</v>
      </c>
      <c r="F23" s="24">
        <v>76609957</v>
      </c>
      <c r="G23" s="24">
        <v>11680351</v>
      </c>
      <c r="H23" s="24">
        <v>5161992</v>
      </c>
      <c r="I23" s="24">
        <v>5193815</v>
      </c>
      <c r="J23" s="24">
        <v>22036158</v>
      </c>
      <c r="K23" s="24">
        <v>5162991</v>
      </c>
      <c r="L23" s="24">
        <v>5163176</v>
      </c>
      <c r="M23" s="24">
        <v>10348485</v>
      </c>
      <c r="N23" s="24">
        <v>20674652</v>
      </c>
      <c r="O23" s="24"/>
      <c r="P23" s="24"/>
      <c r="Q23" s="24"/>
      <c r="R23" s="24"/>
      <c r="S23" s="24"/>
      <c r="T23" s="24"/>
      <c r="U23" s="24"/>
      <c r="V23" s="24"/>
      <c r="W23" s="24">
        <v>42710810</v>
      </c>
      <c r="X23" s="24">
        <v>38304972</v>
      </c>
      <c r="Y23" s="24">
        <v>4405838</v>
      </c>
      <c r="Z23" s="6">
        <v>11.5</v>
      </c>
      <c r="AA23" s="22">
        <v>76609957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1137488442</v>
      </c>
      <c r="D25" s="40">
        <f>+D5+D9+D15+D19+D24</f>
        <v>0</v>
      </c>
      <c r="E25" s="41">
        <f t="shared" si="4"/>
        <v>1142196050</v>
      </c>
      <c r="F25" s="42">
        <f t="shared" si="4"/>
        <v>1137720289</v>
      </c>
      <c r="G25" s="42">
        <f t="shared" si="4"/>
        <v>119687140</v>
      </c>
      <c r="H25" s="42">
        <f t="shared" si="4"/>
        <v>79348576</v>
      </c>
      <c r="I25" s="42">
        <f t="shared" si="4"/>
        <v>85993575</v>
      </c>
      <c r="J25" s="42">
        <f t="shared" si="4"/>
        <v>285029291</v>
      </c>
      <c r="K25" s="42">
        <f t="shared" si="4"/>
        <v>86434472</v>
      </c>
      <c r="L25" s="42">
        <f t="shared" si="4"/>
        <v>84589880</v>
      </c>
      <c r="M25" s="42">
        <f t="shared" si="4"/>
        <v>123426325</v>
      </c>
      <c r="N25" s="42">
        <f t="shared" si="4"/>
        <v>294450677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579479968</v>
      </c>
      <c r="X25" s="42">
        <f t="shared" si="4"/>
        <v>555301212</v>
      </c>
      <c r="Y25" s="42">
        <f t="shared" si="4"/>
        <v>24178756</v>
      </c>
      <c r="Z25" s="43">
        <f>+IF(X25&lt;&gt;0,+(Y25/X25)*100,0)</f>
        <v>4.354169498913321</v>
      </c>
      <c r="AA25" s="40">
        <f>+AA5+AA9+AA15+AA19+AA24</f>
        <v>1137720289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183058756</v>
      </c>
      <c r="D28" s="19">
        <f>SUM(D29:D31)</f>
        <v>0</v>
      </c>
      <c r="E28" s="20">
        <f t="shared" si="5"/>
        <v>221763034</v>
      </c>
      <c r="F28" s="21">
        <f t="shared" si="5"/>
        <v>229618441</v>
      </c>
      <c r="G28" s="21">
        <f t="shared" si="5"/>
        <v>15202654</v>
      </c>
      <c r="H28" s="21">
        <f t="shared" si="5"/>
        <v>18066843</v>
      </c>
      <c r="I28" s="21">
        <f t="shared" si="5"/>
        <v>17190185</v>
      </c>
      <c r="J28" s="21">
        <f t="shared" si="5"/>
        <v>50459682</v>
      </c>
      <c r="K28" s="21">
        <f t="shared" si="5"/>
        <v>16251810</v>
      </c>
      <c r="L28" s="21">
        <f t="shared" si="5"/>
        <v>23082506</v>
      </c>
      <c r="M28" s="21">
        <f t="shared" si="5"/>
        <v>17708093</v>
      </c>
      <c r="N28" s="21">
        <f t="shared" si="5"/>
        <v>57042409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107502091</v>
      </c>
      <c r="X28" s="21">
        <f t="shared" si="5"/>
        <v>109208252</v>
      </c>
      <c r="Y28" s="21">
        <f t="shared" si="5"/>
        <v>-1706161</v>
      </c>
      <c r="Z28" s="4">
        <f>+IF(X28&lt;&gt;0,+(Y28/X28)*100,0)</f>
        <v>-1.5623004386152064</v>
      </c>
      <c r="AA28" s="19">
        <f>SUM(AA29:AA31)</f>
        <v>229618441</v>
      </c>
    </row>
    <row r="29" spans="1:27" ht="13.5">
      <c r="A29" s="5" t="s">
        <v>33</v>
      </c>
      <c r="B29" s="3"/>
      <c r="C29" s="22">
        <v>24779536</v>
      </c>
      <c r="D29" s="22"/>
      <c r="E29" s="23">
        <v>55867358</v>
      </c>
      <c r="F29" s="24">
        <v>57247285</v>
      </c>
      <c r="G29" s="24">
        <v>6866782</v>
      </c>
      <c r="H29" s="24">
        <v>3968695</v>
      </c>
      <c r="I29" s="24">
        <v>4133409</v>
      </c>
      <c r="J29" s="24">
        <v>14968886</v>
      </c>
      <c r="K29" s="24">
        <v>3807608</v>
      </c>
      <c r="L29" s="24">
        <v>4230140</v>
      </c>
      <c r="M29" s="24">
        <v>3696304</v>
      </c>
      <c r="N29" s="24">
        <v>11734052</v>
      </c>
      <c r="O29" s="24"/>
      <c r="P29" s="24"/>
      <c r="Q29" s="24"/>
      <c r="R29" s="24"/>
      <c r="S29" s="24"/>
      <c r="T29" s="24"/>
      <c r="U29" s="24"/>
      <c r="V29" s="24"/>
      <c r="W29" s="24">
        <v>26702938</v>
      </c>
      <c r="X29" s="24">
        <v>28441705</v>
      </c>
      <c r="Y29" s="24">
        <v>-1738767</v>
      </c>
      <c r="Z29" s="6">
        <v>-6.11</v>
      </c>
      <c r="AA29" s="22">
        <v>57247285</v>
      </c>
    </row>
    <row r="30" spans="1:27" ht="13.5">
      <c r="A30" s="5" t="s">
        <v>34</v>
      </c>
      <c r="B30" s="3"/>
      <c r="C30" s="25">
        <v>68160894</v>
      </c>
      <c r="D30" s="25"/>
      <c r="E30" s="26">
        <v>162951739</v>
      </c>
      <c r="F30" s="27">
        <v>78619676</v>
      </c>
      <c r="G30" s="27">
        <v>3392088</v>
      </c>
      <c r="H30" s="27">
        <v>7219926</v>
      </c>
      <c r="I30" s="27">
        <v>6647933</v>
      </c>
      <c r="J30" s="27">
        <v>17259947</v>
      </c>
      <c r="K30" s="27">
        <v>6219639</v>
      </c>
      <c r="L30" s="27">
        <v>8954781</v>
      </c>
      <c r="M30" s="27">
        <v>6233724</v>
      </c>
      <c r="N30" s="27">
        <v>21408144</v>
      </c>
      <c r="O30" s="27"/>
      <c r="P30" s="27"/>
      <c r="Q30" s="27"/>
      <c r="R30" s="27"/>
      <c r="S30" s="27"/>
      <c r="T30" s="27"/>
      <c r="U30" s="27"/>
      <c r="V30" s="27"/>
      <c r="W30" s="27">
        <v>38668091</v>
      </c>
      <c r="X30" s="27">
        <v>79333587</v>
      </c>
      <c r="Y30" s="27">
        <v>-40665496</v>
      </c>
      <c r="Z30" s="7">
        <v>-51.26</v>
      </c>
      <c r="AA30" s="25">
        <v>78619676</v>
      </c>
    </row>
    <row r="31" spans="1:27" ht="13.5">
      <c r="A31" s="5" t="s">
        <v>35</v>
      </c>
      <c r="B31" s="3"/>
      <c r="C31" s="22">
        <v>90118326</v>
      </c>
      <c r="D31" s="22"/>
      <c r="E31" s="23">
        <v>2943937</v>
      </c>
      <c r="F31" s="24">
        <v>93751480</v>
      </c>
      <c r="G31" s="24">
        <v>4943784</v>
      </c>
      <c r="H31" s="24">
        <v>6878222</v>
      </c>
      <c r="I31" s="24">
        <v>6408843</v>
      </c>
      <c r="J31" s="24">
        <v>18230849</v>
      </c>
      <c r="K31" s="24">
        <v>6224563</v>
      </c>
      <c r="L31" s="24">
        <v>9897585</v>
      </c>
      <c r="M31" s="24">
        <v>7778065</v>
      </c>
      <c r="N31" s="24">
        <v>23900213</v>
      </c>
      <c r="O31" s="24"/>
      <c r="P31" s="24"/>
      <c r="Q31" s="24"/>
      <c r="R31" s="24"/>
      <c r="S31" s="24"/>
      <c r="T31" s="24"/>
      <c r="U31" s="24"/>
      <c r="V31" s="24"/>
      <c r="W31" s="24">
        <v>42131062</v>
      </c>
      <c r="X31" s="24">
        <v>1432960</v>
      </c>
      <c r="Y31" s="24">
        <v>40698102</v>
      </c>
      <c r="Z31" s="6">
        <v>2840.14</v>
      </c>
      <c r="AA31" s="22">
        <v>93751480</v>
      </c>
    </row>
    <row r="32" spans="1:27" ht="13.5">
      <c r="A32" s="2" t="s">
        <v>36</v>
      </c>
      <c r="B32" s="3"/>
      <c r="C32" s="19">
        <f aca="true" t="shared" si="6" ref="C32:Y32">SUM(C33:C37)</f>
        <v>138037411</v>
      </c>
      <c r="D32" s="19">
        <f>SUM(D33:D37)</f>
        <v>0</v>
      </c>
      <c r="E32" s="20">
        <f t="shared" si="6"/>
        <v>144344411</v>
      </c>
      <c r="F32" s="21">
        <f t="shared" si="6"/>
        <v>174188400</v>
      </c>
      <c r="G32" s="21">
        <f t="shared" si="6"/>
        <v>8572742</v>
      </c>
      <c r="H32" s="21">
        <f t="shared" si="6"/>
        <v>12281478</v>
      </c>
      <c r="I32" s="21">
        <f t="shared" si="6"/>
        <v>13854959</v>
      </c>
      <c r="J32" s="21">
        <f t="shared" si="6"/>
        <v>34709179</v>
      </c>
      <c r="K32" s="21">
        <f t="shared" si="6"/>
        <v>12358690</v>
      </c>
      <c r="L32" s="21">
        <f t="shared" si="6"/>
        <v>17210162</v>
      </c>
      <c r="M32" s="21">
        <f t="shared" si="6"/>
        <v>16468459</v>
      </c>
      <c r="N32" s="21">
        <f t="shared" si="6"/>
        <v>46037311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80746490</v>
      </c>
      <c r="X32" s="21">
        <f t="shared" si="6"/>
        <v>65132085</v>
      </c>
      <c r="Y32" s="21">
        <f t="shared" si="6"/>
        <v>15614405</v>
      </c>
      <c r="Z32" s="4">
        <f>+IF(X32&lt;&gt;0,+(Y32/X32)*100,0)</f>
        <v>23.97344565278388</v>
      </c>
      <c r="AA32" s="19">
        <f>SUM(AA33:AA37)</f>
        <v>174188400</v>
      </c>
    </row>
    <row r="33" spans="1:27" ht="13.5">
      <c r="A33" s="5" t="s">
        <v>37</v>
      </c>
      <c r="B33" s="3"/>
      <c r="C33" s="22">
        <v>33855507</v>
      </c>
      <c r="D33" s="22"/>
      <c r="E33" s="23">
        <v>16751781</v>
      </c>
      <c r="F33" s="24">
        <v>40641295</v>
      </c>
      <c r="G33" s="24">
        <v>2098279</v>
      </c>
      <c r="H33" s="24">
        <v>2753232</v>
      </c>
      <c r="I33" s="24">
        <v>2812320</v>
      </c>
      <c r="J33" s="24">
        <v>7663831</v>
      </c>
      <c r="K33" s="24">
        <v>3251771</v>
      </c>
      <c r="L33" s="24">
        <v>4985063</v>
      </c>
      <c r="M33" s="24">
        <v>2932528</v>
      </c>
      <c r="N33" s="24">
        <v>11169362</v>
      </c>
      <c r="O33" s="24"/>
      <c r="P33" s="24"/>
      <c r="Q33" s="24"/>
      <c r="R33" s="24"/>
      <c r="S33" s="24"/>
      <c r="T33" s="24"/>
      <c r="U33" s="24"/>
      <c r="V33" s="24"/>
      <c r="W33" s="24">
        <v>18833193</v>
      </c>
      <c r="X33" s="24">
        <v>7910391</v>
      </c>
      <c r="Y33" s="24">
        <v>10922802</v>
      </c>
      <c r="Z33" s="6">
        <v>138.08</v>
      </c>
      <c r="AA33" s="22">
        <v>40641295</v>
      </c>
    </row>
    <row r="34" spans="1:27" ht="13.5">
      <c r="A34" s="5" t="s">
        <v>38</v>
      </c>
      <c r="B34" s="3"/>
      <c r="C34" s="22">
        <v>18306801</v>
      </c>
      <c r="D34" s="22"/>
      <c r="E34" s="23">
        <v>58237520</v>
      </c>
      <c r="F34" s="24">
        <v>32407774</v>
      </c>
      <c r="G34" s="24">
        <v>1577158</v>
      </c>
      <c r="H34" s="24">
        <v>1957956</v>
      </c>
      <c r="I34" s="24">
        <v>2224434</v>
      </c>
      <c r="J34" s="24">
        <v>5759548</v>
      </c>
      <c r="K34" s="24">
        <v>2295645</v>
      </c>
      <c r="L34" s="24">
        <v>2848821</v>
      </c>
      <c r="M34" s="24">
        <v>3768393</v>
      </c>
      <c r="N34" s="24">
        <v>8912859</v>
      </c>
      <c r="O34" s="24"/>
      <c r="P34" s="24"/>
      <c r="Q34" s="24"/>
      <c r="R34" s="24"/>
      <c r="S34" s="24"/>
      <c r="T34" s="24"/>
      <c r="U34" s="24"/>
      <c r="V34" s="24"/>
      <c r="W34" s="24">
        <v>14672407</v>
      </c>
      <c r="X34" s="24">
        <v>22236054</v>
      </c>
      <c r="Y34" s="24">
        <v>-7563647</v>
      </c>
      <c r="Z34" s="6">
        <v>-34.02</v>
      </c>
      <c r="AA34" s="22">
        <v>32407774</v>
      </c>
    </row>
    <row r="35" spans="1:27" ht="13.5">
      <c r="A35" s="5" t="s">
        <v>39</v>
      </c>
      <c r="B35" s="3"/>
      <c r="C35" s="22">
        <v>73286400</v>
      </c>
      <c r="D35" s="22"/>
      <c r="E35" s="23">
        <v>38380896</v>
      </c>
      <c r="F35" s="24">
        <v>86510667</v>
      </c>
      <c r="G35" s="24">
        <v>4687559</v>
      </c>
      <c r="H35" s="24">
        <v>7226468</v>
      </c>
      <c r="I35" s="24">
        <v>8462531</v>
      </c>
      <c r="J35" s="24">
        <v>20376558</v>
      </c>
      <c r="K35" s="24">
        <v>6542725</v>
      </c>
      <c r="L35" s="24">
        <v>8641933</v>
      </c>
      <c r="M35" s="24">
        <v>7535140</v>
      </c>
      <c r="N35" s="24">
        <v>22719798</v>
      </c>
      <c r="O35" s="24"/>
      <c r="P35" s="24"/>
      <c r="Q35" s="24"/>
      <c r="R35" s="24"/>
      <c r="S35" s="24"/>
      <c r="T35" s="24"/>
      <c r="U35" s="24"/>
      <c r="V35" s="24"/>
      <c r="W35" s="24">
        <v>43096356</v>
      </c>
      <c r="X35" s="24">
        <v>19517548</v>
      </c>
      <c r="Y35" s="24">
        <v>23578808</v>
      </c>
      <c r="Z35" s="6">
        <v>120.81</v>
      </c>
      <c r="AA35" s="22">
        <v>86510667</v>
      </c>
    </row>
    <row r="36" spans="1:27" ht="13.5">
      <c r="A36" s="5" t="s">
        <v>40</v>
      </c>
      <c r="B36" s="3"/>
      <c r="C36" s="22">
        <v>12588703</v>
      </c>
      <c r="D36" s="22"/>
      <c r="E36" s="23">
        <v>30974214</v>
      </c>
      <c r="F36" s="24">
        <v>14628664</v>
      </c>
      <c r="G36" s="24">
        <v>209746</v>
      </c>
      <c r="H36" s="24">
        <v>343822</v>
      </c>
      <c r="I36" s="24">
        <v>355674</v>
      </c>
      <c r="J36" s="24">
        <v>909242</v>
      </c>
      <c r="K36" s="24">
        <v>268549</v>
      </c>
      <c r="L36" s="24">
        <v>734345</v>
      </c>
      <c r="M36" s="24">
        <v>2232398</v>
      </c>
      <c r="N36" s="24">
        <v>3235292</v>
      </c>
      <c r="O36" s="24"/>
      <c r="P36" s="24"/>
      <c r="Q36" s="24"/>
      <c r="R36" s="24"/>
      <c r="S36" s="24"/>
      <c r="T36" s="24"/>
      <c r="U36" s="24"/>
      <c r="V36" s="24"/>
      <c r="W36" s="24">
        <v>4144534</v>
      </c>
      <c r="X36" s="24">
        <v>15468092</v>
      </c>
      <c r="Y36" s="24">
        <v>-11323558</v>
      </c>
      <c r="Z36" s="6">
        <v>-73.21</v>
      </c>
      <c r="AA36" s="22">
        <v>14628664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182017335</v>
      </c>
      <c r="D38" s="19">
        <f>SUM(D39:D41)</f>
        <v>0</v>
      </c>
      <c r="E38" s="20">
        <f t="shared" si="7"/>
        <v>196570582</v>
      </c>
      <c r="F38" s="21">
        <f t="shared" si="7"/>
        <v>200058669</v>
      </c>
      <c r="G38" s="21">
        <f t="shared" si="7"/>
        <v>7060757</v>
      </c>
      <c r="H38" s="21">
        <f t="shared" si="7"/>
        <v>12585496</v>
      </c>
      <c r="I38" s="21">
        <f t="shared" si="7"/>
        <v>13639870</v>
      </c>
      <c r="J38" s="21">
        <f t="shared" si="7"/>
        <v>33286123</v>
      </c>
      <c r="K38" s="21">
        <f t="shared" si="7"/>
        <v>14418117</v>
      </c>
      <c r="L38" s="21">
        <f t="shared" si="7"/>
        <v>18089255</v>
      </c>
      <c r="M38" s="21">
        <f t="shared" si="7"/>
        <v>18100571</v>
      </c>
      <c r="N38" s="21">
        <f t="shared" si="7"/>
        <v>50607943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83894066</v>
      </c>
      <c r="X38" s="21">
        <f t="shared" si="7"/>
        <v>97705562</v>
      </c>
      <c r="Y38" s="21">
        <f t="shared" si="7"/>
        <v>-13811496</v>
      </c>
      <c r="Z38" s="4">
        <f>+IF(X38&lt;&gt;0,+(Y38/X38)*100,0)</f>
        <v>-14.135833945666265</v>
      </c>
      <c r="AA38" s="19">
        <f>SUM(AA39:AA41)</f>
        <v>200058669</v>
      </c>
    </row>
    <row r="39" spans="1:27" ht="13.5">
      <c r="A39" s="5" t="s">
        <v>43</v>
      </c>
      <c r="B39" s="3"/>
      <c r="C39" s="22">
        <v>85115123</v>
      </c>
      <c r="D39" s="22"/>
      <c r="E39" s="23">
        <v>40058619</v>
      </c>
      <c r="F39" s="24">
        <v>94435593</v>
      </c>
      <c r="G39" s="24">
        <v>2395862</v>
      </c>
      <c r="H39" s="24">
        <v>6671180</v>
      </c>
      <c r="I39" s="24">
        <v>7130362</v>
      </c>
      <c r="J39" s="24">
        <v>16197404</v>
      </c>
      <c r="K39" s="24">
        <v>7237464</v>
      </c>
      <c r="L39" s="24">
        <v>8435203</v>
      </c>
      <c r="M39" s="24">
        <v>7492173</v>
      </c>
      <c r="N39" s="24">
        <v>23164840</v>
      </c>
      <c r="O39" s="24"/>
      <c r="P39" s="24"/>
      <c r="Q39" s="24"/>
      <c r="R39" s="24"/>
      <c r="S39" s="24"/>
      <c r="T39" s="24"/>
      <c r="U39" s="24"/>
      <c r="V39" s="24"/>
      <c r="W39" s="24">
        <v>39362244</v>
      </c>
      <c r="X39" s="24">
        <v>17830574</v>
      </c>
      <c r="Y39" s="24">
        <v>21531670</v>
      </c>
      <c r="Z39" s="6">
        <v>120.76</v>
      </c>
      <c r="AA39" s="22">
        <v>94435593</v>
      </c>
    </row>
    <row r="40" spans="1:27" ht="13.5">
      <c r="A40" s="5" t="s">
        <v>44</v>
      </c>
      <c r="B40" s="3"/>
      <c r="C40" s="22">
        <v>91196805</v>
      </c>
      <c r="D40" s="22"/>
      <c r="E40" s="23">
        <v>147971950</v>
      </c>
      <c r="F40" s="24">
        <v>97083063</v>
      </c>
      <c r="G40" s="24">
        <v>4391907</v>
      </c>
      <c r="H40" s="24">
        <v>5411459</v>
      </c>
      <c r="I40" s="24">
        <v>5971801</v>
      </c>
      <c r="J40" s="24">
        <v>15775167</v>
      </c>
      <c r="K40" s="24">
        <v>6613689</v>
      </c>
      <c r="L40" s="24">
        <v>8916841</v>
      </c>
      <c r="M40" s="24">
        <v>10030981</v>
      </c>
      <c r="N40" s="24">
        <v>25561511</v>
      </c>
      <c r="O40" s="24"/>
      <c r="P40" s="24"/>
      <c r="Q40" s="24"/>
      <c r="R40" s="24"/>
      <c r="S40" s="24"/>
      <c r="T40" s="24"/>
      <c r="U40" s="24"/>
      <c r="V40" s="24"/>
      <c r="W40" s="24">
        <v>41336678</v>
      </c>
      <c r="X40" s="24">
        <v>73881960</v>
      </c>
      <c r="Y40" s="24">
        <v>-32545282</v>
      </c>
      <c r="Z40" s="6">
        <v>-44.05</v>
      </c>
      <c r="AA40" s="22">
        <v>97083063</v>
      </c>
    </row>
    <row r="41" spans="1:27" ht="13.5">
      <c r="A41" s="5" t="s">
        <v>45</v>
      </c>
      <c r="B41" s="3"/>
      <c r="C41" s="22">
        <v>5705407</v>
      </c>
      <c r="D41" s="22"/>
      <c r="E41" s="23">
        <v>8540013</v>
      </c>
      <c r="F41" s="24">
        <v>8540013</v>
      </c>
      <c r="G41" s="24">
        <v>272988</v>
      </c>
      <c r="H41" s="24">
        <v>502857</v>
      </c>
      <c r="I41" s="24">
        <v>537707</v>
      </c>
      <c r="J41" s="24">
        <v>1313552</v>
      </c>
      <c r="K41" s="24">
        <v>566964</v>
      </c>
      <c r="L41" s="24">
        <v>737211</v>
      </c>
      <c r="M41" s="24">
        <v>577417</v>
      </c>
      <c r="N41" s="24">
        <v>1881592</v>
      </c>
      <c r="O41" s="24"/>
      <c r="P41" s="24"/>
      <c r="Q41" s="24"/>
      <c r="R41" s="24"/>
      <c r="S41" s="24"/>
      <c r="T41" s="24"/>
      <c r="U41" s="24"/>
      <c r="V41" s="24"/>
      <c r="W41" s="24">
        <v>3195144</v>
      </c>
      <c r="X41" s="24">
        <v>5993028</v>
      </c>
      <c r="Y41" s="24">
        <v>-2797884</v>
      </c>
      <c r="Z41" s="6">
        <v>-46.69</v>
      </c>
      <c r="AA41" s="22">
        <v>8540013</v>
      </c>
    </row>
    <row r="42" spans="1:27" ht="13.5">
      <c r="A42" s="2" t="s">
        <v>46</v>
      </c>
      <c r="B42" s="8"/>
      <c r="C42" s="19">
        <f aca="true" t="shared" si="8" ref="C42:Y42">SUM(C43:C46)</f>
        <v>490339109</v>
      </c>
      <c r="D42" s="19">
        <f>SUM(D43:D46)</f>
        <v>0</v>
      </c>
      <c r="E42" s="20">
        <f t="shared" si="8"/>
        <v>568158897</v>
      </c>
      <c r="F42" s="21">
        <f t="shared" si="8"/>
        <v>514030604</v>
      </c>
      <c r="G42" s="21">
        <f t="shared" si="8"/>
        <v>12866612</v>
      </c>
      <c r="H42" s="21">
        <f t="shared" si="8"/>
        <v>46597888</v>
      </c>
      <c r="I42" s="21">
        <f t="shared" si="8"/>
        <v>48837792</v>
      </c>
      <c r="J42" s="21">
        <f t="shared" si="8"/>
        <v>108302292</v>
      </c>
      <c r="K42" s="21">
        <f t="shared" si="8"/>
        <v>38861046</v>
      </c>
      <c r="L42" s="21">
        <f t="shared" si="8"/>
        <v>42201961</v>
      </c>
      <c r="M42" s="21">
        <f t="shared" si="8"/>
        <v>48504412</v>
      </c>
      <c r="N42" s="21">
        <f t="shared" si="8"/>
        <v>129567419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237869711</v>
      </c>
      <c r="X42" s="21">
        <f t="shared" si="8"/>
        <v>279946302</v>
      </c>
      <c r="Y42" s="21">
        <f t="shared" si="8"/>
        <v>-42076591</v>
      </c>
      <c r="Z42" s="4">
        <f>+IF(X42&lt;&gt;0,+(Y42/X42)*100,0)</f>
        <v>-15.030236405837574</v>
      </c>
      <c r="AA42" s="19">
        <f>SUM(AA43:AA46)</f>
        <v>514030604</v>
      </c>
    </row>
    <row r="43" spans="1:27" ht="13.5">
      <c r="A43" s="5" t="s">
        <v>47</v>
      </c>
      <c r="B43" s="3"/>
      <c r="C43" s="22">
        <v>295385993</v>
      </c>
      <c r="D43" s="22"/>
      <c r="E43" s="23">
        <v>311805912</v>
      </c>
      <c r="F43" s="24">
        <v>310801462</v>
      </c>
      <c r="G43" s="24">
        <v>3871977</v>
      </c>
      <c r="H43" s="24">
        <v>33239297</v>
      </c>
      <c r="I43" s="24">
        <v>34254358</v>
      </c>
      <c r="J43" s="24">
        <v>71365632</v>
      </c>
      <c r="K43" s="24">
        <v>22741599</v>
      </c>
      <c r="L43" s="24">
        <v>23757239</v>
      </c>
      <c r="M43" s="24">
        <v>25441307</v>
      </c>
      <c r="N43" s="24">
        <v>71940145</v>
      </c>
      <c r="O43" s="24"/>
      <c r="P43" s="24"/>
      <c r="Q43" s="24"/>
      <c r="R43" s="24"/>
      <c r="S43" s="24"/>
      <c r="T43" s="24"/>
      <c r="U43" s="24"/>
      <c r="V43" s="24"/>
      <c r="W43" s="24">
        <v>143305777</v>
      </c>
      <c r="X43" s="24">
        <v>152555738</v>
      </c>
      <c r="Y43" s="24">
        <v>-9249961</v>
      </c>
      <c r="Z43" s="6">
        <v>-6.06</v>
      </c>
      <c r="AA43" s="22">
        <v>310801462</v>
      </c>
    </row>
    <row r="44" spans="1:27" ht="13.5">
      <c r="A44" s="5" t="s">
        <v>48</v>
      </c>
      <c r="B44" s="3"/>
      <c r="C44" s="22">
        <v>66052168</v>
      </c>
      <c r="D44" s="22"/>
      <c r="E44" s="23">
        <v>110285399</v>
      </c>
      <c r="F44" s="24">
        <v>68493273</v>
      </c>
      <c r="G44" s="24">
        <v>3469093</v>
      </c>
      <c r="H44" s="24">
        <v>4291051</v>
      </c>
      <c r="I44" s="24">
        <v>4636113</v>
      </c>
      <c r="J44" s="24">
        <v>12396257</v>
      </c>
      <c r="K44" s="24">
        <v>6081331</v>
      </c>
      <c r="L44" s="24">
        <v>5418267</v>
      </c>
      <c r="M44" s="24">
        <v>8022172</v>
      </c>
      <c r="N44" s="24">
        <v>19521770</v>
      </c>
      <c r="O44" s="24"/>
      <c r="P44" s="24"/>
      <c r="Q44" s="24"/>
      <c r="R44" s="24"/>
      <c r="S44" s="24"/>
      <c r="T44" s="24"/>
      <c r="U44" s="24"/>
      <c r="V44" s="24"/>
      <c r="W44" s="24">
        <v>31918027</v>
      </c>
      <c r="X44" s="24">
        <v>54961203</v>
      </c>
      <c r="Y44" s="24">
        <v>-23043176</v>
      </c>
      <c r="Z44" s="6">
        <v>-41.93</v>
      </c>
      <c r="AA44" s="22">
        <v>68493273</v>
      </c>
    </row>
    <row r="45" spans="1:27" ht="13.5">
      <c r="A45" s="5" t="s">
        <v>49</v>
      </c>
      <c r="B45" s="3"/>
      <c r="C45" s="25">
        <v>64937053</v>
      </c>
      <c r="D45" s="25"/>
      <c r="E45" s="26">
        <v>78917510</v>
      </c>
      <c r="F45" s="27">
        <v>68116960</v>
      </c>
      <c r="G45" s="27">
        <v>3115767</v>
      </c>
      <c r="H45" s="27">
        <v>4229161</v>
      </c>
      <c r="I45" s="27">
        <v>5087300</v>
      </c>
      <c r="J45" s="27">
        <v>12432228</v>
      </c>
      <c r="K45" s="27">
        <v>4995898</v>
      </c>
      <c r="L45" s="27">
        <v>5953426</v>
      </c>
      <c r="M45" s="27">
        <v>9302707</v>
      </c>
      <c r="N45" s="27">
        <v>20252031</v>
      </c>
      <c r="O45" s="27"/>
      <c r="P45" s="27"/>
      <c r="Q45" s="27"/>
      <c r="R45" s="27"/>
      <c r="S45" s="27"/>
      <c r="T45" s="27"/>
      <c r="U45" s="27"/>
      <c r="V45" s="27"/>
      <c r="W45" s="27">
        <v>32684259</v>
      </c>
      <c r="X45" s="27">
        <v>39089454</v>
      </c>
      <c r="Y45" s="27">
        <v>-6405195</v>
      </c>
      <c r="Z45" s="7">
        <v>-16.39</v>
      </c>
      <c r="AA45" s="25">
        <v>68116960</v>
      </c>
    </row>
    <row r="46" spans="1:27" ht="13.5">
      <c r="A46" s="5" t="s">
        <v>50</v>
      </c>
      <c r="B46" s="3"/>
      <c r="C46" s="22">
        <v>63963895</v>
      </c>
      <c r="D46" s="22"/>
      <c r="E46" s="23">
        <v>67150076</v>
      </c>
      <c r="F46" s="24">
        <v>66618909</v>
      </c>
      <c r="G46" s="24">
        <v>2409775</v>
      </c>
      <c r="H46" s="24">
        <v>4838379</v>
      </c>
      <c r="I46" s="24">
        <v>4860021</v>
      </c>
      <c r="J46" s="24">
        <v>12108175</v>
      </c>
      <c r="K46" s="24">
        <v>5042218</v>
      </c>
      <c r="L46" s="24">
        <v>7073029</v>
      </c>
      <c r="M46" s="24">
        <v>5738226</v>
      </c>
      <c r="N46" s="24">
        <v>17853473</v>
      </c>
      <c r="O46" s="24"/>
      <c r="P46" s="24"/>
      <c r="Q46" s="24"/>
      <c r="R46" s="24"/>
      <c r="S46" s="24"/>
      <c r="T46" s="24"/>
      <c r="U46" s="24"/>
      <c r="V46" s="24"/>
      <c r="W46" s="24">
        <v>29961648</v>
      </c>
      <c r="X46" s="24">
        <v>33339907</v>
      </c>
      <c r="Y46" s="24">
        <v>-3378259</v>
      </c>
      <c r="Z46" s="6">
        <v>-10.13</v>
      </c>
      <c r="AA46" s="22">
        <v>66618909</v>
      </c>
    </row>
    <row r="47" spans="1:27" ht="13.5">
      <c r="A47" s="2" t="s">
        <v>51</v>
      </c>
      <c r="B47" s="8" t="s">
        <v>52</v>
      </c>
      <c r="C47" s="19"/>
      <c r="D47" s="19"/>
      <c r="E47" s="20">
        <v>3407788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1706504</v>
      </c>
      <c r="Y47" s="21">
        <v>-1706504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993452611</v>
      </c>
      <c r="D48" s="40">
        <f>+D28+D32+D38+D42+D47</f>
        <v>0</v>
      </c>
      <c r="E48" s="41">
        <f t="shared" si="9"/>
        <v>1134244712</v>
      </c>
      <c r="F48" s="42">
        <f t="shared" si="9"/>
        <v>1117896114</v>
      </c>
      <c r="G48" s="42">
        <f t="shared" si="9"/>
        <v>43702765</v>
      </c>
      <c r="H48" s="42">
        <f t="shared" si="9"/>
        <v>89531705</v>
      </c>
      <c r="I48" s="42">
        <f t="shared" si="9"/>
        <v>93522806</v>
      </c>
      <c r="J48" s="42">
        <f t="shared" si="9"/>
        <v>226757276</v>
      </c>
      <c r="K48" s="42">
        <f t="shared" si="9"/>
        <v>81889663</v>
      </c>
      <c r="L48" s="42">
        <f t="shared" si="9"/>
        <v>100583884</v>
      </c>
      <c r="M48" s="42">
        <f t="shared" si="9"/>
        <v>100781535</v>
      </c>
      <c r="N48" s="42">
        <f t="shared" si="9"/>
        <v>283255082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510012358</v>
      </c>
      <c r="X48" s="42">
        <f t="shared" si="9"/>
        <v>553698705</v>
      </c>
      <c r="Y48" s="42">
        <f t="shared" si="9"/>
        <v>-43686347</v>
      </c>
      <c r="Z48" s="43">
        <f>+IF(X48&lt;&gt;0,+(Y48/X48)*100,0)</f>
        <v>-7.889913161346477</v>
      </c>
      <c r="AA48" s="40">
        <f>+AA28+AA32+AA38+AA42+AA47</f>
        <v>1117896114</v>
      </c>
    </row>
    <row r="49" spans="1:27" ht="13.5">
      <c r="A49" s="14" t="s">
        <v>58</v>
      </c>
      <c r="B49" s="15"/>
      <c r="C49" s="44">
        <f aca="true" t="shared" si="10" ref="C49:Y49">+C25-C48</f>
        <v>144035831</v>
      </c>
      <c r="D49" s="44">
        <f>+D25-D48</f>
        <v>0</v>
      </c>
      <c r="E49" s="45">
        <f t="shared" si="10"/>
        <v>7951338</v>
      </c>
      <c r="F49" s="46">
        <f t="shared" si="10"/>
        <v>19824175</v>
      </c>
      <c r="G49" s="46">
        <f t="shared" si="10"/>
        <v>75984375</v>
      </c>
      <c r="H49" s="46">
        <f t="shared" si="10"/>
        <v>-10183129</v>
      </c>
      <c r="I49" s="46">
        <f t="shared" si="10"/>
        <v>-7529231</v>
      </c>
      <c r="J49" s="46">
        <f t="shared" si="10"/>
        <v>58272015</v>
      </c>
      <c r="K49" s="46">
        <f t="shared" si="10"/>
        <v>4544809</v>
      </c>
      <c r="L49" s="46">
        <f t="shared" si="10"/>
        <v>-15994004</v>
      </c>
      <c r="M49" s="46">
        <f t="shared" si="10"/>
        <v>22644790</v>
      </c>
      <c r="N49" s="46">
        <f t="shared" si="10"/>
        <v>11195595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69467610</v>
      </c>
      <c r="X49" s="46">
        <f>IF(F25=F48,0,X25-X48)</f>
        <v>1602507</v>
      </c>
      <c r="Y49" s="46">
        <f t="shared" si="10"/>
        <v>67865103</v>
      </c>
      <c r="Z49" s="47">
        <f>+IF(X49&lt;&gt;0,+(Y49/X49)*100,0)</f>
        <v>4234.933326344284</v>
      </c>
      <c r="AA49" s="44">
        <f>+AA25-AA48</f>
        <v>19824175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108495936</v>
      </c>
      <c r="D5" s="19">
        <f>SUM(D6:D8)</f>
        <v>0</v>
      </c>
      <c r="E5" s="20">
        <f t="shared" si="0"/>
        <v>118608600</v>
      </c>
      <c r="F5" s="21">
        <f t="shared" si="0"/>
        <v>118608600</v>
      </c>
      <c r="G5" s="21">
        <f t="shared" si="0"/>
        <v>11498471</v>
      </c>
      <c r="H5" s="21">
        <f t="shared" si="0"/>
        <v>34991159</v>
      </c>
      <c r="I5" s="21">
        <f t="shared" si="0"/>
        <v>3268598</v>
      </c>
      <c r="J5" s="21">
        <f t="shared" si="0"/>
        <v>49758228</v>
      </c>
      <c r="K5" s="21">
        <f t="shared" si="0"/>
        <v>11258428</v>
      </c>
      <c r="L5" s="21">
        <f t="shared" si="0"/>
        <v>3978740</v>
      </c>
      <c r="M5" s="21">
        <f t="shared" si="0"/>
        <v>13967899</v>
      </c>
      <c r="N5" s="21">
        <f t="shared" si="0"/>
        <v>29205067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78963295</v>
      </c>
      <c r="X5" s="21">
        <f t="shared" si="0"/>
        <v>62877508</v>
      </c>
      <c r="Y5" s="21">
        <f t="shared" si="0"/>
        <v>16085787</v>
      </c>
      <c r="Z5" s="4">
        <f>+IF(X5&lt;&gt;0,+(Y5/X5)*100,0)</f>
        <v>25.5827361987692</v>
      </c>
      <c r="AA5" s="19">
        <f>SUM(AA6:AA8)</f>
        <v>118608600</v>
      </c>
    </row>
    <row r="6" spans="1:27" ht="13.5">
      <c r="A6" s="5" t="s">
        <v>33</v>
      </c>
      <c r="B6" s="3"/>
      <c r="C6" s="22">
        <v>25236560</v>
      </c>
      <c r="D6" s="22"/>
      <c r="E6" s="23">
        <v>27606000</v>
      </c>
      <c r="F6" s="24">
        <v>27606000</v>
      </c>
      <c r="G6" s="24">
        <v>11503000</v>
      </c>
      <c r="H6" s="24"/>
      <c r="I6" s="24"/>
      <c r="J6" s="24">
        <v>11503000</v>
      </c>
      <c r="K6" s="24"/>
      <c r="L6" s="24"/>
      <c r="M6" s="24">
        <v>9202000</v>
      </c>
      <c r="N6" s="24">
        <v>9202000</v>
      </c>
      <c r="O6" s="24"/>
      <c r="P6" s="24"/>
      <c r="Q6" s="24"/>
      <c r="R6" s="24"/>
      <c r="S6" s="24"/>
      <c r="T6" s="24"/>
      <c r="U6" s="24"/>
      <c r="V6" s="24"/>
      <c r="W6" s="24">
        <v>20705000</v>
      </c>
      <c r="X6" s="24">
        <v>15590130</v>
      </c>
      <c r="Y6" s="24">
        <v>5114870</v>
      </c>
      <c r="Z6" s="6">
        <v>32.81</v>
      </c>
      <c r="AA6" s="22">
        <v>27606000</v>
      </c>
    </row>
    <row r="7" spans="1:27" ht="13.5">
      <c r="A7" s="5" t="s">
        <v>34</v>
      </c>
      <c r="B7" s="3"/>
      <c r="C7" s="25">
        <v>78435419</v>
      </c>
      <c r="D7" s="25"/>
      <c r="E7" s="26">
        <v>91002600</v>
      </c>
      <c r="F7" s="27">
        <v>91002600</v>
      </c>
      <c r="G7" s="27">
        <v>-12489</v>
      </c>
      <c r="H7" s="27">
        <v>34971762</v>
      </c>
      <c r="I7" s="27">
        <v>3235300</v>
      </c>
      <c r="J7" s="27">
        <v>38194573</v>
      </c>
      <c r="K7" s="27">
        <v>11258428</v>
      </c>
      <c r="L7" s="27">
        <v>3978740</v>
      </c>
      <c r="M7" s="27">
        <v>4724114</v>
      </c>
      <c r="N7" s="27">
        <v>19961282</v>
      </c>
      <c r="O7" s="27"/>
      <c r="P7" s="27"/>
      <c r="Q7" s="27"/>
      <c r="R7" s="27"/>
      <c r="S7" s="27"/>
      <c r="T7" s="27"/>
      <c r="U7" s="27"/>
      <c r="V7" s="27"/>
      <c r="W7" s="27">
        <v>58155855</v>
      </c>
      <c r="X7" s="27">
        <v>47287378</v>
      </c>
      <c r="Y7" s="27">
        <v>10868477</v>
      </c>
      <c r="Z7" s="7">
        <v>22.98</v>
      </c>
      <c r="AA7" s="25">
        <v>91002600</v>
      </c>
    </row>
    <row r="8" spans="1:27" ht="13.5">
      <c r="A8" s="5" t="s">
        <v>35</v>
      </c>
      <c r="B8" s="3"/>
      <c r="C8" s="22">
        <v>4823957</v>
      </c>
      <c r="D8" s="22"/>
      <c r="E8" s="23"/>
      <c r="F8" s="24"/>
      <c r="G8" s="24">
        <v>7960</v>
      </c>
      <c r="H8" s="24">
        <v>19397</v>
      </c>
      <c r="I8" s="24">
        <v>33298</v>
      </c>
      <c r="J8" s="24">
        <v>60655</v>
      </c>
      <c r="K8" s="24"/>
      <c r="L8" s="24"/>
      <c r="M8" s="24">
        <v>41785</v>
      </c>
      <c r="N8" s="24">
        <v>41785</v>
      </c>
      <c r="O8" s="24"/>
      <c r="P8" s="24"/>
      <c r="Q8" s="24"/>
      <c r="R8" s="24"/>
      <c r="S8" s="24"/>
      <c r="T8" s="24"/>
      <c r="U8" s="24"/>
      <c r="V8" s="24"/>
      <c r="W8" s="24">
        <v>102440</v>
      </c>
      <c r="X8" s="24"/>
      <c r="Y8" s="24">
        <v>102440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22164101</v>
      </c>
      <c r="D9" s="19">
        <f>SUM(D10:D14)</f>
        <v>0</v>
      </c>
      <c r="E9" s="20">
        <f t="shared" si="1"/>
        <v>50256800</v>
      </c>
      <c r="F9" s="21">
        <f t="shared" si="1"/>
        <v>50256800</v>
      </c>
      <c r="G9" s="21">
        <f t="shared" si="1"/>
        <v>215263</v>
      </c>
      <c r="H9" s="21">
        <f t="shared" si="1"/>
        <v>397502</v>
      </c>
      <c r="I9" s="21">
        <f t="shared" si="1"/>
        <v>1309191</v>
      </c>
      <c r="J9" s="21">
        <f t="shared" si="1"/>
        <v>1921956</v>
      </c>
      <c r="K9" s="21">
        <f t="shared" si="1"/>
        <v>3345161</v>
      </c>
      <c r="L9" s="21">
        <f t="shared" si="1"/>
        <v>1232566</v>
      </c>
      <c r="M9" s="21">
        <f t="shared" si="1"/>
        <v>1321619</v>
      </c>
      <c r="N9" s="21">
        <f t="shared" si="1"/>
        <v>5899346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7821302</v>
      </c>
      <c r="X9" s="21">
        <f t="shared" si="1"/>
        <v>28616118</v>
      </c>
      <c r="Y9" s="21">
        <f t="shared" si="1"/>
        <v>-20794816</v>
      </c>
      <c r="Z9" s="4">
        <f>+IF(X9&lt;&gt;0,+(Y9/X9)*100,0)</f>
        <v>-72.66819349850319</v>
      </c>
      <c r="AA9" s="19">
        <f>SUM(AA10:AA14)</f>
        <v>50256800</v>
      </c>
    </row>
    <row r="10" spans="1:27" ht="13.5">
      <c r="A10" s="5" t="s">
        <v>37</v>
      </c>
      <c r="B10" s="3"/>
      <c r="C10" s="22">
        <v>6110504</v>
      </c>
      <c r="D10" s="22"/>
      <c r="E10" s="23">
        <v>8678700</v>
      </c>
      <c r="F10" s="24">
        <v>8678700</v>
      </c>
      <c r="G10" s="24">
        <v>16012</v>
      </c>
      <c r="H10" s="24">
        <v>3832</v>
      </c>
      <c r="I10" s="24">
        <v>32780</v>
      </c>
      <c r="J10" s="24">
        <v>52624</v>
      </c>
      <c r="K10" s="24">
        <v>1391903</v>
      </c>
      <c r="L10" s="24">
        <v>509997</v>
      </c>
      <c r="M10" s="24">
        <v>813485</v>
      </c>
      <c r="N10" s="24">
        <v>2715385</v>
      </c>
      <c r="O10" s="24"/>
      <c r="P10" s="24"/>
      <c r="Q10" s="24"/>
      <c r="R10" s="24"/>
      <c r="S10" s="24"/>
      <c r="T10" s="24"/>
      <c r="U10" s="24"/>
      <c r="V10" s="24"/>
      <c r="W10" s="24">
        <v>2768009</v>
      </c>
      <c r="X10" s="24">
        <v>4882412</v>
      </c>
      <c r="Y10" s="24">
        <v>-2114403</v>
      </c>
      <c r="Z10" s="6">
        <v>-43.31</v>
      </c>
      <c r="AA10" s="22">
        <v>8678700</v>
      </c>
    </row>
    <row r="11" spans="1:27" ht="13.5">
      <c r="A11" s="5" t="s">
        <v>38</v>
      </c>
      <c r="B11" s="3"/>
      <c r="C11" s="22">
        <v>7662189</v>
      </c>
      <c r="D11" s="22"/>
      <c r="E11" s="23">
        <v>6893100</v>
      </c>
      <c r="F11" s="24">
        <v>6893100</v>
      </c>
      <c r="G11" s="24">
        <v>199251</v>
      </c>
      <c r="H11" s="24">
        <v>393670</v>
      </c>
      <c r="I11" s="24">
        <v>1276411</v>
      </c>
      <c r="J11" s="24">
        <v>1869332</v>
      </c>
      <c r="K11" s="24">
        <v>1710180</v>
      </c>
      <c r="L11" s="24">
        <v>706055</v>
      </c>
      <c r="M11" s="24">
        <v>499138</v>
      </c>
      <c r="N11" s="24">
        <v>2915373</v>
      </c>
      <c r="O11" s="24"/>
      <c r="P11" s="24"/>
      <c r="Q11" s="24"/>
      <c r="R11" s="24"/>
      <c r="S11" s="24"/>
      <c r="T11" s="24"/>
      <c r="U11" s="24"/>
      <c r="V11" s="24"/>
      <c r="W11" s="24">
        <v>4784705</v>
      </c>
      <c r="X11" s="24">
        <v>4145802</v>
      </c>
      <c r="Y11" s="24">
        <v>638903</v>
      </c>
      <c r="Z11" s="6">
        <v>15.41</v>
      </c>
      <c r="AA11" s="22">
        <v>6893100</v>
      </c>
    </row>
    <row r="12" spans="1:27" ht="13.5">
      <c r="A12" s="5" t="s">
        <v>39</v>
      </c>
      <c r="B12" s="3"/>
      <c r="C12" s="22">
        <v>15195755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-6804347</v>
      </c>
      <c r="D13" s="22"/>
      <c r="E13" s="23">
        <v>34685000</v>
      </c>
      <c r="F13" s="24">
        <v>34685000</v>
      </c>
      <c r="G13" s="24"/>
      <c r="H13" s="24"/>
      <c r="I13" s="24"/>
      <c r="J13" s="24"/>
      <c r="K13" s="24">
        <v>243078</v>
      </c>
      <c r="L13" s="24">
        <v>16514</v>
      </c>
      <c r="M13" s="24">
        <v>8996</v>
      </c>
      <c r="N13" s="24">
        <v>268588</v>
      </c>
      <c r="O13" s="24"/>
      <c r="P13" s="24"/>
      <c r="Q13" s="24"/>
      <c r="R13" s="24"/>
      <c r="S13" s="24"/>
      <c r="T13" s="24"/>
      <c r="U13" s="24"/>
      <c r="V13" s="24"/>
      <c r="W13" s="24">
        <v>268588</v>
      </c>
      <c r="X13" s="24">
        <v>19587904</v>
      </c>
      <c r="Y13" s="24">
        <v>-19319316</v>
      </c>
      <c r="Z13" s="6">
        <v>-98.63</v>
      </c>
      <c r="AA13" s="22">
        <v>34685000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13596938</v>
      </c>
      <c r="D15" s="19">
        <f>SUM(D16:D18)</f>
        <v>0</v>
      </c>
      <c r="E15" s="20">
        <f t="shared" si="2"/>
        <v>13900200</v>
      </c>
      <c r="F15" s="21">
        <f t="shared" si="2"/>
        <v>13900200</v>
      </c>
      <c r="G15" s="21">
        <f t="shared" si="2"/>
        <v>520286</v>
      </c>
      <c r="H15" s="21">
        <f t="shared" si="2"/>
        <v>737913</v>
      </c>
      <c r="I15" s="21">
        <f t="shared" si="2"/>
        <v>771394</v>
      </c>
      <c r="J15" s="21">
        <f t="shared" si="2"/>
        <v>2029593</v>
      </c>
      <c r="K15" s="21">
        <f t="shared" si="2"/>
        <v>681359</v>
      </c>
      <c r="L15" s="21">
        <f t="shared" si="2"/>
        <v>1058487</v>
      </c>
      <c r="M15" s="21">
        <f t="shared" si="2"/>
        <v>580338</v>
      </c>
      <c r="N15" s="21">
        <f t="shared" si="2"/>
        <v>2320184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4349777</v>
      </c>
      <c r="X15" s="21">
        <f t="shared" si="2"/>
        <v>6608916</v>
      </c>
      <c r="Y15" s="21">
        <f t="shared" si="2"/>
        <v>-2259139</v>
      </c>
      <c r="Z15" s="4">
        <f>+IF(X15&lt;&gt;0,+(Y15/X15)*100,0)</f>
        <v>-34.18320039171326</v>
      </c>
      <c r="AA15" s="19">
        <f>SUM(AA16:AA18)</f>
        <v>13900200</v>
      </c>
    </row>
    <row r="16" spans="1:27" ht="13.5">
      <c r="A16" s="5" t="s">
        <v>43</v>
      </c>
      <c r="B16" s="3"/>
      <c r="C16" s="22">
        <v>13596938</v>
      </c>
      <c r="D16" s="22"/>
      <c r="E16" s="23">
        <v>1364200</v>
      </c>
      <c r="F16" s="24">
        <v>1364200</v>
      </c>
      <c r="G16" s="24">
        <v>98369</v>
      </c>
      <c r="H16" s="24">
        <v>242512</v>
      </c>
      <c r="I16" s="24">
        <v>168323</v>
      </c>
      <c r="J16" s="24">
        <v>509204</v>
      </c>
      <c r="K16" s="24">
        <v>208480</v>
      </c>
      <c r="L16" s="24">
        <v>349313</v>
      </c>
      <c r="M16" s="24">
        <v>153528</v>
      </c>
      <c r="N16" s="24">
        <v>711321</v>
      </c>
      <c r="O16" s="24"/>
      <c r="P16" s="24"/>
      <c r="Q16" s="24"/>
      <c r="R16" s="24"/>
      <c r="S16" s="24"/>
      <c r="T16" s="24"/>
      <c r="U16" s="24"/>
      <c r="V16" s="24"/>
      <c r="W16" s="24">
        <v>1220525</v>
      </c>
      <c r="X16" s="24">
        <v>823158</v>
      </c>
      <c r="Y16" s="24">
        <v>397367</v>
      </c>
      <c r="Z16" s="6">
        <v>48.27</v>
      </c>
      <c r="AA16" s="22">
        <v>1364200</v>
      </c>
    </row>
    <row r="17" spans="1:27" ht="13.5">
      <c r="A17" s="5" t="s">
        <v>44</v>
      </c>
      <c r="B17" s="3"/>
      <c r="C17" s="22"/>
      <c r="D17" s="22"/>
      <c r="E17" s="23">
        <v>12536000</v>
      </c>
      <c r="F17" s="24">
        <v>12536000</v>
      </c>
      <c r="G17" s="24">
        <v>421917</v>
      </c>
      <c r="H17" s="24">
        <v>495401</v>
      </c>
      <c r="I17" s="24">
        <v>603071</v>
      </c>
      <c r="J17" s="24">
        <v>1520389</v>
      </c>
      <c r="K17" s="24">
        <v>472879</v>
      </c>
      <c r="L17" s="24">
        <v>709174</v>
      </c>
      <c r="M17" s="24">
        <v>426810</v>
      </c>
      <c r="N17" s="24">
        <v>1608863</v>
      </c>
      <c r="O17" s="24"/>
      <c r="P17" s="24"/>
      <c r="Q17" s="24"/>
      <c r="R17" s="24"/>
      <c r="S17" s="24"/>
      <c r="T17" s="24"/>
      <c r="U17" s="24"/>
      <c r="V17" s="24"/>
      <c r="W17" s="24">
        <v>3129252</v>
      </c>
      <c r="X17" s="24">
        <v>5785758</v>
      </c>
      <c r="Y17" s="24">
        <v>-2656506</v>
      </c>
      <c r="Z17" s="6">
        <v>-45.91</v>
      </c>
      <c r="AA17" s="22">
        <v>12536000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153335769</v>
      </c>
      <c r="D19" s="19">
        <f>SUM(D20:D23)</f>
        <v>0</v>
      </c>
      <c r="E19" s="20">
        <f t="shared" si="3"/>
        <v>170876100</v>
      </c>
      <c r="F19" s="21">
        <f t="shared" si="3"/>
        <v>170876100</v>
      </c>
      <c r="G19" s="21">
        <f t="shared" si="3"/>
        <v>1508307</v>
      </c>
      <c r="H19" s="21">
        <f t="shared" si="3"/>
        <v>27407185</v>
      </c>
      <c r="I19" s="21">
        <f t="shared" si="3"/>
        <v>14330354</v>
      </c>
      <c r="J19" s="21">
        <f t="shared" si="3"/>
        <v>43245846</v>
      </c>
      <c r="K19" s="21">
        <f t="shared" si="3"/>
        <v>13708029</v>
      </c>
      <c r="L19" s="21">
        <f t="shared" si="3"/>
        <v>14199389</v>
      </c>
      <c r="M19" s="21">
        <f t="shared" si="3"/>
        <v>13634100</v>
      </c>
      <c r="N19" s="21">
        <f t="shared" si="3"/>
        <v>41541518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84787364</v>
      </c>
      <c r="X19" s="21">
        <f t="shared" si="3"/>
        <v>87629783</v>
      </c>
      <c r="Y19" s="21">
        <f t="shared" si="3"/>
        <v>-2842419</v>
      </c>
      <c r="Z19" s="4">
        <f>+IF(X19&lt;&gt;0,+(Y19/X19)*100,0)</f>
        <v>-3.2436677379424754</v>
      </c>
      <c r="AA19" s="19">
        <f>SUM(AA20:AA23)</f>
        <v>170876100</v>
      </c>
    </row>
    <row r="20" spans="1:27" ht="13.5">
      <c r="A20" s="5" t="s">
        <v>47</v>
      </c>
      <c r="B20" s="3"/>
      <c r="C20" s="22">
        <v>103680293</v>
      </c>
      <c r="D20" s="22"/>
      <c r="E20" s="23">
        <v>118012300</v>
      </c>
      <c r="F20" s="24">
        <v>118012300</v>
      </c>
      <c r="G20" s="24">
        <v>1457426</v>
      </c>
      <c r="H20" s="24">
        <v>18351563</v>
      </c>
      <c r="I20" s="24">
        <v>9716685</v>
      </c>
      <c r="J20" s="24">
        <v>29525674</v>
      </c>
      <c r="K20" s="24">
        <v>9261080</v>
      </c>
      <c r="L20" s="24">
        <v>9177129</v>
      </c>
      <c r="M20" s="24">
        <v>8819190</v>
      </c>
      <c r="N20" s="24">
        <v>27257399</v>
      </c>
      <c r="O20" s="24"/>
      <c r="P20" s="24"/>
      <c r="Q20" s="24"/>
      <c r="R20" s="24"/>
      <c r="S20" s="24"/>
      <c r="T20" s="24"/>
      <c r="U20" s="24"/>
      <c r="V20" s="24"/>
      <c r="W20" s="24">
        <v>56783073</v>
      </c>
      <c r="X20" s="24">
        <v>61354091</v>
      </c>
      <c r="Y20" s="24">
        <v>-4571018</v>
      </c>
      <c r="Z20" s="6">
        <v>-7.45</v>
      </c>
      <c r="AA20" s="22">
        <v>118012300</v>
      </c>
    </row>
    <row r="21" spans="1:27" ht="13.5">
      <c r="A21" s="5" t="s">
        <v>48</v>
      </c>
      <c r="B21" s="3"/>
      <c r="C21" s="22">
        <v>23353941</v>
      </c>
      <c r="D21" s="22"/>
      <c r="E21" s="23">
        <v>25949000</v>
      </c>
      <c r="F21" s="24">
        <v>25949000</v>
      </c>
      <c r="G21" s="24">
        <v>-45924</v>
      </c>
      <c r="H21" s="24">
        <v>3642393</v>
      </c>
      <c r="I21" s="24">
        <v>2100951</v>
      </c>
      <c r="J21" s="24">
        <v>5697420</v>
      </c>
      <c r="K21" s="24">
        <v>1903180</v>
      </c>
      <c r="L21" s="24">
        <v>1947472</v>
      </c>
      <c r="M21" s="24">
        <v>2199636</v>
      </c>
      <c r="N21" s="24">
        <v>6050288</v>
      </c>
      <c r="O21" s="24"/>
      <c r="P21" s="24"/>
      <c r="Q21" s="24"/>
      <c r="R21" s="24"/>
      <c r="S21" s="24"/>
      <c r="T21" s="24"/>
      <c r="U21" s="24"/>
      <c r="V21" s="24"/>
      <c r="W21" s="24">
        <v>11747708</v>
      </c>
      <c r="X21" s="24">
        <v>12685675</v>
      </c>
      <c r="Y21" s="24">
        <v>-937967</v>
      </c>
      <c r="Z21" s="6">
        <v>-7.39</v>
      </c>
      <c r="AA21" s="22">
        <v>25949000</v>
      </c>
    </row>
    <row r="22" spans="1:27" ht="13.5">
      <c r="A22" s="5" t="s">
        <v>49</v>
      </c>
      <c r="B22" s="3"/>
      <c r="C22" s="25">
        <v>10627708</v>
      </c>
      <c r="D22" s="25"/>
      <c r="E22" s="26">
        <v>10148400</v>
      </c>
      <c r="F22" s="27">
        <v>10148400</v>
      </c>
      <c r="G22" s="27">
        <v>98797</v>
      </c>
      <c r="H22" s="27">
        <v>2005997</v>
      </c>
      <c r="I22" s="27">
        <v>944015</v>
      </c>
      <c r="J22" s="27">
        <v>3048809</v>
      </c>
      <c r="K22" s="27">
        <v>978428</v>
      </c>
      <c r="L22" s="27">
        <v>1239965</v>
      </c>
      <c r="M22" s="27">
        <v>1053711</v>
      </c>
      <c r="N22" s="27">
        <v>3272104</v>
      </c>
      <c r="O22" s="27"/>
      <c r="P22" s="27"/>
      <c r="Q22" s="27"/>
      <c r="R22" s="27"/>
      <c r="S22" s="27"/>
      <c r="T22" s="27"/>
      <c r="U22" s="27"/>
      <c r="V22" s="27"/>
      <c r="W22" s="27">
        <v>6320913</v>
      </c>
      <c r="X22" s="27">
        <v>5248968</v>
      </c>
      <c r="Y22" s="27">
        <v>1071945</v>
      </c>
      <c r="Z22" s="7">
        <v>20.42</v>
      </c>
      <c r="AA22" s="25">
        <v>10148400</v>
      </c>
    </row>
    <row r="23" spans="1:27" ht="13.5">
      <c r="A23" s="5" t="s">
        <v>50</v>
      </c>
      <c r="B23" s="3"/>
      <c r="C23" s="22">
        <v>15673827</v>
      </c>
      <c r="D23" s="22"/>
      <c r="E23" s="23">
        <v>16766400</v>
      </c>
      <c r="F23" s="24">
        <v>16766400</v>
      </c>
      <c r="G23" s="24">
        <v>-1992</v>
      </c>
      <c r="H23" s="24">
        <v>3407232</v>
      </c>
      <c r="I23" s="24">
        <v>1568703</v>
      </c>
      <c r="J23" s="24">
        <v>4973943</v>
      </c>
      <c r="K23" s="24">
        <v>1565341</v>
      </c>
      <c r="L23" s="24">
        <v>1834823</v>
      </c>
      <c r="M23" s="24">
        <v>1561563</v>
      </c>
      <c r="N23" s="24">
        <v>4961727</v>
      </c>
      <c r="O23" s="24"/>
      <c r="P23" s="24"/>
      <c r="Q23" s="24"/>
      <c r="R23" s="24"/>
      <c r="S23" s="24"/>
      <c r="T23" s="24"/>
      <c r="U23" s="24"/>
      <c r="V23" s="24"/>
      <c r="W23" s="24">
        <v>9935670</v>
      </c>
      <c r="X23" s="24">
        <v>8341049</v>
      </c>
      <c r="Y23" s="24">
        <v>1594621</v>
      </c>
      <c r="Z23" s="6">
        <v>19.12</v>
      </c>
      <c r="AA23" s="22">
        <v>16766400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297592744</v>
      </c>
      <c r="D25" s="40">
        <f>+D5+D9+D15+D19+D24</f>
        <v>0</v>
      </c>
      <c r="E25" s="41">
        <f t="shared" si="4"/>
        <v>353641700</v>
      </c>
      <c r="F25" s="42">
        <f t="shared" si="4"/>
        <v>353641700</v>
      </c>
      <c r="G25" s="42">
        <f t="shared" si="4"/>
        <v>13742327</v>
      </c>
      <c r="H25" s="42">
        <f t="shared" si="4"/>
        <v>63533759</v>
      </c>
      <c r="I25" s="42">
        <f t="shared" si="4"/>
        <v>19679537</v>
      </c>
      <c r="J25" s="42">
        <f t="shared" si="4"/>
        <v>96955623</v>
      </c>
      <c r="K25" s="42">
        <f t="shared" si="4"/>
        <v>28992977</v>
      </c>
      <c r="L25" s="42">
        <f t="shared" si="4"/>
        <v>20469182</v>
      </c>
      <c r="M25" s="42">
        <f t="shared" si="4"/>
        <v>29503956</v>
      </c>
      <c r="N25" s="42">
        <f t="shared" si="4"/>
        <v>78966115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175921738</v>
      </c>
      <c r="X25" s="42">
        <f t="shared" si="4"/>
        <v>185732325</v>
      </c>
      <c r="Y25" s="42">
        <f t="shared" si="4"/>
        <v>-9810587</v>
      </c>
      <c r="Z25" s="43">
        <f>+IF(X25&lt;&gt;0,+(Y25/X25)*100,0)</f>
        <v>-5.282110693440143</v>
      </c>
      <c r="AA25" s="40">
        <f>+AA5+AA9+AA15+AA19+AA24</f>
        <v>353641700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81646014</v>
      </c>
      <c r="D28" s="19">
        <f>SUM(D29:D31)</f>
        <v>0</v>
      </c>
      <c r="E28" s="20">
        <f t="shared" si="5"/>
        <v>93678000</v>
      </c>
      <c r="F28" s="21">
        <f t="shared" si="5"/>
        <v>93678000</v>
      </c>
      <c r="G28" s="21">
        <f t="shared" si="5"/>
        <v>5552211</v>
      </c>
      <c r="H28" s="21">
        <f t="shared" si="5"/>
        <v>6856390</v>
      </c>
      <c r="I28" s="21">
        <f t="shared" si="5"/>
        <v>5910609</v>
      </c>
      <c r="J28" s="21">
        <f t="shared" si="5"/>
        <v>18319210</v>
      </c>
      <c r="K28" s="21">
        <f t="shared" si="5"/>
        <v>6829476</v>
      </c>
      <c r="L28" s="21">
        <f t="shared" si="5"/>
        <v>8974386</v>
      </c>
      <c r="M28" s="21">
        <f t="shared" si="5"/>
        <v>6470969</v>
      </c>
      <c r="N28" s="21">
        <f t="shared" si="5"/>
        <v>22274831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40594041</v>
      </c>
      <c r="X28" s="21">
        <f t="shared" si="5"/>
        <v>46739006</v>
      </c>
      <c r="Y28" s="21">
        <f t="shared" si="5"/>
        <v>-6144965</v>
      </c>
      <c r="Z28" s="4">
        <f>+IF(X28&lt;&gt;0,+(Y28/X28)*100,0)</f>
        <v>-13.147401979408805</v>
      </c>
      <c r="AA28" s="19">
        <f>SUM(AA29:AA31)</f>
        <v>93678000</v>
      </c>
    </row>
    <row r="29" spans="1:27" ht="13.5">
      <c r="A29" s="5" t="s">
        <v>33</v>
      </c>
      <c r="B29" s="3"/>
      <c r="C29" s="22">
        <v>17360358</v>
      </c>
      <c r="D29" s="22"/>
      <c r="E29" s="23">
        <v>15001900</v>
      </c>
      <c r="F29" s="24">
        <v>15001900</v>
      </c>
      <c r="G29" s="24">
        <v>2101799</v>
      </c>
      <c r="H29" s="24">
        <v>1122736</v>
      </c>
      <c r="I29" s="24">
        <v>927889</v>
      </c>
      <c r="J29" s="24">
        <v>4152424</v>
      </c>
      <c r="K29" s="24">
        <v>841431</v>
      </c>
      <c r="L29" s="24">
        <v>1041204</v>
      </c>
      <c r="M29" s="24">
        <v>1281358</v>
      </c>
      <c r="N29" s="24">
        <v>3163993</v>
      </c>
      <c r="O29" s="24"/>
      <c r="P29" s="24"/>
      <c r="Q29" s="24"/>
      <c r="R29" s="24"/>
      <c r="S29" s="24"/>
      <c r="T29" s="24"/>
      <c r="U29" s="24"/>
      <c r="V29" s="24"/>
      <c r="W29" s="24">
        <v>7316417</v>
      </c>
      <c r="X29" s="24">
        <v>7274993</v>
      </c>
      <c r="Y29" s="24">
        <v>41424</v>
      </c>
      <c r="Z29" s="6">
        <v>0.57</v>
      </c>
      <c r="AA29" s="22">
        <v>15001900</v>
      </c>
    </row>
    <row r="30" spans="1:27" ht="13.5">
      <c r="A30" s="5" t="s">
        <v>34</v>
      </c>
      <c r="B30" s="3"/>
      <c r="C30" s="25">
        <v>46670677</v>
      </c>
      <c r="D30" s="25"/>
      <c r="E30" s="26">
        <v>76962500</v>
      </c>
      <c r="F30" s="27">
        <v>76962500</v>
      </c>
      <c r="G30" s="27">
        <v>2353308</v>
      </c>
      <c r="H30" s="27">
        <v>3779856</v>
      </c>
      <c r="I30" s="27">
        <v>3706651</v>
      </c>
      <c r="J30" s="27">
        <v>9839815</v>
      </c>
      <c r="K30" s="27">
        <v>5885649</v>
      </c>
      <c r="L30" s="27">
        <v>7794956</v>
      </c>
      <c r="M30" s="27">
        <v>4080456</v>
      </c>
      <c r="N30" s="27">
        <v>17761061</v>
      </c>
      <c r="O30" s="27"/>
      <c r="P30" s="27"/>
      <c r="Q30" s="27"/>
      <c r="R30" s="27"/>
      <c r="S30" s="27"/>
      <c r="T30" s="27"/>
      <c r="U30" s="27"/>
      <c r="V30" s="27"/>
      <c r="W30" s="27">
        <v>27600876</v>
      </c>
      <c r="X30" s="27">
        <v>38595771</v>
      </c>
      <c r="Y30" s="27">
        <v>-10994895</v>
      </c>
      <c r="Z30" s="7">
        <v>-28.49</v>
      </c>
      <c r="AA30" s="25">
        <v>76962500</v>
      </c>
    </row>
    <row r="31" spans="1:27" ht="13.5">
      <c r="A31" s="5" t="s">
        <v>35</v>
      </c>
      <c r="B31" s="3"/>
      <c r="C31" s="22">
        <v>17614979</v>
      </c>
      <c r="D31" s="22"/>
      <c r="E31" s="23">
        <v>1713600</v>
      </c>
      <c r="F31" s="24">
        <v>1713600</v>
      </c>
      <c r="G31" s="24">
        <v>1097104</v>
      </c>
      <c r="H31" s="24">
        <v>1953798</v>
      </c>
      <c r="I31" s="24">
        <v>1276069</v>
      </c>
      <c r="J31" s="24">
        <v>4326971</v>
      </c>
      <c r="K31" s="24">
        <v>102396</v>
      </c>
      <c r="L31" s="24">
        <v>138226</v>
      </c>
      <c r="M31" s="24">
        <v>1109155</v>
      </c>
      <c r="N31" s="24">
        <v>1349777</v>
      </c>
      <c r="O31" s="24"/>
      <c r="P31" s="24"/>
      <c r="Q31" s="24"/>
      <c r="R31" s="24"/>
      <c r="S31" s="24"/>
      <c r="T31" s="24"/>
      <c r="U31" s="24"/>
      <c r="V31" s="24"/>
      <c r="W31" s="24">
        <v>5676748</v>
      </c>
      <c r="X31" s="24">
        <v>868242</v>
      </c>
      <c r="Y31" s="24">
        <v>4808506</v>
      </c>
      <c r="Z31" s="6">
        <v>553.82</v>
      </c>
      <c r="AA31" s="22">
        <v>1713600</v>
      </c>
    </row>
    <row r="32" spans="1:27" ht="13.5">
      <c r="A32" s="2" t="s">
        <v>36</v>
      </c>
      <c r="B32" s="3"/>
      <c r="C32" s="19">
        <f aca="true" t="shared" si="6" ref="C32:Y32">SUM(C33:C37)</f>
        <v>48003905</v>
      </c>
      <c r="D32" s="19">
        <f>SUM(D33:D37)</f>
        <v>0</v>
      </c>
      <c r="E32" s="20">
        <f t="shared" si="6"/>
        <v>62937900</v>
      </c>
      <c r="F32" s="21">
        <f t="shared" si="6"/>
        <v>62937900</v>
      </c>
      <c r="G32" s="21">
        <f t="shared" si="6"/>
        <v>1520225</v>
      </c>
      <c r="H32" s="21">
        <f t="shared" si="6"/>
        <v>1889789</v>
      </c>
      <c r="I32" s="21">
        <f t="shared" si="6"/>
        <v>1689814</v>
      </c>
      <c r="J32" s="21">
        <f t="shared" si="6"/>
        <v>5099828</v>
      </c>
      <c r="K32" s="21">
        <f t="shared" si="6"/>
        <v>1814853</v>
      </c>
      <c r="L32" s="21">
        <f t="shared" si="6"/>
        <v>2934200</v>
      </c>
      <c r="M32" s="21">
        <f t="shared" si="6"/>
        <v>2258654</v>
      </c>
      <c r="N32" s="21">
        <f t="shared" si="6"/>
        <v>7007707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12107535</v>
      </c>
      <c r="X32" s="21">
        <f t="shared" si="6"/>
        <v>30203501</v>
      </c>
      <c r="Y32" s="21">
        <f t="shared" si="6"/>
        <v>-18095966</v>
      </c>
      <c r="Z32" s="4">
        <f>+IF(X32&lt;&gt;0,+(Y32/X32)*100,0)</f>
        <v>-59.91347162039261</v>
      </c>
      <c r="AA32" s="19">
        <f>SUM(AA33:AA37)</f>
        <v>62937900</v>
      </c>
    </row>
    <row r="33" spans="1:27" ht="13.5">
      <c r="A33" s="5" t="s">
        <v>37</v>
      </c>
      <c r="B33" s="3"/>
      <c r="C33" s="22">
        <v>19391405</v>
      </c>
      <c r="D33" s="22"/>
      <c r="E33" s="23">
        <v>13780000</v>
      </c>
      <c r="F33" s="24">
        <v>13780000</v>
      </c>
      <c r="G33" s="24">
        <v>807594</v>
      </c>
      <c r="H33" s="24">
        <v>958509</v>
      </c>
      <c r="I33" s="24">
        <v>760539</v>
      </c>
      <c r="J33" s="24">
        <v>2526642</v>
      </c>
      <c r="K33" s="24">
        <v>869356</v>
      </c>
      <c r="L33" s="24">
        <v>1337817</v>
      </c>
      <c r="M33" s="24">
        <v>890787</v>
      </c>
      <c r="N33" s="24">
        <v>3097960</v>
      </c>
      <c r="O33" s="24"/>
      <c r="P33" s="24"/>
      <c r="Q33" s="24"/>
      <c r="R33" s="24"/>
      <c r="S33" s="24"/>
      <c r="T33" s="24"/>
      <c r="U33" s="24"/>
      <c r="V33" s="24"/>
      <c r="W33" s="24">
        <v>5624602</v>
      </c>
      <c r="X33" s="24">
        <v>6427114</v>
      </c>
      <c r="Y33" s="24">
        <v>-802512</v>
      </c>
      <c r="Z33" s="6">
        <v>-12.49</v>
      </c>
      <c r="AA33" s="22">
        <v>13780000</v>
      </c>
    </row>
    <row r="34" spans="1:27" ht="13.5">
      <c r="A34" s="5" t="s">
        <v>38</v>
      </c>
      <c r="B34" s="3"/>
      <c r="C34" s="22">
        <v>10377236</v>
      </c>
      <c r="D34" s="22"/>
      <c r="E34" s="23">
        <v>12302900</v>
      </c>
      <c r="F34" s="24">
        <v>12302900</v>
      </c>
      <c r="G34" s="24">
        <v>578346</v>
      </c>
      <c r="H34" s="24">
        <v>773526</v>
      </c>
      <c r="I34" s="24">
        <v>778322</v>
      </c>
      <c r="J34" s="24">
        <v>2130194</v>
      </c>
      <c r="K34" s="24">
        <v>803749</v>
      </c>
      <c r="L34" s="24">
        <v>1265104</v>
      </c>
      <c r="M34" s="24">
        <v>1219989</v>
      </c>
      <c r="N34" s="24">
        <v>3288842</v>
      </c>
      <c r="O34" s="24"/>
      <c r="P34" s="24"/>
      <c r="Q34" s="24"/>
      <c r="R34" s="24"/>
      <c r="S34" s="24"/>
      <c r="T34" s="24"/>
      <c r="U34" s="24"/>
      <c r="V34" s="24"/>
      <c r="W34" s="24">
        <v>5419036</v>
      </c>
      <c r="X34" s="24">
        <v>6215859</v>
      </c>
      <c r="Y34" s="24">
        <v>-796823</v>
      </c>
      <c r="Z34" s="6">
        <v>-12.82</v>
      </c>
      <c r="AA34" s="22">
        <v>12302900</v>
      </c>
    </row>
    <row r="35" spans="1:27" ht="13.5">
      <c r="A35" s="5" t="s">
        <v>39</v>
      </c>
      <c r="B35" s="3"/>
      <c r="C35" s="22">
        <v>16434641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1800623</v>
      </c>
      <c r="D36" s="22"/>
      <c r="E36" s="23">
        <v>36855000</v>
      </c>
      <c r="F36" s="24">
        <v>36855000</v>
      </c>
      <c r="G36" s="24">
        <v>134285</v>
      </c>
      <c r="H36" s="24">
        <v>157754</v>
      </c>
      <c r="I36" s="24">
        <v>150953</v>
      </c>
      <c r="J36" s="24">
        <v>442992</v>
      </c>
      <c r="K36" s="24">
        <v>141748</v>
      </c>
      <c r="L36" s="24">
        <v>331279</v>
      </c>
      <c r="M36" s="24">
        <v>147878</v>
      </c>
      <c r="N36" s="24">
        <v>620905</v>
      </c>
      <c r="O36" s="24"/>
      <c r="P36" s="24"/>
      <c r="Q36" s="24"/>
      <c r="R36" s="24"/>
      <c r="S36" s="24"/>
      <c r="T36" s="24"/>
      <c r="U36" s="24"/>
      <c r="V36" s="24"/>
      <c r="W36" s="24">
        <v>1063897</v>
      </c>
      <c r="X36" s="24">
        <v>17560528</v>
      </c>
      <c r="Y36" s="24">
        <v>-16496631</v>
      </c>
      <c r="Z36" s="6">
        <v>-93.94</v>
      </c>
      <c r="AA36" s="22">
        <v>36855000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29117313</v>
      </c>
      <c r="D38" s="19">
        <f>SUM(D39:D41)</f>
        <v>0</v>
      </c>
      <c r="E38" s="20">
        <f t="shared" si="7"/>
        <v>41953000</v>
      </c>
      <c r="F38" s="21">
        <f t="shared" si="7"/>
        <v>41953000</v>
      </c>
      <c r="G38" s="21">
        <f t="shared" si="7"/>
        <v>2059503</v>
      </c>
      <c r="H38" s="21">
        <f t="shared" si="7"/>
        <v>2430930</v>
      </c>
      <c r="I38" s="21">
        <f t="shared" si="7"/>
        <v>2681405</v>
      </c>
      <c r="J38" s="21">
        <f t="shared" si="7"/>
        <v>7171838</v>
      </c>
      <c r="K38" s="21">
        <f t="shared" si="7"/>
        <v>2831762</v>
      </c>
      <c r="L38" s="21">
        <f t="shared" si="7"/>
        <v>4058592</v>
      </c>
      <c r="M38" s="21">
        <f t="shared" si="7"/>
        <v>2642091</v>
      </c>
      <c r="N38" s="21">
        <f t="shared" si="7"/>
        <v>9532445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16704283</v>
      </c>
      <c r="X38" s="21">
        <f t="shared" si="7"/>
        <v>21180592</v>
      </c>
      <c r="Y38" s="21">
        <f t="shared" si="7"/>
        <v>-4476309</v>
      </c>
      <c r="Z38" s="4">
        <f>+IF(X38&lt;&gt;0,+(Y38/X38)*100,0)</f>
        <v>-21.134012684820142</v>
      </c>
      <c r="AA38" s="19">
        <f>SUM(AA39:AA41)</f>
        <v>41953000</v>
      </c>
    </row>
    <row r="39" spans="1:27" ht="13.5">
      <c r="A39" s="5" t="s">
        <v>43</v>
      </c>
      <c r="B39" s="3"/>
      <c r="C39" s="22">
        <v>11555955</v>
      </c>
      <c r="D39" s="22"/>
      <c r="E39" s="23">
        <v>8609700</v>
      </c>
      <c r="F39" s="24">
        <v>8609700</v>
      </c>
      <c r="G39" s="24">
        <v>674924</v>
      </c>
      <c r="H39" s="24">
        <v>709223</v>
      </c>
      <c r="I39" s="24">
        <v>734073</v>
      </c>
      <c r="J39" s="24">
        <v>2118220</v>
      </c>
      <c r="K39" s="24">
        <v>728460</v>
      </c>
      <c r="L39" s="24">
        <v>1068846</v>
      </c>
      <c r="M39" s="24">
        <v>712226</v>
      </c>
      <c r="N39" s="24">
        <v>2509532</v>
      </c>
      <c r="O39" s="24"/>
      <c r="P39" s="24"/>
      <c r="Q39" s="24"/>
      <c r="R39" s="24"/>
      <c r="S39" s="24"/>
      <c r="T39" s="24"/>
      <c r="U39" s="24"/>
      <c r="V39" s="24"/>
      <c r="W39" s="24">
        <v>4627752</v>
      </c>
      <c r="X39" s="24">
        <v>4394052</v>
      </c>
      <c r="Y39" s="24">
        <v>233700</v>
      </c>
      <c r="Z39" s="6">
        <v>5.32</v>
      </c>
      <c r="AA39" s="22">
        <v>8609700</v>
      </c>
    </row>
    <row r="40" spans="1:27" ht="13.5">
      <c r="A40" s="5" t="s">
        <v>44</v>
      </c>
      <c r="B40" s="3"/>
      <c r="C40" s="22">
        <v>16688237</v>
      </c>
      <c r="D40" s="22"/>
      <c r="E40" s="23">
        <v>33266500</v>
      </c>
      <c r="F40" s="24">
        <v>33266500</v>
      </c>
      <c r="G40" s="24">
        <v>1384579</v>
      </c>
      <c r="H40" s="24">
        <v>1716837</v>
      </c>
      <c r="I40" s="24">
        <v>1947332</v>
      </c>
      <c r="J40" s="24">
        <v>5048748</v>
      </c>
      <c r="K40" s="24">
        <v>2099177</v>
      </c>
      <c r="L40" s="24">
        <v>2989746</v>
      </c>
      <c r="M40" s="24">
        <v>1929865</v>
      </c>
      <c r="N40" s="24">
        <v>7018788</v>
      </c>
      <c r="O40" s="24"/>
      <c r="P40" s="24"/>
      <c r="Q40" s="24"/>
      <c r="R40" s="24"/>
      <c r="S40" s="24"/>
      <c r="T40" s="24"/>
      <c r="U40" s="24"/>
      <c r="V40" s="24"/>
      <c r="W40" s="24">
        <v>12067536</v>
      </c>
      <c r="X40" s="24">
        <v>16750120</v>
      </c>
      <c r="Y40" s="24">
        <v>-4682584</v>
      </c>
      <c r="Z40" s="6">
        <v>-27.96</v>
      </c>
      <c r="AA40" s="22">
        <v>33266500</v>
      </c>
    </row>
    <row r="41" spans="1:27" ht="13.5">
      <c r="A41" s="5" t="s">
        <v>45</v>
      </c>
      <c r="B41" s="3"/>
      <c r="C41" s="22">
        <v>873121</v>
      </c>
      <c r="D41" s="22"/>
      <c r="E41" s="23">
        <v>76800</v>
      </c>
      <c r="F41" s="24">
        <v>76800</v>
      </c>
      <c r="G41" s="24"/>
      <c r="H41" s="24">
        <v>4870</v>
      </c>
      <c r="I41" s="24"/>
      <c r="J41" s="24">
        <v>4870</v>
      </c>
      <c r="K41" s="24">
        <v>4125</v>
      </c>
      <c r="L41" s="24"/>
      <c r="M41" s="24"/>
      <c r="N41" s="24">
        <v>4125</v>
      </c>
      <c r="O41" s="24"/>
      <c r="P41" s="24"/>
      <c r="Q41" s="24"/>
      <c r="R41" s="24"/>
      <c r="S41" s="24"/>
      <c r="T41" s="24"/>
      <c r="U41" s="24"/>
      <c r="V41" s="24"/>
      <c r="W41" s="24">
        <v>8995</v>
      </c>
      <c r="X41" s="24">
        <v>36420</v>
      </c>
      <c r="Y41" s="24">
        <v>-27425</v>
      </c>
      <c r="Z41" s="6">
        <v>-75.3</v>
      </c>
      <c r="AA41" s="22">
        <v>76800</v>
      </c>
    </row>
    <row r="42" spans="1:27" ht="13.5">
      <c r="A42" s="2" t="s">
        <v>46</v>
      </c>
      <c r="B42" s="8"/>
      <c r="C42" s="19">
        <f aca="true" t="shared" si="8" ref="C42:Y42">SUM(C43:C46)</f>
        <v>131981267</v>
      </c>
      <c r="D42" s="19">
        <f>SUM(D43:D46)</f>
        <v>0</v>
      </c>
      <c r="E42" s="20">
        <f t="shared" si="8"/>
        <v>151174900</v>
      </c>
      <c r="F42" s="21">
        <f t="shared" si="8"/>
        <v>151174900</v>
      </c>
      <c r="G42" s="21">
        <f t="shared" si="8"/>
        <v>11192655</v>
      </c>
      <c r="H42" s="21">
        <f t="shared" si="8"/>
        <v>13484553</v>
      </c>
      <c r="I42" s="21">
        <f t="shared" si="8"/>
        <v>13016974</v>
      </c>
      <c r="J42" s="21">
        <f t="shared" si="8"/>
        <v>37694182</v>
      </c>
      <c r="K42" s="21">
        <f t="shared" si="8"/>
        <v>2691706</v>
      </c>
      <c r="L42" s="21">
        <f t="shared" si="8"/>
        <v>10539928</v>
      </c>
      <c r="M42" s="21">
        <f t="shared" si="8"/>
        <v>14143126</v>
      </c>
      <c r="N42" s="21">
        <f t="shared" si="8"/>
        <v>27374760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65068942</v>
      </c>
      <c r="X42" s="21">
        <f t="shared" si="8"/>
        <v>75569947</v>
      </c>
      <c r="Y42" s="21">
        <f t="shared" si="8"/>
        <v>-10501005</v>
      </c>
      <c r="Z42" s="4">
        <f>+IF(X42&lt;&gt;0,+(Y42/X42)*100,0)</f>
        <v>-13.89574217909667</v>
      </c>
      <c r="AA42" s="19">
        <f>SUM(AA43:AA46)</f>
        <v>151174900</v>
      </c>
    </row>
    <row r="43" spans="1:27" ht="13.5">
      <c r="A43" s="5" t="s">
        <v>47</v>
      </c>
      <c r="B43" s="3"/>
      <c r="C43" s="22">
        <v>86823797</v>
      </c>
      <c r="D43" s="22"/>
      <c r="E43" s="23">
        <v>99944400</v>
      </c>
      <c r="F43" s="24">
        <v>99944400</v>
      </c>
      <c r="G43" s="24">
        <v>9371254</v>
      </c>
      <c r="H43" s="24">
        <v>10960752</v>
      </c>
      <c r="I43" s="24">
        <v>10579093</v>
      </c>
      <c r="J43" s="24">
        <v>30911099</v>
      </c>
      <c r="K43" s="24">
        <v>-93665</v>
      </c>
      <c r="L43" s="24">
        <v>6576571</v>
      </c>
      <c r="M43" s="24">
        <v>10419835</v>
      </c>
      <c r="N43" s="24">
        <v>16902741</v>
      </c>
      <c r="O43" s="24"/>
      <c r="P43" s="24"/>
      <c r="Q43" s="24"/>
      <c r="R43" s="24"/>
      <c r="S43" s="24"/>
      <c r="T43" s="24"/>
      <c r="U43" s="24"/>
      <c r="V43" s="24"/>
      <c r="W43" s="24">
        <v>47813840</v>
      </c>
      <c r="X43" s="24">
        <v>50019244</v>
      </c>
      <c r="Y43" s="24">
        <v>-2205404</v>
      </c>
      <c r="Z43" s="6">
        <v>-4.41</v>
      </c>
      <c r="AA43" s="22">
        <v>99944400</v>
      </c>
    </row>
    <row r="44" spans="1:27" ht="13.5">
      <c r="A44" s="5" t="s">
        <v>48</v>
      </c>
      <c r="B44" s="3"/>
      <c r="C44" s="22">
        <v>16839953</v>
      </c>
      <c r="D44" s="22"/>
      <c r="E44" s="23">
        <v>18968200</v>
      </c>
      <c r="F44" s="24">
        <v>18968200</v>
      </c>
      <c r="G44" s="24">
        <v>856101</v>
      </c>
      <c r="H44" s="24">
        <v>1222950</v>
      </c>
      <c r="I44" s="24">
        <v>1175579</v>
      </c>
      <c r="J44" s="24">
        <v>3254630</v>
      </c>
      <c r="K44" s="24">
        <v>1313060</v>
      </c>
      <c r="L44" s="24">
        <v>1877138</v>
      </c>
      <c r="M44" s="24">
        <v>1441744</v>
      </c>
      <c r="N44" s="24">
        <v>4631942</v>
      </c>
      <c r="O44" s="24"/>
      <c r="P44" s="24"/>
      <c r="Q44" s="24"/>
      <c r="R44" s="24"/>
      <c r="S44" s="24"/>
      <c r="T44" s="24"/>
      <c r="U44" s="24"/>
      <c r="V44" s="24"/>
      <c r="W44" s="24">
        <v>7886572</v>
      </c>
      <c r="X44" s="24">
        <v>9477267</v>
      </c>
      <c r="Y44" s="24">
        <v>-1590695</v>
      </c>
      <c r="Z44" s="6">
        <v>-16.78</v>
      </c>
      <c r="AA44" s="22">
        <v>18968200</v>
      </c>
    </row>
    <row r="45" spans="1:27" ht="13.5">
      <c r="A45" s="5" t="s">
        <v>49</v>
      </c>
      <c r="B45" s="3"/>
      <c r="C45" s="25">
        <v>10119923</v>
      </c>
      <c r="D45" s="25"/>
      <c r="E45" s="26">
        <v>11244500</v>
      </c>
      <c r="F45" s="27">
        <v>11244500</v>
      </c>
      <c r="G45" s="27">
        <v>493548</v>
      </c>
      <c r="H45" s="27">
        <v>648520</v>
      </c>
      <c r="I45" s="27">
        <v>659142</v>
      </c>
      <c r="J45" s="27">
        <v>1801210</v>
      </c>
      <c r="K45" s="27">
        <v>639513</v>
      </c>
      <c r="L45" s="27">
        <v>989063</v>
      </c>
      <c r="M45" s="27">
        <v>766730</v>
      </c>
      <c r="N45" s="27">
        <v>2395306</v>
      </c>
      <c r="O45" s="27"/>
      <c r="P45" s="27"/>
      <c r="Q45" s="27"/>
      <c r="R45" s="27"/>
      <c r="S45" s="27"/>
      <c r="T45" s="27"/>
      <c r="U45" s="27"/>
      <c r="V45" s="27"/>
      <c r="W45" s="27">
        <v>4196516</v>
      </c>
      <c r="X45" s="27">
        <v>5620254</v>
      </c>
      <c r="Y45" s="27">
        <v>-1423738</v>
      </c>
      <c r="Z45" s="7">
        <v>-25.33</v>
      </c>
      <c r="AA45" s="25">
        <v>11244500</v>
      </c>
    </row>
    <row r="46" spans="1:27" ht="13.5">
      <c r="A46" s="5" t="s">
        <v>50</v>
      </c>
      <c r="B46" s="3"/>
      <c r="C46" s="22">
        <v>18197594</v>
      </c>
      <c r="D46" s="22"/>
      <c r="E46" s="23">
        <v>21017800</v>
      </c>
      <c r="F46" s="24">
        <v>21017800</v>
      </c>
      <c r="G46" s="24">
        <v>471752</v>
      </c>
      <c r="H46" s="24">
        <v>652331</v>
      </c>
      <c r="I46" s="24">
        <v>603160</v>
      </c>
      <c r="J46" s="24">
        <v>1727243</v>
      </c>
      <c r="K46" s="24">
        <v>832798</v>
      </c>
      <c r="L46" s="24">
        <v>1097156</v>
      </c>
      <c r="M46" s="24">
        <v>1514817</v>
      </c>
      <c r="N46" s="24">
        <v>3444771</v>
      </c>
      <c r="O46" s="24"/>
      <c r="P46" s="24"/>
      <c r="Q46" s="24"/>
      <c r="R46" s="24"/>
      <c r="S46" s="24"/>
      <c r="T46" s="24"/>
      <c r="U46" s="24"/>
      <c r="V46" s="24"/>
      <c r="W46" s="24">
        <v>5172014</v>
      </c>
      <c r="X46" s="24">
        <v>10453182</v>
      </c>
      <c r="Y46" s="24">
        <v>-5281168</v>
      </c>
      <c r="Z46" s="6">
        <v>-50.52</v>
      </c>
      <c r="AA46" s="22">
        <v>21017800</v>
      </c>
    </row>
    <row r="47" spans="1:27" ht="13.5">
      <c r="A47" s="2" t="s">
        <v>51</v>
      </c>
      <c r="B47" s="8" t="s">
        <v>52</v>
      </c>
      <c r="C47" s="19"/>
      <c r="D47" s="19"/>
      <c r="E47" s="20">
        <v>710200</v>
      </c>
      <c r="F47" s="21">
        <v>710200</v>
      </c>
      <c r="G47" s="21"/>
      <c r="H47" s="21"/>
      <c r="I47" s="21">
        <v>309</v>
      </c>
      <c r="J47" s="21">
        <v>309</v>
      </c>
      <c r="K47" s="21">
        <v>-19485</v>
      </c>
      <c r="L47" s="21">
        <v>11112</v>
      </c>
      <c r="M47" s="21">
        <v>7524</v>
      </c>
      <c r="N47" s="21">
        <v>-849</v>
      </c>
      <c r="O47" s="21"/>
      <c r="P47" s="21"/>
      <c r="Q47" s="21"/>
      <c r="R47" s="21"/>
      <c r="S47" s="21"/>
      <c r="T47" s="21"/>
      <c r="U47" s="21"/>
      <c r="V47" s="21"/>
      <c r="W47" s="21">
        <v>-540</v>
      </c>
      <c r="X47" s="21">
        <v>354162</v>
      </c>
      <c r="Y47" s="21">
        <v>-354702</v>
      </c>
      <c r="Z47" s="4">
        <v>-100.15</v>
      </c>
      <c r="AA47" s="19">
        <v>710200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290748499</v>
      </c>
      <c r="D48" s="40">
        <f>+D28+D32+D38+D42+D47</f>
        <v>0</v>
      </c>
      <c r="E48" s="41">
        <f t="shared" si="9"/>
        <v>350454000</v>
      </c>
      <c r="F48" s="42">
        <f t="shared" si="9"/>
        <v>350454000</v>
      </c>
      <c r="G48" s="42">
        <f t="shared" si="9"/>
        <v>20324594</v>
      </c>
      <c r="H48" s="42">
        <f t="shared" si="9"/>
        <v>24661662</v>
      </c>
      <c r="I48" s="42">
        <f t="shared" si="9"/>
        <v>23299111</v>
      </c>
      <c r="J48" s="42">
        <f t="shared" si="9"/>
        <v>68285367</v>
      </c>
      <c r="K48" s="42">
        <f t="shared" si="9"/>
        <v>14148312</v>
      </c>
      <c r="L48" s="42">
        <f t="shared" si="9"/>
        <v>26518218</v>
      </c>
      <c r="M48" s="42">
        <f t="shared" si="9"/>
        <v>25522364</v>
      </c>
      <c r="N48" s="42">
        <f t="shared" si="9"/>
        <v>66188894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134474261</v>
      </c>
      <c r="X48" s="42">
        <f t="shared" si="9"/>
        <v>174047208</v>
      </c>
      <c r="Y48" s="42">
        <f t="shared" si="9"/>
        <v>-39572947</v>
      </c>
      <c r="Z48" s="43">
        <f>+IF(X48&lt;&gt;0,+(Y48/X48)*100,0)</f>
        <v>-22.736904231178475</v>
      </c>
      <c r="AA48" s="40">
        <f>+AA28+AA32+AA38+AA42+AA47</f>
        <v>350454000</v>
      </c>
    </row>
    <row r="49" spans="1:27" ht="13.5">
      <c r="A49" s="14" t="s">
        <v>58</v>
      </c>
      <c r="B49" s="15"/>
      <c r="C49" s="44">
        <f aca="true" t="shared" si="10" ref="C49:Y49">+C25-C48</f>
        <v>6844245</v>
      </c>
      <c r="D49" s="44">
        <f>+D25-D48</f>
        <v>0</v>
      </c>
      <c r="E49" s="45">
        <f t="shared" si="10"/>
        <v>3187700</v>
      </c>
      <c r="F49" s="46">
        <f t="shared" si="10"/>
        <v>3187700</v>
      </c>
      <c r="G49" s="46">
        <f t="shared" si="10"/>
        <v>-6582267</v>
      </c>
      <c r="H49" s="46">
        <f t="shared" si="10"/>
        <v>38872097</v>
      </c>
      <c r="I49" s="46">
        <f t="shared" si="10"/>
        <v>-3619574</v>
      </c>
      <c r="J49" s="46">
        <f t="shared" si="10"/>
        <v>28670256</v>
      </c>
      <c r="K49" s="46">
        <f t="shared" si="10"/>
        <v>14844665</v>
      </c>
      <c r="L49" s="46">
        <f t="shared" si="10"/>
        <v>-6049036</v>
      </c>
      <c r="M49" s="46">
        <f t="shared" si="10"/>
        <v>3981592</v>
      </c>
      <c r="N49" s="46">
        <f t="shared" si="10"/>
        <v>12777221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41447477</v>
      </c>
      <c r="X49" s="46">
        <f>IF(F25=F48,0,X25-X48)</f>
        <v>11685117</v>
      </c>
      <c r="Y49" s="46">
        <f t="shared" si="10"/>
        <v>29762360</v>
      </c>
      <c r="Z49" s="47">
        <f>+IF(X49&lt;&gt;0,+(Y49/X49)*100,0)</f>
        <v>254.70314075588632</v>
      </c>
      <c r="AA49" s="44">
        <f>+AA25-AA48</f>
        <v>3187700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70116348</v>
      </c>
      <c r="D5" s="19">
        <f>SUM(D6:D8)</f>
        <v>0</v>
      </c>
      <c r="E5" s="20">
        <f t="shared" si="0"/>
        <v>87133540</v>
      </c>
      <c r="F5" s="21">
        <f t="shared" si="0"/>
        <v>73955024</v>
      </c>
      <c r="G5" s="21">
        <f t="shared" si="0"/>
        <v>17986726</v>
      </c>
      <c r="H5" s="21">
        <f t="shared" si="0"/>
        <v>4164362</v>
      </c>
      <c r="I5" s="21">
        <f t="shared" si="0"/>
        <v>3506560</v>
      </c>
      <c r="J5" s="21">
        <f t="shared" si="0"/>
        <v>25657648</v>
      </c>
      <c r="K5" s="21">
        <f t="shared" si="0"/>
        <v>3379648</v>
      </c>
      <c r="L5" s="21">
        <f t="shared" si="0"/>
        <v>3439319</v>
      </c>
      <c r="M5" s="21">
        <f t="shared" si="0"/>
        <v>13441271</v>
      </c>
      <c r="N5" s="21">
        <f t="shared" si="0"/>
        <v>20260238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45917886</v>
      </c>
      <c r="X5" s="21">
        <f t="shared" si="0"/>
        <v>50224683</v>
      </c>
      <c r="Y5" s="21">
        <f t="shared" si="0"/>
        <v>-4306797</v>
      </c>
      <c r="Z5" s="4">
        <f>+IF(X5&lt;&gt;0,+(Y5/X5)*100,0)</f>
        <v>-8.575060593214696</v>
      </c>
      <c r="AA5" s="19">
        <f>SUM(AA6:AA8)</f>
        <v>73955024</v>
      </c>
    </row>
    <row r="6" spans="1:27" ht="13.5">
      <c r="A6" s="5" t="s">
        <v>33</v>
      </c>
      <c r="B6" s="3"/>
      <c r="C6" s="22">
        <v>26723594</v>
      </c>
      <c r="D6" s="22"/>
      <c r="E6" s="23">
        <v>30409223</v>
      </c>
      <c r="F6" s="24">
        <v>30552133</v>
      </c>
      <c r="G6" s="24">
        <v>12342163</v>
      </c>
      <c r="H6" s="24">
        <v>26302</v>
      </c>
      <c r="I6" s="24">
        <v>107586</v>
      </c>
      <c r="J6" s="24">
        <v>12476051</v>
      </c>
      <c r="K6" s="24">
        <v>25075</v>
      </c>
      <c r="L6" s="24">
        <v>29511</v>
      </c>
      <c r="M6" s="24">
        <v>9744159</v>
      </c>
      <c r="N6" s="24">
        <v>9798745</v>
      </c>
      <c r="O6" s="24"/>
      <c r="P6" s="24"/>
      <c r="Q6" s="24"/>
      <c r="R6" s="24"/>
      <c r="S6" s="24"/>
      <c r="T6" s="24"/>
      <c r="U6" s="24"/>
      <c r="V6" s="24"/>
      <c r="W6" s="24">
        <v>22274796</v>
      </c>
      <c r="X6" s="24">
        <v>17917378</v>
      </c>
      <c r="Y6" s="24">
        <v>4357418</v>
      </c>
      <c r="Z6" s="6">
        <v>24.32</v>
      </c>
      <c r="AA6" s="22">
        <v>30552133</v>
      </c>
    </row>
    <row r="7" spans="1:27" ht="13.5">
      <c r="A7" s="5" t="s">
        <v>34</v>
      </c>
      <c r="B7" s="3"/>
      <c r="C7" s="25">
        <v>43023841</v>
      </c>
      <c r="D7" s="25"/>
      <c r="E7" s="26">
        <v>56724317</v>
      </c>
      <c r="F7" s="27">
        <v>43375556</v>
      </c>
      <c r="G7" s="27">
        <v>5598271</v>
      </c>
      <c r="H7" s="27">
        <v>3955576</v>
      </c>
      <c r="I7" s="27">
        <v>3364410</v>
      </c>
      <c r="J7" s="27">
        <v>12918257</v>
      </c>
      <c r="K7" s="27">
        <v>3265519</v>
      </c>
      <c r="L7" s="27">
        <v>3378001</v>
      </c>
      <c r="M7" s="27">
        <v>3665977</v>
      </c>
      <c r="N7" s="27">
        <v>10309497</v>
      </c>
      <c r="O7" s="27"/>
      <c r="P7" s="27"/>
      <c r="Q7" s="27"/>
      <c r="R7" s="27"/>
      <c r="S7" s="27"/>
      <c r="T7" s="27"/>
      <c r="U7" s="27"/>
      <c r="V7" s="27"/>
      <c r="W7" s="27">
        <v>23227754</v>
      </c>
      <c r="X7" s="27">
        <v>32307305</v>
      </c>
      <c r="Y7" s="27">
        <v>-9079551</v>
      </c>
      <c r="Z7" s="7">
        <v>-28.1</v>
      </c>
      <c r="AA7" s="25">
        <v>43375556</v>
      </c>
    </row>
    <row r="8" spans="1:27" ht="13.5">
      <c r="A8" s="5" t="s">
        <v>35</v>
      </c>
      <c r="B8" s="3"/>
      <c r="C8" s="22">
        <v>368913</v>
      </c>
      <c r="D8" s="22"/>
      <c r="E8" s="23"/>
      <c r="F8" s="24">
        <v>27335</v>
      </c>
      <c r="G8" s="24">
        <v>46292</v>
      </c>
      <c r="H8" s="24">
        <v>182484</v>
      </c>
      <c r="I8" s="24">
        <v>34564</v>
      </c>
      <c r="J8" s="24">
        <v>263340</v>
      </c>
      <c r="K8" s="24">
        <v>89054</v>
      </c>
      <c r="L8" s="24">
        <v>31807</v>
      </c>
      <c r="M8" s="24">
        <v>31135</v>
      </c>
      <c r="N8" s="24">
        <v>151996</v>
      </c>
      <c r="O8" s="24"/>
      <c r="P8" s="24"/>
      <c r="Q8" s="24"/>
      <c r="R8" s="24"/>
      <c r="S8" s="24"/>
      <c r="T8" s="24"/>
      <c r="U8" s="24"/>
      <c r="V8" s="24"/>
      <c r="W8" s="24">
        <v>415336</v>
      </c>
      <c r="X8" s="24"/>
      <c r="Y8" s="24">
        <v>415336</v>
      </c>
      <c r="Z8" s="6">
        <v>0</v>
      </c>
      <c r="AA8" s="22">
        <v>27335</v>
      </c>
    </row>
    <row r="9" spans="1:27" ht="13.5">
      <c r="A9" s="2" t="s">
        <v>36</v>
      </c>
      <c r="B9" s="3"/>
      <c r="C9" s="19">
        <f aca="true" t="shared" si="1" ref="C9:Y9">SUM(C10:C14)</f>
        <v>11692037</v>
      </c>
      <c r="D9" s="19">
        <f>SUM(D10:D14)</f>
        <v>0</v>
      </c>
      <c r="E9" s="20">
        <f t="shared" si="1"/>
        <v>16271707</v>
      </c>
      <c r="F9" s="21">
        <f t="shared" si="1"/>
        <v>21534108</v>
      </c>
      <c r="G9" s="21">
        <f t="shared" si="1"/>
        <v>449134</v>
      </c>
      <c r="H9" s="21">
        <f t="shared" si="1"/>
        <v>536000</v>
      </c>
      <c r="I9" s="21">
        <f t="shared" si="1"/>
        <v>542149</v>
      </c>
      <c r="J9" s="21">
        <f t="shared" si="1"/>
        <v>1527283</v>
      </c>
      <c r="K9" s="21">
        <f t="shared" si="1"/>
        <v>596830</v>
      </c>
      <c r="L9" s="21">
        <f t="shared" si="1"/>
        <v>572782</v>
      </c>
      <c r="M9" s="21">
        <f t="shared" si="1"/>
        <v>640588</v>
      </c>
      <c r="N9" s="21">
        <f t="shared" si="1"/>
        <v>1810200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3337483</v>
      </c>
      <c r="X9" s="21">
        <f t="shared" si="1"/>
        <v>9769390</v>
      </c>
      <c r="Y9" s="21">
        <f t="shared" si="1"/>
        <v>-6431907</v>
      </c>
      <c r="Z9" s="4">
        <f>+IF(X9&lt;&gt;0,+(Y9/X9)*100,0)</f>
        <v>-65.83734501335293</v>
      </c>
      <c r="AA9" s="19">
        <f>SUM(AA10:AA14)</f>
        <v>21534108</v>
      </c>
    </row>
    <row r="10" spans="1:27" ht="13.5">
      <c r="A10" s="5" t="s">
        <v>37</v>
      </c>
      <c r="B10" s="3"/>
      <c r="C10" s="22">
        <v>6662287</v>
      </c>
      <c r="D10" s="22"/>
      <c r="E10" s="23">
        <v>5467514</v>
      </c>
      <c r="F10" s="24">
        <v>6827221</v>
      </c>
      <c r="G10" s="24">
        <v>448934</v>
      </c>
      <c r="H10" s="24">
        <v>535800</v>
      </c>
      <c r="I10" s="24">
        <v>539549</v>
      </c>
      <c r="J10" s="24">
        <v>1524283</v>
      </c>
      <c r="K10" s="24">
        <v>592430</v>
      </c>
      <c r="L10" s="24">
        <v>572582</v>
      </c>
      <c r="M10" s="24">
        <v>640388</v>
      </c>
      <c r="N10" s="24">
        <v>1805400</v>
      </c>
      <c r="O10" s="24"/>
      <c r="P10" s="24"/>
      <c r="Q10" s="24"/>
      <c r="R10" s="24"/>
      <c r="S10" s="24"/>
      <c r="T10" s="24"/>
      <c r="U10" s="24"/>
      <c r="V10" s="24"/>
      <c r="W10" s="24">
        <v>3329683</v>
      </c>
      <c r="X10" s="24">
        <v>3287214</v>
      </c>
      <c r="Y10" s="24">
        <v>42469</v>
      </c>
      <c r="Z10" s="6">
        <v>1.29</v>
      </c>
      <c r="AA10" s="22">
        <v>6827221</v>
      </c>
    </row>
    <row r="11" spans="1:27" ht="13.5">
      <c r="A11" s="5" t="s">
        <v>38</v>
      </c>
      <c r="B11" s="3"/>
      <c r="C11" s="22">
        <v>2400</v>
      </c>
      <c r="D11" s="22"/>
      <c r="E11" s="23">
        <v>1024193</v>
      </c>
      <c r="F11" s="24">
        <v>3377</v>
      </c>
      <c r="G11" s="24">
        <v>200</v>
      </c>
      <c r="H11" s="24">
        <v>200</v>
      </c>
      <c r="I11" s="24">
        <v>200</v>
      </c>
      <c r="J11" s="24">
        <v>600</v>
      </c>
      <c r="K11" s="24">
        <v>200</v>
      </c>
      <c r="L11" s="24">
        <v>200</v>
      </c>
      <c r="M11" s="24">
        <v>200</v>
      </c>
      <c r="N11" s="24">
        <v>600</v>
      </c>
      <c r="O11" s="24"/>
      <c r="P11" s="24"/>
      <c r="Q11" s="24"/>
      <c r="R11" s="24"/>
      <c r="S11" s="24"/>
      <c r="T11" s="24"/>
      <c r="U11" s="24"/>
      <c r="V11" s="24"/>
      <c r="W11" s="24">
        <v>1200</v>
      </c>
      <c r="X11" s="24">
        <v>519277</v>
      </c>
      <c r="Y11" s="24">
        <v>-518077</v>
      </c>
      <c r="Z11" s="6">
        <v>-99.77</v>
      </c>
      <c r="AA11" s="22">
        <v>3377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5027350</v>
      </c>
      <c r="D13" s="22"/>
      <c r="E13" s="23">
        <v>9780000</v>
      </c>
      <c r="F13" s="24">
        <v>14703510</v>
      </c>
      <c r="G13" s="24"/>
      <c r="H13" s="24"/>
      <c r="I13" s="24">
        <v>2400</v>
      </c>
      <c r="J13" s="24">
        <v>2400</v>
      </c>
      <c r="K13" s="24">
        <v>4200</v>
      </c>
      <c r="L13" s="24"/>
      <c r="M13" s="24"/>
      <c r="N13" s="24">
        <v>4200</v>
      </c>
      <c r="O13" s="24"/>
      <c r="P13" s="24"/>
      <c r="Q13" s="24"/>
      <c r="R13" s="24"/>
      <c r="S13" s="24"/>
      <c r="T13" s="24"/>
      <c r="U13" s="24"/>
      <c r="V13" s="24"/>
      <c r="W13" s="24">
        <v>6600</v>
      </c>
      <c r="X13" s="24">
        <v>5962899</v>
      </c>
      <c r="Y13" s="24">
        <v>-5956299</v>
      </c>
      <c r="Z13" s="6">
        <v>-99.89</v>
      </c>
      <c r="AA13" s="22">
        <v>14703510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58468992</v>
      </c>
      <c r="D15" s="19">
        <f>SUM(D16:D18)</f>
        <v>0</v>
      </c>
      <c r="E15" s="20">
        <f t="shared" si="2"/>
        <v>32135902</v>
      </c>
      <c r="F15" s="21">
        <f t="shared" si="2"/>
        <v>45197812</v>
      </c>
      <c r="G15" s="21">
        <f t="shared" si="2"/>
        <v>2476646</v>
      </c>
      <c r="H15" s="21">
        <f t="shared" si="2"/>
        <v>2347166</v>
      </c>
      <c r="I15" s="21">
        <f t="shared" si="2"/>
        <v>7289678</v>
      </c>
      <c r="J15" s="21">
        <f t="shared" si="2"/>
        <v>12113490</v>
      </c>
      <c r="K15" s="21">
        <f t="shared" si="2"/>
        <v>3750837</v>
      </c>
      <c r="L15" s="21">
        <f t="shared" si="2"/>
        <v>3004736</v>
      </c>
      <c r="M15" s="21">
        <f t="shared" si="2"/>
        <v>1678598</v>
      </c>
      <c r="N15" s="21">
        <f t="shared" si="2"/>
        <v>8434171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20547661</v>
      </c>
      <c r="X15" s="21">
        <f t="shared" si="2"/>
        <v>7168335</v>
      </c>
      <c r="Y15" s="21">
        <f t="shared" si="2"/>
        <v>13379326</v>
      </c>
      <c r="Z15" s="4">
        <f>+IF(X15&lt;&gt;0,+(Y15/X15)*100,0)</f>
        <v>186.64482058943952</v>
      </c>
      <c r="AA15" s="19">
        <f>SUM(AA16:AA18)</f>
        <v>45197812</v>
      </c>
    </row>
    <row r="16" spans="1:27" ht="13.5">
      <c r="A16" s="5" t="s">
        <v>43</v>
      </c>
      <c r="B16" s="3"/>
      <c r="C16" s="22">
        <v>898105</v>
      </c>
      <c r="D16" s="22"/>
      <c r="E16" s="23">
        <v>762497</v>
      </c>
      <c r="F16" s="24">
        <v>762497</v>
      </c>
      <c r="G16" s="24">
        <v>31394</v>
      </c>
      <c r="H16" s="24">
        <v>42334</v>
      </c>
      <c r="I16" s="24">
        <v>7445</v>
      </c>
      <c r="J16" s="24">
        <v>81173</v>
      </c>
      <c r="K16" s="24">
        <v>46379</v>
      </c>
      <c r="L16" s="24">
        <v>36475</v>
      </c>
      <c r="M16" s="24">
        <v>217</v>
      </c>
      <c r="N16" s="24">
        <v>83071</v>
      </c>
      <c r="O16" s="24"/>
      <c r="P16" s="24"/>
      <c r="Q16" s="24"/>
      <c r="R16" s="24"/>
      <c r="S16" s="24"/>
      <c r="T16" s="24"/>
      <c r="U16" s="24"/>
      <c r="V16" s="24"/>
      <c r="W16" s="24">
        <v>164244</v>
      </c>
      <c r="X16" s="24">
        <v>386711</v>
      </c>
      <c r="Y16" s="24">
        <v>-222467</v>
      </c>
      <c r="Z16" s="6">
        <v>-57.53</v>
      </c>
      <c r="AA16" s="22">
        <v>762497</v>
      </c>
    </row>
    <row r="17" spans="1:27" ht="13.5">
      <c r="A17" s="5" t="s">
        <v>44</v>
      </c>
      <c r="B17" s="3"/>
      <c r="C17" s="22">
        <v>57570887</v>
      </c>
      <c r="D17" s="22"/>
      <c r="E17" s="23">
        <v>31373405</v>
      </c>
      <c r="F17" s="24">
        <v>44435315</v>
      </c>
      <c r="G17" s="24">
        <v>2445252</v>
      </c>
      <c r="H17" s="24">
        <v>2304832</v>
      </c>
      <c r="I17" s="24">
        <v>7282233</v>
      </c>
      <c r="J17" s="24">
        <v>12032317</v>
      </c>
      <c r="K17" s="24">
        <v>3704458</v>
      </c>
      <c r="L17" s="24">
        <v>2968261</v>
      </c>
      <c r="M17" s="24">
        <v>1678381</v>
      </c>
      <c r="N17" s="24">
        <v>8351100</v>
      </c>
      <c r="O17" s="24"/>
      <c r="P17" s="24"/>
      <c r="Q17" s="24"/>
      <c r="R17" s="24"/>
      <c r="S17" s="24"/>
      <c r="T17" s="24"/>
      <c r="U17" s="24"/>
      <c r="V17" s="24"/>
      <c r="W17" s="24">
        <v>20383417</v>
      </c>
      <c r="X17" s="24">
        <v>6781624</v>
      </c>
      <c r="Y17" s="24">
        <v>13601793</v>
      </c>
      <c r="Z17" s="6">
        <v>200.57</v>
      </c>
      <c r="AA17" s="22">
        <v>44435315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107381967</v>
      </c>
      <c r="D19" s="19">
        <f>SUM(D20:D23)</f>
        <v>0</v>
      </c>
      <c r="E19" s="20">
        <f t="shared" si="3"/>
        <v>120278262</v>
      </c>
      <c r="F19" s="21">
        <f t="shared" si="3"/>
        <v>120278263</v>
      </c>
      <c r="G19" s="21">
        <f t="shared" si="3"/>
        <v>9267355</v>
      </c>
      <c r="H19" s="21">
        <f t="shared" si="3"/>
        <v>9629918</v>
      </c>
      <c r="I19" s="21">
        <f t="shared" si="3"/>
        <v>9626212</v>
      </c>
      <c r="J19" s="21">
        <f t="shared" si="3"/>
        <v>28523485</v>
      </c>
      <c r="K19" s="21">
        <f t="shared" si="3"/>
        <v>9441155</v>
      </c>
      <c r="L19" s="21">
        <f t="shared" si="3"/>
        <v>9535768</v>
      </c>
      <c r="M19" s="21">
        <f t="shared" si="3"/>
        <v>9550453</v>
      </c>
      <c r="N19" s="21">
        <f t="shared" si="3"/>
        <v>28527376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57050861</v>
      </c>
      <c r="X19" s="21">
        <f t="shared" si="3"/>
        <v>60363302</v>
      </c>
      <c r="Y19" s="21">
        <f t="shared" si="3"/>
        <v>-3312441</v>
      </c>
      <c r="Z19" s="4">
        <f>+IF(X19&lt;&gt;0,+(Y19/X19)*100,0)</f>
        <v>-5.487507956407024</v>
      </c>
      <c r="AA19" s="19">
        <f>SUM(AA20:AA23)</f>
        <v>120278263</v>
      </c>
    </row>
    <row r="20" spans="1:27" ht="13.5">
      <c r="A20" s="5" t="s">
        <v>47</v>
      </c>
      <c r="B20" s="3"/>
      <c r="C20" s="22">
        <v>71925830</v>
      </c>
      <c r="D20" s="22"/>
      <c r="E20" s="23">
        <v>80346198</v>
      </c>
      <c r="F20" s="24">
        <v>80346199</v>
      </c>
      <c r="G20" s="24">
        <v>6319686</v>
      </c>
      <c r="H20" s="24">
        <v>6480658</v>
      </c>
      <c r="I20" s="24">
        <v>6361785</v>
      </c>
      <c r="J20" s="24">
        <v>19162129</v>
      </c>
      <c r="K20" s="24">
        <v>6230828</v>
      </c>
      <c r="L20" s="24">
        <v>6346622</v>
      </c>
      <c r="M20" s="24">
        <v>6331981</v>
      </c>
      <c r="N20" s="24">
        <v>18909431</v>
      </c>
      <c r="O20" s="24"/>
      <c r="P20" s="24"/>
      <c r="Q20" s="24"/>
      <c r="R20" s="24"/>
      <c r="S20" s="24"/>
      <c r="T20" s="24"/>
      <c r="U20" s="24"/>
      <c r="V20" s="24"/>
      <c r="W20" s="24">
        <v>38071560</v>
      </c>
      <c r="X20" s="24">
        <v>40020599</v>
      </c>
      <c r="Y20" s="24">
        <v>-1949039</v>
      </c>
      <c r="Z20" s="6">
        <v>-4.87</v>
      </c>
      <c r="AA20" s="22">
        <v>80346199</v>
      </c>
    </row>
    <row r="21" spans="1:27" ht="13.5">
      <c r="A21" s="5" t="s">
        <v>48</v>
      </c>
      <c r="B21" s="3"/>
      <c r="C21" s="22">
        <v>13774298</v>
      </c>
      <c r="D21" s="22"/>
      <c r="E21" s="23">
        <v>17284878</v>
      </c>
      <c r="F21" s="24">
        <v>17284878</v>
      </c>
      <c r="G21" s="24">
        <v>1017887</v>
      </c>
      <c r="H21" s="24">
        <v>1207167</v>
      </c>
      <c r="I21" s="24">
        <v>1334891</v>
      </c>
      <c r="J21" s="24">
        <v>3559945</v>
      </c>
      <c r="K21" s="24">
        <v>1297783</v>
      </c>
      <c r="L21" s="24">
        <v>1273590</v>
      </c>
      <c r="M21" s="24">
        <v>1305322</v>
      </c>
      <c r="N21" s="24">
        <v>3876695</v>
      </c>
      <c r="O21" s="24"/>
      <c r="P21" s="24"/>
      <c r="Q21" s="24"/>
      <c r="R21" s="24"/>
      <c r="S21" s="24"/>
      <c r="T21" s="24"/>
      <c r="U21" s="24"/>
      <c r="V21" s="24"/>
      <c r="W21" s="24">
        <v>7436640</v>
      </c>
      <c r="X21" s="24">
        <v>9003805</v>
      </c>
      <c r="Y21" s="24">
        <v>-1567165</v>
      </c>
      <c r="Z21" s="6">
        <v>-17.41</v>
      </c>
      <c r="AA21" s="22">
        <v>17284878</v>
      </c>
    </row>
    <row r="22" spans="1:27" ht="13.5">
      <c r="A22" s="5" t="s">
        <v>49</v>
      </c>
      <c r="B22" s="3"/>
      <c r="C22" s="25">
        <v>13594022</v>
      </c>
      <c r="D22" s="25"/>
      <c r="E22" s="26">
        <v>14186042</v>
      </c>
      <c r="F22" s="27">
        <v>14186042</v>
      </c>
      <c r="G22" s="27">
        <v>1205008</v>
      </c>
      <c r="H22" s="27">
        <v>1219372</v>
      </c>
      <c r="I22" s="27">
        <v>1207617</v>
      </c>
      <c r="J22" s="27">
        <v>3631997</v>
      </c>
      <c r="K22" s="27">
        <v>1190014</v>
      </c>
      <c r="L22" s="27">
        <v>1199580</v>
      </c>
      <c r="M22" s="27">
        <v>1195885</v>
      </c>
      <c r="N22" s="27">
        <v>3585479</v>
      </c>
      <c r="O22" s="27"/>
      <c r="P22" s="27"/>
      <c r="Q22" s="27"/>
      <c r="R22" s="27"/>
      <c r="S22" s="27"/>
      <c r="T22" s="27"/>
      <c r="U22" s="27"/>
      <c r="V22" s="27"/>
      <c r="W22" s="27">
        <v>7217476</v>
      </c>
      <c r="X22" s="27">
        <v>7093326</v>
      </c>
      <c r="Y22" s="27">
        <v>124150</v>
      </c>
      <c r="Z22" s="7">
        <v>1.75</v>
      </c>
      <c r="AA22" s="25">
        <v>14186042</v>
      </c>
    </row>
    <row r="23" spans="1:27" ht="13.5">
      <c r="A23" s="5" t="s">
        <v>50</v>
      </c>
      <c r="B23" s="3"/>
      <c r="C23" s="22">
        <v>8087817</v>
      </c>
      <c r="D23" s="22"/>
      <c r="E23" s="23">
        <v>8461144</v>
      </c>
      <c r="F23" s="24">
        <v>8461144</v>
      </c>
      <c r="G23" s="24">
        <v>724774</v>
      </c>
      <c r="H23" s="24">
        <v>722721</v>
      </c>
      <c r="I23" s="24">
        <v>721919</v>
      </c>
      <c r="J23" s="24">
        <v>2169414</v>
      </c>
      <c r="K23" s="24">
        <v>722530</v>
      </c>
      <c r="L23" s="24">
        <v>715976</v>
      </c>
      <c r="M23" s="24">
        <v>717265</v>
      </c>
      <c r="N23" s="24">
        <v>2155771</v>
      </c>
      <c r="O23" s="24"/>
      <c r="P23" s="24"/>
      <c r="Q23" s="24"/>
      <c r="R23" s="24"/>
      <c r="S23" s="24"/>
      <c r="T23" s="24"/>
      <c r="U23" s="24"/>
      <c r="V23" s="24"/>
      <c r="W23" s="24">
        <v>4325185</v>
      </c>
      <c r="X23" s="24">
        <v>4245572</v>
      </c>
      <c r="Y23" s="24">
        <v>79613</v>
      </c>
      <c r="Z23" s="6">
        <v>1.88</v>
      </c>
      <c r="AA23" s="22">
        <v>8461144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247659344</v>
      </c>
      <c r="D25" s="40">
        <f>+D5+D9+D15+D19+D24</f>
        <v>0</v>
      </c>
      <c r="E25" s="41">
        <f t="shared" si="4"/>
        <v>255819411</v>
      </c>
      <c r="F25" s="42">
        <f t="shared" si="4"/>
        <v>260965207</v>
      </c>
      <c r="G25" s="42">
        <f t="shared" si="4"/>
        <v>30179861</v>
      </c>
      <c r="H25" s="42">
        <f t="shared" si="4"/>
        <v>16677446</v>
      </c>
      <c r="I25" s="42">
        <f t="shared" si="4"/>
        <v>20964599</v>
      </c>
      <c r="J25" s="42">
        <f t="shared" si="4"/>
        <v>67821906</v>
      </c>
      <c r="K25" s="42">
        <f t="shared" si="4"/>
        <v>17168470</v>
      </c>
      <c r="L25" s="42">
        <f t="shared" si="4"/>
        <v>16552605</v>
      </c>
      <c r="M25" s="42">
        <f t="shared" si="4"/>
        <v>25310910</v>
      </c>
      <c r="N25" s="42">
        <f t="shared" si="4"/>
        <v>59031985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126853891</v>
      </c>
      <c r="X25" s="42">
        <f t="shared" si="4"/>
        <v>127525710</v>
      </c>
      <c r="Y25" s="42">
        <f t="shared" si="4"/>
        <v>-671819</v>
      </c>
      <c r="Z25" s="43">
        <f>+IF(X25&lt;&gt;0,+(Y25/X25)*100,0)</f>
        <v>-0.5268106329304106</v>
      </c>
      <c r="AA25" s="40">
        <f>+AA5+AA9+AA15+AA19+AA24</f>
        <v>260965207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59109327</v>
      </c>
      <c r="D28" s="19">
        <f>SUM(D29:D31)</f>
        <v>0</v>
      </c>
      <c r="E28" s="20">
        <f t="shared" si="5"/>
        <v>79826834</v>
      </c>
      <c r="F28" s="21">
        <f t="shared" si="5"/>
        <v>65804408</v>
      </c>
      <c r="G28" s="21">
        <f t="shared" si="5"/>
        <v>3054526</v>
      </c>
      <c r="H28" s="21">
        <f t="shared" si="5"/>
        <v>5405111</v>
      </c>
      <c r="I28" s="21">
        <f t="shared" si="5"/>
        <v>6187913</v>
      </c>
      <c r="J28" s="21">
        <f t="shared" si="5"/>
        <v>14647550</v>
      </c>
      <c r="K28" s="21">
        <f t="shared" si="5"/>
        <v>5328938</v>
      </c>
      <c r="L28" s="21">
        <f t="shared" si="5"/>
        <v>3590714</v>
      </c>
      <c r="M28" s="21">
        <f t="shared" si="5"/>
        <v>5934557</v>
      </c>
      <c r="N28" s="21">
        <f t="shared" si="5"/>
        <v>14854209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29501759</v>
      </c>
      <c r="X28" s="21">
        <f t="shared" si="5"/>
        <v>41518645</v>
      </c>
      <c r="Y28" s="21">
        <f t="shared" si="5"/>
        <v>-12016886</v>
      </c>
      <c r="Z28" s="4">
        <f>+IF(X28&lt;&gt;0,+(Y28/X28)*100,0)</f>
        <v>-28.943348223430704</v>
      </c>
      <c r="AA28" s="19">
        <f>SUM(AA29:AA31)</f>
        <v>65804408</v>
      </c>
    </row>
    <row r="29" spans="1:27" ht="13.5">
      <c r="A29" s="5" t="s">
        <v>33</v>
      </c>
      <c r="B29" s="3"/>
      <c r="C29" s="22">
        <v>22474316</v>
      </c>
      <c r="D29" s="22"/>
      <c r="E29" s="23">
        <v>25753531</v>
      </c>
      <c r="F29" s="24">
        <v>27705777</v>
      </c>
      <c r="G29" s="24">
        <v>1181258</v>
      </c>
      <c r="H29" s="24">
        <v>1996359</v>
      </c>
      <c r="I29" s="24">
        <v>2325166</v>
      </c>
      <c r="J29" s="24">
        <v>5502783</v>
      </c>
      <c r="K29" s="24">
        <v>1190415</v>
      </c>
      <c r="L29" s="24">
        <v>1214378</v>
      </c>
      <c r="M29" s="24">
        <v>1785940</v>
      </c>
      <c r="N29" s="24">
        <v>4190733</v>
      </c>
      <c r="O29" s="24"/>
      <c r="P29" s="24"/>
      <c r="Q29" s="24"/>
      <c r="R29" s="24"/>
      <c r="S29" s="24"/>
      <c r="T29" s="24"/>
      <c r="U29" s="24"/>
      <c r="V29" s="24"/>
      <c r="W29" s="24">
        <v>9693516</v>
      </c>
      <c r="X29" s="24">
        <v>13375286</v>
      </c>
      <c r="Y29" s="24">
        <v>-3681770</v>
      </c>
      <c r="Z29" s="6">
        <v>-27.53</v>
      </c>
      <c r="AA29" s="22">
        <v>27705777</v>
      </c>
    </row>
    <row r="30" spans="1:27" ht="13.5">
      <c r="A30" s="5" t="s">
        <v>34</v>
      </c>
      <c r="B30" s="3"/>
      <c r="C30" s="25">
        <v>23647544</v>
      </c>
      <c r="D30" s="25"/>
      <c r="E30" s="26">
        <v>52605311</v>
      </c>
      <c r="F30" s="27">
        <v>27209704</v>
      </c>
      <c r="G30" s="27">
        <v>1084896</v>
      </c>
      <c r="H30" s="27">
        <v>2400894</v>
      </c>
      <c r="I30" s="27">
        <v>2860711</v>
      </c>
      <c r="J30" s="27">
        <v>6346501</v>
      </c>
      <c r="K30" s="27">
        <v>2432641</v>
      </c>
      <c r="L30" s="27">
        <v>1422711</v>
      </c>
      <c r="M30" s="27">
        <v>2783559</v>
      </c>
      <c r="N30" s="27">
        <v>6638911</v>
      </c>
      <c r="O30" s="27"/>
      <c r="P30" s="27"/>
      <c r="Q30" s="27"/>
      <c r="R30" s="27"/>
      <c r="S30" s="27"/>
      <c r="T30" s="27"/>
      <c r="U30" s="27"/>
      <c r="V30" s="27"/>
      <c r="W30" s="27">
        <v>12985412</v>
      </c>
      <c r="X30" s="27">
        <v>27363479</v>
      </c>
      <c r="Y30" s="27">
        <v>-14378067</v>
      </c>
      <c r="Z30" s="7">
        <v>-52.54</v>
      </c>
      <c r="AA30" s="25">
        <v>27209704</v>
      </c>
    </row>
    <row r="31" spans="1:27" ht="13.5">
      <c r="A31" s="5" t="s">
        <v>35</v>
      </c>
      <c r="B31" s="3"/>
      <c r="C31" s="22">
        <v>12987467</v>
      </c>
      <c r="D31" s="22"/>
      <c r="E31" s="23">
        <v>1467992</v>
      </c>
      <c r="F31" s="24">
        <v>10888927</v>
      </c>
      <c r="G31" s="24">
        <v>788372</v>
      </c>
      <c r="H31" s="24">
        <v>1007858</v>
      </c>
      <c r="I31" s="24">
        <v>1002036</v>
      </c>
      <c r="J31" s="24">
        <v>2798266</v>
      </c>
      <c r="K31" s="24">
        <v>1705882</v>
      </c>
      <c r="L31" s="24">
        <v>953625</v>
      </c>
      <c r="M31" s="24">
        <v>1365058</v>
      </c>
      <c r="N31" s="24">
        <v>4024565</v>
      </c>
      <c r="O31" s="24"/>
      <c r="P31" s="24"/>
      <c r="Q31" s="24"/>
      <c r="R31" s="24"/>
      <c r="S31" s="24"/>
      <c r="T31" s="24"/>
      <c r="U31" s="24"/>
      <c r="V31" s="24"/>
      <c r="W31" s="24">
        <v>6822831</v>
      </c>
      <c r="X31" s="24">
        <v>779880</v>
      </c>
      <c r="Y31" s="24">
        <v>6042951</v>
      </c>
      <c r="Z31" s="6">
        <v>774.86</v>
      </c>
      <c r="AA31" s="22">
        <v>10888927</v>
      </c>
    </row>
    <row r="32" spans="1:27" ht="13.5">
      <c r="A32" s="2" t="s">
        <v>36</v>
      </c>
      <c r="B32" s="3"/>
      <c r="C32" s="19">
        <f aca="true" t="shared" si="6" ref="C32:Y32">SUM(C33:C37)</f>
        <v>25732213</v>
      </c>
      <c r="D32" s="19">
        <f>SUM(D33:D37)</f>
        <v>0</v>
      </c>
      <c r="E32" s="20">
        <f t="shared" si="6"/>
        <v>29226146</v>
      </c>
      <c r="F32" s="21">
        <f t="shared" si="6"/>
        <v>35409053</v>
      </c>
      <c r="G32" s="21">
        <f t="shared" si="6"/>
        <v>1365730</v>
      </c>
      <c r="H32" s="21">
        <f t="shared" si="6"/>
        <v>1923655</v>
      </c>
      <c r="I32" s="21">
        <f t="shared" si="6"/>
        <v>1911502</v>
      </c>
      <c r="J32" s="21">
        <f t="shared" si="6"/>
        <v>5200887</v>
      </c>
      <c r="K32" s="21">
        <f t="shared" si="6"/>
        <v>1843542</v>
      </c>
      <c r="L32" s="21">
        <f t="shared" si="6"/>
        <v>1874879</v>
      </c>
      <c r="M32" s="21">
        <f t="shared" si="6"/>
        <v>2661119</v>
      </c>
      <c r="N32" s="21">
        <f t="shared" si="6"/>
        <v>6379540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11580427</v>
      </c>
      <c r="X32" s="21">
        <f t="shared" si="6"/>
        <v>14598291</v>
      </c>
      <c r="Y32" s="21">
        <f t="shared" si="6"/>
        <v>-3017864</v>
      </c>
      <c r="Z32" s="4">
        <f>+IF(X32&lt;&gt;0,+(Y32/X32)*100,0)</f>
        <v>-20.67272121099655</v>
      </c>
      <c r="AA32" s="19">
        <f>SUM(AA33:AA37)</f>
        <v>35409053</v>
      </c>
    </row>
    <row r="33" spans="1:27" ht="13.5">
      <c r="A33" s="5" t="s">
        <v>37</v>
      </c>
      <c r="B33" s="3"/>
      <c r="C33" s="22">
        <v>17309424</v>
      </c>
      <c r="D33" s="22"/>
      <c r="E33" s="23">
        <v>6575689</v>
      </c>
      <c r="F33" s="24">
        <v>20860200</v>
      </c>
      <c r="G33" s="24">
        <v>1228630</v>
      </c>
      <c r="H33" s="24">
        <v>1560945</v>
      </c>
      <c r="I33" s="24">
        <v>1545473</v>
      </c>
      <c r="J33" s="24">
        <v>4335048</v>
      </c>
      <c r="K33" s="24">
        <v>1508388</v>
      </c>
      <c r="L33" s="24">
        <v>1582614</v>
      </c>
      <c r="M33" s="24">
        <v>2268894</v>
      </c>
      <c r="N33" s="24">
        <v>5359896</v>
      </c>
      <c r="O33" s="24"/>
      <c r="P33" s="24"/>
      <c r="Q33" s="24"/>
      <c r="R33" s="24"/>
      <c r="S33" s="24"/>
      <c r="T33" s="24"/>
      <c r="U33" s="24"/>
      <c r="V33" s="24"/>
      <c r="W33" s="24">
        <v>9694944</v>
      </c>
      <c r="X33" s="24">
        <v>3456855</v>
      </c>
      <c r="Y33" s="24">
        <v>6238089</v>
      </c>
      <c r="Z33" s="6">
        <v>180.46</v>
      </c>
      <c r="AA33" s="22">
        <v>20860200</v>
      </c>
    </row>
    <row r="34" spans="1:27" ht="13.5">
      <c r="A34" s="5" t="s">
        <v>38</v>
      </c>
      <c r="B34" s="3"/>
      <c r="C34" s="22">
        <v>221947</v>
      </c>
      <c r="D34" s="22"/>
      <c r="E34" s="23">
        <v>11097331</v>
      </c>
      <c r="F34" s="24">
        <v>575262</v>
      </c>
      <c r="G34" s="24">
        <v>11213</v>
      </c>
      <c r="H34" s="24">
        <v>25732</v>
      </c>
      <c r="I34" s="24">
        <v>23539</v>
      </c>
      <c r="J34" s="24">
        <v>60484</v>
      </c>
      <c r="K34" s="24">
        <v>10854</v>
      </c>
      <c r="L34" s="24">
        <v>31944</v>
      </c>
      <c r="M34" s="24">
        <v>42563</v>
      </c>
      <c r="N34" s="24">
        <v>85361</v>
      </c>
      <c r="O34" s="24"/>
      <c r="P34" s="24"/>
      <c r="Q34" s="24"/>
      <c r="R34" s="24"/>
      <c r="S34" s="24"/>
      <c r="T34" s="24"/>
      <c r="U34" s="24"/>
      <c r="V34" s="24"/>
      <c r="W34" s="24">
        <v>145845</v>
      </c>
      <c r="X34" s="24">
        <v>5772934</v>
      </c>
      <c r="Y34" s="24">
        <v>-5627089</v>
      </c>
      <c r="Z34" s="6">
        <v>-97.47</v>
      </c>
      <c r="AA34" s="22">
        <v>575262</v>
      </c>
    </row>
    <row r="35" spans="1:27" ht="13.5">
      <c r="A35" s="5" t="s">
        <v>39</v>
      </c>
      <c r="B35" s="3"/>
      <c r="C35" s="22">
        <v>1613455</v>
      </c>
      <c r="D35" s="22"/>
      <c r="E35" s="23"/>
      <c r="F35" s="24">
        <v>1942955</v>
      </c>
      <c r="G35" s="24">
        <v>638</v>
      </c>
      <c r="H35" s="24">
        <v>195626</v>
      </c>
      <c r="I35" s="24">
        <v>204986</v>
      </c>
      <c r="J35" s="24">
        <v>401250</v>
      </c>
      <c r="K35" s="24">
        <v>186156</v>
      </c>
      <c r="L35" s="24">
        <v>126377</v>
      </c>
      <c r="M35" s="24">
        <v>125799</v>
      </c>
      <c r="N35" s="24">
        <v>438332</v>
      </c>
      <c r="O35" s="24"/>
      <c r="P35" s="24"/>
      <c r="Q35" s="24"/>
      <c r="R35" s="24"/>
      <c r="S35" s="24"/>
      <c r="T35" s="24"/>
      <c r="U35" s="24"/>
      <c r="V35" s="24"/>
      <c r="W35" s="24">
        <v>839582</v>
      </c>
      <c r="X35" s="24"/>
      <c r="Y35" s="24">
        <v>839582</v>
      </c>
      <c r="Z35" s="6">
        <v>0</v>
      </c>
      <c r="AA35" s="22">
        <v>1942955</v>
      </c>
    </row>
    <row r="36" spans="1:27" ht="13.5">
      <c r="A36" s="5" t="s">
        <v>40</v>
      </c>
      <c r="B36" s="3"/>
      <c r="C36" s="22">
        <v>6587387</v>
      </c>
      <c r="D36" s="22"/>
      <c r="E36" s="23">
        <v>11553126</v>
      </c>
      <c r="F36" s="24">
        <v>12030636</v>
      </c>
      <c r="G36" s="24">
        <v>125249</v>
      </c>
      <c r="H36" s="24">
        <v>141352</v>
      </c>
      <c r="I36" s="24">
        <v>137504</v>
      </c>
      <c r="J36" s="24">
        <v>404105</v>
      </c>
      <c r="K36" s="24">
        <v>138144</v>
      </c>
      <c r="L36" s="24">
        <v>133944</v>
      </c>
      <c r="M36" s="24">
        <v>223863</v>
      </c>
      <c r="N36" s="24">
        <v>495951</v>
      </c>
      <c r="O36" s="24"/>
      <c r="P36" s="24"/>
      <c r="Q36" s="24"/>
      <c r="R36" s="24"/>
      <c r="S36" s="24"/>
      <c r="T36" s="24"/>
      <c r="U36" s="24"/>
      <c r="V36" s="24"/>
      <c r="W36" s="24">
        <v>900056</v>
      </c>
      <c r="X36" s="24">
        <v>5368502</v>
      </c>
      <c r="Y36" s="24">
        <v>-4468446</v>
      </c>
      <c r="Z36" s="6">
        <v>-83.23</v>
      </c>
      <c r="AA36" s="22">
        <v>12030636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59050059</v>
      </c>
      <c r="D38" s="19">
        <f>SUM(D39:D41)</f>
        <v>0</v>
      </c>
      <c r="E38" s="20">
        <f t="shared" si="7"/>
        <v>46064071</v>
      </c>
      <c r="F38" s="21">
        <f t="shared" si="7"/>
        <v>56578095</v>
      </c>
      <c r="G38" s="21">
        <f t="shared" si="7"/>
        <v>1641628</v>
      </c>
      <c r="H38" s="21">
        <f t="shared" si="7"/>
        <v>2650809</v>
      </c>
      <c r="I38" s="21">
        <f t="shared" si="7"/>
        <v>8499346</v>
      </c>
      <c r="J38" s="21">
        <f t="shared" si="7"/>
        <v>12791783</v>
      </c>
      <c r="K38" s="21">
        <f t="shared" si="7"/>
        <v>2650642</v>
      </c>
      <c r="L38" s="21">
        <f t="shared" si="7"/>
        <v>2551398</v>
      </c>
      <c r="M38" s="21">
        <f t="shared" si="7"/>
        <v>3613738</v>
      </c>
      <c r="N38" s="21">
        <f t="shared" si="7"/>
        <v>8815778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21607561</v>
      </c>
      <c r="X38" s="21">
        <f t="shared" si="7"/>
        <v>13979329</v>
      </c>
      <c r="Y38" s="21">
        <f t="shared" si="7"/>
        <v>7628232</v>
      </c>
      <c r="Z38" s="4">
        <f>+IF(X38&lt;&gt;0,+(Y38/X38)*100,0)</f>
        <v>54.567940993448246</v>
      </c>
      <c r="AA38" s="19">
        <f>SUM(AA39:AA41)</f>
        <v>56578095</v>
      </c>
    </row>
    <row r="39" spans="1:27" ht="13.5">
      <c r="A39" s="5" t="s">
        <v>43</v>
      </c>
      <c r="B39" s="3"/>
      <c r="C39" s="22">
        <v>2633935</v>
      </c>
      <c r="D39" s="22"/>
      <c r="E39" s="23">
        <v>5060976</v>
      </c>
      <c r="F39" s="24">
        <v>4719633</v>
      </c>
      <c r="G39" s="24">
        <v>184335</v>
      </c>
      <c r="H39" s="24">
        <v>287791</v>
      </c>
      <c r="I39" s="24">
        <v>261005</v>
      </c>
      <c r="J39" s="24">
        <v>733131</v>
      </c>
      <c r="K39" s="24">
        <v>248101</v>
      </c>
      <c r="L39" s="24">
        <v>266429</v>
      </c>
      <c r="M39" s="24">
        <v>389984</v>
      </c>
      <c r="N39" s="24">
        <v>904514</v>
      </c>
      <c r="O39" s="24"/>
      <c r="P39" s="24"/>
      <c r="Q39" s="24"/>
      <c r="R39" s="24"/>
      <c r="S39" s="24"/>
      <c r="T39" s="24"/>
      <c r="U39" s="24"/>
      <c r="V39" s="24"/>
      <c r="W39" s="24">
        <v>1637645</v>
      </c>
      <c r="X39" s="24">
        <v>2609457</v>
      </c>
      <c r="Y39" s="24">
        <v>-971812</v>
      </c>
      <c r="Z39" s="6">
        <v>-37.24</v>
      </c>
      <c r="AA39" s="22">
        <v>4719633</v>
      </c>
    </row>
    <row r="40" spans="1:27" ht="13.5">
      <c r="A40" s="5" t="s">
        <v>44</v>
      </c>
      <c r="B40" s="3"/>
      <c r="C40" s="22">
        <v>56416124</v>
      </c>
      <c r="D40" s="22"/>
      <c r="E40" s="23">
        <v>41003095</v>
      </c>
      <c r="F40" s="24">
        <v>51858462</v>
      </c>
      <c r="G40" s="24">
        <v>1457293</v>
      </c>
      <c r="H40" s="24">
        <v>2363018</v>
      </c>
      <c r="I40" s="24">
        <v>8238341</v>
      </c>
      <c r="J40" s="24">
        <v>12058652</v>
      </c>
      <c r="K40" s="24">
        <v>2402541</v>
      </c>
      <c r="L40" s="24">
        <v>2284969</v>
      </c>
      <c r="M40" s="24">
        <v>3223754</v>
      </c>
      <c r="N40" s="24">
        <v>7911264</v>
      </c>
      <c r="O40" s="24"/>
      <c r="P40" s="24"/>
      <c r="Q40" s="24"/>
      <c r="R40" s="24"/>
      <c r="S40" s="24"/>
      <c r="T40" s="24"/>
      <c r="U40" s="24"/>
      <c r="V40" s="24"/>
      <c r="W40" s="24">
        <v>19969916</v>
      </c>
      <c r="X40" s="24">
        <v>11369872</v>
      </c>
      <c r="Y40" s="24">
        <v>8600044</v>
      </c>
      <c r="Z40" s="6">
        <v>75.64</v>
      </c>
      <c r="AA40" s="22">
        <v>51858462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93667511</v>
      </c>
      <c r="D42" s="19">
        <f>SUM(D43:D46)</f>
        <v>0</v>
      </c>
      <c r="E42" s="20">
        <f t="shared" si="8"/>
        <v>108478021</v>
      </c>
      <c r="F42" s="21">
        <f t="shared" si="8"/>
        <v>106451274</v>
      </c>
      <c r="G42" s="21">
        <f t="shared" si="8"/>
        <v>1963468</v>
      </c>
      <c r="H42" s="21">
        <f t="shared" si="8"/>
        <v>8239984</v>
      </c>
      <c r="I42" s="21">
        <f t="shared" si="8"/>
        <v>10982412</v>
      </c>
      <c r="J42" s="21">
        <f t="shared" si="8"/>
        <v>21185864</v>
      </c>
      <c r="K42" s="21">
        <f t="shared" si="8"/>
        <v>7987008</v>
      </c>
      <c r="L42" s="21">
        <f t="shared" si="8"/>
        <v>6602021</v>
      </c>
      <c r="M42" s="21">
        <f t="shared" si="8"/>
        <v>9644100</v>
      </c>
      <c r="N42" s="21">
        <f t="shared" si="8"/>
        <v>24233129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45418993</v>
      </c>
      <c r="X42" s="21">
        <f t="shared" si="8"/>
        <v>51254740</v>
      </c>
      <c r="Y42" s="21">
        <f t="shared" si="8"/>
        <v>-5835747</v>
      </c>
      <c r="Z42" s="4">
        <f>+IF(X42&lt;&gt;0,+(Y42/X42)*100,0)</f>
        <v>-11.385770369725805</v>
      </c>
      <c r="AA42" s="19">
        <f>SUM(AA43:AA46)</f>
        <v>106451274</v>
      </c>
    </row>
    <row r="43" spans="1:27" ht="13.5">
      <c r="A43" s="5" t="s">
        <v>47</v>
      </c>
      <c r="B43" s="3"/>
      <c r="C43" s="22">
        <v>61187703</v>
      </c>
      <c r="D43" s="22"/>
      <c r="E43" s="23">
        <v>70531693</v>
      </c>
      <c r="F43" s="24">
        <v>68504946</v>
      </c>
      <c r="G43" s="24">
        <v>598593</v>
      </c>
      <c r="H43" s="24">
        <v>6363759</v>
      </c>
      <c r="I43" s="24">
        <v>7516513</v>
      </c>
      <c r="J43" s="24">
        <v>14478865</v>
      </c>
      <c r="K43" s="24">
        <v>6111382</v>
      </c>
      <c r="L43" s="24">
        <v>4890899</v>
      </c>
      <c r="M43" s="24">
        <v>5319176</v>
      </c>
      <c r="N43" s="24">
        <v>16321457</v>
      </c>
      <c r="O43" s="24"/>
      <c r="P43" s="24"/>
      <c r="Q43" s="24"/>
      <c r="R43" s="24"/>
      <c r="S43" s="24"/>
      <c r="T43" s="24"/>
      <c r="U43" s="24"/>
      <c r="V43" s="24"/>
      <c r="W43" s="24">
        <v>30800322</v>
      </c>
      <c r="X43" s="24">
        <v>32525401</v>
      </c>
      <c r="Y43" s="24">
        <v>-1725079</v>
      </c>
      <c r="Z43" s="6">
        <v>-5.3</v>
      </c>
      <c r="AA43" s="22">
        <v>68504946</v>
      </c>
    </row>
    <row r="44" spans="1:27" ht="13.5">
      <c r="A44" s="5" t="s">
        <v>48</v>
      </c>
      <c r="B44" s="3"/>
      <c r="C44" s="22">
        <v>10278202</v>
      </c>
      <c r="D44" s="22"/>
      <c r="E44" s="23">
        <v>10878248</v>
      </c>
      <c r="F44" s="24">
        <v>10878248</v>
      </c>
      <c r="G44" s="24">
        <v>471941</v>
      </c>
      <c r="H44" s="24">
        <v>510022</v>
      </c>
      <c r="I44" s="24">
        <v>768748</v>
      </c>
      <c r="J44" s="24">
        <v>1750711</v>
      </c>
      <c r="K44" s="24">
        <v>642202</v>
      </c>
      <c r="L44" s="24">
        <v>527627</v>
      </c>
      <c r="M44" s="24">
        <v>1089783</v>
      </c>
      <c r="N44" s="24">
        <v>2259612</v>
      </c>
      <c r="O44" s="24"/>
      <c r="P44" s="24"/>
      <c r="Q44" s="24"/>
      <c r="R44" s="24"/>
      <c r="S44" s="24"/>
      <c r="T44" s="24"/>
      <c r="U44" s="24"/>
      <c r="V44" s="24"/>
      <c r="W44" s="24">
        <v>4010323</v>
      </c>
      <c r="X44" s="24">
        <v>5322552</v>
      </c>
      <c r="Y44" s="24">
        <v>-1312229</v>
      </c>
      <c r="Z44" s="6">
        <v>-24.65</v>
      </c>
      <c r="AA44" s="22">
        <v>10878248</v>
      </c>
    </row>
    <row r="45" spans="1:27" ht="13.5">
      <c r="A45" s="5" t="s">
        <v>49</v>
      </c>
      <c r="B45" s="3"/>
      <c r="C45" s="25">
        <v>12774553</v>
      </c>
      <c r="D45" s="25"/>
      <c r="E45" s="26">
        <v>16407237</v>
      </c>
      <c r="F45" s="27">
        <v>16407237</v>
      </c>
      <c r="G45" s="27">
        <v>600669</v>
      </c>
      <c r="H45" s="27">
        <v>882525</v>
      </c>
      <c r="I45" s="27">
        <v>1466602</v>
      </c>
      <c r="J45" s="27">
        <v>2949796</v>
      </c>
      <c r="K45" s="27">
        <v>823153</v>
      </c>
      <c r="L45" s="27">
        <v>798402</v>
      </c>
      <c r="M45" s="27">
        <v>1791606</v>
      </c>
      <c r="N45" s="27">
        <v>3413161</v>
      </c>
      <c r="O45" s="27"/>
      <c r="P45" s="27"/>
      <c r="Q45" s="27"/>
      <c r="R45" s="27"/>
      <c r="S45" s="27"/>
      <c r="T45" s="27"/>
      <c r="U45" s="27"/>
      <c r="V45" s="27"/>
      <c r="W45" s="27">
        <v>6362957</v>
      </c>
      <c r="X45" s="27">
        <v>8283342</v>
      </c>
      <c r="Y45" s="27">
        <v>-1920385</v>
      </c>
      <c r="Z45" s="7">
        <v>-23.18</v>
      </c>
      <c r="AA45" s="25">
        <v>16407237</v>
      </c>
    </row>
    <row r="46" spans="1:27" ht="13.5">
      <c r="A46" s="5" t="s">
        <v>50</v>
      </c>
      <c r="B46" s="3"/>
      <c r="C46" s="22">
        <v>9427053</v>
      </c>
      <c r="D46" s="22"/>
      <c r="E46" s="23">
        <v>10660843</v>
      </c>
      <c r="F46" s="24">
        <v>10660843</v>
      </c>
      <c r="G46" s="24">
        <v>292265</v>
      </c>
      <c r="H46" s="24">
        <v>483678</v>
      </c>
      <c r="I46" s="24">
        <v>1230549</v>
      </c>
      <c r="J46" s="24">
        <v>2006492</v>
      </c>
      <c r="K46" s="24">
        <v>410271</v>
      </c>
      <c r="L46" s="24">
        <v>385093</v>
      </c>
      <c r="M46" s="24">
        <v>1443535</v>
      </c>
      <c r="N46" s="24">
        <v>2238899</v>
      </c>
      <c r="O46" s="24"/>
      <c r="P46" s="24"/>
      <c r="Q46" s="24"/>
      <c r="R46" s="24"/>
      <c r="S46" s="24"/>
      <c r="T46" s="24"/>
      <c r="U46" s="24"/>
      <c r="V46" s="24"/>
      <c r="W46" s="24">
        <v>4245391</v>
      </c>
      <c r="X46" s="24">
        <v>5123445</v>
      </c>
      <c r="Y46" s="24">
        <v>-878054</v>
      </c>
      <c r="Z46" s="6">
        <v>-17.14</v>
      </c>
      <c r="AA46" s="22">
        <v>10660843</v>
      </c>
    </row>
    <row r="47" spans="1:27" ht="13.5">
      <c r="A47" s="2" t="s">
        <v>51</v>
      </c>
      <c r="B47" s="8" t="s">
        <v>52</v>
      </c>
      <c r="C47" s="19">
        <v>786147</v>
      </c>
      <c r="D47" s="19"/>
      <c r="E47" s="20">
        <v>1160853</v>
      </c>
      <c r="F47" s="21">
        <v>1160853</v>
      </c>
      <c r="G47" s="21">
        <v>83000</v>
      </c>
      <c r="H47" s="21">
        <v>83000</v>
      </c>
      <c r="I47" s="21">
        <v>83000</v>
      </c>
      <c r="J47" s="21">
        <v>249000</v>
      </c>
      <c r="K47" s="21">
        <v>86500</v>
      </c>
      <c r="L47" s="21">
        <v>240500</v>
      </c>
      <c r="M47" s="21">
        <v>115500</v>
      </c>
      <c r="N47" s="21">
        <v>442500</v>
      </c>
      <c r="O47" s="21"/>
      <c r="P47" s="21"/>
      <c r="Q47" s="21"/>
      <c r="R47" s="21"/>
      <c r="S47" s="21"/>
      <c r="T47" s="21"/>
      <c r="U47" s="21"/>
      <c r="V47" s="21"/>
      <c r="W47" s="21">
        <v>691500</v>
      </c>
      <c r="X47" s="21">
        <v>952640</v>
      </c>
      <c r="Y47" s="21">
        <v>-261140</v>
      </c>
      <c r="Z47" s="4">
        <v>-27.41</v>
      </c>
      <c r="AA47" s="19">
        <v>1160853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238345257</v>
      </c>
      <c r="D48" s="40">
        <f>+D28+D32+D38+D42+D47</f>
        <v>0</v>
      </c>
      <c r="E48" s="41">
        <f t="shared" si="9"/>
        <v>264755925</v>
      </c>
      <c r="F48" s="42">
        <f t="shared" si="9"/>
        <v>265403683</v>
      </c>
      <c r="G48" s="42">
        <f t="shared" si="9"/>
        <v>8108352</v>
      </c>
      <c r="H48" s="42">
        <f t="shared" si="9"/>
        <v>18302559</v>
      </c>
      <c r="I48" s="42">
        <f t="shared" si="9"/>
        <v>27664173</v>
      </c>
      <c r="J48" s="42">
        <f t="shared" si="9"/>
        <v>54075084</v>
      </c>
      <c r="K48" s="42">
        <f t="shared" si="9"/>
        <v>17896630</v>
      </c>
      <c r="L48" s="42">
        <f t="shared" si="9"/>
        <v>14859512</v>
      </c>
      <c r="M48" s="42">
        <f t="shared" si="9"/>
        <v>21969014</v>
      </c>
      <c r="N48" s="42">
        <f t="shared" si="9"/>
        <v>54725156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108800240</v>
      </c>
      <c r="X48" s="42">
        <f t="shared" si="9"/>
        <v>122303645</v>
      </c>
      <c r="Y48" s="42">
        <f t="shared" si="9"/>
        <v>-13503405</v>
      </c>
      <c r="Z48" s="43">
        <f>+IF(X48&lt;&gt;0,+(Y48/X48)*100,0)</f>
        <v>-11.040885167404454</v>
      </c>
      <c r="AA48" s="40">
        <f>+AA28+AA32+AA38+AA42+AA47</f>
        <v>265403683</v>
      </c>
    </row>
    <row r="49" spans="1:27" ht="13.5">
      <c r="A49" s="14" t="s">
        <v>58</v>
      </c>
      <c r="B49" s="15"/>
      <c r="C49" s="44">
        <f aca="true" t="shared" si="10" ref="C49:Y49">+C25-C48</f>
        <v>9314087</v>
      </c>
      <c r="D49" s="44">
        <f>+D25-D48</f>
        <v>0</v>
      </c>
      <c r="E49" s="45">
        <f t="shared" si="10"/>
        <v>-8936514</v>
      </c>
      <c r="F49" s="46">
        <f t="shared" si="10"/>
        <v>-4438476</v>
      </c>
      <c r="G49" s="46">
        <f t="shared" si="10"/>
        <v>22071509</v>
      </c>
      <c r="H49" s="46">
        <f t="shared" si="10"/>
        <v>-1625113</v>
      </c>
      <c r="I49" s="46">
        <f t="shared" si="10"/>
        <v>-6699574</v>
      </c>
      <c r="J49" s="46">
        <f t="shared" si="10"/>
        <v>13746822</v>
      </c>
      <c r="K49" s="46">
        <f t="shared" si="10"/>
        <v>-728160</v>
      </c>
      <c r="L49" s="46">
        <f t="shared" si="10"/>
        <v>1693093</v>
      </c>
      <c r="M49" s="46">
        <f t="shared" si="10"/>
        <v>3341896</v>
      </c>
      <c r="N49" s="46">
        <f t="shared" si="10"/>
        <v>4306829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18053651</v>
      </c>
      <c r="X49" s="46">
        <f>IF(F25=F48,0,X25-X48)</f>
        <v>5222065</v>
      </c>
      <c r="Y49" s="46">
        <f t="shared" si="10"/>
        <v>12831586</v>
      </c>
      <c r="Z49" s="47">
        <f>+IF(X49&lt;&gt;0,+(Y49/X49)*100,0)</f>
        <v>245.71861897544363</v>
      </c>
      <c r="AA49" s="44">
        <f>+AA25-AA48</f>
        <v>-4438476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80168063</v>
      </c>
      <c r="D5" s="19">
        <f>SUM(D6:D8)</f>
        <v>0</v>
      </c>
      <c r="E5" s="20">
        <f t="shared" si="0"/>
        <v>88021579</v>
      </c>
      <c r="F5" s="21">
        <f t="shared" si="0"/>
        <v>88021579</v>
      </c>
      <c r="G5" s="21">
        <f t="shared" si="0"/>
        <v>28455239</v>
      </c>
      <c r="H5" s="21">
        <f t="shared" si="0"/>
        <v>3814003</v>
      </c>
      <c r="I5" s="21">
        <f t="shared" si="0"/>
        <v>462579</v>
      </c>
      <c r="J5" s="21">
        <f t="shared" si="0"/>
        <v>32731821</v>
      </c>
      <c r="K5" s="21">
        <f t="shared" si="0"/>
        <v>3193239</v>
      </c>
      <c r="L5" s="21">
        <f t="shared" si="0"/>
        <v>911758</v>
      </c>
      <c r="M5" s="21">
        <f t="shared" si="0"/>
        <v>23028992</v>
      </c>
      <c r="N5" s="21">
        <f t="shared" si="0"/>
        <v>27133989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59865810</v>
      </c>
      <c r="X5" s="21">
        <f t="shared" si="0"/>
        <v>44292858</v>
      </c>
      <c r="Y5" s="21">
        <f t="shared" si="0"/>
        <v>15572952</v>
      </c>
      <c r="Z5" s="4">
        <f>+IF(X5&lt;&gt;0,+(Y5/X5)*100,0)</f>
        <v>35.15905882614303</v>
      </c>
      <c r="AA5" s="19">
        <f>SUM(AA6:AA8)</f>
        <v>88021579</v>
      </c>
    </row>
    <row r="6" spans="1:27" ht="13.5">
      <c r="A6" s="5" t="s">
        <v>33</v>
      </c>
      <c r="B6" s="3"/>
      <c r="C6" s="22">
        <v>9302853</v>
      </c>
      <c r="D6" s="22"/>
      <c r="E6" s="23">
        <v>11875549</v>
      </c>
      <c r="F6" s="24">
        <v>11875549</v>
      </c>
      <c r="G6" s="24"/>
      <c r="H6" s="24"/>
      <c r="I6" s="24">
        <v>316857</v>
      </c>
      <c r="J6" s="24">
        <v>316857</v>
      </c>
      <c r="K6" s="24">
        <v>2937733</v>
      </c>
      <c r="L6" s="24">
        <v>745461</v>
      </c>
      <c r="M6" s="24"/>
      <c r="N6" s="24">
        <v>3683194</v>
      </c>
      <c r="O6" s="24"/>
      <c r="P6" s="24"/>
      <c r="Q6" s="24"/>
      <c r="R6" s="24"/>
      <c r="S6" s="24"/>
      <c r="T6" s="24"/>
      <c r="U6" s="24"/>
      <c r="V6" s="24"/>
      <c r="W6" s="24">
        <v>4000051</v>
      </c>
      <c r="X6" s="24">
        <v>6360870</v>
      </c>
      <c r="Y6" s="24">
        <v>-2360819</v>
      </c>
      <c r="Z6" s="6">
        <v>-37.11</v>
      </c>
      <c r="AA6" s="22">
        <v>11875549</v>
      </c>
    </row>
    <row r="7" spans="1:27" ht="13.5">
      <c r="A7" s="5" t="s">
        <v>34</v>
      </c>
      <c r="B7" s="3"/>
      <c r="C7" s="25">
        <v>70865210</v>
      </c>
      <c r="D7" s="25"/>
      <c r="E7" s="26">
        <v>76146030</v>
      </c>
      <c r="F7" s="27">
        <v>76146030</v>
      </c>
      <c r="G7" s="27">
        <v>28455239</v>
      </c>
      <c r="H7" s="27">
        <v>3814003</v>
      </c>
      <c r="I7" s="27">
        <v>145722</v>
      </c>
      <c r="J7" s="27">
        <v>32414964</v>
      </c>
      <c r="K7" s="27">
        <v>255506</v>
      </c>
      <c r="L7" s="27">
        <v>166297</v>
      </c>
      <c r="M7" s="27">
        <v>23028992</v>
      </c>
      <c r="N7" s="27">
        <v>23450795</v>
      </c>
      <c r="O7" s="27"/>
      <c r="P7" s="27"/>
      <c r="Q7" s="27"/>
      <c r="R7" s="27"/>
      <c r="S7" s="27"/>
      <c r="T7" s="27"/>
      <c r="U7" s="27"/>
      <c r="V7" s="27"/>
      <c r="W7" s="27">
        <v>55865759</v>
      </c>
      <c r="X7" s="27">
        <v>37931988</v>
      </c>
      <c r="Y7" s="27">
        <v>17933771</v>
      </c>
      <c r="Z7" s="7">
        <v>47.28</v>
      </c>
      <c r="AA7" s="25">
        <v>76146030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19673341</v>
      </c>
      <c r="D9" s="19">
        <f>SUM(D10:D14)</f>
        <v>0</v>
      </c>
      <c r="E9" s="20">
        <f t="shared" si="1"/>
        <v>21012087</v>
      </c>
      <c r="F9" s="21">
        <f t="shared" si="1"/>
        <v>21012087</v>
      </c>
      <c r="G9" s="21">
        <f t="shared" si="1"/>
        <v>1202392</v>
      </c>
      <c r="H9" s="21">
        <f t="shared" si="1"/>
        <v>1293292</v>
      </c>
      <c r="I9" s="21">
        <f t="shared" si="1"/>
        <v>1728522</v>
      </c>
      <c r="J9" s="21">
        <f t="shared" si="1"/>
        <v>4224206</v>
      </c>
      <c r="K9" s="21">
        <f t="shared" si="1"/>
        <v>1982622</v>
      </c>
      <c r="L9" s="21">
        <f t="shared" si="1"/>
        <v>589493</v>
      </c>
      <c r="M9" s="21">
        <f t="shared" si="1"/>
        <v>1847319</v>
      </c>
      <c r="N9" s="21">
        <f t="shared" si="1"/>
        <v>4419434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8643640</v>
      </c>
      <c r="X9" s="21">
        <f t="shared" si="1"/>
        <v>10826016</v>
      </c>
      <c r="Y9" s="21">
        <f t="shared" si="1"/>
        <v>-2182376</v>
      </c>
      <c r="Z9" s="4">
        <f>+IF(X9&lt;&gt;0,+(Y9/X9)*100,0)</f>
        <v>-20.15862529669271</v>
      </c>
      <c r="AA9" s="19">
        <f>SUM(AA10:AA14)</f>
        <v>21012087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15842925</v>
      </c>
      <c r="D11" s="22"/>
      <c r="E11" s="23">
        <v>15391081</v>
      </c>
      <c r="F11" s="24">
        <v>15391081</v>
      </c>
      <c r="G11" s="24">
        <v>1170232</v>
      </c>
      <c r="H11" s="24">
        <v>1278044</v>
      </c>
      <c r="I11" s="24">
        <v>1675817</v>
      </c>
      <c r="J11" s="24">
        <v>4124093</v>
      </c>
      <c r="K11" s="24">
        <v>1949501</v>
      </c>
      <c r="L11" s="24">
        <v>1292836</v>
      </c>
      <c r="M11" s="24">
        <v>1078808</v>
      </c>
      <c r="N11" s="24">
        <v>4321145</v>
      </c>
      <c r="O11" s="24"/>
      <c r="P11" s="24"/>
      <c r="Q11" s="24"/>
      <c r="R11" s="24"/>
      <c r="S11" s="24"/>
      <c r="T11" s="24"/>
      <c r="U11" s="24"/>
      <c r="V11" s="24"/>
      <c r="W11" s="24">
        <v>8445238</v>
      </c>
      <c r="X11" s="24">
        <v>7695528</v>
      </c>
      <c r="Y11" s="24">
        <v>749710</v>
      </c>
      <c r="Z11" s="6">
        <v>9.74</v>
      </c>
      <c r="AA11" s="22">
        <v>15391081</v>
      </c>
    </row>
    <row r="12" spans="1:27" ht="13.5">
      <c r="A12" s="5" t="s">
        <v>39</v>
      </c>
      <c r="B12" s="3"/>
      <c r="C12" s="22">
        <v>3340665</v>
      </c>
      <c r="D12" s="22"/>
      <c r="E12" s="23">
        <v>5335613</v>
      </c>
      <c r="F12" s="24">
        <v>5335613</v>
      </c>
      <c r="G12" s="24">
        <v>4835</v>
      </c>
      <c r="H12" s="24">
        <v>6362</v>
      </c>
      <c r="I12" s="24">
        <v>15127</v>
      </c>
      <c r="J12" s="24">
        <v>26324</v>
      </c>
      <c r="K12" s="24">
        <v>22587</v>
      </c>
      <c r="L12" s="24">
        <v>-746439</v>
      </c>
      <c r="M12" s="24">
        <v>762126</v>
      </c>
      <c r="N12" s="24">
        <v>38274</v>
      </c>
      <c r="O12" s="24"/>
      <c r="P12" s="24"/>
      <c r="Q12" s="24"/>
      <c r="R12" s="24"/>
      <c r="S12" s="24"/>
      <c r="T12" s="24"/>
      <c r="U12" s="24"/>
      <c r="V12" s="24"/>
      <c r="W12" s="24">
        <v>64598</v>
      </c>
      <c r="X12" s="24">
        <v>2987796</v>
      </c>
      <c r="Y12" s="24">
        <v>-2923198</v>
      </c>
      <c r="Z12" s="6">
        <v>-97.84</v>
      </c>
      <c r="AA12" s="22">
        <v>5335613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489751</v>
      </c>
      <c r="D14" s="25"/>
      <c r="E14" s="26">
        <v>285393</v>
      </c>
      <c r="F14" s="27">
        <v>285393</v>
      </c>
      <c r="G14" s="27">
        <v>27325</v>
      </c>
      <c r="H14" s="27">
        <v>8886</v>
      </c>
      <c r="I14" s="27">
        <v>37578</v>
      </c>
      <c r="J14" s="27">
        <v>73789</v>
      </c>
      <c r="K14" s="27">
        <v>10534</v>
      </c>
      <c r="L14" s="27">
        <v>43096</v>
      </c>
      <c r="M14" s="27">
        <v>6385</v>
      </c>
      <c r="N14" s="27">
        <v>60015</v>
      </c>
      <c r="O14" s="27"/>
      <c r="P14" s="27"/>
      <c r="Q14" s="27"/>
      <c r="R14" s="27"/>
      <c r="S14" s="27"/>
      <c r="T14" s="27"/>
      <c r="U14" s="27"/>
      <c r="V14" s="27"/>
      <c r="W14" s="27">
        <v>133804</v>
      </c>
      <c r="X14" s="27">
        <v>142692</v>
      </c>
      <c r="Y14" s="27">
        <v>-8888</v>
      </c>
      <c r="Z14" s="7">
        <v>-6.23</v>
      </c>
      <c r="AA14" s="25">
        <v>285393</v>
      </c>
    </row>
    <row r="15" spans="1:27" ht="13.5">
      <c r="A15" s="2" t="s">
        <v>42</v>
      </c>
      <c r="B15" s="8"/>
      <c r="C15" s="19">
        <f aca="true" t="shared" si="2" ref="C15:Y15">SUM(C16:C18)</f>
        <v>86232913</v>
      </c>
      <c r="D15" s="19">
        <f>SUM(D16:D18)</f>
        <v>0</v>
      </c>
      <c r="E15" s="20">
        <f t="shared" si="2"/>
        <v>84559821</v>
      </c>
      <c r="F15" s="21">
        <f t="shared" si="2"/>
        <v>84559821</v>
      </c>
      <c r="G15" s="21">
        <f t="shared" si="2"/>
        <v>9311</v>
      </c>
      <c r="H15" s="21">
        <f t="shared" si="2"/>
        <v>11175960</v>
      </c>
      <c r="I15" s="21">
        <f t="shared" si="2"/>
        <v>9244883</v>
      </c>
      <c r="J15" s="21">
        <f t="shared" si="2"/>
        <v>20430154</v>
      </c>
      <c r="K15" s="21">
        <f t="shared" si="2"/>
        <v>4340379</v>
      </c>
      <c r="L15" s="21">
        <f t="shared" si="2"/>
        <v>8854640</v>
      </c>
      <c r="M15" s="21">
        <f t="shared" si="2"/>
        <v>20380</v>
      </c>
      <c r="N15" s="21">
        <f t="shared" si="2"/>
        <v>13215399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33645553</v>
      </c>
      <c r="X15" s="21">
        <f t="shared" si="2"/>
        <v>42279900</v>
      </c>
      <c r="Y15" s="21">
        <f t="shared" si="2"/>
        <v>-8634347</v>
      </c>
      <c r="Z15" s="4">
        <f>+IF(X15&lt;&gt;0,+(Y15/X15)*100,0)</f>
        <v>-20.421871858731926</v>
      </c>
      <c r="AA15" s="19">
        <f>SUM(AA16:AA18)</f>
        <v>84559821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86205053</v>
      </c>
      <c r="D17" s="22"/>
      <c r="E17" s="23">
        <v>84459821</v>
      </c>
      <c r="F17" s="24">
        <v>84459821</v>
      </c>
      <c r="G17" s="24">
        <v>9311</v>
      </c>
      <c r="H17" s="24">
        <v>11175960</v>
      </c>
      <c r="I17" s="24">
        <v>9242083</v>
      </c>
      <c r="J17" s="24">
        <v>20427354</v>
      </c>
      <c r="K17" s="24">
        <v>4337579</v>
      </c>
      <c r="L17" s="24">
        <v>8847640</v>
      </c>
      <c r="M17" s="24">
        <v>20380</v>
      </c>
      <c r="N17" s="24">
        <v>13205599</v>
      </c>
      <c r="O17" s="24"/>
      <c r="P17" s="24"/>
      <c r="Q17" s="24"/>
      <c r="R17" s="24"/>
      <c r="S17" s="24"/>
      <c r="T17" s="24"/>
      <c r="U17" s="24"/>
      <c r="V17" s="24"/>
      <c r="W17" s="24">
        <v>33632953</v>
      </c>
      <c r="X17" s="24">
        <v>42229902</v>
      </c>
      <c r="Y17" s="24">
        <v>-8596949</v>
      </c>
      <c r="Z17" s="6">
        <v>-20.36</v>
      </c>
      <c r="AA17" s="22">
        <v>84459821</v>
      </c>
    </row>
    <row r="18" spans="1:27" ht="13.5">
      <c r="A18" s="5" t="s">
        <v>45</v>
      </c>
      <c r="B18" s="3"/>
      <c r="C18" s="22">
        <v>27860</v>
      </c>
      <c r="D18" s="22"/>
      <c r="E18" s="23">
        <v>100000</v>
      </c>
      <c r="F18" s="24">
        <v>100000</v>
      </c>
      <c r="G18" s="24"/>
      <c r="H18" s="24"/>
      <c r="I18" s="24">
        <v>2800</v>
      </c>
      <c r="J18" s="24">
        <v>2800</v>
      </c>
      <c r="K18" s="24">
        <v>2800</v>
      </c>
      <c r="L18" s="24">
        <v>7000</v>
      </c>
      <c r="M18" s="24"/>
      <c r="N18" s="24">
        <v>9800</v>
      </c>
      <c r="O18" s="24"/>
      <c r="P18" s="24"/>
      <c r="Q18" s="24"/>
      <c r="R18" s="24"/>
      <c r="S18" s="24"/>
      <c r="T18" s="24"/>
      <c r="U18" s="24"/>
      <c r="V18" s="24"/>
      <c r="W18" s="24">
        <v>12600</v>
      </c>
      <c r="X18" s="24">
        <v>49998</v>
      </c>
      <c r="Y18" s="24">
        <v>-37398</v>
      </c>
      <c r="Z18" s="6">
        <v>-74.8</v>
      </c>
      <c r="AA18" s="22">
        <v>100000</v>
      </c>
    </row>
    <row r="19" spans="1:27" ht="13.5">
      <c r="A19" s="2" t="s">
        <v>46</v>
      </c>
      <c r="B19" s="8"/>
      <c r="C19" s="19">
        <f aca="true" t="shared" si="3" ref="C19:Y19">SUM(C20:C23)</f>
        <v>67500</v>
      </c>
      <c r="D19" s="19">
        <f>SUM(D20:D23)</f>
        <v>0</v>
      </c>
      <c r="E19" s="20">
        <f t="shared" si="3"/>
        <v>9921491</v>
      </c>
      <c r="F19" s="21">
        <f t="shared" si="3"/>
        <v>9921491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4960740</v>
      </c>
      <c r="Y19" s="21">
        <f t="shared" si="3"/>
        <v>-4960740</v>
      </c>
      <c r="Z19" s="4">
        <f>+IF(X19&lt;&gt;0,+(Y19/X19)*100,0)</f>
        <v>-100</v>
      </c>
      <c r="AA19" s="19">
        <f>SUM(AA20:AA23)</f>
        <v>9921491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67500</v>
      </c>
      <c r="D23" s="22"/>
      <c r="E23" s="23">
        <v>9921491</v>
      </c>
      <c r="F23" s="24">
        <v>9921491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4960740</v>
      </c>
      <c r="Y23" s="24">
        <v>-4960740</v>
      </c>
      <c r="Z23" s="6">
        <v>-100</v>
      </c>
      <c r="AA23" s="22">
        <v>9921491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186141817</v>
      </c>
      <c r="D25" s="40">
        <f>+D5+D9+D15+D19+D24</f>
        <v>0</v>
      </c>
      <c r="E25" s="41">
        <f t="shared" si="4"/>
        <v>203514978</v>
      </c>
      <c r="F25" s="42">
        <f t="shared" si="4"/>
        <v>203514978</v>
      </c>
      <c r="G25" s="42">
        <f t="shared" si="4"/>
        <v>29666942</v>
      </c>
      <c r="H25" s="42">
        <f t="shared" si="4"/>
        <v>16283255</v>
      </c>
      <c r="I25" s="42">
        <f t="shared" si="4"/>
        <v>11435984</v>
      </c>
      <c r="J25" s="42">
        <f t="shared" si="4"/>
        <v>57386181</v>
      </c>
      <c r="K25" s="42">
        <f t="shared" si="4"/>
        <v>9516240</v>
      </c>
      <c r="L25" s="42">
        <f t="shared" si="4"/>
        <v>10355891</v>
      </c>
      <c r="M25" s="42">
        <f t="shared" si="4"/>
        <v>24896691</v>
      </c>
      <c r="N25" s="42">
        <f t="shared" si="4"/>
        <v>44768822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102155003</v>
      </c>
      <c r="X25" s="42">
        <f t="shared" si="4"/>
        <v>102359514</v>
      </c>
      <c r="Y25" s="42">
        <f t="shared" si="4"/>
        <v>-204511</v>
      </c>
      <c r="Z25" s="43">
        <f>+IF(X25&lt;&gt;0,+(Y25/X25)*100,0)</f>
        <v>-0.19979676730391668</v>
      </c>
      <c r="AA25" s="40">
        <f>+AA5+AA9+AA15+AA19+AA24</f>
        <v>203514978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45354836</v>
      </c>
      <c r="D28" s="19">
        <f>SUM(D29:D31)</f>
        <v>0</v>
      </c>
      <c r="E28" s="20">
        <f t="shared" si="5"/>
        <v>48902834</v>
      </c>
      <c r="F28" s="21">
        <f t="shared" si="5"/>
        <v>48902834</v>
      </c>
      <c r="G28" s="21">
        <f t="shared" si="5"/>
        <v>2126962</v>
      </c>
      <c r="H28" s="21">
        <f t="shared" si="5"/>
        <v>3173444</v>
      </c>
      <c r="I28" s="21">
        <f t="shared" si="5"/>
        <v>2992582</v>
      </c>
      <c r="J28" s="21">
        <f t="shared" si="5"/>
        <v>8292988</v>
      </c>
      <c r="K28" s="21">
        <f t="shared" si="5"/>
        <v>3113156</v>
      </c>
      <c r="L28" s="21">
        <f t="shared" si="5"/>
        <v>3487189</v>
      </c>
      <c r="M28" s="21">
        <f t="shared" si="5"/>
        <v>4605333</v>
      </c>
      <c r="N28" s="21">
        <f t="shared" si="5"/>
        <v>11205678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19498666</v>
      </c>
      <c r="X28" s="21">
        <f t="shared" si="5"/>
        <v>24629832</v>
      </c>
      <c r="Y28" s="21">
        <f t="shared" si="5"/>
        <v>-5131166</v>
      </c>
      <c r="Z28" s="4">
        <f>+IF(X28&lt;&gt;0,+(Y28/X28)*100,0)</f>
        <v>-20.833134387599557</v>
      </c>
      <c r="AA28" s="19">
        <f>SUM(AA29:AA31)</f>
        <v>48902834</v>
      </c>
    </row>
    <row r="29" spans="1:27" ht="13.5">
      <c r="A29" s="5" t="s">
        <v>33</v>
      </c>
      <c r="B29" s="3"/>
      <c r="C29" s="22">
        <v>11412697</v>
      </c>
      <c r="D29" s="22"/>
      <c r="E29" s="23">
        <v>10617006</v>
      </c>
      <c r="F29" s="24">
        <v>10617006</v>
      </c>
      <c r="G29" s="24">
        <v>623137</v>
      </c>
      <c r="H29" s="24">
        <v>736058</v>
      </c>
      <c r="I29" s="24">
        <v>694043</v>
      </c>
      <c r="J29" s="24">
        <v>2053238</v>
      </c>
      <c r="K29" s="24">
        <v>774911</v>
      </c>
      <c r="L29" s="24">
        <v>699394</v>
      </c>
      <c r="M29" s="24">
        <v>920193</v>
      </c>
      <c r="N29" s="24">
        <v>2394498</v>
      </c>
      <c r="O29" s="24"/>
      <c r="P29" s="24"/>
      <c r="Q29" s="24"/>
      <c r="R29" s="24"/>
      <c r="S29" s="24"/>
      <c r="T29" s="24"/>
      <c r="U29" s="24"/>
      <c r="V29" s="24"/>
      <c r="W29" s="24">
        <v>4447736</v>
      </c>
      <c r="X29" s="24">
        <v>5308404</v>
      </c>
      <c r="Y29" s="24">
        <v>-860668</v>
      </c>
      <c r="Z29" s="6">
        <v>-16.21</v>
      </c>
      <c r="AA29" s="22">
        <v>10617006</v>
      </c>
    </row>
    <row r="30" spans="1:27" ht="13.5">
      <c r="A30" s="5" t="s">
        <v>34</v>
      </c>
      <c r="B30" s="3"/>
      <c r="C30" s="25">
        <v>32805511</v>
      </c>
      <c r="D30" s="25"/>
      <c r="E30" s="26">
        <v>37027182</v>
      </c>
      <c r="F30" s="27">
        <v>37027182</v>
      </c>
      <c r="G30" s="27">
        <v>1416922</v>
      </c>
      <c r="H30" s="27">
        <v>2336762</v>
      </c>
      <c r="I30" s="27">
        <v>2204774</v>
      </c>
      <c r="J30" s="27">
        <v>5958458</v>
      </c>
      <c r="K30" s="27">
        <v>2243569</v>
      </c>
      <c r="L30" s="27">
        <v>2630523</v>
      </c>
      <c r="M30" s="27">
        <v>3591055</v>
      </c>
      <c r="N30" s="27">
        <v>8465147</v>
      </c>
      <c r="O30" s="27"/>
      <c r="P30" s="27"/>
      <c r="Q30" s="27"/>
      <c r="R30" s="27"/>
      <c r="S30" s="27"/>
      <c r="T30" s="27"/>
      <c r="U30" s="27"/>
      <c r="V30" s="27"/>
      <c r="W30" s="27">
        <v>14423605</v>
      </c>
      <c r="X30" s="27">
        <v>18692130</v>
      </c>
      <c r="Y30" s="27">
        <v>-4268525</v>
      </c>
      <c r="Z30" s="7">
        <v>-22.84</v>
      </c>
      <c r="AA30" s="25">
        <v>37027182</v>
      </c>
    </row>
    <row r="31" spans="1:27" ht="13.5">
      <c r="A31" s="5" t="s">
        <v>35</v>
      </c>
      <c r="B31" s="3"/>
      <c r="C31" s="22">
        <v>1136628</v>
      </c>
      <c r="D31" s="22"/>
      <c r="E31" s="23">
        <v>1258646</v>
      </c>
      <c r="F31" s="24">
        <v>1258646</v>
      </c>
      <c r="G31" s="24">
        <v>86903</v>
      </c>
      <c r="H31" s="24">
        <v>100624</v>
      </c>
      <c r="I31" s="24">
        <v>93765</v>
      </c>
      <c r="J31" s="24">
        <v>281292</v>
      </c>
      <c r="K31" s="24">
        <v>94676</v>
      </c>
      <c r="L31" s="24">
        <v>157272</v>
      </c>
      <c r="M31" s="24">
        <v>94085</v>
      </c>
      <c r="N31" s="24">
        <v>346033</v>
      </c>
      <c r="O31" s="24"/>
      <c r="P31" s="24"/>
      <c r="Q31" s="24"/>
      <c r="R31" s="24"/>
      <c r="S31" s="24"/>
      <c r="T31" s="24"/>
      <c r="U31" s="24"/>
      <c r="V31" s="24"/>
      <c r="W31" s="24">
        <v>627325</v>
      </c>
      <c r="X31" s="24">
        <v>629298</v>
      </c>
      <c r="Y31" s="24">
        <v>-1973</v>
      </c>
      <c r="Z31" s="6">
        <v>-0.31</v>
      </c>
      <c r="AA31" s="22">
        <v>1258646</v>
      </c>
    </row>
    <row r="32" spans="1:27" ht="13.5">
      <c r="A32" s="2" t="s">
        <v>36</v>
      </c>
      <c r="B32" s="3"/>
      <c r="C32" s="19">
        <f aca="true" t="shared" si="6" ref="C32:Y32">SUM(C33:C37)</f>
        <v>55723636</v>
      </c>
      <c r="D32" s="19">
        <f>SUM(D33:D37)</f>
        <v>0</v>
      </c>
      <c r="E32" s="20">
        <f t="shared" si="6"/>
        <v>56993259</v>
      </c>
      <c r="F32" s="21">
        <f t="shared" si="6"/>
        <v>56993259</v>
      </c>
      <c r="G32" s="21">
        <f t="shared" si="6"/>
        <v>2992654</v>
      </c>
      <c r="H32" s="21">
        <f t="shared" si="6"/>
        <v>4643067</v>
      </c>
      <c r="I32" s="21">
        <f t="shared" si="6"/>
        <v>4127816</v>
      </c>
      <c r="J32" s="21">
        <f t="shared" si="6"/>
        <v>11763537</v>
      </c>
      <c r="K32" s="21">
        <f t="shared" si="6"/>
        <v>4243847</v>
      </c>
      <c r="L32" s="21">
        <f t="shared" si="6"/>
        <v>6102500</v>
      </c>
      <c r="M32" s="21">
        <f t="shared" si="6"/>
        <v>3983142</v>
      </c>
      <c r="N32" s="21">
        <f t="shared" si="6"/>
        <v>14329489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26093026</v>
      </c>
      <c r="X32" s="21">
        <f t="shared" si="6"/>
        <v>28696422</v>
      </c>
      <c r="Y32" s="21">
        <f t="shared" si="6"/>
        <v>-2603396</v>
      </c>
      <c r="Z32" s="4">
        <f>+IF(X32&lt;&gt;0,+(Y32/X32)*100,0)</f>
        <v>-9.072197223751449</v>
      </c>
      <c r="AA32" s="19">
        <f>SUM(AA33:AA37)</f>
        <v>56993259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>
        <v>17574152</v>
      </c>
      <c r="D34" s="22"/>
      <c r="E34" s="23">
        <v>15219502</v>
      </c>
      <c r="F34" s="24">
        <v>15219502</v>
      </c>
      <c r="G34" s="24">
        <v>562040</v>
      </c>
      <c r="H34" s="24">
        <v>1456153</v>
      </c>
      <c r="I34" s="24">
        <v>1084700</v>
      </c>
      <c r="J34" s="24">
        <v>3102893</v>
      </c>
      <c r="K34" s="24">
        <v>1129233</v>
      </c>
      <c r="L34" s="24">
        <v>1625562</v>
      </c>
      <c r="M34" s="24">
        <v>1141711</v>
      </c>
      <c r="N34" s="24">
        <v>3896506</v>
      </c>
      <c r="O34" s="24"/>
      <c r="P34" s="24"/>
      <c r="Q34" s="24"/>
      <c r="R34" s="24"/>
      <c r="S34" s="24"/>
      <c r="T34" s="24"/>
      <c r="U34" s="24"/>
      <c r="V34" s="24"/>
      <c r="W34" s="24">
        <v>6999399</v>
      </c>
      <c r="X34" s="24">
        <v>7809654</v>
      </c>
      <c r="Y34" s="24">
        <v>-810255</v>
      </c>
      <c r="Z34" s="6">
        <v>-10.38</v>
      </c>
      <c r="AA34" s="22">
        <v>15219502</v>
      </c>
    </row>
    <row r="35" spans="1:27" ht="13.5">
      <c r="A35" s="5" t="s">
        <v>39</v>
      </c>
      <c r="B35" s="3"/>
      <c r="C35" s="22">
        <v>25748237</v>
      </c>
      <c r="D35" s="22"/>
      <c r="E35" s="23">
        <v>27483496</v>
      </c>
      <c r="F35" s="24">
        <v>27483496</v>
      </c>
      <c r="G35" s="24">
        <v>1489461</v>
      </c>
      <c r="H35" s="24">
        <v>2082771</v>
      </c>
      <c r="I35" s="24">
        <v>2014023</v>
      </c>
      <c r="J35" s="24">
        <v>5586255</v>
      </c>
      <c r="K35" s="24">
        <v>2062280</v>
      </c>
      <c r="L35" s="24">
        <v>2954987</v>
      </c>
      <c r="M35" s="24">
        <v>1786504</v>
      </c>
      <c r="N35" s="24">
        <v>6803771</v>
      </c>
      <c r="O35" s="24"/>
      <c r="P35" s="24"/>
      <c r="Q35" s="24"/>
      <c r="R35" s="24"/>
      <c r="S35" s="24"/>
      <c r="T35" s="24"/>
      <c r="U35" s="24"/>
      <c r="V35" s="24"/>
      <c r="W35" s="24">
        <v>12390026</v>
      </c>
      <c r="X35" s="24">
        <v>13741686</v>
      </c>
      <c r="Y35" s="24">
        <v>-1351660</v>
      </c>
      <c r="Z35" s="6">
        <v>-9.84</v>
      </c>
      <c r="AA35" s="22">
        <v>27483496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12401247</v>
      </c>
      <c r="D37" s="25"/>
      <c r="E37" s="26">
        <v>14290261</v>
      </c>
      <c r="F37" s="27">
        <v>14290261</v>
      </c>
      <c r="G37" s="27">
        <v>941153</v>
      </c>
      <c r="H37" s="27">
        <v>1104143</v>
      </c>
      <c r="I37" s="27">
        <v>1029093</v>
      </c>
      <c r="J37" s="27">
        <v>3074389</v>
      </c>
      <c r="K37" s="27">
        <v>1052334</v>
      </c>
      <c r="L37" s="27">
        <v>1521951</v>
      </c>
      <c r="M37" s="27">
        <v>1054927</v>
      </c>
      <c r="N37" s="27">
        <v>3629212</v>
      </c>
      <c r="O37" s="27"/>
      <c r="P37" s="27"/>
      <c r="Q37" s="27"/>
      <c r="R37" s="27"/>
      <c r="S37" s="27"/>
      <c r="T37" s="27"/>
      <c r="U37" s="27"/>
      <c r="V37" s="27"/>
      <c r="W37" s="27">
        <v>6703601</v>
      </c>
      <c r="X37" s="27">
        <v>7145082</v>
      </c>
      <c r="Y37" s="27">
        <v>-441481</v>
      </c>
      <c r="Z37" s="7">
        <v>-6.18</v>
      </c>
      <c r="AA37" s="25">
        <v>14290261</v>
      </c>
    </row>
    <row r="38" spans="1:27" ht="13.5">
      <c r="A38" s="2" t="s">
        <v>42</v>
      </c>
      <c r="B38" s="8"/>
      <c r="C38" s="19">
        <f aca="true" t="shared" si="7" ref="C38:Y38">SUM(C39:C41)</f>
        <v>84433219</v>
      </c>
      <c r="D38" s="19">
        <f>SUM(D39:D41)</f>
        <v>0</v>
      </c>
      <c r="E38" s="20">
        <f t="shared" si="7"/>
        <v>88730432</v>
      </c>
      <c r="F38" s="21">
        <f t="shared" si="7"/>
        <v>88730432</v>
      </c>
      <c r="G38" s="21">
        <f t="shared" si="7"/>
        <v>4414879</v>
      </c>
      <c r="H38" s="21">
        <f t="shared" si="7"/>
        <v>8299520</v>
      </c>
      <c r="I38" s="21">
        <f t="shared" si="7"/>
        <v>6743429</v>
      </c>
      <c r="J38" s="21">
        <f t="shared" si="7"/>
        <v>19457828</v>
      </c>
      <c r="K38" s="21">
        <f t="shared" si="7"/>
        <v>7880745</v>
      </c>
      <c r="L38" s="21">
        <f t="shared" si="7"/>
        <v>14199545</v>
      </c>
      <c r="M38" s="21">
        <f t="shared" si="7"/>
        <v>7278549</v>
      </c>
      <c r="N38" s="21">
        <f t="shared" si="7"/>
        <v>29358839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48816667</v>
      </c>
      <c r="X38" s="21">
        <f t="shared" si="7"/>
        <v>44365026</v>
      </c>
      <c r="Y38" s="21">
        <f t="shared" si="7"/>
        <v>4451641</v>
      </c>
      <c r="Z38" s="4">
        <f>+IF(X38&lt;&gt;0,+(Y38/X38)*100,0)</f>
        <v>10.034122373781546</v>
      </c>
      <c r="AA38" s="19">
        <f>SUM(AA39:AA41)</f>
        <v>88730432</v>
      </c>
    </row>
    <row r="39" spans="1:27" ht="13.5">
      <c r="A39" s="5" t="s">
        <v>43</v>
      </c>
      <c r="B39" s="3"/>
      <c r="C39" s="22">
        <v>1085777</v>
      </c>
      <c r="D39" s="22"/>
      <c r="E39" s="23">
        <v>1654512</v>
      </c>
      <c r="F39" s="24">
        <v>1654512</v>
      </c>
      <c r="G39" s="24">
        <v>81978</v>
      </c>
      <c r="H39" s="24">
        <v>89729</v>
      </c>
      <c r="I39" s="24">
        <v>100566</v>
      </c>
      <c r="J39" s="24">
        <v>272273</v>
      </c>
      <c r="K39" s="24">
        <v>92059</v>
      </c>
      <c r="L39" s="24">
        <v>137158</v>
      </c>
      <c r="M39" s="24">
        <v>110685</v>
      </c>
      <c r="N39" s="24">
        <v>339902</v>
      </c>
      <c r="O39" s="24"/>
      <c r="P39" s="24"/>
      <c r="Q39" s="24"/>
      <c r="R39" s="24"/>
      <c r="S39" s="24"/>
      <c r="T39" s="24"/>
      <c r="U39" s="24"/>
      <c r="V39" s="24"/>
      <c r="W39" s="24">
        <v>612175</v>
      </c>
      <c r="X39" s="24">
        <v>827226</v>
      </c>
      <c r="Y39" s="24">
        <v>-215051</v>
      </c>
      <c r="Z39" s="6">
        <v>-26</v>
      </c>
      <c r="AA39" s="22">
        <v>1654512</v>
      </c>
    </row>
    <row r="40" spans="1:27" ht="13.5">
      <c r="A40" s="5" t="s">
        <v>44</v>
      </c>
      <c r="B40" s="3"/>
      <c r="C40" s="22">
        <v>81275805</v>
      </c>
      <c r="D40" s="22"/>
      <c r="E40" s="23">
        <v>84459821</v>
      </c>
      <c r="F40" s="24">
        <v>84459821</v>
      </c>
      <c r="G40" s="24">
        <v>4185865</v>
      </c>
      <c r="H40" s="24">
        <v>8022784</v>
      </c>
      <c r="I40" s="24">
        <v>6473647</v>
      </c>
      <c r="J40" s="24">
        <v>18682296</v>
      </c>
      <c r="K40" s="24">
        <v>7620258</v>
      </c>
      <c r="L40" s="24">
        <v>13804825</v>
      </c>
      <c r="M40" s="24">
        <v>7000933</v>
      </c>
      <c r="N40" s="24">
        <v>28426016</v>
      </c>
      <c r="O40" s="24"/>
      <c r="P40" s="24"/>
      <c r="Q40" s="24"/>
      <c r="R40" s="24"/>
      <c r="S40" s="24"/>
      <c r="T40" s="24"/>
      <c r="U40" s="24"/>
      <c r="V40" s="24"/>
      <c r="W40" s="24">
        <v>47108312</v>
      </c>
      <c r="X40" s="24">
        <v>42229788</v>
      </c>
      <c r="Y40" s="24">
        <v>4878524</v>
      </c>
      <c r="Z40" s="6">
        <v>11.55</v>
      </c>
      <c r="AA40" s="22">
        <v>84459821</v>
      </c>
    </row>
    <row r="41" spans="1:27" ht="13.5">
      <c r="A41" s="5" t="s">
        <v>45</v>
      </c>
      <c r="B41" s="3"/>
      <c r="C41" s="22">
        <v>2071637</v>
      </c>
      <c r="D41" s="22"/>
      <c r="E41" s="23">
        <v>2616099</v>
      </c>
      <c r="F41" s="24">
        <v>2616099</v>
      </c>
      <c r="G41" s="24">
        <v>147036</v>
      </c>
      <c r="H41" s="24">
        <v>187007</v>
      </c>
      <c r="I41" s="24">
        <v>169216</v>
      </c>
      <c r="J41" s="24">
        <v>503259</v>
      </c>
      <c r="K41" s="24">
        <v>168428</v>
      </c>
      <c r="L41" s="24">
        <v>257562</v>
      </c>
      <c r="M41" s="24">
        <v>166931</v>
      </c>
      <c r="N41" s="24">
        <v>592921</v>
      </c>
      <c r="O41" s="24"/>
      <c r="P41" s="24"/>
      <c r="Q41" s="24"/>
      <c r="R41" s="24"/>
      <c r="S41" s="24"/>
      <c r="T41" s="24"/>
      <c r="U41" s="24"/>
      <c r="V41" s="24"/>
      <c r="W41" s="24">
        <v>1096180</v>
      </c>
      <c r="X41" s="24">
        <v>1308012</v>
      </c>
      <c r="Y41" s="24">
        <v>-211832</v>
      </c>
      <c r="Z41" s="6">
        <v>-16.19</v>
      </c>
      <c r="AA41" s="22">
        <v>2616099</v>
      </c>
    </row>
    <row r="42" spans="1:27" ht="13.5">
      <c r="A42" s="2" t="s">
        <v>46</v>
      </c>
      <c r="B42" s="8"/>
      <c r="C42" s="19">
        <f aca="true" t="shared" si="8" ref="C42:Y42">SUM(C43:C46)</f>
        <v>2918535</v>
      </c>
      <c r="D42" s="19">
        <f>SUM(D43:D46)</f>
        <v>0</v>
      </c>
      <c r="E42" s="20">
        <f t="shared" si="8"/>
        <v>7278501</v>
      </c>
      <c r="F42" s="21">
        <f t="shared" si="8"/>
        <v>7278501</v>
      </c>
      <c r="G42" s="21">
        <f t="shared" si="8"/>
        <v>0</v>
      </c>
      <c r="H42" s="21">
        <f t="shared" si="8"/>
        <v>326539</v>
      </c>
      <c r="I42" s="21">
        <f t="shared" si="8"/>
        <v>121917</v>
      </c>
      <c r="J42" s="21">
        <f t="shared" si="8"/>
        <v>448456</v>
      </c>
      <c r="K42" s="21">
        <f t="shared" si="8"/>
        <v>5462</v>
      </c>
      <c r="L42" s="21">
        <f t="shared" si="8"/>
        <v>75195</v>
      </c>
      <c r="M42" s="21">
        <f t="shared" si="8"/>
        <v>4264</v>
      </c>
      <c r="N42" s="21">
        <f t="shared" si="8"/>
        <v>84921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533377</v>
      </c>
      <c r="X42" s="21">
        <f t="shared" si="8"/>
        <v>4155228</v>
      </c>
      <c r="Y42" s="21">
        <f t="shared" si="8"/>
        <v>-3621851</v>
      </c>
      <c r="Z42" s="4">
        <f>+IF(X42&lt;&gt;0,+(Y42/X42)*100,0)</f>
        <v>-87.16371279746863</v>
      </c>
      <c r="AA42" s="19">
        <f>SUM(AA43:AA46)</f>
        <v>7278501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2918535</v>
      </c>
      <c r="D46" s="22"/>
      <c r="E46" s="23">
        <v>7278501</v>
      </c>
      <c r="F46" s="24">
        <v>7278501</v>
      </c>
      <c r="G46" s="24"/>
      <c r="H46" s="24">
        <v>326539</v>
      </c>
      <c r="I46" s="24">
        <v>121917</v>
      </c>
      <c r="J46" s="24">
        <v>448456</v>
      </c>
      <c r="K46" s="24">
        <v>5462</v>
      </c>
      <c r="L46" s="24">
        <v>75195</v>
      </c>
      <c r="M46" s="24">
        <v>4264</v>
      </c>
      <c r="N46" s="24">
        <v>84921</v>
      </c>
      <c r="O46" s="24"/>
      <c r="P46" s="24"/>
      <c r="Q46" s="24"/>
      <c r="R46" s="24"/>
      <c r="S46" s="24"/>
      <c r="T46" s="24"/>
      <c r="U46" s="24"/>
      <c r="V46" s="24"/>
      <c r="W46" s="24">
        <v>533377</v>
      </c>
      <c r="X46" s="24">
        <v>4155228</v>
      </c>
      <c r="Y46" s="24">
        <v>-3621851</v>
      </c>
      <c r="Z46" s="6">
        <v>-87.16</v>
      </c>
      <c r="AA46" s="22">
        <v>7278501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188430226</v>
      </c>
      <c r="D48" s="40">
        <f>+D28+D32+D38+D42+D47</f>
        <v>0</v>
      </c>
      <c r="E48" s="41">
        <f t="shared" si="9"/>
        <v>201905026</v>
      </c>
      <c r="F48" s="42">
        <f t="shared" si="9"/>
        <v>201905026</v>
      </c>
      <c r="G48" s="42">
        <f t="shared" si="9"/>
        <v>9534495</v>
      </c>
      <c r="H48" s="42">
        <f t="shared" si="9"/>
        <v>16442570</v>
      </c>
      <c r="I48" s="42">
        <f t="shared" si="9"/>
        <v>13985744</v>
      </c>
      <c r="J48" s="42">
        <f t="shared" si="9"/>
        <v>39962809</v>
      </c>
      <c r="K48" s="42">
        <f t="shared" si="9"/>
        <v>15243210</v>
      </c>
      <c r="L48" s="42">
        <f t="shared" si="9"/>
        <v>23864429</v>
      </c>
      <c r="M48" s="42">
        <f t="shared" si="9"/>
        <v>15871288</v>
      </c>
      <c r="N48" s="42">
        <f t="shared" si="9"/>
        <v>54978927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94941736</v>
      </c>
      <c r="X48" s="42">
        <f t="shared" si="9"/>
        <v>101846508</v>
      </c>
      <c r="Y48" s="42">
        <f t="shared" si="9"/>
        <v>-6904772</v>
      </c>
      <c r="Z48" s="43">
        <f>+IF(X48&lt;&gt;0,+(Y48/X48)*100,0)</f>
        <v>-6.779586394852144</v>
      </c>
      <c r="AA48" s="40">
        <f>+AA28+AA32+AA38+AA42+AA47</f>
        <v>201905026</v>
      </c>
    </row>
    <row r="49" spans="1:27" ht="13.5">
      <c r="A49" s="14" t="s">
        <v>58</v>
      </c>
      <c r="B49" s="15"/>
      <c r="C49" s="44">
        <f aca="true" t="shared" si="10" ref="C49:Y49">+C25-C48</f>
        <v>-2288409</v>
      </c>
      <c r="D49" s="44">
        <f>+D25-D48</f>
        <v>0</v>
      </c>
      <c r="E49" s="45">
        <f t="shared" si="10"/>
        <v>1609952</v>
      </c>
      <c r="F49" s="46">
        <f t="shared" si="10"/>
        <v>1609952</v>
      </c>
      <c r="G49" s="46">
        <f t="shared" si="10"/>
        <v>20132447</v>
      </c>
      <c r="H49" s="46">
        <f t="shared" si="10"/>
        <v>-159315</v>
      </c>
      <c r="I49" s="46">
        <f t="shared" si="10"/>
        <v>-2549760</v>
      </c>
      <c r="J49" s="46">
        <f t="shared" si="10"/>
        <v>17423372</v>
      </c>
      <c r="K49" s="46">
        <f t="shared" si="10"/>
        <v>-5726970</v>
      </c>
      <c r="L49" s="46">
        <f t="shared" si="10"/>
        <v>-13508538</v>
      </c>
      <c r="M49" s="46">
        <f t="shared" si="10"/>
        <v>9025403</v>
      </c>
      <c r="N49" s="46">
        <f t="shared" si="10"/>
        <v>-10210105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7213267</v>
      </c>
      <c r="X49" s="46">
        <f>IF(F25=F48,0,X25-X48)</f>
        <v>513006</v>
      </c>
      <c r="Y49" s="46">
        <f t="shared" si="10"/>
        <v>6700261</v>
      </c>
      <c r="Z49" s="47">
        <f>+IF(X49&lt;&gt;0,+(Y49/X49)*100,0)</f>
        <v>1306.078486411465</v>
      </c>
      <c r="AA49" s="44">
        <f>+AA25-AA48</f>
        <v>1609952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54746628</v>
      </c>
      <c r="F5" s="21">
        <f t="shared" si="0"/>
        <v>54746628</v>
      </c>
      <c r="G5" s="21">
        <f t="shared" si="0"/>
        <v>8108716</v>
      </c>
      <c r="H5" s="21">
        <f t="shared" si="0"/>
        <v>3684650</v>
      </c>
      <c r="I5" s="21">
        <f t="shared" si="0"/>
        <v>4042863</v>
      </c>
      <c r="J5" s="21">
        <f t="shared" si="0"/>
        <v>15836229</v>
      </c>
      <c r="K5" s="21">
        <f t="shared" si="0"/>
        <v>5189770</v>
      </c>
      <c r="L5" s="21">
        <f t="shared" si="0"/>
        <v>3908884</v>
      </c>
      <c r="M5" s="21">
        <f t="shared" si="0"/>
        <v>3904786</v>
      </c>
      <c r="N5" s="21">
        <f t="shared" si="0"/>
        <v>13003440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28839669</v>
      </c>
      <c r="X5" s="21">
        <f t="shared" si="0"/>
        <v>31848246</v>
      </c>
      <c r="Y5" s="21">
        <f t="shared" si="0"/>
        <v>-3008577</v>
      </c>
      <c r="Z5" s="4">
        <f>+IF(X5&lt;&gt;0,+(Y5/X5)*100,0)</f>
        <v>-9.446601863097893</v>
      </c>
      <c r="AA5" s="19">
        <f>SUM(AA6:AA8)</f>
        <v>54746628</v>
      </c>
    </row>
    <row r="6" spans="1:27" ht="13.5">
      <c r="A6" s="5" t="s">
        <v>33</v>
      </c>
      <c r="B6" s="3"/>
      <c r="C6" s="22"/>
      <c r="D6" s="22"/>
      <c r="E6" s="23">
        <v>26422000</v>
      </c>
      <c r="F6" s="24">
        <v>26422000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13210998</v>
      </c>
      <c r="Y6" s="24">
        <v>-13210998</v>
      </c>
      <c r="Z6" s="6">
        <v>-100</v>
      </c>
      <c r="AA6" s="22">
        <v>26422000</v>
      </c>
    </row>
    <row r="7" spans="1:27" ht="13.5">
      <c r="A7" s="5" t="s">
        <v>34</v>
      </c>
      <c r="B7" s="3"/>
      <c r="C7" s="25"/>
      <c r="D7" s="25"/>
      <c r="E7" s="26">
        <v>28324628</v>
      </c>
      <c r="F7" s="27">
        <v>28324628</v>
      </c>
      <c r="G7" s="27">
        <v>8108716</v>
      </c>
      <c r="H7" s="27">
        <v>3592957</v>
      </c>
      <c r="I7" s="27">
        <v>4026559</v>
      </c>
      <c r="J7" s="27">
        <v>15728232</v>
      </c>
      <c r="K7" s="27">
        <v>4914109</v>
      </c>
      <c r="L7" s="27">
        <v>3651552</v>
      </c>
      <c r="M7" s="27">
        <v>3647454</v>
      </c>
      <c r="N7" s="27">
        <v>12213115</v>
      </c>
      <c r="O7" s="27"/>
      <c r="P7" s="27"/>
      <c r="Q7" s="27"/>
      <c r="R7" s="27"/>
      <c r="S7" s="27"/>
      <c r="T7" s="27"/>
      <c r="U7" s="27"/>
      <c r="V7" s="27"/>
      <c r="W7" s="27">
        <v>27941347</v>
      </c>
      <c r="X7" s="27">
        <v>18637248</v>
      </c>
      <c r="Y7" s="27">
        <v>9304099</v>
      </c>
      <c r="Z7" s="7">
        <v>49.92</v>
      </c>
      <c r="AA7" s="25">
        <v>28324628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>
        <v>91693</v>
      </c>
      <c r="I8" s="24">
        <v>16304</v>
      </c>
      <c r="J8" s="24">
        <v>107997</v>
      </c>
      <c r="K8" s="24">
        <v>275661</v>
      </c>
      <c r="L8" s="24">
        <v>257332</v>
      </c>
      <c r="M8" s="24">
        <v>257332</v>
      </c>
      <c r="N8" s="24">
        <v>790325</v>
      </c>
      <c r="O8" s="24"/>
      <c r="P8" s="24"/>
      <c r="Q8" s="24"/>
      <c r="R8" s="24"/>
      <c r="S8" s="24"/>
      <c r="T8" s="24"/>
      <c r="U8" s="24"/>
      <c r="V8" s="24"/>
      <c r="W8" s="24">
        <v>898322</v>
      </c>
      <c r="X8" s="24"/>
      <c r="Y8" s="24">
        <v>898322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13525200</v>
      </c>
      <c r="F9" s="21">
        <f t="shared" si="1"/>
        <v>13525200</v>
      </c>
      <c r="G9" s="21">
        <f t="shared" si="1"/>
        <v>47543</v>
      </c>
      <c r="H9" s="21">
        <f t="shared" si="1"/>
        <v>275156</v>
      </c>
      <c r="I9" s="21">
        <f t="shared" si="1"/>
        <v>363162</v>
      </c>
      <c r="J9" s="21">
        <f t="shared" si="1"/>
        <v>685861</v>
      </c>
      <c r="K9" s="21">
        <f t="shared" si="1"/>
        <v>185489</v>
      </c>
      <c r="L9" s="21">
        <f t="shared" si="1"/>
        <v>186944</v>
      </c>
      <c r="M9" s="21">
        <f t="shared" si="1"/>
        <v>403484</v>
      </c>
      <c r="N9" s="21">
        <f t="shared" si="1"/>
        <v>775917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1461778</v>
      </c>
      <c r="X9" s="21">
        <f t="shared" si="1"/>
        <v>6568080</v>
      </c>
      <c r="Y9" s="21">
        <f t="shared" si="1"/>
        <v>-5106302</v>
      </c>
      <c r="Z9" s="4">
        <f>+IF(X9&lt;&gt;0,+(Y9/X9)*100,0)</f>
        <v>-77.74421139815593</v>
      </c>
      <c r="AA9" s="19">
        <f>SUM(AA10:AA14)</f>
        <v>13525200</v>
      </c>
    </row>
    <row r="10" spans="1:27" ht="13.5">
      <c r="A10" s="5" t="s">
        <v>37</v>
      </c>
      <c r="B10" s="3"/>
      <c r="C10" s="22"/>
      <c r="D10" s="22"/>
      <c r="E10" s="23">
        <v>13125200</v>
      </c>
      <c r="F10" s="24">
        <v>13125200</v>
      </c>
      <c r="G10" s="24">
        <v>47543</v>
      </c>
      <c r="H10" s="24">
        <v>121936</v>
      </c>
      <c r="I10" s="24">
        <v>227662</v>
      </c>
      <c r="J10" s="24">
        <v>397141</v>
      </c>
      <c r="K10" s="24">
        <v>184836</v>
      </c>
      <c r="L10" s="24">
        <v>186291</v>
      </c>
      <c r="M10" s="24">
        <v>276860</v>
      </c>
      <c r="N10" s="24">
        <v>647987</v>
      </c>
      <c r="O10" s="24"/>
      <c r="P10" s="24"/>
      <c r="Q10" s="24"/>
      <c r="R10" s="24"/>
      <c r="S10" s="24"/>
      <c r="T10" s="24"/>
      <c r="U10" s="24"/>
      <c r="V10" s="24"/>
      <c r="W10" s="24">
        <v>1045128</v>
      </c>
      <c r="X10" s="24">
        <v>6558084</v>
      </c>
      <c r="Y10" s="24">
        <v>-5512956</v>
      </c>
      <c r="Z10" s="6">
        <v>-84.06</v>
      </c>
      <c r="AA10" s="22">
        <v>13125200</v>
      </c>
    </row>
    <row r="11" spans="1:27" ht="13.5">
      <c r="A11" s="5" t="s">
        <v>38</v>
      </c>
      <c r="B11" s="3"/>
      <c r="C11" s="22"/>
      <c r="D11" s="22"/>
      <c r="E11" s="23">
        <v>20000</v>
      </c>
      <c r="F11" s="24">
        <v>20000</v>
      </c>
      <c r="G11" s="24"/>
      <c r="H11" s="24"/>
      <c r="I11" s="24"/>
      <c r="J11" s="24"/>
      <c r="K11" s="24">
        <v>653</v>
      </c>
      <c r="L11" s="24">
        <v>653</v>
      </c>
      <c r="M11" s="24">
        <v>126624</v>
      </c>
      <c r="N11" s="24">
        <v>127930</v>
      </c>
      <c r="O11" s="24"/>
      <c r="P11" s="24"/>
      <c r="Q11" s="24"/>
      <c r="R11" s="24"/>
      <c r="S11" s="24"/>
      <c r="T11" s="24"/>
      <c r="U11" s="24"/>
      <c r="V11" s="24"/>
      <c r="W11" s="24">
        <v>127930</v>
      </c>
      <c r="X11" s="24">
        <v>9996</v>
      </c>
      <c r="Y11" s="24">
        <v>117934</v>
      </c>
      <c r="Z11" s="6">
        <v>1179.81</v>
      </c>
      <c r="AA11" s="22">
        <v>20000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>
        <v>153220</v>
      </c>
      <c r="I12" s="24">
        <v>135500</v>
      </c>
      <c r="J12" s="24">
        <v>288720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288720</v>
      </c>
      <c r="X12" s="24"/>
      <c r="Y12" s="24">
        <v>288720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380000</v>
      </c>
      <c r="F13" s="24">
        <v>380000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380000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8860894</v>
      </c>
      <c r="F15" s="21">
        <f t="shared" si="2"/>
        <v>8860894</v>
      </c>
      <c r="G15" s="21">
        <f t="shared" si="2"/>
        <v>32945</v>
      </c>
      <c r="H15" s="21">
        <f t="shared" si="2"/>
        <v>575697</v>
      </c>
      <c r="I15" s="21">
        <f t="shared" si="2"/>
        <v>143503</v>
      </c>
      <c r="J15" s="21">
        <f t="shared" si="2"/>
        <v>752145</v>
      </c>
      <c r="K15" s="21">
        <f t="shared" si="2"/>
        <v>255887</v>
      </c>
      <c r="L15" s="21">
        <f t="shared" si="2"/>
        <v>230007</v>
      </c>
      <c r="M15" s="21">
        <f t="shared" si="2"/>
        <v>270036</v>
      </c>
      <c r="N15" s="21">
        <f t="shared" si="2"/>
        <v>755930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1508075</v>
      </c>
      <c r="X15" s="21">
        <f t="shared" si="2"/>
        <v>3925428</v>
      </c>
      <c r="Y15" s="21">
        <f t="shared" si="2"/>
        <v>-2417353</v>
      </c>
      <c r="Z15" s="4">
        <f>+IF(X15&lt;&gt;0,+(Y15/X15)*100,0)</f>
        <v>-61.58189629258261</v>
      </c>
      <c r="AA15" s="19">
        <f>SUM(AA16:AA18)</f>
        <v>8860894</v>
      </c>
    </row>
    <row r="16" spans="1:27" ht="13.5">
      <c r="A16" s="5" t="s">
        <v>43</v>
      </c>
      <c r="B16" s="3"/>
      <c r="C16" s="22"/>
      <c r="D16" s="22"/>
      <c r="E16" s="23">
        <v>111000</v>
      </c>
      <c r="F16" s="24">
        <v>111000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55500</v>
      </c>
      <c r="Y16" s="24">
        <v>-55500</v>
      </c>
      <c r="Z16" s="6">
        <v>-100</v>
      </c>
      <c r="AA16" s="22">
        <v>111000</v>
      </c>
    </row>
    <row r="17" spans="1:27" ht="13.5">
      <c r="A17" s="5" t="s">
        <v>44</v>
      </c>
      <c r="B17" s="3"/>
      <c r="C17" s="22"/>
      <c r="D17" s="22"/>
      <c r="E17" s="23">
        <v>8749894</v>
      </c>
      <c r="F17" s="24">
        <v>8749894</v>
      </c>
      <c r="G17" s="24">
        <v>32945</v>
      </c>
      <c r="H17" s="24">
        <v>575697</v>
      </c>
      <c r="I17" s="24">
        <v>143503</v>
      </c>
      <c r="J17" s="24">
        <v>752145</v>
      </c>
      <c r="K17" s="24">
        <v>255887</v>
      </c>
      <c r="L17" s="24">
        <v>230007</v>
      </c>
      <c r="M17" s="24">
        <v>270036</v>
      </c>
      <c r="N17" s="24">
        <v>755930</v>
      </c>
      <c r="O17" s="24"/>
      <c r="P17" s="24"/>
      <c r="Q17" s="24"/>
      <c r="R17" s="24"/>
      <c r="S17" s="24"/>
      <c r="T17" s="24"/>
      <c r="U17" s="24"/>
      <c r="V17" s="24"/>
      <c r="W17" s="24">
        <v>1508075</v>
      </c>
      <c r="X17" s="24">
        <v>3869928</v>
      </c>
      <c r="Y17" s="24">
        <v>-2361853</v>
      </c>
      <c r="Z17" s="6">
        <v>-61.03</v>
      </c>
      <c r="AA17" s="22">
        <v>8749894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113981695</v>
      </c>
      <c r="F19" s="21">
        <f t="shared" si="3"/>
        <v>113981695</v>
      </c>
      <c r="G19" s="21">
        <f t="shared" si="3"/>
        <v>7103989</v>
      </c>
      <c r="H19" s="21">
        <f t="shared" si="3"/>
        <v>6598524</v>
      </c>
      <c r="I19" s="21">
        <f t="shared" si="3"/>
        <v>7143573</v>
      </c>
      <c r="J19" s="21">
        <f t="shared" si="3"/>
        <v>20846086</v>
      </c>
      <c r="K19" s="21">
        <f t="shared" si="3"/>
        <v>5799652</v>
      </c>
      <c r="L19" s="21">
        <f t="shared" si="3"/>
        <v>6646547</v>
      </c>
      <c r="M19" s="21">
        <f t="shared" si="3"/>
        <v>6728690</v>
      </c>
      <c r="N19" s="21">
        <f t="shared" si="3"/>
        <v>19174889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40020975</v>
      </c>
      <c r="X19" s="21">
        <f t="shared" si="3"/>
        <v>56990802</v>
      </c>
      <c r="Y19" s="21">
        <f t="shared" si="3"/>
        <v>-16969827</v>
      </c>
      <c r="Z19" s="4">
        <f>+IF(X19&lt;&gt;0,+(Y19/X19)*100,0)</f>
        <v>-29.776431291491562</v>
      </c>
      <c r="AA19" s="19">
        <f>SUM(AA20:AA23)</f>
        <v>113981695</v>
      </c>
    </row>
    <row r="20" spans="1:27" ht="13.5">
      <c r="A20" s="5" t="s">
        <v>47</v>
      </c>
      <c r="B20" s="3"/>
      <c r="C20" s="22"/>
      <c r="D20" s="22"/>
      <c r="E20" s="23">
        <v>48778467</v>
      </c>
      <c r="F20" s="24">
        <v>48778467</v>
      </c>
      <c r="G20" s="24">
        <v>4351657</v>
      </c>
      <c r="H20" s="24">
        <v>4721449</v>
      </c>
      <c r="I20" s="24">
        <v>4635343</v>
      </c>
      <c r="J20" s="24">
        <v>13708449</v>
      </c>
      <c r="K20" s="24">
        <v>3542059</v>
      </c>
      <c r="L20" s="24">
        <v>3450490</v>
      </c>
      <c r="M20" s="24">
        <v>3802210</v>
      </c>
      <c r="N20" s="24">
        <v>10794759</v>
      </c>
      <c r="O20" s="24"/>
      <c r="P20" s="24"/>
      <c r="Q20" s="24"/>
      <c r="R20" s="24"/>
      <c r="S20" s="24"/>
      <c r="T20" s="24"/>
      <c r="U20" s="24"/>
      <c r="V20" s="24"/>
      <c r="W20" s="24">
        <v>24503208</v>
      </c>
      <c r="X20" s="24">
        <v>24389220</v>
      </c>
      <c r="Y20" s="24">
        <v>113988</v>
      </c>
      <c r="Z20" s="6">
        <v>0.47</v>
      </c>
      <c r="AA20" s="22">
        <v>48778467</v>
      </c>
    </row>
    <row r="21" spans="1:27" ht="13.5">
      <c r="A21" s="5" t="s">
        <v>48</v>
      </c>
      <c r="B21" s="3"/>
      <c r="C21" s="22"/>
      <c r="D21" s="22"/>
      <c r="E21" s="23">
        <v>38584270</v>
      </c>
      <c r="F21" s="24">
        <v>38584270</v>
      </c>
      <c r="G21" s="24">
        <v>1674356</v>
      </c>
      <c r="H21" s="24">
        <v>810740</v>
      </c>
      <c r="I21" s="24">
        <v>1511225</v>
      </c>
      <c r="J21" s="24">
        <v>3996321</v>
      </c>
      <c r="K21" s="24">
        <v>1244655</v>
      </c>
      <c r="L21" s="24">
        <v>2202394</v>
      </c>
      <c r="M21" s="24">
        <v>1943176</v>
      </c>
      <c r="N21" s="24">
        <v>5390225</v>
      </c>
      <c r="O21" s="24"/>
      <c r="P21" s="24"/>
      <c r="Q21" s="24"/>
      <c r="R21" s="24"/>
      <c r="S21" s="24"/>
      <c r="T21" s="24"/>
      <c r="U21" s="24"/>
      <c r="V21" s="24"/>
      <c r="W21" s="24">
        <v>9386546</v>
      </c>
      <c r="X21" s="24">
        <v>19292118</v>
      </c>
      <c r="Y21" s="24">
        <v>-9905572</v>
      </c>
      <c r="Z21" s="6">
        <v>-51.35</v>
      </c>
      <c r="AA21" s="22">
        <v>38584270</v>
      </c>
    </row>
    <row r="22" spans="1:27" ht="13.5">
      <c r="A22" s="5" t="s">
        <v>49</v>
      </c>
      <c r="B22" s="3"/>
      <c r="C22" s="25"/>
      <c r="D22" s="25"/>
      <c r="E22" s="26">
        <v>19413820</v>
      </c>
      <c r="F22" s="27">
        <v>19413820</v>
      </c>
      <c r="G22" s="27">
        <v>544932</v>
      </c>
      <c r="H22" s="27">
        <v>539820</v>
      </c>
      <c r="I22" s="27">
        <v>498625</v>
      </c>
      <c r="J22" s="27">
        <v>1583377</v>
      </c>
      <c r="K22" s="27">
        <v>513694</v>
      </c>
      <c r="L22" s="27">
        <v>502429</v>
      </c>
      <c r="M22" s="27">
        <v>497556</v>
      </c>
      <c r="N22" s="27">
        <v>1513679</v>
      </c>
      <c r="O22" s="27"/>
      <c r="P22" s="27"/>
      <c r="Q22" s="27"/>
      <c r="R22" s="27"/>
      <c r="S22" s="27"/>
      <c r="T22" s="27"/>
      <c r="U22" s="27"/>
      <c r="V22" s="27"/>
      <c r="W22" s="27">
        <v>3097056</v>
      </c>
      <c r="X22" s="27">
        <v>9706902</v>
      </c>
      <c r="Y22" s="27">
        <v>-6609846</v>
      </c>
      <c r="Z22" s="7">
        <v>-68.09</v>
      </c>
      <c r="AA22" s="25">
        <v>19413820</v>
      </c>
    </row>
    <row r="23" spans="1:27" ht="13.5">
      <c r="A23" s="5" t="s">
        <v>50</v>
      </c>
      <c r="B23" s="3"/>
      <c r="C23" s="22"/>
      <c r="D23" s="22"/>
      <c r="E23" s="23">
        <v>7205138</v>
      </c>
      <c r="F23" s="24">
        <v>7205138</v>
      </c>
      <c r="G23" s="24">
        <v>533044</v>
      </c>
      <c r="H23" s="24">
        <v>526515</v>
      </c>
      <c r="I23" s="24">
        <v>498380</v>
      </c>
      <c r="J23" s="24">
        <v>1557939</v>
      </c>
      <c r="K23" s="24">
        <v>499244</v>
      </c>
      <c r="L23" s="24">
        <v>491234</v>
      </c>
      <c r="M23" s="24">
        <v>485748</v>
      </c>
      <c r="N23" s="24">
        <v>1476226</v>
      </c>
      <c r="O23" s="24"/>
      <c r="P23" s="24"/>
      <c r="Q23" s="24"/>
      <c r="R23" s="24"/>
      <c r="S23" s="24"/>
      <c r="T23" s="24"/>
      <c r="U23" s="24"/>
      <c r="V23" s="24"/>
      <c r="W23" s="24">
        <v>3034165</v>
      </c>
      <c r="X23" s="24">
        <v>3602562</v>
      </c>
      <c r="Y23" s="24">
        <v>-568397</v>
      </c>
      <c r="Z23" s="6">
        <v>-15.78</v>
      </c>
      <c r="AA23" s="22">
        <v>7205138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191114417</v>
      </c>
      <c r="F25" s="42">
        <f t="shared" si="4"/>
        <v>191114417</v>
      </c>
      <c r="G25" s="42">
        <f t="shared" si="4"/>
        <v>15293193</v>
      </c>
      <c r="H25" s="42">
        <f t="shared" si="4"/>
        <v>11134027</v>
      </c>
      <c r="I25" s="42">
        <f t="shared" si="4"/>
        <v>11693101</v>
      </c>
      <c r="J25" s="42">
        <f t="shared" si="4"/>
        <v>38120321</v>
      </c>
      <c r="K25" s="42">
        <f t="shared" si="4"/>
        <v>11430798</v>
      </c>
      <c r="L25" s="42">
        <f t="shared" si="4"/>
        <v>10972382</v>
      </c>
      <c r="M25" s="42">
        <f t="shared" si="4"/>
        <v>11306996</v>
      </c>
      <c r="N25" s="42">
        <f t="shared" si="4"/>
        <v>33710176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71830497</v>
      </c>
      <c r="X25" s="42">
        <f t="shared" si="4"/>
        <v>99332556</v>
      </c>
      <c r="Y25" s="42">
        <f t="shared" si="4"/>
        <v>-27502059</v>
      </c>
      <c r="Z25" s="43">
        <f>+IF(X25&lt;&gt;0,+(Y25/X25)*100,0)</f>
        <v>-27.686853240744153</v>
      </c>
      <c r="AA25" s="40">
        <f>+AA5+AA9+AA15+AA19+AA24</f>
        <v>191114417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53547480</v>
      </c>
      <c r="F28" s="21">
        <f t="shared" si="5"/>
        <v>53547480</v>
      </c>
      <c r="G28" s="21">
        <f t="shared" si="5"/>
        <v>3472370</v>
      </c>
      <c r="H28" s="21">
        <f t="shared" si="5"/>
        <v>2927028</v>
      </c>
      <c r="I28" s="21">
        <f t="shared" si="5"/>
        <v>3588703</v>
      </c>
      <c r="J28" s="21">
        <f t="shared" si="5"/>
        <v>9988101</v>
      </c>
      <c r="K28" s="21">
        <f t="shared" si="5"/>
        <v>5412598</v>
      </c>
      <c r="L28" s="21">
        <f t="shared" si="5"/>
        <v>3574494</v>
      </c>
      <c r="M28" s="21">
        <f t="shared" si="5"/>
        <v>3742405</v>
      </c>
      <c r="N28" s="21">
        <f t="shared" si="5"/>
        <v>12729497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22717598</v>
      </c>
      <c r="X28" s="21">
        <f t="shared" si="5"/>
        <v>26685402</v>
      </c>
      <c r="Y28" s="21">
        <f t="shared" si="5"/>
        <v>-3967804</v>
      </c>
      <c r="Z28" s="4">
        <f>+IF(X28&lt;&gt;0,+(Y28/X28)*100,0)</f>
        <v>-14.868818539814391</v>
      </c>
      <c r="AA28" s="19">
        <f>SUM(AA29:AA31)</f>
        <v>53547480</v>
      </c>
    </row>
    <row r="29" spans="1:27" ht="13.5">
      <c r="A29" s="5" t="s">
        <v>33</v>
      </c>
      <c r="B29" s="3"/>
      <c r="C29" s="22"/>
      <c r="D29" s="22"/>
      <c r="E29" s="23">
        <v>14073430</v>
      </c>
      <c r="F29" s="24">
        <v>14073430</v>
      </c>
      <c r="G29" s="24">
        <v>794184</v>
      </c>
      <c r="H29" s="24">
        <v>788091</v>
      </c>
      <c r="I29" s="24">
        <v>834966</v>
      </c>
      <c r="J29" s="24">
        <v>2417241</v>
      </c>
      <c r="K29" s="24">
        <v>1162184</v>
      </c>
      <c r="L29" s="24">
        <v>1169430</v>
      </c>
      <c r="M29" s="24">
        <v>974721</v>
      </c>
      <c r="N29" s="24">
        <v>3306335</v>
      </c>
      <c r="O29" s="24"/>
      <c r="P29" s="24"/>
      <c r="Q29" s="24"/>
      <c r="R29" s="24"/>
      <c r="S29" s="24"/>
      <c r="T29" s="24"/>
      <c r="U29" s="24"/>
      <c r="V29" s="24"/>
      <c r="W29" s="24">
        <v>5723576</v>
      </c>
      <c r="X29" s="24">
        <v>7201254</v>
      </c>
      <c r="Y29" s="24">
        <v>-1477678</v>
      </c>
      <c r="Z29" s="6">
        <v>-20.52</v>
      </c>
      <c r="AA29" s="22">
        <v>14073430</v>
      </c>
    </row>
    <row r="30" spans="1:27" ht="13.5">
      <c r="A30" s="5" t="s">
        <v>34</v>
      </c>
      <c r="B30" s="3"/>
      <c r="C30" s="25"/>
      <c r="D30" s="25"/>
      <c r="E30" s="26">
        <v>39474050</v>
      </c>
      <c r="F30" s="27">
        <v>39474050</v>
      </c>
      <c r="G30" s="27">
        <v>1797638</v>
      </c>
      <c r="H30" s="27">
        <v>1308553</v>
      </c>
      <c r="I30" s="27">
        <v>1782572</v>
      </c>
      <c r="J30" s="27">
        <v>4888763</v>
      </c>
      <c r="K30" s="27">
        <v>3405536</v>
      </c>
      <c r="L30" s="27">
        <v>1578290</v>
      </c>
      <c r="M30" s="27">
        <v>1675845</v>
      </c>
      <c r="N30" s="27">
        <v>6659671</v>
      </c>
      <c r="O30" s="27"/>
      <c r="P30" s="27"/>
      <c r="Q30" s="27"/>
      <c r="R30" s="27"/>
      <c r="S30" s="27"/>
      <c r="T30" s="27"/>
      <c r="U30" s="27"/>
      <c r="V30" s="27"/>
      <c r="W30" s="27">
        <v>11548434</v>
      </c>
      <c r="X30" s="27">
        <v>19484148</v>
      </c>
      <c r="Y30" s="27">
        <v>-7935714</v>
      </c>
      <c r="Z30" s="7">
        <v>-40.73</v>
      </c>
      <c r="AA30" s="25">
        <v>39474050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880548</v>
      </c>
      <c r="H31" s="24">
        <v>830384</v>
      </c>
      <c r="I31" s="24">
        <v>971165</v>
      </c>
      <c r="J31" s="24">
        <v>2682097</v>
      </c>
      <c r="K31" s="24">
        <v>844878</v>
      </c>
      <c r="L31" s="24">
        <v>826774</v>
      </c>
      <c r="M31" s="24">
        <v>1091839</v>
      </c>
      <c r="N31" s="24">
        <v>2763491</v>
      </c>
      <c r="O31" s="24"/>
      <c r="P31" s="24"/>
      <c r="Q31" s="24"/>
      <c r="R31" s="24"/>
      <c r="S31" s="24"/>
      <c r="T31" s="24"/>
      <c r="U31" s="24"/>
      <c r="V31" s="24"/>
      <c r="W31" s="24">
        <v>5445588</v>
      </c>
      <c r="X31" s="24"/>
      <c r="Y31" s="24">
        <v>5445588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9964436</v>
      </c>
      <c r="F32" s="21">
        <f t="shared" si="6"/>
        <v>9964436</v>
      </c>
      <c r="G32" s="21">
        <f t="shared" si="6"/>
        <v>361566</v>
      </c>
      <c r="H32" s="21">
        <f t="shared" si="6"/>
        <v>611660</v>
      </c>
      <c r="I32" s="21">
        <f t="shared" si="6"/>
        <v>696125</v>
      </c>
      <c r="J32" s="21">
        <f t="shared" si="6"/>
        <v>1669351</v>
      </c>
      <c r="K32" s="21">
        <f t="shared" si="6"/>
        <v>741731</v>
      </c>
      <c r="L32" s="21">
        <f t="shared" si="6"/>
        <v>718892</v>
      </c>
      <c r="M32" s="21">
        <f t="shared" si="6"/>
        <v>1106981</v>
      </c>
      <c r="N32" s="21">
        <f t="shared" si="6"/>
        <v>2567604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4236955</v>
      </c>
      <c r="X32" s="21">
        <f t="shared" si="6"/>
        <v>5147040</v>
      </c>
      <c r="Y32" s="21">
        <f t="shared" si="6"/>
        <v>-910085</v>
      </c>
      <c r="Z32" s="4">
        <f>+IF(X32&lt;&gt;0,+(Y32/X32)*100,0)</f>
        <v>-17.68171609313314</v>
      </c>
      <c r="AA32" s="19">
        <f>SUM(AA33:AA37)</f>
        <v>9964436</v>
      </c>
    </row>
    <row r="33" spans="1:27" ht="13.5">
      <c r="A33" s="5" t="s">
        <v>37</v>
      </c>
      <c r="B33" s="3"/>
      <c r="C33" s="22"/>
      <c r="D33" s="22"/>
      <c r="E33" s="23">
        <v>7377230</v>
      </c>
      <c r="F33" s="24">
        <v>7377230</v>
      </c>
      <c r="G33" s="24">
        <v>285469</v>
      </c>
      <c r="H33" s="24">
        <v>520357</v>
      </c>
      <c r="I33" s="24">
        <v>597226</v>
      </c>
      <c r="J33" s="24">
        <v>1403052</v>
      </c>
      <c r="K33" s="24">
        <v>598692</v>
      </c>
      <c r="L33" s="24">
        <v>580945</v>
      </c>
      <c r="M33" s="24">
        <v>894552</v>
      </c>
      <c r="N33" s="24">
        <v>2074189</v>
      </c>
      <c r="O33" s="24"/>
      <c r="P33" s="24"/>
      <c r="Q33" s="24"/>
      <c r="R33" s="24"/>
      <c r="S33" s="24"/>
      <c r="T33" s="24"/>
      <c r="U33" s="24"/>
      <c r="V33" s="24"/>
      <c r="W33" s="24">
        <v>3477241</v>
      </c>
      <c r="X33" s="24">
        <v>3853488</v>
      </c>
      <c r="Y33" s="24">
        <v>-376247</v>
      </c>
      <c r="Z33" s="6">
        <v>-9.76</v>
      </c>
      <c r="AA33" s="22">
        <v>7377230</v>
      </c>
    </row>
    <row r="34" spans="1:27" ht="13.5">
      <c r="A34" s="5" t="s">
        <v>38</v>
      </c>
      <c r="B34" s="3"/>
      <c r="C34" s="22"/>
      <c r="D34" s="22"/>
      <c r="E34" s="23">
        <v>267000</v>
      </c>
      <c r="F34" s="24">
        <v>267000</v>
      </c>
      <c r="G34" s="24">
        <v>20833</v>
      </c>
      <c r="H34" s="24">
        <v>23438</v>
      </c>
      <c r="I34" s="24">
        <v>23438</v>
      </c>
      <c r="J34" s="24">
        <v>67709</v>
      </c>
      <c r="K34" s="24">
        <v>35291</v>
      </c>
      <c r="L34" s="24">
        <v>35291</v>
      </c>
      <c r="M34" s="24">
        <v>20833</v>
      </c>
      <c r="N34" s="24">
        <v>91415</v>
      </c>
      <c r="O34" s="24"/>
      <c r="P34" s="24"/>
      <c r="Q34" s="24"/>
      <c r="R34" s="24"/>
      <c r="S34" s="24"/>
      <c r="T34" s="24"/>
      <c r="U34" s="24"/>
      <c r="V34" s="24"/>
      <c r="W34" s="24">
        <v>159124</v>
      </c>
      <c r="X34" s="24">
        <v>133476</v>
      </c>
      <c r="Y34" s="24">
        <v>25648</v>
      </c>
      <c r="Z34" s="6">
        <v>19.22</v>
      </c>
      <c r="AA34" s="22">
        <v>267000</v>
      </c>
    </row>
    <row r="35" spans="1:27" ht="13.5">
      <c r="A35" s="5" t="s">
        <v>39</v>
      </c>
      <c r="B35" s="3"/>
      <c r="C35" s="22"/>
      <c r="D35" s="22"/>
      <c r="E35" s="23"/>
      <c r="F35" s="24"/>
      <c r="G35" s="24">
        <v>7721</v>
      </c>
      <c r="H35" s="24">
        <v>20336</v>
      </c>
      <c r="I35" s="24">
        <v>18943</v>
      </c>
      <c r="J35" s="24">
        <v>47000</v>
      </c>
      <c r="K35" s="24">
        <v>23619</v>
      </c>
      <c r="L35" s="24">
        <v>21573</v>
      </c>
      <c r="M35" s="24">
        <v>19780</v>
      </c>
      <c r="N35" s="24">
        <v>64972</v>
      </c>
      <c r="O35" s="24"/>
      <c r="P35" s="24"/>
      <c r="Q35" s="24"/>
      <c r="R35" s="24"/>
      <c r="S35" s="24"/>
      <c r="T35" s="24"/>
      <c r="U35" s="24"/>
      <c r="V35" s="24"/>
      <c r="W35" s="24">
        <v>111972</v>
      </c>
      <c r="X35" s="24"/>
      <c r="Y35" s="24">
        <v>111972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>
        <v>2320206</v>
      </c>
      <c r="F36" s="24">
        <v>2320206</v>
      </c>
      <c r="G36" s="24">
        <v>47543</v>
      </c>
      <c r="H36" s="24">
        <v>47529</v>
      </c>
      <c r="I36" s="24">
        <v>56518</v>
      </c>
      <c r="J36" s="24">
        <v>151590</v>
      </c>
      <c r="K36" s="24">
        <v>84129</v>
      </c>
      <c r="L36" s="24">
        <v>81083</v>
      </c>
      <c r="M36" s="24">
        <v>171816</v>
      </c>
      <c r="N36" s="24">
        <v>337028</v>
      </c>
      <c r="O36" s="24"/>
      <c r="P36" s="24"/>
      <c r="Q36" s="24"/>
      <c r="R36" s="24"/>
      <c r="S36" s="24"/>
      <c r="T36" s="24"/>
      <c r="U36" s="24"/>
      <c r="V36" s="24"/>
      <c r="W36" s="24">
        <v>488618</v>
      </c>
      <c r="X36" s="24">
        <v>1160076</v>
      </c>
      <c r="Y36" s="24">
        <v>-671458</v>
      </c>
      <c r="Z36" s="6">
        <v>-57.88</v>
      </c>
      <c r="AA36" s="22">
        <v>2320206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14336265</v>
      </c>
      <c r="F38" s="21">
        <f t="shared" si="7"/>
        <v>14336265</v>
      </c>
      <c r="G38" s="21">
        <f t="shared" si="7"/>
        <v>890034</v>
      </c>
      <c r="H38" s="21">
        <f t="shared" si="7"/>
        <v>1134095</v>
      </c>
      <c r="I38" s="21">
        <f t="shared" si="7"/>
        <v>1347390</v>
      </c>
      <c r="J38" s="21">
        <f t="shared" si="7"/>
        <v>3371519</v>
      </c>
      <c r="K38" s="21">
        <f t="shared" si="7"/>
        <v>1083971</v>
      </c>
      <c r="L38" s="21">
        <f t="shared" si="7"/>
        <v>1072685</v>
      </c>
      <c r="M38" s="21">
        <f t="shared" si="7"/>
        <v>1094610</v>
      </c>
      <c r="N38" s="21">
        <f t="shared" si="7"/>
        <v>3251266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6622785</v>
      </c>
      <c r="X38" s="21">
        <f t="shared" si="7"/>
        <v>7567320</v>
      </c>
      <c r="Y38" s="21">
        <f t="shared" si="7"/>
        <v>-944535</v>
      </c>
      <c r="Z38" s="4">
        <f>+IF(X38&lt;&gt;0,+(Y38/X38)*100,0)</f>
        <v>-12.481763689126401</v>
      </c>
      <c r="AA38" s="19">
        <f>SUM(AA39:AA41)</f>
        <v>14336265</v>
      </c>
    </row>
    <row r="39" spans="1:27" ht="13.5">
      <c r="A39" s="5" t="s">
        <v>43</v>
      </c>
      <c r="B39" s="3"/>
      <c r="C39" s="22"/>
      <c r="D39" s="22"/>
      <c r="E39" s="23">
        <v>111000</v>
      </c>
      <c r="F39" s="24">
        <v>111000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55500</v>
      </c>
      <c r="Y39" s="24">
        <v>-55500</v>
      </c>
      <c r="Z39" s="6">
        <v>-100</v>
      </c>
      <c r="AA39" s="22">
        <v>111000</v>
      </c>
    </row>
    <row r="40" spans="1:27" ht="13.5">
      <c r="A40" s="5" t="s">
        <v>44</v>
      </c>
      <c r="B40" s="3"/>
      <c r="C40" s="22"/>
      <c r="D40" s="22"/>
      <c r="E40" s="23">
        <v>14225265</v>
      </c>
      <c r="F40" s="24">
        <v>14225265</v>
      </c>
      <c r="G40" s="24">
        <v>890034</v>
      </c>
      <c r="H40" s="24">
        <v>1134095</v>
      </c>
      <c r="I40" s="24">
        <v>1347390</v>
      </c>
      <c r="J40" s="24">
        <v>3371519</v>
      </c>
      <c r="K40" s="24">
        <v>1083971</v>
      </c>
      <c r="L40" s="24">
        <v>1072685</v>
      </c>
      <c r="M40" s="24">
        <v>1094610</v>
      </c>
      <c r="N40" s="24">
        <v>3251266</v>
      </c>
      <c r="O40" s="24"/>
      <c r="P40" s="24"/>
      <c r="Q40" s="24"/>
      <c r="R40" s="24"/>
      <c r="S40" s="24"/>
      <c r="T40" s="24"/>
      <c r="U40" s="24"/>
      <c r="V40" s="24"/>
      <c r="W40" s="24">
        <v>6622785</v>
      </c>
      <c r="X40" s="24">
        <v>7511820</v>
      </c>
      <c r="Y40" s="24">
        <v>-889035</v>
      </c>
      <c r="Z40" s="6">
        <v>-11.84</v>
      </c>
      <c r="AA40" s="22">
        <v>14225265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66129062</v>
      </c>
      <c r="F42" s="21">
        <f t="shared" si="8"/>
        <v>66129062</v>
      </c>
      <c r="G42" s="21">
        <f t="shared" si="8"/>
        <v>6066181</v>
      </c>
      <c r="H42" s="21">
        <f t="shared" si="8"/>
        <v>6590987</v>
      </c>
      <c r="I42" s="21">
        <f t="shared" si="8"/>
        <v>6490680</v>
      </c>
      <c r="J42" s="21">
        <f t="shared" si="8"/>
        <v>19147848</v>
      </c>
      <c r="K42" s="21">
        <f t="shared" si="8"/>
        <v>5450724</v>
      </c>
      <c r="L42" s="21">
        <f t="shared" si="8"/>
        <v>5601176</v>
      </c>
      <c r="M42" s="21">
        <f t="shared" si="8"/>
        <v>5574951</v>
      </c>
      <c r="N42" s="21">
        <f t="shared" si="8"/>
        <v>16626851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35774699</v>
      </c>
      <c r="X42" s="21">
        <f t="shared" si="8"/>
        <v>35737830</v>
      </c>
      <c r="Y42" s="21">
        <f t="shared" si="8"/>
        <v>36869</v>
      </c>
      <c r="Z42" s="4">
        <f>+IF(X42&lt;&gt;0,+(Y42/X42)*100,0)</f>
        <v>0.10316518938055276</v>
      </c>
      <c r="AA42" s="19">
        <f>SUM(AA43:AA46)</f>
        <v>66129062</v>
      </c>
    </row>
    <row r="43" spans="1:27" ht="13.5">
      <c r="A43" s="5" t="s">
        <v>47</v>
      </c>
      <c r="B43" s="3"/>
      <c r="C43" s="22"/>
      <c r="D43" s="22"/>
      <c r="E43" s="23">
        <v>40697777</v>
      </c>
      <c r="F43" s="24">
        <v>40697777</v>
      </c>
      <c r="G43" s="24">
        <v>4065490</v>
      </c>
      <c r="H43" s="24">
        <v>4497800</v>
      </c>
      <c r="I43" s="24">
        <v>4104305</v>
      </c>
      <c r="J43" s="24">
        <v>12667595</v>
      </c>
      <c r="K43" s="24">
        <v>3172202</v>
      </c>
      <c r="L43" s="24">
        <v>3338899</v>
      </c>
      <c r="M43" s="24">
        <v>3410638</v>
      </c>
      <c r="N43" s="24">
        <v>9921739</v>
      </c>
      <c r="O43" s="24"/>
      <c r="P43" s="24"/>
      <c r="Q43" s="24"/>
      <c r="R43" s="24"/>
      <c r="S43" s="24"/>
      <c r="T43" s="24"/>
      <c r="U43" s="24"/>
      <c r="V43" s="24"/>
      <c r="W43" s="24">
        <v>22589334</v>
      </c>
      <c r="X43" s="24">
        <v>20349156</v>
      </c>
      <c r="Y43" s="24">
        <v>2240178</v>
      </c>
      <c r="Z43" s="6">
        <v>11.01</v>
      </c>
      <c r="AA43" s="22">
        <v>40697777</v>
      </c>
    </row>
    <row r="44" spans="1:27" ht="13.5">
      <c r="A44" s="5" t="s">
        <v>48</v>
      </c>
      <c r="B44" s="3"/>
      <c r="C44" s="22"/>
      <c r="D44" s="22"/>
      <c r="E44" s="23">
        <v>12334580</v>
      </c>
      <c r="F44" s="24">
        <v>12334580</v>
      </c>
      <c r="G44" s="24">
        <v>897435</v>
      </c>
      <c r="H44" s="24">
        <v>945518</v>
      </c>
      <c r="I44" s="24">
        <v>1066693</v>
      </c>
      <c r="J44" s="24">
        <v>2909646</v>
      </c>
      <c r="K44" s="24">
        <v>952598</v>
      </c>
      <c r="L44" s="24">
        <v>948317</v>
      </c>
      <c r="M44" s="24">
        <v>987819</v>
      </c>
      <c r="N44" s="24">
        <v>2888734</v>
      </c>
      <c r="O44" s="24"/>
      <c r="P44" s="24"/>
      <c r="Q44" s="24"/>
      <c r="R44" s="24"/>
      <c r="S44" s="24"/>
      <c r="T44" s="24"/>
      <c r="U44" s="24"/>
      <c r="V44" s="24"/>
      <c r="W44" s="24">
        <v>5798380</v>
      </c>
      <c r="X44" s="24">
        <v>7343796</v>
      </c>
      <c r="Y44" s="24">
        <v>-1545416</v>
      </c>
      <c r="Z44" s="6">
        <v>-21.04</v>
      </c>
      <c r="AA44" s="22">
        <v>12334580</v>
      </c>
    </row>
    <row r="45" spans="1:27" ht="13.5">
      <c r="A45" s="5" t="s">
        <v>49</v>
      </c>
      <c r="B45" s="3"/>
      <c r="C45" s="25"/>
      <c r="D45" s="25"/>
      <c r="E45" s="26">
        <v>7732330</v>
      </c>
      <c r="F45" s="27">
        <v>7732330</v>
      </c>
      <c r="G45" s="27">
        <v>668373</v>
      </c>
      <c r="H45" s="27">
        <v>682271</v>
      </c>
      <c r="I45" s="27">
        <v>748808</v>
      </c>
      <c r="J45" s="27">
        <v>2099452</v>
      </c>
      <c r="K45" s="27">
        <v>659644</v>
      </c>
      <c r="L45" s="27">
        <v>678044</v>
      </c>
      <c r="M45" s="27">
        <v>592111</v>
      </c>
      <c r="N45" s="27">
        <v>1929799</v>
      </c>
      <c r="O45" s="27"/>
      <c r="P45" s="27"/>
      <c r="Q45" s="27"/>
      <c r="R45" s="27"/>
      <c r="S45" s="27"/>
      <c r="T45" s="27"/>
      <c r="U45" s="27"/>
      <c r="V45" s="27"/>
      <c r="W45" s="27">
        <v>4029251</v>
      </c>
      <c r="X45" s="27">
        <v>4713240</v>
      </c>
      <c r="Y45" s="27">
        <v>-683989</v>
      </c>
      <c r="Z45" s="7">
        <v>-14.51</v>
      </c>
      <c r="AA45" s="25">
        <v>7732330</v>
      </c>
    </row>
    <row r="46" spans="1:27" ht="13.5">
      <c r="A46" s="5" t="s">
        <v>50</v>
      </c>
      <c r="B46" s="3"/>
      <c r="C46" s="22"/>
      <c r="D46" s="22"/>
      <c r="E46" s="23">
        <v>5364375</v>
      </c>
      <c r="F46" s="24">
        <v>5364375</v>
      </c>
      <c r="G46" s="24">
        <v>434883</v>
      </c>
      <c r="H46" s="24">
        <v>465398</v>
      </c>
      <c r="I46" s="24">
        <v>570874</v>
      </c>
      <c r="J46" s="24">
        <v>1471155</v>
      </c>
      <c r="K46" s="24">
        <v>666280</v>
      </c>
      <c r="L46" s="24">
        <v>635916</v>
      </c>
      <c r="M46" s="24">
        <v>584383</v>
      </c>
      <c r="N46" s="24">
        <v>1886579</v>
      </c>
      <c r="O46" s="24"/>
      <c r="P46" s="24"/>
      <c r="Q46" s="24"/>
      <c r="R46" s="24"/>
      <c r="S46" s="24"/>
      <c r="T46" s="24"/>
      <c r="U46" s="24"/>
      <c r="V46" s="24"/>
      <c r="W46" s="24">
        <v>3357734</v>
      </c>
      <c r="X46" s="24">
        <v>3331638</v>
      </c>
      <c r="Y46" s="24">
        <v>26096</v>
      </c>
      <c r="Z46" s="6">
        <v>0.78</v>
      </c>
      <c r="AA46" s="22">
        <v>5364375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181956</v>
      </c>
      <c r="Y47" s="21">
        <v>-181956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143977243</v>
      </c>
      <c r="F48" s="42">
        <f t="shared" si="9"/>
        <v>143977243</v>
      </c>
      <c r="G48" s="42">
        <f t="shared" si="9"/>
        <v>10790151</v>
      </c>
      <c r="H48" s="42">
        <f t="shared" si="9"/>
        <v>11263770</v>
      </c>
      <c r="I48" s="42">
        <f t="shared" si="9"/>
        <v>12122898</v>
      </c>
      <c r="J48" s="42">
        <f t="shared" si="9"/>
        <v>34176819</v>
      </c>
      <c r="K48" s="42">
        <f t="shared" si="9"/>
        <v>12689024</v>
      </c>
      <c r="L48" s="42">
        <f t="shared" si="9"/>
        <v>10967247</v>
      </c>
      <c r="M48" s="42">
        <f t="shared" si="9"/>
        <v>11518947</v>
      </c>
      <c r="N48" s="42">
        <f t="shared" si="9"/>
        <v>35175218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69352037</v>
      </c>
      <c r="X48" s="42">
        <f t="shared" si="9"/>
        <v>75319548</v>
      </c>
      <c r="Y48" s="42">
        <f t="shared" si="9"/>
        <v>-5967511</v>
      </c>
      <c r="Z48" s="43">
        <f>+IF(X48&lt;&gt;0,+(Y48/X48)*100,0)</f>
        <v>-7.922924603849189</v>
      </c>
      <c r="AA48" s="40">
        <f>+AA28+AA32+AA38+AA42+AA47</f>
        <v>143977243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47137174</v>
      </c>
      <c r="F49" s="46">
        <f t="shared" si="10"/>
        <v>47137174</v>
      </c>
      <c r="G49" s="46">
        <f t="shared" si="10"/>
        <v>4503042</v>
      </c>
      <c r="H49" s="46">
        <f t="shared" si="10"/>
        <v>-129743</v>
      </c>
      <c r="I49" s="46">
        <f t="shared" si="10"/>
        <v>-429797</v>
      </c>
      <c r="J49" s="46">
        <f t="shared" si="10"/>
        <v>3943502</v>
      </c>
      <c r="K49" s="46">
        <f t="shared" si="10"/>
        <v>-1258226</v>
      </c>
      <c r="L49" s="46">
        <f t="shared" si="10"/>
        <v>5135</v>
      </c>
      <c r="M49" s="46">
        <f t="shared" si="10"/>
        <v>-211951</v>
      </c>
      <c r="N49" s="46">
        <f t="shared" si="10"/>
        <v>-1465042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2478460</v>
      </c>
      <c r="X49" s="46">
        <f>IF(F25=F48,0,X25-X48)</f>
        <v>24013008</v>
      </c>
      <c r="Y49" s="46">
        <f t="shared" si="10"/>
        <v>-21534548</v>
      </c>
      <c r="Z49" s="47">
        <f>+IF(X49&lt;&gt;0,+(Y49/X49)*100,0)</f>
        <v>-89.67867749013368</v>
      </c>
      <c r="AA49" s="44">
        <f>+AA25-AA48</f>
        <v>47137174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140355028</v>
      </c>
      <c r="D5" s="19">
        <f>SUM(D6:D8)</f>
        <v>0</v>
      </c>
      <c r="E5" s="20">
        <f t="shared" si="0"/>
        <v>161880796</v>
      </c>
      <c r="F5" s="21">
        <f t="shared" si="0"/>
        <v>178994969</v>
      </c>
      <c r="G5" s="21">
        <f t="shared" si="0"/>
        <v>34303963</v>
      </c>
      <c r="H5" s="21">
        <f t="shared" si="0"/>
        <v>3698471</v>
      </c>
      <c r="I5" s="21">
        <f t="shared" si="0"/>
        <v>3759465</v>
      </c>
      <c r="J5" s="21">
        <f t="shared" si="0"/>
        <v>41761899</v>
      </c>
      <c r="K5" s="21">
        <f t="shared" si="0"/>
        <v>4013606</v>
      </c>
      <c r="L5" s="21">
        <f t="shared" si="0"/>
        <v>3870108</v>
      </c>
      <c r="M5" s="21">
        <f t="shared" si="0"/>
        <v>21172716</v>
      </c>
      <c r="N5" s="21">
        <f t="shared" si="0"/>
        <v>29056430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70818329</v>
      </c>
      <c r="X5" s="21">
        <f t="shared" si="0"/>
        <v>65674786</v>
      </c>
      <c r="Y5" s="21">
        <f t="shared" si="0"/>
        <v>5143543</v>
      </c>
      <c r="Z5" s="4">
        <f>+IF(X5&lt;&gt;0,+(Y5/X5)*100,0)</f>
        <v>7.831838233930447</v>
      </c>
      <c r="AA5" s="19">
        <f>SUM(AA6:AA8)</f>
        <v>178994969</v>
      </c>
    </row>
    <row r="6" spans="1:27" ht="13.5">
      <c r="A6" s="5" t="s">
        <v>33</v>
      </c>
      <c r="B6" s="3"/>
      <c r="C6" s="22">
        <v>215309</v>
      </c>
      <c r="D6" s="22"/>
      <c r="E6" s="23"/>
      <c r="F6" s="24">
        <v>26930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26930</v>
      </c>
    </row>
    <row r="7" spans="1:27" ht="13.5">
      <c r="A7" s="5" t="s">
        <v>34</v>
      </c>
      <c r="B7" s="3"/>
      <c r="C7" s="25">
        <v>137281916</v>
      </c>
      <c r="D7" s="25"/>
      <c r="E7" s="26">
        <v>161880796</v>
      </c>
      <c r="F7" s="27">
        <v>178968039</v>
      </c>
      <c r="G7" s="27">
        <v>33770783</v>
      </c>
      <c r="H7" s="27">
        <v>3549433</v>
      </c>
      <c r="I7" s="27">
        <v>3625421</v>
      </c>
      <c r="J7" s="27">
        <v>40945637</v>
      </c>
      <c r="K7" s="27">
        <v>3812624</v>
      </c>
      <c r="L7" s="27">
        <v>3710335</v>
      </c>
      <c r="M7" s="27">
        <v>21172716</v>
      </c>
      <c r="N7" s="27">
        <v>28695675</v>
      </c>
      <c r="O7" s="27"/>
      <c r="P7" s="27"/>
      <c r="Q7" s="27"/>
      <c r="R7" s="27"/>
      <c r="S7" s="27"/>
      <c r="T7" s="27"/>
      <c r="U7" s="27"/>
      <c r="V7" s="27"/>
      <c r="W7" s="27">
        <v>69641312</v>
      </c>
      <c r="X7" s="27">
        <v>65674786</v>
      </c>
      <c r="Y7" s="27">
        <v>3966526</v>
      </c>
      <c r="Z7" s="7">
        <v>6.04</v>
      </c>
      <c r="AA7" s="25">
        <v>178968039</v>
      </c>
    </row>
    <row r="8" spans="1:27" ht="13.5">
      <c r="A8" s="5" t="s">
        <v>35</v>
      </c>
      <c r="B8" s="3"/>
      <c r="C8" s="22">
        <v>2857803</v>
      </c>
      <c r="D8" s="22"/>
      <c r="E8" s="23"/>
      <c r="F8" s="24"/>
      <c r="G8" s="24">
        <v>533180</v>
      </c>
      <c r="H8" s="24">
        <v>149038</v>
      </c>
      <c r="I8" s="24">
        <v>134044</v>
      </c>
      <c r="J8" s="24">
        <v>816262</v>
      </c>
      <c r="K8" s="24">
        <v>200982</v>
      </c>
      <c r="L8" s="24">
        <v>159773</v>
      </c>
      <c r="M8" s="24"/>
      <c r="N8" s="24">
        <v>360755</v>
      </c>
      <c r="O8" s="24"/>
      <c r="P8" s="24"/>
      <c r="Q8" s="24"/>
      <c r="R8" s="24"/>
      <c r="S8" s="24"/>
      <c r="T8" s="24"/>
      <c r="U8" s="24"/>
      <c r="V8" s="24"/>
      <c r="W8" s="24">
        <v>1177017</v>
      </c>
      <c r="X8" s="24"/>
      <c r="Y8" s="24">
        <v>1177017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20944239</v>
      </c>
      <c r="D9" s="19">
        <f>SUM(D10:D14)</f>
        <v>0</v>
      </c>
      <c r="E9" s="20">
        <f t="shared" si="1"/>
        <v>10903823</v>
      </c>
      <c r="F9" s="21">
        <f t="shared" si="1"/>
        <v>14570090</v>
      </c>
      <c r="G9" s="21">
        <f t="shared" si="1"/>
        <v>298946</v>
      </c>
      <c r="H9" s="21">
        <f t="shared" si="1"/>
        <v>465029</v>
      </c>
      <c r="I9" s="21">
        <f t="shared" si="1"/>
        <v>940266</v>
      </c>
      <c r="J9" s="21">
        <f t="shared" si="1"/>
        <v>1704241</v>
      </c>
      <c r="K9" s="21">
        <f t="shared" si="1"/>
        <v>1120013</v>
      </c>
      <c r="L9" s="21">
        <f t="shared" si="1"/>
        <v>935070</v>
      </c>
      <c r="M9" s="21">
        <f t="shared" si="1"/>
        <v>127111</v>
      </c>
      <c r="N9" s="21">
        <f t="shared" si="1"/>
        <v>2182194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3886435</v>
      </c>
      <c r="X9" s="21">
        <f t="shared" si="1"/>
        <v>1887414</v>
      </c>
      <c r="Y9" s="21">
        <f t="shared" si="1"/>
        <v>1999021</v>
      </c>
      <c r="Z9" s="4">
        <f>+IF(X9&lt;&gt;0,+(Y9/X9)*100,0)</f>
        <v>105.91322306605757</v>
      </c>
      <c r="AA9" s="19">
        <f>SUM(AA10:AA14)</f>
        <v>14570090</v>
      </c>
    </row>
    <row r="10" spans="1:27" ht="13.5">
      <c r="A10" s="5" t="s">
        <v>37</v>
      </c>
      <c r="B10" s="3"/>
      <c r="C10" s="22">
        <v>7138490</v>
      </c>
      <c r="D10" s="22"/>
      <c r="E10" s="23">
        <v>7854109</v>
      </c>
      <c r="F10" s="24">
        <v>7743109</v>
      </c>
      <c r="G10" s="24">
        <v>60976</v>
      </c>
      <c r="H10" s="24">
        <v>68964</v>
      </c>
      <c r="I10" s="24">
        <v>73614</v>
      </c>
      <c r="J10" s="24">
        <v>203554</v>
      </c>
      <c r="K10" s="24">
        <v>63263</v>
      </c>
      <c r="L10" s="24">
        <v>63744</v>
      </c>
      <c r="M10" s="24">
        <v>51066</v>
      </c>
      <c r="N10" s="24">
        <v>178073</v>
      </c>
      <c r="O10" s="24"/>
      <c r="P10" s="24"/>
      <c r="Q10" s="24"/>
      <c r="R10" s="24"/>
      <c r="S10" s="24"/>
      <c r="T10" s="24"/>
      <c r="U10" s="24"/>
      <c r="V10" s="24"/>
      <c r="W10" s="24">
        <v>381627</v>
      </c>
      <c r="X10" s="24">
        <v>362556</v>
      </c>
      <c r="Y10" s="24">
        <v>19071</v>
      </c>
      <c r="Z10" s="6">
        <v>5.26</v>
      </c>
      <c r="AA10" s="22">
        <v>7743109</v>
      </c>
    </row>
    <row r="11" spans="1:27" ht="13.5">
      <c r="A11" s="5" t="s">
        <v>38</v>
      </c>
      <c r="B11" s="3"/>
      <c r="C11" s="22">
        <v>2126070</v>
      </c>
      <c r="D11" s="22"/>
      <c r="E11" s="23">
        <v>2705499</v>
      </c>
      <c r="F11" s="24">
        <v>2705499</v>
      </c>
      <c r="G11" s="24">
        <v>36364</v>
      </c>
      <c r="H11" s="24">
        <v>123896</v>
      </c>
      <c r="I11" s="24">
        <v>386052</v>
      </c>
      <c r="J11" s="24">
        <v>546312</v>
      </c>
      <c r="K11" s="24">
        <v>547497</v>
      </c>
      <c r="L11" s="24">
        <v>257423</v>
      </c>
      <c r="M11" s="24">
        <v>76045</v>
      </c>
      <c r="N11" s="24">
        <v>880965</v>
      </c>
      <c r="O11" s="24"/>
      <c r="P11" s="24"/>
      <c r="Q11" s="24"/>
      <c r="R11" s="24"/>
      <c r="S11" s="24"/>
      <c r="T11" s="24"/>
      <c r="U11" s="24"/>
      <c r="V11" s="24"/>
      <c r="W11" s="24">
        <v>1427277</v>
      </c>
      <c r="X11" s="24">
        <v>1352748</v>
      </c>
      <c r="Y11" s="24">
        <v>74529</v>
      </c>
      <c r="Z11" s="6">
        <v>5.51</v>
      </c>
      <c r="AA11" s="22">
        <v>2705499</v>
      </c>
    </row>
    <row r="12" spans="1:27" ht="13.5">
      <c r="A12" s="5" t="s">
        <v>39</v>
      </c>
      <c r="B12" s="3"/>
      <c r="C12" s="22">
        <v>10812009</v>
      </c>
      <c r="D12" s="22"/>
      <c r="E12" s="23"/>
      <c r="F12" s="24"/>
      <c r="G12" s="24">
        <v>182836</v>
      </c>
      <c r="H12" s="24">
        <v>254799</v>
      </c>
      <c r="I12" s="24">
        <v>463230</v>
      </c>
      <c r="J12" s="24">
        <v>900865</v>
      </c>
      <c r="K12" s="24">
        <v>492005</v>
      </c>
      <c r="L12" s="24">
        <v>596786</v>
      </c>
      <c r="M12" s="24"/>
      <c r="N12" s="24">
        <v>1088791</v>
      </c>
      <c r="O12" s="24"/>
      <c r="P12" s="24"/>
      <c r="Q12" s="24"/>
      <c r="R12" s="24"/>
      <c r="S12" s="24"/>
      <c r="T12" s="24"/>
      <c r="U12" s="24"/>
      <c r="V12" s="24"/>
      <c r="W12" s="24">
        <v>1989656</v>
      </c>
      <c r="X12" s="24"/>
      <c r="Y12" s="24">
        <v>1989656</v>
      </c>
      <c r="Z12" s="6">
        <v>0</v>
      </c>
      <c r="AA12" s="22"/>
    </row>
    <row r="13" spans="1:27" ht="13.5">
      <c r="A13" s="5" t="s">
        <v>40</v>
      </c>
      <c r="B13" s="3"/>
      <c r="C13" s="22">
        <v>867670</v>
      </c>
      <c r="D13" s="22"/>
      <c r="E13" s="23">
        <v>344215</v>
      </c>
      <c r="F13" s="24">
        <v>4121482</v>
      </c>
      <c r="G13" s="24">
        <v>18770</v>
      </c>
      <c r="H13" s="24">
        <v>17370</v>
      </c>
      <c r="I13" s="24">
        <v>17370</v>
      </c>
      <c r="J13" s="24">
        <v>53510</v>
      </c>
      <c r="K13" s="24">
        <v>17248</v>
      </c>
      <c r="L13" s="24">
        <v>17117</v>
      </c>
      <c r="M13" s="24"/>
      <c r="N13" s="24">
        <v>34365</v>
      </c>
      <c r="O13" s="24"/>
      <c r="P13" s="24"/>
      <c r="Q13" s="24"/>
      <c r="R13" s="24"/>
      <c r="S13" s="24"/>
      <c r="T13" s="24"/>
      <c r="U13" s="24"/>
      <c r="V13" s="24"/>
      <c r="W13" s="24">
        <v>87875</v>
      </c>
      <c r="X13" s="24">
        <v>172110</v>
      </c>
      <c r="Y13" s="24">
        <v>-84235</v>
      </c>
      <c r="Z13" s="6">
        <v>-48.94</v>
      </c>
      <c r="AA13" s="22">
        <v>4121482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7368425</v>
      </c>
      <c r="D15" s="19">
        <f>SUM(D16:D18)</f>
        <v>0</v>
      </c>
      <c r="E15" s="20">
        <f t="shared" si="2"/>
        <v>15344379</v>
      </c>
      <c r="F15" s="21">
        <f t="shared" si="2"/>
        <v>23212099</v>
      </c>
      <c r="G15" s="21">
        <f t="shared" si="2"/>
        <v>836785</v>
      </c>
      <c r="H15" s="21">
        <f t="shared" si="2"/>
        <v>234204</v>
      </c>
      <c r="I15" s="21">
        <f t="shared" si="2"/>
        <v>155146</v>
      </c>
      <c r="J15" s="21">
        <f t="shared" si="2"/>
        <v>1226135</v>
      </c>
      <c r="K15" s="21">
        <f t="shared" si="2"/>
        <v>569090</v>
      </c>
      <c r="L15" s="21">
        <f t="shared" si="2"/>
        <v>364091</v>
      </c>
      <c r="M15" s="21">
        <f t="shared" si="2"/>
        <v>763278</v>
      </c>
      <c r="N15" s="21">
        <f t="shared" si="2"/>
        <v>1696459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2922594</v>
      </c>
      <c r="X15" s="21">
        <f t="shared" si="2"/>
        <v>3826944</v>
      </c>
      <c r="Y15" s="21">
        <f t="shared" si="2"/>
        <v>-904350</v>
      </c>
      <c r="Z15" s="4">
        <f>+IF(X15&lt;&gt;0,+(Y15/X15)*100,0)</f>
        <v>-23.631127082079068</v>
      </c>
      <c r="AA15" s="19">
        <f>SUM(AA16:AA18)</f>
        <v>23212099</v>
      </c>
    </row>
    <row r="16" spans="1:27" ht="13.5">
      <c r="A16" s="5" t="s">
        <v>43</v>
      </c>
      <c r="B16" s="3"/>
      <c r="C16" s="22">
        <v>627731</v>
      </c>
      <c r="D16" s="22"/>
      <c r="E16" s="23">
        <v>5493854</v>
      </c>
      <c r="F16" s="24">
        <v>5620054</v>
      </c>
      <c r="G16" s="24">
        <v>13448</v>
      </c>
      <c r="H16" s="24">
        <v>12518</v>
      </c>
      <c r="I16" s="24">
        <v>22026</v>
      </c>
      <c r="J16" s="24">
        <v>47992</v>
      </c>
      <c r="K16" s="24">
        <v>38206</v>
      </c>
      <c r="L16" s="24">
        <v>16083</v>
      </c>
      <c r="M16" s="24">
        <v>21179</v>
      </c>
      <c r="N16" s="24">
        <v>75468</v>
      </c>
      <c r="O16" s="24"/>
      <c r="P16" s="24"/>
      <c r="Q16" s="24"/>
      <c r="R16" s="24"/>
      <c r="S16" s="24"/>
      <c r="T16" s="24"/>
      <c r="U16" s="24"/>
      <c r="V16" s="24"/>
      <c r="W16" s="24">
        <v>123460</v>
      </c>
      <c r="X16" s="24">
        <v>246924</v>
      </c>
      <c r="Y16" s="24">
        <v>-123464</v>
      </c>
      <c r="Z16" s="6">
        <v>-50</v>
      </c>
      <c r="AA16" s="22">
        <v>5620054</v>
      </c>
    </row>
    <row r="17" spans="1:27" ht="13.5">
      <c r="A17" s="5" t="s">
        <v>44</v>
      </c>
      <c r="B17" s="3"/>
      <c r="C17" s="22">
        <v>6740694</v>
      </c>
      <c r="D17" s="22"/>
      <c r="E17" s="23">
        <v>9850525</v>
      </c>
      <c r="F17" s="24">
        <v>17592045</v>
      </c>
      <c r="G17" s="24">
        <v>823337</v>
      </c>
      <c r="H17" s="24">
        <v>221686</v>
      </c>
      <c r="I17" s="24">
        <v>133120</v>
      </c>
      <c r="J17" s="24">
        <v>1178143</v>
      </c>
      <c r="K17" s="24">
        <v>530884</v>
      </c>
      <c r="L17" s="24">
        <v>348008</v>
      </c>
      <c r="M17" s="24">
        <v>742099</v>
      </c>
      <c r="N17" s="24">
        <v>1620991</v>
      </c>
      <c r="O17" s="24"/>
      <c r="P17" s="24"/>
      <c r="Q17" s="24"/>
      <c r="R17" s="24"/>
      <c r="S17" s="24"/>
      <c r="T17" s="24"/>
      <c r="U17" s="24"/>
      <c r="V17" s="24"/>
      <c r="W17" s="24">
        <v>2799134</v>
      </c>
      <c r="X17" s="24">
        <v>3580020</v>
      </c>
      <c r="Y17" s="24">
        <v>-780886</v>
      </c>
      <c r="Z17" s="6">
        <v>-21.81</v>
      </c>
      <c r="AA17" s="22">
        <v>17592045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140322384</v>
      </c>
      <c r="D19" s="19">
        <f>SUM(D20:D23)</f>
        <v>0</v>
      </c>
      <c r="E19" s="20">
        <f t="shared" si="3"/>
        <v>170708709</v>
      </c>
      <c r="F19" s="21">
        <f t="shared" si="3"/>
        <v>179138709</v>
      </c>
      <c r="G19" s="21">
        <f t="shared" si="3"/>
        <v>13656165</v>
      </c>
      <c r="H19" s="21">
        <f t="shared" si="3"/>
        <v>14097403</v>
      </c>
      <c r="I19" s="21">
        <f t="shared" si="3"/>
        <v>15205556</v>
      </c>
      <c r="J19" s="21">
        <f t="shared" si="3"/>
        <v>42959124</v>
      </c>
      <c r="K19" s="21">
        <f t="shared" si="3"/>
        <v>15816508</v>
      </c>
      <c r="L19" s="21">
        <f t="shared" si="3"/>
        <v>15962416</v>
      </c>
      <c r="M19" s="21">
        <f t="shared" si="3"/>
        <v>13884269</v>
      </c>
      <c r="N19" s="21">
        <f t="shared" si="3"/>
        <v>45663193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88622317</v>
      </c>
      <c r="X19" s="21">
        <f t="shared" si="3"/>
        <v>85354350</v>
      </c>
      <c r="Y19" s="21">
        <f t="shared" si="3"/>
        <v>3267967</v>
      </c>
      <c r="Z19" s="4">
        <f>+IF(X19&lt;&gt;0,+(Y19/X19)*100,0)</f>
        <v>3.8287058597482146</v>
      </c>
      <c r="AA19" s="19">
        <f>SUM(AA20:AA23)</f>
        <v>179138709</v>
      </c>
    </row>
    <row r="20" spans="1:27" ht="13.5">
      <c r="A20" s="5" t="s">
        <v>47</v>
      </c>
      <c r="B20" s="3"/>
      <c r="C20" s="22">
        <v>100072268</v>
      </c>
      <c r="D20" s="22"/>
      <c r="E20" s="23">
        <v>123170642</v>
      </c>
      <c r="F20" s="24">
        <v>123170642</v>
      </c>
      <c r="G20" s="24">
        <v>8811357</v>
      </c>
      <c r="H20" s="24">
        <v>9307289</v>
      </c>
      <c r="I20" s="24">
        <v>9499314</v>
      </c>
      <c r="J20" s="24">
        <v>27617960</v>
      </c>
      <c r="K20" s="24">
        <v>10097282</v>
      </c>
      <c r="L20" s="24">
        <v>9814280</v>
      </c>
      <c r="M20" s="24">
        <v>7827426</v>
      </c>
      <c r="N20" s="24">
        <v>27738988</v>
      </c>
      <c r="O20" s="24"/>
      <c r="P20" s="24"/>
      <c r="Q20" s="24"/>
      <c r="R20" s="24"/>
      <c r="S20" s="24"/>
      <c r="T20" s="24"/>
      <c r="U20" s="24"/>
      <c r="V20" s="24"/>
      <c r="W20" s="24">
        <v>55356948</v>
      </c>
      <c r="X20" s="24">
        <v>61585320</v>
      </c>
      <c r="Y20" s="24">
        <v>-6228372</v>
      </c>
      <c r="Z20" s="6">
        <v>-10.11</v>
      </c>
      <c r="AA20" s="22">
        <v>123170642</v>
      </c>
    </row>
    <row r="21" spans="1:27" ht="13.5">
      <c r="A21" s="5" t="s">
        <v>48</v>
      </c>
      <c r="B21" s="3"/>
      <c r="C21" s="22">
        <v>11015989</v>
      </c>
      <c r="D21" s="22"/>
      <c r="E21" s="23">
        <v>15308237</v>
      </c>
      <c r="F21" s="24">
        <v>22538237</v>
      </c>
      <c r="G21" s="24">
        <v>2264816</v>
      </c>
      <c r="H21" s="24">
        <v>2196145</v>
      </c>
      <c r="I21" s="24">
        <v>1996790</v>
      </c>
      <c r="J21" s="24">
        <v>6457751</v>
      </c>
      <c r="K21" s="24">
        <v>3197777</v>
      </c>
      <c r="L21" s="24">
        <v>3599128</v>
      </c>
      <c r="M21" s="24">
        <v>3527157</v>
      </c>
      <c r="N21" s="24">
        <v>10324062</v>
      </c>
      <c r="O21" s="24"/>
      <c r="P21" s="24"/>
      <c r="Q21" s="24"/>
      <c r="R21" s="24"/>
      <c r="S21" s="24"/>
      <c r="T21" s="24"/>
      <c r="U21" s="24"/>
      <c r="V21" s="24"/>
      <c r="W21" s="24">
        <v>16781813</v>
      </c>
      <c r="X21" s="24">
        <v>7654116</v>
      </c>
      <c r="Y21" s="24">
        <v>9127697</v>
      </c>
      <c r="Z21" s="6">
        <v>119.25</v>
      </c>
      <c r="AA21" s="22">
        <v>22538237</v>
      </c>
    </row>
    <row r="22" spans="1:27" ht="13.5">
      <c r="A22" s="5" t="s">
        <v>49</v>
      </c>
      <c r="B22" s="3"/>
      <c r="C22" s="25">
        <v>14251530</v>
      </c>
      <c r="D22" s="25"/>
      <c r="E22" s="26">
        <v>15919223</v>
      </c>
      <c r="F22" s="27">
        <v>17119223</v>
      </c>
      <c r="G22" s="27">
        <v>1706679</v>
      </c>
      <c r="H22" s="27">
        <v>899259</v>
      </c>
      <c r="I22" s="27">
        <v>2248238</v>
      </c>
      <c r="J22" s="27">
        <v>4854176</v>
      </c>
      <c r="K22" s="27">
        <v>1252567</v>
      </c>
      <c r="L22" s="27">
        <v>1272958</v>
      </c>
      <c r="M22" s="27">
        <v>1258322</v>
      </c>
      <c r="N22" s="27">
        <v>3783847</v>
      </c>
      <c r="O22" s="27"/>
      <c r="P22" s="27"/>
      <c r="Q22" s="27"/>
      <c r="R22" s="27"/>
      <c r="S22" s="27"/>
      <c r="T22" s="27"/>
      <c r="U22" s="27"/>
      <c r="V22" s="27"/>
      <c r="W22" s="27">
        <v>8638023</v>
      </c>
      <c r="X22" s="27">
        <v>7959612</v>
      </c>
      <c r="Y22" s="27">
        <v>678411</v>
      </c>
      <c r="Z22" s="7">
        <v>8.52</v>
      </c>
      <c r="AA22" s="25">
        <v>17119223</v>
      </c>
    </row>
    <row r="23" spans="1:27" ht="13.5">
      <c r="A23" s="5" t="s">
        <v>50</v>
      </c>
      <c r="B23" s="3"/>
      <c r="C23" s="22">
        <v>14982597</v>
      </c>
      <c r="D23" s="22"/>
      <c r="E23" s="23">
        <v>16310607</v>
      </c>
      <c r="F23" s="24">
        <v>16310607</v>
      </c>
      <c r="G23" s="24">
        <v>873313</v>
      </c>
      <c r="H23" s="24">
        <v>1694710</v>
      </c>
      <c r="I23" s="24">
        <v>1461214</v>
      </c>
      <c r="J23" s="24">
        <v>4029237</v>
      </c>
      <c r="K23" s="24">
        <v>1268882</v>
      </c>
      <c r="L23" s="24">
        <v>1276050</v>
      </c>
      <c r="M23" s="24">
        <v>1271364</v>
      </c>
      <c r="N23" s="24">
        <v>3816296</v>
      </c>
      <c r="O23" s="24"/>
      <c r="P23" s="24"/>
      <c r="Q23" s="24"/>
      <c r="R23" s="24"/>
      <c r="S23" s="24"/>
      <c r="T23" s="24"/>
      <c r="U23" s="24"/>
      <c r="V23" s="24"/>
      <c r="W23" s="24">
        <v>7845533</v>
      </c>
      <c r="X23" s="24">
        <v>8155302</v>
      </c>
      <c r="Y23" s="24">
        <v>-309769</v>
      </c>
      <c r="Z23" s="6">
        <v>-3.8</v>
      </c>
      <c r="AA23" s="22">
        <v>16310607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308990076</v>
      </c>
      <c r="D25" s="40">
        <f>+D5+D9+D15+D19+D24</f>
        <v>0</v>
      </c>
      <c r="E25" s="41">
        <f t="shared" si="4"/>
        <v>358837707</v>
      </c>
      <c r="F25" s="42">
        <f t="shared" si="4"/>
        <v>395915867</v>
      </c>
      <c r="G25" s="42">
        <f t="shared" si="4"/>
        <v>49095859</v>
      </c>
      <c r="H25" s="42">
        <f t="shared" si="4"/>
        <v>18495107</v>
      </c>
      <c r="I25" s="42">
        <f t="shared" si="4"/>
        <v>20060433</v>
      </c>
      <c r="J25" s="42">
        <f t="shared" si="4"/>
        <v>87651399</v>
      </c>
      <c r="K25" s="42">
        <f t="shared" si="4"/>
        <v>21519217</v>
      </c>
      <c r="L25" s="42">
        <f t="shared" si="4"/>
        <v>21131685</v>
      </c>
      <c r="M25" s="42">
        <f t="shared" si="4"/>
        <v>35947374</v>
      </c>
      <c r="N25" s="42">
        <f t="shared" si="4"/>
        <v>78598276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166249675</v>
      </c>
      <c r="X25" s="42">
        <f t="shared" si="4"/>
        <v>156743494</v>
      </c>
      <c r="Y25" s="42">
        <f t="shared" si="4"/>
        <v>9506181</v>
      </c>
      <c r="Z25" s="43">
        <f>+IF(X25&lt;&gt;0,+(Y25/X25)*100,0)</f>
        <v>6.064801005392926</v>
      </c>
      <c r="AA25" s="40">
        <f>+AA5+AA9+AA15+AA19+AA24</f>
        <v>395915867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67833577</v>
      </c>
      <c r="D28" s="19">
        <f>SUM(D29:D31)</f>
        <v>0</v>
      </c>
      <c r="E28" s="20">
        <f t="shared" si="5"/>
        <v>73212462</v>
      </c>
      <c r="F28" s="21">
        <f t="shared" si="5"/>
        <v>72848616</v>
      </c>
      <c r="G28" s="21">
        <f t="shared" si="5"/>
        <v>3138801</v>
      </c>
      <c r="H28" s="21">
        <f t="shared" si="5"/>
        <v>4288798</v>
      </c>
      <c r="I28" s="21">
        <f t="shared" si="5"/>
        <v>4034046</v>
      </c>
      <c r="J28" s="21">
        <f t="shared" si="5"/>
        <v>11461645</v>
      </c>
      <c r="K28" s="21">
        <f t="shared" si="5"/>
        <v>6377070</v>
      </c>
      <c r="L28" s="21">
        <f t="shared" si="5"/>
        <v>6008119</v>
      </c>
      <c r="M28" s="21">
        <f t="shared" si="5"/>
        <v>4616455</v>
      </c>
      <c r="N28" s="21">
        <f t="shared" si="5"/>
        <v>17001644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28463289</v>
      </c>
      <c r="X28" s="21">
        <f t="shared" si="5"/>
        <v>29398550</v>
      </c>
      <c r="Y28" s="21">
        <f t="shared" si="5"/>
        <v>-935261</v>
      </c>
      <c r="Z28" s="4">
        <f>+IF(X28&lt;&gt;0,+(Y28/X28)*100,0)</f>
        <v>-3.1813167656227943</v>
      </c>
      <c r="AA28" s="19">
        <f>SUM(AA29:AA31)</f>
        <v>72848616</v>
      </c>
    </row>
    <row r="29" spans="1:27" ht="13.5">
      <c r="A29" s="5" t="s">
        <v>33</v>
      </c>
      <c r="B29" s="3"/>
      <c r="C29" s="22">
        <v>14180563</v>
      </c>
      <c r="D29" s="22"/>
      <c r="E29" s="23">
        <v>14099628</v>
      </c>
      <c r="F29" s="24">
        <v>14124591</v>
      </c>
      <c r="G29" s="24">
        <v>863332</v>
      </c>
      <c r="H29" s="24">
        <v>987405</v>
      </c>
      <c r="I29" s="24">
        <v>921918</v>
      </c>
      <c r="J29" s="24">
        <v>2772655</v>
      </c>
      <c r="K29" s="24">
        <v>2091637</v>
      </c>
      <c r="L29" s="24">
        <v>1150023</v>
      </c>
      <c r="M29" s="24">
        <v>1341791</v>
      </c>
      <c r="N29" s="24">
        <v>4583451</v>
      </c>
      <c r="O29" s="24"/>
      <c r="P29" s="24"/>
      <c r="Q29" s="24"/>
      <c r="R29" s="24"/>
      <c r="S29" s="24"/>
      <c r="T29" s="24"/>
      <c r="U29" s="24"/>
      <c r="V29" s="24"/>
      <c r="W29" s="24">
        <v>7356106</v>
      </c>
      <c r="X29" s="24">
        <v>6544334</v>
      </c>
      <c r="Y29" s="24">
        <v>811772</v>
      </c>
      <c r="Z29" s="6">
        <v>12.4</v>
      </c>
      <c r="AA29" s="22">
        <v>14124591</v>
      </c>
    </row>
    <row r="30" spans="1:27" ht="13.5">
      <c r="A30" s="5" t="s">
        <v>34</v>
      </c>
      <c r="B30" s="3"/>
      <c r="C30" s="25">
        <v>35828191</v>
      </c>
      <c r="D30" s="25"/>
      <c r="E30" s="26">
        <v>59112834</v>
      </c>
      <c r="F30" s="27">
        <v>58724025</v>
      </c>
      <c r="G30" s="27">
        <v>1465162</v>
      </c>
      <c r="H30" s="27">
        <v>2259189</v>
      </c>
      <c r="I30" s="27">
        <v>2139305</v>
      </c>
      <c r="J30" s="27">
        <v>5863656</v>
      </c>
      <c r="K30" s="27">
        <v>2763643</v>
      </c>
      <c r="L30" s="27">
        <v>3473388</v>
      </c>
      <c r="M30" s="27">
        <v>3274664</v>
      </c>
      <c r="N30" s="27">
        <v>9511695</v>
      </c>
      <c r="O30" s="27"/>
      <c r="P30" s="27"/>
      <c r="Q30" s="27"/>
      <c r="R30" s="27"/>
      <c r="S30" s="27"/>
      <c r="T30" s="27"/>
      <c r="U30" s="27"/>
      <c r="V30" s="27"/>
      <c r="W30" s="27">
        <v>15375351</v>
      </c>
      <c r="X30" s="27">
        <v>22854216</v>
      </c>
      <c r="Y30" s="27">
        <v>-7478865</v>
      </c>
      <c r="Z30" s="7">
        <v>-32.72</v>
      </c>
      <c r="AA30" s="25">
        <v>58724025</v>
      </c>
    </row>
    <row r="31" spans="1:27" ht="13.5">
      <c r="A31" s="5" t="s">
        <v>35</v>
      </c>
      <c r="B31" s="3"/>
      <c r="C31" s="22">
        <v>17824823</v>
      </c>
      <c r="D31" s="22"/>
      <c r="E31" s="23"/>
      <c r="F31" s="24"/>
      <c r="G31" s="24">
        <v>810307</v>
      </c>
      <c r="H31" s="24">
        <v>1042204</v>
      </c>
      <c r="I31" s="24">
        <v>972823</v>
      </c>
      <c r="J31" s="24">
        <v>2825334</v>
      </c>
      <c r="K31" s="24">
        <v>1521790</v>
      </c>
      <c r="L31" s="24">
        <v>1384708</v>
      </c>
      <c r="M31" s="24"/>
      <c r="N31" s="24">
        <v>2906498</v>
      </c>
      <c r="O31" s="24"/>
      <c r="P31" s="24"/>
      <c r="Q31" s="24"/>
      <c r="R31" s="24"/>
      <c r="S31" s="24"/>
      <c r="T31" s="24"/>
      <c r="U31" s="24"/>
      <c r="V31" s="24"/>
      <c r="W31" s="24">
        <v>5731832</v>
      </c>
      <c r="X31" s="24"/>
      <c r="Y31" s="24">
        <v>5731832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37282031</v>
      </c>
      <c r="D32" s="19">
        <f>SUM(D33:D37)</f>
        <v>0</v>
      </c>
      <c r="E32" s="20">
        <f t="shared" si="6"/>
        <v>24356370</v>
      </c>
      <c r="F32" s="21">
        <f t="shared" si="6"/>
        <v>27401146</v>
      </c>
      <c r="G32" s="21">
        <f t="shared" si="6"/>
        <v>1760418</v>
      </c>
      <c r="H32" s="21">
        <f t="shared" si="6"/>
        <v>2395097</v>
      </c>
      <c r="I32" s="21">
        <f t="shared" si="6"/>
        <v>2368761</v>
      </c>
      <c r="J32" s="21">
        <f t="shared" si="6"/>
        <v>6524276</v>
      </c>
      <c r="K32" s="21">
        <f t="shared" si="6"/>
        <v>2490388</v>
      </c>
      <c r="L32" s="21">
        <f t="shared" si="6"/>
        <v>4458912</v>
      </c>
      <c r="M32" s="21">
        <f t="shared" si="6"/>
        <v>1527753</v>
      </c>
      <c r="N32" s="21">
        <f t="shared" si="6"/>
        <v>8477053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15001329</v>
      </c>
      <c r="X32" s="21">
        <f t="shared" si="6"/>
        <v>12753310</v>
      </c>
      <c r="Y32" s="21">
        <f t="shared" si="6"/>
        <v>2248019</v>
      </c>
      <c r="Z32" s="4">
        <f>+IF(X32&lt;&gt;0,+(Y32/X32)*100,0)</f>
        <v>17.626945475331503</v>
      </c>
      <c r="AA32" s="19">
        <f>SUM(AA33:AA37)</f>
        <v>27401146</v>
      </c>
    </row>
    <row r="33" spans="1:27" ht="13.5">
      <c r="A33" s="5" t="s">
        <v>37</v>
      </c>
      <c r="B33" s="3"/>
      <c r="C33" s="22">
        <v>13060045</v>
      </c>
      <c r="D33" s="22"/>
      <c r="E33" s="23">
        <v>15283182</v>
      </c>
      <c r="F33" s="24">
        <v>15688285</v>
      </c>
      <c r="G33" s="24">
        <v>817708</v>
      </c>
      <c r="H33" s="24">
        <v>1066633</v>
      </c>
      <c r="I33" s="24">
        <v>1095357</v>
      </c>
      <c r="J33" s="24">
        <v>2979698</v>
      </c>
      <c r="K33" s="24">
        <v>1186043</v>
      </c>
      <c r="L33" s="24">
        <v>1914931</v>
      </c>
      <c r="M33" s="24">
        <v>921911</v>
      </c>
      <c r="N33" s="24">
        <v>4022885</v>
      </c>
      <c r="O33" s="24"/>
      <c r="P33" s="24"/>
      <c r="Q33" s="24"/>
      <c r="R33" s="24"/>
      <c r="S33" s="24"/>
      <c r="T33" s="24"/>
      <c r="U33" s="24"/>
      <c r="V33" s="24"/>
      <c r="W33" s="24">
        <v>7002583</v>
      </c>
      <c r="X33" s="24">
        <v>8024113</v>
      </c>
      <c r="Y33" s="24">
        <v>-1021530</v>
      </c>
      <c r="Z33" s="6">
        <v>-12.73</v>
      </c>
      <c r="AA33" s="22">
        <v>15688285</v>
      </c>
    </row>
    <row r="34" spans="1:27" ht="13.5">
      <c r="A34" s="5" t="s">
        <v>38</v>
      </c>
      <c r="B34" s="3"/>
      <c r="C34" s="22">
        <v>5897048</v>
      </c>
      <c r="D34" s="22"/>
      <c r="E34" s="23">
        <v>7631375</v>
      </c>
      <c r="F34" s="24">
        <v>6702344</v>
      </c>
      <c r="G34" s="24">
        <v>291658</v>
      </c>
      <c r="H34" s="24">
        <v>425464</v>
      </c>
      <c r="I34" s="24">
        <v>469676</v>
      </c>
      <c r="J34" s="24">
        <v>1186798</v>
      </c>
      <c r="K34" s="24">
        <v>479429</v>
      </c>
      <c r="L34" s="24">
        <v>773132</v>
      </c>
      <c r="M34" s="24">
        <v>525663</v>
      </c>
      <c r="N34" s="24">
        <v>1778224</v>
      </c>
      <c r="O34" s="24"/>
      <c r="P34" s="24"/>
      <c r="Q34" s="24"/>
      <c r="R34" s="24"/>
      <c r="S34" s="24"/>
      <c r="T34" s="24"/>
      <c r="U34" s="24"/>
      <c r="V34" s="24"/>
      <c r="W34" s="24">
        <v>2965022</v>
      </c>
      <c r="X34" s="24">
        <v>3973603</v>
      </c>
      <c r="Y34" s="24">
        <v>-1008581</v>
      </c>
      <c r="Z34" s="6">
        <v>-25.38</v>
      </c>
      <c r="AA34" s="22">
        <v>6702344</v>
      </c>
    </row>
    <row r="35" spans="1:27" ht="13.5">
      <c r="A35" s="5" t="s">
        <v>39</v>
      </c>
      <c r="B35" s="3"/>
      <c r="C35" s="22">
        <v>17012533</v>
      </c>
      <c r="D35" s="22"/>
      <c r="E35" s="23"/>
      <c r="F35" s="24"/>
      <c r="G35" s="24">
        <v>574421</v>
      </c>
      <c r="H35" s="24">
        <v>820869</v>
      </c>
      <c r="I35" s="24">
        <v>707640</v>
      </c>
      <c r="J35" s="24">
        <v>2102930</v>
      </c>
      <c r="K35" s="24">
        <v>746237</v>
      </c>
      <c r="L35" s="24">
        <v>1598452</v>
      </c>
      <c r="M35" s="24"/>
      <c r="N35" s="24">
        <v>2344689</v>
      </c>
      <c r="O35" s="24"/>
      <c r="P35" s="24"/>
      <c r="Q35" s="24"/>
      <c r="R35" s="24"/>
      <c r="S35" s="24"/>
      <c r="T35" s="24"/>
      <c r="U35" s="24"/>
      <c r="V35" s="24"/>
      <c r="W35" s="24">
        <v>4447619</v>
      </c>
      <c r="X35" s="24"/>
      <c r="Y35" s="24">
        <v>4447619</v>
      </c>
      <c r="Z35" s="6">
        <v>0</v>
      </c>
      <c r="AA35" s="22"/>
    </row>
    <row r="36" spans="1:27" ht="13.5">
      <c r="A36" s="5" t="s">
        <v>40</v>
      </c>
      <c r="B36" s="3"/>
      <c r="C36" s="22">
        <v>1312405</v>
      </c>
      <c r="D36" s="22"/>
      <c r="E36" s="23">
        <v>1441813</v>
      </c>
      <c r="F36" s="24">
        <v>5010517</v>
      </c>
      <c r="G36" s="24">
        <v>76631</v>
      </c>
      <c r="H36" s="24">
        <v>82131</v>
      </c>
      <c r="I36" s="24">
        <v>96088</v>
      </c>
      <c r="J36" s="24">
        <v>254850</v>
      </c>
      <c r="K36" s="24">
        <v>78679</v>
      </c>
      <c r="L36" s="24">
        <v>172397</v>
      </c>
      <c r="M36" s="24">
        <v>80179</v>
      </c>
      <c r="N36" s="24">
        <v>331255</v>
      </c>
      <c r="O36" s="24"/>
      <c r="P36" s="24"/>
      <c r="Q36" s="24"/>
      <c r="R36" s="24"/>
      <c r="S36" s="24"/>
      <c r="T36" s="24"/>
      <c r="U36" s="24"/>
      <c r="V36" s="24"/>
      <c r="W36" s="24">
        <v>586105</v>
      </c>
      <c r="X36" s="24">
        <v>755594</v>
      </c>
      <c r="Y36" s="24">
        <v>-169489</v>
      </c>
      <c r="Z36" s="6">
        <v>-22.43</v>
      </c>
      <c r="AA36" s="22">
        <v>5010517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33199167</v>
      </c>
      <c r="D38" s="19">
        <f>SUM(D39:D41)</f>
        <v>0</v>
      </c>
      <c r="E38" s="20">
        <f t="shared" si="7"/>
        <v>51852716</v>
      </c>
      <c r="F38" s="21">
        <f t="shared" si="7"/>
        <v>60943237</v>
      </c>
      <c r="G38" s="21">
        <f t="shared" si="7"/>
        <v>1838258</v>
      </c>
      <c r="H38" s="21">
        <f t="shared" si="7"/>
        <v>2598663</v>
      </c>
      <c r="I38" s="21">
        <f t="shared" si="7"/>
        <v>2330708</v>
      </c>
      <c r="J38" s="21">
        <f t="shared" si="7"/>
        <v>6767629</v>
      </c>
      <c r="K38" s="21">
        <f t="shared" si="7"/>
        <v>2524897</v>
      </c>
      <c r="L38" s="21">
        <f t="shared" si="7"/>
        <v>3814285</v>
      </c>
      <c r="M38" s="21">
        <f t="shared" si="7"/>
        <v>4300218</v>
      </c>
      <c r="N38" s="21">
        <f t="shared" si="7"/>
        <v>10639400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17407029</v>
      </c>
      <c r="X38" s="21">
        <f t="shared" si="7"/>
        <v>26158169</v>
      </c>
      <c r="Y38" s="21">
        <f t="shared" si="7"/>
        <v>-8751140</v>
      </c>
      <c r="Z38" s="4">
        <f>+IF(X38&lt;&gt;0,+(Y38/X38)*100,0)</f>
        <v>-33.4547116046234</v>
      </c>
      <c r="AA38" s="19">
        <f>SUM(AA39:AA41)</f>
        <v>60943237</v>
      </c>
    </row>
    <row r="39" spans="1:27" ht="13.5">
      <c r="A39" s="5" t="s">
        <v>43</v>
      </c>
      <c r="B39" s="3"/>
      <c r="C39" s="22">
        <v>8501514</v>
      </c>
      <c r="D39" s="22"/>
      <c r="E39" s="23">
        <v>10891791</v>
      </c>
      <c r="F39" s="24">
        <v>11272574</v>
      </c>
      <c r="G39" s="24">
        <v>610211</v>
      </c>
      <c r="H39" s="24">
        <v>742576</v>
      </c>
      <c r="I39" s="24">
        <v>775569</v>
      </c>
      <c r="J39" s="24">
        <v>2128356</v>
      </c>
      <c r="K39" s="24">
        <v>759673</v>
      </c>
      <c r="L39" s="24">
        <v>972344</v>
      </c>
      <c r="M39" s="24">
        <v>928379</v>
      </c>
      <c r="N39" s="24">
        <v>2660396</v>
      </c>
      <c r="O39" s="24"/>
      <c r="P39" s="24"/>
      <c r="Q39" s="24"/>
      <c r="R39" s="24"/>
      <c r="S39" s="24"/>
      <c r="T39" s="24"/>
      <c r="U39" s="24"/>
      <c r="V39" s="24"/>
      <c r="W39" s="24">
        <v>4788752</v>
      </c>
      <c r="X39" s="24">
        <v>5673354</v>
      </c>
      <c r="Y39" s="24">
        <v>-884602</v>
      </c>
      <c r="Z39" s="6">
        <v>-15.59</v>
      </c>
      <c r="AA39" s="22">
        <v>11272574</v>
      </c>
    </row>
    <row r="40" spans="1:27" ht="13.5">
      <c r="A40" s="5" t="s">
        <v>44</v>
      </c>
      <c r="B40" s="3"/>
      <c r="C40" s="22">
        <v>24697653</v>
      </c>
      <c r="D40" s="22"/>
      <c r="E40" s="23">
        <v>40960925</v>
      </c>
      <c r="F40" s="24">
        <v>49670663</v>
      </c>
      <c r="G40" s="24">
        <v>1228047</v>
      </c>
      <c r="H40" s="24">
        <v>1856087</v>
      </c>
      <c r="I40" s="24">
        <v>1555139</v>
      </c>
      <c r="J40" s="24">
        <v>4639273</v>
      </c>
      <c r="K40" s="24">
        <v>1765224</v>
      </c>
      <c r="L40" s="24">
        <v>2841941</v>
      </c>
      <c r="M40" s="24">
        <v>3371839</v>
      </c>
      <c r="N40" s="24">
        <v>7979004</v>
      </c>
      <c r="O40" s="24"/>
      <c r="P40" s="24"/>
      <c r="Q40" s="24"/>
      <c r="R40" s="24"/>
      <c r="S40" s="24"/>
      <c r="T40" s="24"/>
      <c r="U40" s="24"/>
      <c r="V40" s="24"/>
      <c r="W40" s="24">
        <v>12618277</v>
      </c>
      <c r="X40" s="24">
        <v>20484815</v>
      </c>
      <c r="Y40" s="24">
        <v>-7866538</v>
      </c>
      <c r="Z40" s="6">
        <v>-38.4</v>
      </c>
      <c r="AA40" s="22">
        <v>49670663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150278136</v>
      </c>
      <c r="D42" s="19">
        <f>SUM(D43:D46)</f>
        <v>0</v>
      </c>
      <c r="E42" s="20">
        <f t="shared" si="8"/>
        <v>162299667</v>
      </c>
      <c r="F42" s="21">
        <f t="shared" si="8"/>
        <v>164718103</v>
      </c>
      <c r="G42" s="21">
        <f t="shared" si="8"/>
        <v>8773147</v>
      </c>
      <c r="H42" s="21">
        <f t="shared" si="8"/>
        <v>14753296</v>
      </c>
      <c r="I42" s="21">
        <f t="shared" si="8"/>
        <v>13708972</v>
      </c>
      <c r="J42" s="21">
        <f t="shared" si="8"/>
        <v>37235415</v>
      </c>
      <c r="K42" s="21">
        <f t="shared" si="8"/>
        <v>11379673</v>
      </c>
      <c r="L42" s="21">
        <f t="shared" si="8"/>
        <v>14467882</v>
      </c>
      <c r="M42" s="21">
        <f t="shared" si="8"/>
        <v>9300254</v>
      </c>
      <c r="N42" s="21">
        <f t="shared" si="8"/>
        <v>35147809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72383224</v>
      </c>
      <c r="X42" s="21">
        <f t="shared" si="8"/>
        <v>82027661</v>
      </c>
      <c r="Y42" s="21">
        <f t="shared" si="8"/>
        <v>-9644437</v>
      </c>
      <c r="Z42" s="4">
        <f>+IF(X42&lt;&gt;0,+(Y42/X42)*100,0)</f>
        <v>-11.75754237341962</v>
      </c>
      <c r="AA42" s="19">
        <f>SUM(AA43:AA46)</f>
        <v>164718103</v>
      </c>
    </row>
    <row r="43" spans="1:27" ht="13.5">
      <c r="A43" s="5" t="s">
        <v>47</v>
      </c>
      <c r="B43" s="3"/>
      <c r="C43" s="22">
        <v>97728850</v>
      </c>
      <c r="D43" s="22"/>
      <c r="E43" s="23">
        <v>105554574</v>
      </c>
      <c r="F43" s="24">
        <v>105817680</v>
      </c>
      <c r="G43" s="24">
        <v>6902040</v>
      </c>
      <c r="H43" s="24">
        <v>10864149</v>
      </c>
      <c r="I43" s="24">
        <v>10077793</v>
      </c>
      <c r="J43" s="24">
        <v>27843982</v>
      </c>
      <c r="K43" s="24">
        <v>7303399</v>
      </c>
      <c r="L43" s="24">
        <v>9414381</v>
      </c>
      <c r="M43" s="24">
        <v>4473606</v>
      </c>
      <c r="N43" s="24">
        <v>21191386</v>
      </c>
      <c r="O43" s="24"/>
      <c r="P43" s="24"/>
      <c r="Q43" s="24"/>
      <c r="R43" s="24"/>
      <c r="S43" s="24"/>
      <c r="T43" s="24"/>
      <c r="U43" s="24"/>
      <c r="V43" s="24"/>
      <c r="W43" s="24">
        <v>49035368</v>
      </c>
      <c r="X43" s="24">
        <v>52984972</v>
      </c>
      <c r="Y43" s="24">
        <v>-3949604</v>
      </c>
      <c r="Z43" s="6">
        <v>-7.45</v>
      </c>
      <c r="AA43" s="22">
        <v>105817680</v>
      </c>
    </row>
    <row r="44" spans="1:27" ht="13.5">
      <c r="A44" s="5" t="s">
        <v>48</v>
      </c>
      <c r="B44" s="3"/>
      <c r="C44" s="22">
        <v>17491714</v>
      </c>
      <c r="D44" s="22"/>
      <c r="E44" s="23">
        <v>20762727</v>
      </c>
      <c r="F44" s="24">
        <v>20898268</v>
      </c>
      <c r="G44" s="24">
        <v>579243</v>
      </c>
      <c r="H44" s="24">
        <v>1279928</v>
      </c>
      <c r="I44" s="24">
        <v>1237051</v>
      </c>
      <c r="J44" s="24">
        <v>3096222</v>
      </c>
      <c r="K44" s="24">
        <v>1383678</v>
      </c>
      <c r="L44" s="24">
        <v>1844221</v>
      </c>
      <c r="M44" s="24">
        <v>2131083</v>
      </c>
      <c r="N44" s="24">
        <v>5358982</v>
      </c>
      <c r="O44" s="24"/>
      <c r="P44" s="24"/>
      <c r="Q44" s="24"/>
      <c r="R44" s="24"/>
      <c r="S44" s="24"/>
      <c r="T44" s="24"/>
      <c r="U44" s="24"/>
      <c r="V44" s="24"/>
      <c r="W44" s="24">
        <v>8455204</v>
      </c>
      <c r="X44" s="24">
        <v>10552555</v>
      </c>
      <c r="Y44" s="24">
        <v>-2097351</v>
      </c>
      <c r="Z44" s="6">
        <v>-19.88</v>
      </c>
      <c r="AA44" s="22">
        <v>20898268</v>
      </c>
    </row>
    <row r="45" spans="1:27" ht="13.5">
      <c r="A45" s="5" t="s">
        <v>49</v>
      </c>
      <c r="B45" s="3"/>
      <c r="C45" s="25">
        <v>12762548</v>
      </c>
      <c r="D45" s="25"/>
      <c r="E45" s="26">
        <v>13919444</v>
      </c>
      <c r="F45" s="27">
        <v>13312059</v>
      </c>
      <c r="G45" s="27">
        <v>353349</v>
      </c>
      <c r="H45" s="27">
        <v>556335</v>
      </c>
      <c r="I45" s="27">
        <v>762663</v>
      </c>
      <c r="J45" s="27">
        <v>1672347</v>
      </c>
      <c r="K45" s="27">
        <v>1138391</v>
      </c>
      <c r="L45" s="27">
        <v>949764</v>
      </c>
      <c r="M45" s="27">
        <v>1122314</v>
      </c>
      <c r="N45" s="27">
        <v>3210469</v>
      </c>
      <c r="O45" s="27"/>
      <c r="P45" s="27"/>
      <c r="Q45" s="27"/>
      <c r="R45" s="27"/>
      <c r="S45" s="27"/>
      <c r="T45" s="27"/>
      <c r="U45" s="27"/>
      <c r="V45" s="27"/>
      <c r="W45" s="27">
        <v>4882816</v>
      </c>
      <c r="X45" s="27">
        <v>7111544</v>
      </c>
      <c r="Y45" s="27">
        <v>-2228728</v>
      </c>
      <c r="Z45" s="7">
        <v>-31.34</v>
      </c>
      <c r="AA45" s="25">
        <v>13312059</v>
      </c>
    </row>
    <row r="46" spans="1:27" ht="13.5">
      <c r="A46" s="5" t="s">
        <v>50</v>
      </c>
      <c r="B46" s="3"/>
      <c r="C46" s="22">
        <v>22295024</v>
      </c>
      <c r="D46" s="22"/>
      <c r="E46" s="23">
        <v>22062922</v>
      </c>
      <c r="F46" s="24">
        <v>24690096</v>
      </c>
      <c r="G46" s="24">
        <v>938515</v>
      </c>
      <c r="H46" s="24">
        <v>2052884</v>
      </c>
      <c r="I46" s="24">
        <v>1631465</v>
      </c>
      <c r="J46" s="24">
        <v>4622864</v>
      </c>
      <c r="K46" s="24">
        <v>1554205</v>
      </c>
      <c r="L46" s="24">
        <v>2259516</v>
      </c>
      <c r="M46" s="24">
        <v>1573251</v>
      </c>
      <c r="N46" s="24">
        <v>5386972</v>
      </c>
      <c r="O46" s="24"/>
      <c r="P46" s="24"/>
      <c r="Q46" s="24"/>
      <c r="R46" s="24"/>
      <c r="S46" s="24"/>
      <c r="T46" s="24"/>
      <c r="U46" s="24"/>
      <c r="V46" s="24"/>
      <c r="W46" s="24">
        <v>10009836</v>
      </c>
      <c r="X46" s="24">
        <v>11378590</v>
      </c>
      <c r="Y46" s="24">
        <v>-1368754</v>
      </c>
      <c r="Z46" s="6">
        <v>-12.03</v>
      </c>
      <c r="AA46" s="22">
        <v>24690096</v>
      </c>
    </row>
    <row r="47" spans="1:27" ht="13.5">
      <c r="A47" s="2" t="s">
        <v>51</v>
      </c>
      <c r="B47" s="8" t="s">
        <v>52</v>
      </c>
      <c r="C47" s="19">
        <v>1495300</v>
      </c>
      <c r="D47" s="19"/>
      <c r="E47" s="20">
        <v>1586559</v>
      </c>
      <c r="F47" s="21">
        <v>1611837</v>
      </c>
      <c r="G47" s="21">
        <v>293555</v>
      </c>
      <c r="H47" s="21">
        <v>48992</v>
      </c>
      <c r="I47" s="21">
        <v>46567</v>
      </c>
      <c r="J47" s="21">
        <v>389114</v>
      </c>
      <c r="K47" s="21">
        <v>294994</v>
      </c>
      <c r="L47" s="21">
        <v>96786</v>
      </c>
      <c r="M47" s="21">
        <v>354851</v>
      </c>
      <c r="N47" s="21">
        <v>746631</v>
      </c>
      <c r="O47" s="21"/>
      <c r="P47" s="21"/>
      <c r="Q47" s="21"/>
      <c r="R47" s="21"/>
      <c r="S47" s="21"/>
      <c r="T47" s="21"/>
      <c r="U47" s="21"/>
      <c r="V47" s="21"/>
      <c r="W47" s="21">
        <v>1135745</v>
      </c>
      <c r="X47" s="21">
        <v>807503</v>
      </c>
      <c r="Y47" s="21">
        <v>328242</v>
      </c>
      <c r="Z47" s="4">
        <v>40.65</v>
      </c>
      <c r="AA47" s="19">
        <v>1611837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290088211</v>
      </c>
      <c r="D48" s="40">
        <f>+D28+D32+D38+D42+D47</f>
        <v>0</v>
      </c>
      <c r="E48" s="41">
        <f t="shared" si="9"/>
        <v>313307774</v>
      </c>
      <c r="F48" s="42">
        <f t="shared" si="9"/>
        <v>327522939</v>
      </c>
      <c r="G48" s="42">
        <f t="shared" si="9"/>
        <v>15804179</v>
      </c>
      <c r="H48" s="42">
        <f t="shared" si="9"/>
        <v>24084846</v>
      </c>
      <c r="I48" s="42">
        <f t="shared" si="9"/>
        <v>22489054</v>
      </c>
      <c r="J48" s="42">
        <f t="shared" si="9"/>
        <v>62378079</v>
      </c>
      <c r="K48" s="42">
        <f t="shared" si="9"/>
        <v>23067022</v>
      </c>
      <c r="L48" s="42">
        <f t="shared" si="9"/>
        <v>28845984</v>
      </c>
      <c r="M48" s="42">
        <f t="shared" si="9"/>
        <v>20099531</v>
      </c>
      <c r="N48" s="42">
        <f t="shared" si="9"/>
        <v>72012537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134390616</v>
      </c>
      <c r="X48" s="42">
        <f t="shared" si="9"/>
        <v>151145193</v>
      </c>
      <c r="Y48" s="42">
        <f t="shared" si="9"/>
        <v>-16754577</v>
      </c>
      <c r="Z48" s="43">
        <f>+IF(X48&lt;&gt;0,+(Y48/X48)*100,0)</f>
        <v>-11.085087568745902</v>
      </c>
      <c r="AA48" s="40">
        <f>+AA28+AA32+AA38+AA42+AA47</f>
        <v>327522939</v>
      </c>
    </row>
    <row r="49" spans="1:27" ht="13.5">
      <c r="A49" s="14" t="s">
        <v>58</v>
      </c>
      <c r="B49" s="15"/>
      <c r="C49" s="44">
        <f aca="true" t="shared" si="10" ref="C49:Y49">+C25-C48</f>
        <v>18901865</v>
      </c>
      <c r="D49" s="44">
        <f>+D25-D48</f>
        <v>0</v>
      </c>
      <c r="E49" s="45">
        <f t="shared" si="10"/>
        <v>45529933</v>
      </c>
      <c r="F49" s="46">
        <f t="shared" si="10"/>
        <v>68392928</v>
      </c>
      <c r="G49" s="46">
        <f t="shared" si="10"/>
        <v>33291680</v>
      </c>
      <c r="H49" s="46">
        <f t="shared" si="10"/>
        <v>-5589739</v>
      </c>
      <c r="I49" s="46">
        <f t="shared" si="10"/>
        <v>-2428621</v>
      </c>
      <c r="J49" s="46">
        <f t="shared" si="10"/>
        <v>25273320</v>
      </c>
      <c r="K49" s="46">
        <f t="shared" si="10"/>
        <v>-1547805</v>
      </c>
      <c r="L49" s="46">
        <f t="shared" si="10"/>
        <v>-7714299</v>
      </c>
      <c r="M49" s="46">
        <f t="shared" si="10"/>
        <v>15847843</v>
      </c>
      <c r="N49" s="46">
        <f t="shared" si="10"/>
        <v>6585739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31859059</v>
      </c>
      <c r="X49" s="46">
        <f>IF(F25=F48,0,X25-X48)</f>
        <v>5598301</v>
      </c>
      <c r="Y49" s="46">
        <f t="shared" si="10"/>
        <v>26260758</v>
      </c>
      <c r="Z49" s="47">
        <f>+IF(X49&lt;&gt;0,+(Y49/X49)*100,0)</f>
        <v>469.0844240064977</v>
      </c>
      <c r="AA49" s="44">
        <f>+AA25-AA48</f>
        <v>68392928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140963446</v>
      </c>
      <c r="D5" s="19">
        <f>SUM(D6:D8)</f>
        <v>0</v>
      </c>
      <c r="E5" s="20">
        <f t="shared" si="0"/>
        <v>141272760</v>
      </c>
      <c r="F5" s="21">
        <f t="shared" si="0"/>
        <v>141326273</v>
      </c>
      <c r="G5" s="21">
        <f t="shared" si="0"/>
        <v>106064647</v>
      </c>
      <c r="H5" s="21">
        <f t="shared" si="0"/>
        <v>958213</v>
      </c>
      <c r="I5" s="21">
        <f t="shared" si="0"/>
        <v>1665916</v>
      </c>
      <c r="J5" s="21">
        <f t="shared" si="0"/>
        <v>108688776</v>
      </c>
      <c r="K5" s="21">
        <f t="shared" si="0"/>
        <v>-3141943</v>
      </c>
      <c r="L5" s="21">
        <f t="shared" si="0"/>
        <v>1728446</v>
      </c>
      <c r="M5" s="21">
        <f t="shared" si="0"/>
        <v>15534217</v>
      </c>
      <c r="N5" s="21">
        <f t="shared" si="0"/>
        <v>14120720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122809496</v>
      </c>
      <c r="X5" s="21">
        <f t="shared" si="0"/>
        <v>114836620</v>
      </c>
      <c r="Y5" s="21">
        <f t="shared" si="0"/>
        <v>7972876</v>
      </c>
      <c r="Z5" s="4">
        <f>+IF(X5&lt;&gt;0,+(Y5/X5)*100,0)</f>
        <v>6.942799256892096</v>
      </c>
      <c r="AA5" s="19">
        <f>SUM(AA6:AA8)</f>
        <v>141326273</v>
      </c>
    </row>
    <row r="6" spans="1:27" ht="13.5">
      <c r="A6" s="5" t="s">
        <v>33</v>
      </c>
      <c r="B6" s="3"/>
      <c r="C6" s="22">
        <v>38432164</v>
      </c>
      <c r="D6" s="22"/>
      <c r="E6" s="23">
        <v>42181802</v>
      </c>
      <c r="F6" s="24">
        <v>42199193</v>
      </c>
      <c r="G6" s="24">
        <v>17069434</v>
      </c>
      <c r="H6" s="24">
        <v>32188</v>
      </c>
      <c r="I6" s="24">
        <v>55117</v>
      </c>
      <c r="J6" s="24">
        <v>17156739</v>
      </c>
      <c r="K6" s="24">
        <v>15894</v>
      </c>
      <c r="L6" s="24">
        <v>40259</v>
      </c>
      <c r="M6" s="24">
        <v>13632583</v>
      </c>
      <c r="N6" s="24">
        <v>13688736</v>
      </c>
      <c r="O6" s="24"/>
      <c r="P6" s="24"/>
      <c r="Q6" s="24"/>
      <c r="R6" s="24"/>
      <c r="S6" s="24"/>
      <c r="T6" s="24"/>
      <c r="U6" s="24"/>
      <c r="V6" s="24"/>
      <c r="W6" s="24">
        <v>30845475</v>
      </c>
      <c r="X6" s="24">
        <v>26771400</v>
      </c>
      <c r="Y6" s="24">
        <v>4074075</v>
      </c>
      <c r="Z6" s="6">
        <v>15.22</v>
      </c>
      <c r="AA6" s="22">
        <v>42199193</v>
      </c>
    </row>
    <row r="7" spans="1:27" ht="13.5">
      <c r="A7" s="5" t="s">
        <v>34</v>
      </c>
      <c r="B7" s="3"/>
      <c r="C7" s="25">
        <v>99374486</v>
      </c>
      <c r="D7" s="25"/>
      <c r="E7" s="26">
        <v>99090958</v>
      </c>
      <c r="F7" s="27">
        <v>99127080</v>
      </c>
      <c r="G7" s="27">
        <v>88995213</v>
      </c>
      <c r="H7" s="27">
        <v>926025</v>
      </c>
      <c r="I7" s="27">
        <v>1610799</v>
      </c>
      <c r="J7" s="27">
        <v>91532037</v>
      </c>
      <c r="K7" s="27">
        <v>-3157837</v>
      </c>
      <c r="L7" s="27">
        <v>1688187</v>
      </c>
      <c r="M7" s="27">
        <v>1901634</v>
      </c>
      <c r="N7" s="27">
        <v>431984</v>
      </c>
      <c r="O7" s="27"/>
      <c r="P7" s="27"/>
      <c r="Q7" s="27"/>
      <c r="R7" s="27"/>
      <c r="S7" s="27"/>
      <c r="T7" s="27"/>
      <c r="U7" s="27"/>
      <c r="V7" s="27"/>
      <c r="W7" s="27">
        <v>91964021</v>
      </c>
      <c r="X7" s="27">
        <v>88065220</v>
      </c>
      <c r="Y7" s="27">
        <v>3898801</v>
      </c>
      <c r="Z7" s="7">
        <v>4.43</v>
      </c>
      <c r="AA7" s="25">
        <v>99127080</v>
      </c>
    </row>
    <row r="8" spans="1:27" ht="13.5">
      <c r="A8" s="5" t="s">
        <v>35</v>
      </c>
      <c r="B8" s="3"/>
      <c r="C8" s="22">
        <v>3156796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33279492</v>
      </c>
      <c r="D9" s="19">
        <f>SUM(D10:D14)</f>
        <v>0</v>
      </c>
      <c r="E9" s="20">
        <f t="shared" si="1"/>
        <v>22424579</v>
      </c>
      <c r="F9" s="21">
        <f t="shared" si="1"/>
        <v>25600929</v>
      </c>
      <c r="G9" s="21">
        <f t="shared" si="1"/>
        <v>340723</v>
      </c>
      <c r="H9" s="21">
        <f t="shared" si="1"/>
        <v>1078557</v>
      </c>
      <c r="I9" s="21">
        <f t="shared" si="1"/>
        <v>3887484</v>
      </c>
      <c r="J9" s="21">
        <f t="shared" si="1"/>
        <v>5306764</v>
      </c>
      <c r="K9" s="21">
        <f t="shared" si="1"/>
        <v>2295758</v>
      </c>
      <c r="L9" s="21">
        <f t="shared" si="1"/>
        <v>3520376</v>
      </c>
      <c r="M9" s="21">
        <f t="shared" si="1"/>
        <v>1140073</v>
      </c>
      <c r="N9" s="21">
        <f t="shared" si="1"/>
        <v>6956207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12262971</v>
      </c>
      <c r="X9" s="21">
        <f t="shared" si="1"/>
        <v>14474921</v>
      </c>
      <c r="Y9" s="21">
        <f t="shared" si="1"/>
        <v>-2211950</v>
      </c>
      <c r="Z9" s="4">
        <f>+IF(X9&lt;&gt;0,+(Y9/X9)*100,0)</f>
        <v>-15.281257838989243</v>
      </c>
      <c r="AA9" s="19">
        <f>SUM(AA10:AA14)</f>
        <v>25600929</v>
      </c>
    </row>
    <row r="10" spans="1:27" ht="13.5">
      <c r="A10" s="5" t="s">
        <v>37</v>
      </c>
      <c r="B10" s="3"/>
      <c r="C10" s="22">
        <v>8682265</v>
      </c>
      <c r="D10" s="22"/>
      <c r="E10" s="23">
        <v>9464319</v>
      </c>
      <c r="F10" s="24">
        <v>9719279</v>
      </c>
      <c r="G10" s="24">
        <v>73191</v>
      </c>
      <c r="H10" s="24">
        <v>79648</v>
      </c>
      <c r="I10" s="24">
        <v>1356063</v>
      </c>
      <c r="J10" s="24">
        <v>1508902</v>
      </c>
      <c r="K10" s="24">
        <v>560169</v>
      </c>
      <c r="L10" s="24">
        <v>584736</v>
      </c>
      <c r="M10" s="24">
        <v>27386</v>
      </c>
      <c r="N10" s="24">
        <v>1172291</v>
      </c>
      <c r="O10" s="24"/>
      <c r="P10" s="24"/>
      <c r="Q10" s="24"/>
      <c r="R10" s="24"/>
      <c r="S10" s="24"/>
      <c r="T10" s="24"/>
      <c r="U10" s="24"/>
      <c r="V10" s="24"/>
      <c r="W10" s="24">
        <v>2681193</v>
      </c>
      <c r="X10" s="24">
        <v>6206915</v>
      </c>
      <c r="Y10" s="24">
        <v>-3525722</v>
      </c>
      <c r="Z10" s="6">
        <v>-56.8</v>
      </c>
      <c r="AA10" s="22">
        <v>9719279</v>
      </c>
    </row>
    <row r="11" spans="1:27" ht="13.5">
      <c r="A11" s="5" t="s">
        <v>38</v>
      </c>
      <c r="B11" s="3"/>
      <c r="C11" s="22">
        <v>12534189</v>
      </c>
      <c r="D11" s="22"/>
      <c r="E11" s="23">
        <v>12182974</v>
      </c>
      <c r="F11" s="24">
        <v>12182974</v>
      </c>
      <c r="G11" s="24">
        <v>260779</v>
      </c>
      <c r="H11" s="24">
        <v>992390</v>
      </c>
      <c r="I11" s="24">
        <v>1964701</v>
      </c>
      <c r="J11" s="24">
        <v>3217870</v>
      </c>
      <c r="K11" s="24">
        <v>1284236</v>
      </c>
      <c r="L11" s="24">
        <v>2623345</v>
      </c>
      <c r="M11" s="24">
        <v>1105772</v>
      </c>
      <c r="N11" s="24">
        <v>5013353</v>
      </c>
      <c r="O11" s="24"/>
      <c r="P11" s="24"/>
      <c r="Q11" s="24"/>
      <c r="R11" s="24"/>
      <c r="S11" s="24"/>
      <c r="T11" s="24"/>
      <c r="U11" s="24"/>
      <c r="V11" s="24"/>
      <c r="W11" s="24">
        <v>8231223</v>
      </c>
      <c r="X11" s="24">
        <v>7869168</v>
      </c>
      <c r="Y11" s="24">
        <v>362055</v>
      </c>
      <c r="Z11" s="6">
        <v>4.6</v>
      </c>
      <c r="AA11" s="22">
        <v>12182974</v>
      </c>
    </row>
    <row r="12" spans="1:27" ht="13.5">
      <c r="A12" s="5" t="s">
        <v>39</v>
      </c>
      <c r="B12" s="3"/>
      <c r="C12" s="22">
        <v>981836</v>
      </c>
      <c r="D12" s="22"/>
      <c r="E12" s="23">
        <v>51000</v>
      </c>
      <c r="F12" s="24">
        <v>313046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35700</v>
      </c>
      <c r="Y12" s="24">
        <v>-35700</v>
      </c>
      <c r="Z12" s="6">
        <v>-100</v>
      </c>
      <c r="AA12" s="22">
        <v>313046</v>
      </c>
    </row>
    <row r="13" spans="1:27" ht="13.5">
      <c r="A13" s="5" t="s">
        <v>40</v>
      </c>
      <c r="B13" s="3"/>
      <c r="C13" s="22">
        <v>11081202</v>
      </c>
      <c r="D13" s="22"/>
      <c r="E13" s="23">
        <v>726286</v>
      </c>
      <c r="F13" s="24">
        <v>3385630</v>
      </c>
      <c r="G13" s="24">
        <v>6753</v>
      </c>
      <c r="H13" s="24">
        <v>6519</v>
      </c>
      <c r="I13" s="24">
        <v>566720</v>
      </c>
      <c r="J13" s="24">
        <v>579992</v>
      </c>
      <c r="K13" s="24">
        <v>451353</v>
      </c>
      <c r="L13" s="24">
        <v>312295</v>
      </c>
      <c r="M13" s="24">
        <v>6915</v>
      </c>
      <c r="N13" s="24">
        <v>770563</v>
      </c>
      <c r="O13" s="24"/>
      <c r="P13" s="24"/>
      <c r="Q13" s="24"/>
      <c r="R13" s="24"/>
      <c r="S13" s="24"/>
      <c r="T13" s="24"/>
      <c r="U13" s="24"/>
      <c r="V13" s="24"/>
      <c r="W13" s="24">
        <v>1350555</v>
      </c>
      <c r="X13" s="24">
        <v>363138</v>
      </c>
      <c r="Y13" s="24">
        <v>987417</v>
      </c>
      <c r="Z13" s="6">
        <v>271.91</v>
      </c>
      <c r="AA13" s="22">
        <v>3385630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59934562</v>
      </c>
      <c r="D15" s="19">
        <f>SUM(D16:D18)</f>
        <v>0</v>
      </c>
      <c r="E15" s="20">
        <f t="shared" si="2"/>
        <v>77229391</v>
      </c>
      <c r="F15" s="21">
        <f t="shared" si="2"/>
        <v>77529391</v>
      </c>
      <c r="G15" s="21">
        <f t="shared" si="2"/>
        <v>1479825</v>
      </c>
      <c r="H15" s="21">
        <f t="shared" si="2"/>
        <v>976714</v>
      </c>
      <c r="I15" s="21">
        <f t="shared" si="2"/>
        <v>1018395</v>
      </c>
      <c r="J15" s="21">
        <f t="shared" si="2"/>
        <v>3474934</v>
      </c>
      <c r="K15" s="21">
        <f t="shared" si="2"/>
        <v>1351571</v>
      </c>
      <c r="L15" s="21">
        <f t="shared" si="2"/>
        <v>1566342</v>
      </c>
      <c r="M15" s="21">
        <f t="shared" si="2"/>
        <v>1017417</v>
      </c>
      <c r="N15" s="21">
        <f t="shared" si="2"/>
        <v>3935330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7410264</v>
      </c>
      <c r="X15" s="21">
        <f t="shared" si="2"/>
        <v>38688346</v>
      </c>
      <c r="Y15" s="21">
        <f t="shared" si="2"/>
        <v>-31278082</v>
      </c>
      <c r="Z15" s="4">
        <f>+IF(X15&lt;&gt;0,+(Y15/X15)*100,0)</f>
        <v>-80.84626310982641</v>
      </c>
      <c r="AA15" s="19">
        <f>SUM(AA16:AA18)</f>
        <v>77529391</v>
      </c>
    </row>
    <row r="16" spans="1:27" ht="13.5">
      <c r="A16" s="5" t="s">
        <v>43</v>
      </c>
      <c r="B16" s="3"/>
      <c r="C16" s="22">
        <v>4757373</v>
      </c>
      <c r="D16" s="22"/>
      <c r="E16" s="23">
        <v>4444982</v>
      </c>
      <c r="F16" s="24">
        <v>4744982</v>
      </c>
      <c r="G16" s="24">
        <v>918501</v>
      </c>
      <c r="H16" s="24">
        <v>75634</v>
      </c>
      <c r="I16" s="24">
        <v>-972</v>
      </c>
      <c r="J16" s="24">
        <v>993163</v>
      </c>
      <c r="K16" s="24">
        <v>192975</v>
      </c>
      <c r="L16" s="24">
        <v>295572</v>
      </c>
      <c r="M16" s="24">
        <v>123003</v>
      </c>
      <c r="N16" s="24">
        <v>611550</v>
      </c>
      <c r="O16" s="24"/>
      <c r="P16" s="24"/>
      <c r="Q16" s="24"/>
      <c r="R16" s="24"/>
      <c r="S16" s="24"/>
      <c r="T16" s="24"/>
      <c r="U16" s="24"/>
      <c r="V16" s="24"/>
      <c r="W16" s="24">
        <v>1604713</v>
      </c>
      <c r="X16" s="24">
        <v>2222987</v>
      </c>
      <c r="Y16" s="24">
        <v>-618274</v>
      </c>
      <c r="Z16" s="6">
        <v>-27.81</v>
      </c>
      <c r="AA16" s="22">
        <v>4744982</v>
      </c>
    </row>
    <row r="17" spans="1:27" ht="13.5">
      <c r="A17" s="5" t="s">
        <v>44</v>
      </c>
      <c r="B17" s="3"/>
      <c r="C17" s="22">
        <v>54702368</v>
      </c>
      <c r="D17" s="22"/>
      <c r="E17" s="23">
        <v>72265864</v>
      </c>
      <c r="F17" s="24">
        <v>72265864</v>
      </c>
      <c r="G17" s="24">
        <v>561324</v>
      </c>
      <c r="H17" s="24">
        <v>900219</v>
      </c>
      <c r="I17" s="24">
        <v>984011</v>
      </c>
      <c r="J17" s="24">
        <v>2445554</v>
      </c>
      <c r="K17" s="24">
        <v>1146474</v>
      </c>
      <c r="L17" s="24">
        <v>1247770</v>
      </c>
      <c r="M17" s="24">
        <v>821062</v>
      </c>
      <c r="N17" s="24">
        <v>3215306</v>
      </c>
      <c r="O17" s="24"/>
      <c r="P17" s="24"/>
      <c r="Q17" s="24"/>
      <c r="R17" s="24"/>
      <c r="S17" s="24"/>
      <c r="T17" s="24"/>
      <c r="U17" s="24"/>
      <c r="V17" s="24"/>
      <c r="W17" s="24">
        <v>5660860</v>
      </c>
      <c r="X17" s="24">
        <v>36206732</v>
      </c>
      <c r="Y17" s="24">
        <v>-30545872</v>
      </c>
      <c r="Z17" s="6">
        <v>-84.37</v>
      </c>
      <c r="AA17" s="22">
        <v>72265864</v>
      </c>
    </row>
    <row r="18" spans="1:27" ht="13.5">
      <c r="A18" s="5" t="s">
        <v>45</v>
      </c>
      <c r="B18" s="3"/>
      <c r="C18" s="22">
        <v>474821</v>
      </c>
      <c r="D18" s="22"/>
      <c r="E18" s="23">
        <v>518545</v>
      </c>
      <c r="F18" s="24">
        <v>518545</v>
      </c>
      <c r="G18" s="24"/>
      <c r="H18" s="24">
        <v>861</v>
      </c>
      <c r="I18" s="24">
        <v>35356</v>
      </c>
      <c r="J18" s="24">
        <v>36217</v>
      </c>
      <c r="K18" s="24">
        <v>12122</v>
      </c>
      <c r="L18" s="24">
        <v>23000</v>
      </c>
      <c r="M18" s="24">
        <v>73352</v>
      </c>
      <c r="N18" s="24">
        <v>108474</v>
      </c>
      <c r="O18" s="24"/>
      <c r="P18" s="24"/>
      <c r="Q18" s="24"/>
      <c r="R18" s="24"/>
      <c r="S18" s="24"/>
      <c r="T18" s="24"/>
      <c r="U18" s="24"/>
      <c r="V18" s="24"/>
      <c r="W18" s="24">
        <v>144691</v>
      </c>
      <c r="X18" s="24">
        <v>258627</v>
      </c>
      <c r="Y18" s="24">
        <v>-113936</v>
      </c>
      <c r="Z18" s="6">
        <v>-44.05</v>
      </c>
      <c r="AA18" s="22">
        <v>518545</v>
      </c>
    </row>
    <row r="19" spans="1:27" ht="13.5">
      <c r="A19" s="2" t="s">
        <v>46</v>
      </c>
      <c r="B19" s="8"/>
      <c r="C19" s="19">
        <f aca="true" t="shared" si="3" ref="C19:Y19">SUM(C20:C23)</f>
        <v>223622869</v>
      </c>
      <c r="D19" s="19">
        <f>SUM(D20:D23)</f>
        <v>0</v>
      </c>
      <c r="E19" s="20">
        <f t="shared" si="3"/>
        <v>228869452</v>
      </c>
      <c r="F19" s="21">
        <f t="shared" si="3"/>
        <v>241142985</v>
      </c>
      <c r="G19" s="21">
        <f t="shared" si="3"/>
        <v>31203453</v>
      </c>
      <c r="H19" s="21">
        <f t="shared" si="3"/>
        <v>17001603</v>
      </c>
      <c r="I19" s="21">
        <f t="shared" si="3"/>
        <v>16898275</v>
      </c>
      <c r="J19" s="21">
        <f t="shared" si="3"/>
        <v>65103331</v>
      </c>
      <c r="K19" s="21">
        <f t="shared" si="3"/>
        <v>11339726</v>
      </c>
      <c r="L19" s="21">
        <f t="shared" si="3"/>
        <v>18672095</v>
      </c>
      <c r="M19" s="21">
        <f t="shared" si="3"/>
        <v>16096494</v>
      </c>
      <c r="N19" s="21">
        <f t="shared" si="3"/>
        <v>46108315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111211646</v>
      </c>
      <c r="X19" s="21">
        <f t="shared" si="3"/>
        <v>124266462</v>
      </c>
      <c r="Y19" s="21">
        <f t="shared" si="3"/>
        <v>-13054816</v>
      </c>
      <c r="Z19" s="4">
        <f>+IF(X19&lt;&gt;0,+(Y19/X19)*100,0)</f>
        <v>-10.505502281057941</v>
      </c>
      <c r="AA19" s="19">
        <f>SUM(AA20:AA23)</f>
        <v>241142985</v>
      </c>
    </row>
    <row r="20" spans="1:27" ht="13.5">
      <c r="A20" s="5" t="s">
        <v>47</v>
      </c>
      <c r="B20" s="3"/>
      <c r="C20" s="22">
        <v>134197561</v>
      </c>
      <c r="D20" s="22"/>
      <c r="E20" s="23">
        <v>141489276</v>
      </c>
      <c r="F20" s="24">
        <v>141762809</v>
      </c>
      <c r="G20" s="24">
        <v>20067989</v>
      </c>
      <c r="H20" s="24">
        <v>11035182</v>
      </c>
      <c r="I20" s="24">
        <v>8020228</v>
      </c>
      <c r="J20" s="24">
        <v>39123399</v>
      </c>
      <c r="K20" s="24">
        <v>5887909</v>
      </c>
      <c r="L20" s="24">
        <v>11849975</v>
      </c>
      <c r="M20" s="24">
        <v>9905834</v>
      </c>
      <c r="N20" s="24">
        <v>27643718</v>
      </c>
      <c r="O20" s="24"/>
      <c r="P20" s="24"/>
      <c r="Q20" s="24"/>
      <c r="R20" s="24"/>
      <c r="S20" s="24"/>
      <c r="T20" s="24"/>
      <c r="U20" s="24"/>
      <c r="V20" s="24"/>
      <c r="W20" s="24">
        <v>66767117</v>
      </c>
      <c r="X20" s="24">
        <v>75030763</v>
      </c>
      <c r="Y20" s="24">
        <v>-8263646</v>
      </c>
      <c r="Z20" s="6">
        <v>-11.01</v>
      </c>
      <c r="AA20" s="22">
        <v>141762809</v>
      </c>
    </row>
    <row r="21" spans="1:27" ht="13.5">
      <c r="A21" s="5" t="s">
        <v>48</v>
      </c>
      <c r="B21" s="3"/>
      <c r="C21" s="22">
        <v>41501045</v>
      </c>
      <c r="D21" s="22"/>
      <c r="E21" s="23">
        <v>37323769</v>
      </c>
      <c r="F21" s="24">
        <v>49323769</v>
      </c>
      <c r="G21" s="24">
        <v>5219198</v>
      </c>
      <c r="H21" s="24">
        <v>2710824</v>
      </c>
      <c r="I21" s="24">
        <v>5627933</v>
      </c>
      <c r="J21" s="24">
        <v>13557955</v>
      </c>
      <c r="K21" s="24">
        <v>2185038</v>
      </c>
      <c r="L21" s="24">
        <v>3556336</v>
      </c>
      <c r="M21" s="24">
        <v>2975760</v>
      </c>
      <c r="N21" s="24">
        <v>8717134</v>
      </c>
      <c r="O21" s="24"/>
      <c r="P21" s="24"/>
      <c r="Q21" s="24"/>
      <c r="R21" s="24"/>
      <c r="S21" s="24"/>
      <c r="T21" s="24"/>
      <c r="U21" s="24"/>
      <c r="V21" s="24"/>
      <c r="W21" s="24">
        <v>22275089</v>
      </c>
      <c r="X21" s="24">
        <v>19982301</v>
      </c>
      <c r="Y21" s="24">
        <v>2292788</v>
      </c>
      <c r="Z21" s="6">
        <v>11.47</v>
      </c>
      <c r="AA21" s="22">
        <v>49323769</v>
      </c>
    </row>
    <row r="22" spans="1:27" ht="13.5">
      <c r="A22" s="5" t="s">
        <v>49</v>
      </c>
      <c r="B22" s="3"/>
      <c r="C22" s="25">
        <v>32533907</v>
      </c>
      <c r="D22" s="25"/>
      <c r="E22" s="26">
        <v>31736325</v>
      </c>
      <c r="F22" s="27">
        <v>31736325</v>
      </c>
      <c r="G22" s="27">
        <v>4267926</v>
      </c>
      <c r="H22" s="27">
        <v>1609758</v>
      </c>
      <c r="I22" s="27">
        <v>1620451</v>
      </c>
      <c r="J22" s="27">
        <v>7498135</v>
      </c>
      <c r="K22" s="27">
        <v>1622975</v>
      </c>
      <c r="L22" s="27">
        <v>1617857</v>
      </c>
      <c r="M22" s="27">
        <v>1605985</v>
      </c>
      <c r="N22" s="27">
        <v>4846817</v>
      </c>
      <c r="O22" s="27"/>
      <c r="P22" s="27"/>
      <c r="Q22" s="27"/>
      <c r="R22" s="27"/>
      <c r="S22" s="27"/>
      <c r="T22" s="27"/>
      <c r="U22" s="27"/>
      <c r="V22" s="27"/>
      <c r="W22" s="27">
        <v>12344952</v>
      </c>
      <c r="X22" s="27">
        <v>20093354</v>
      </c>
      <c r="Y22" s="27">
        <v>-7748402</v>
      </c>
      <c r="Z22" s="7">
        <v>-38.56</v>
      </c>
      <c r="AA22" s="25">
        <v>31736325</v>
      </c>
    </row>
    <row r="23" spans="1:27" ht="13.5">
      <c r="A23" s="5" t="s">
        <v>50</v>
      </c>
      <c r="B23" s="3"/>
      <c r="C23" s="22">
        <v>15390356</v>
      </c>
      <c r="D23" s="22"/>
      <c r="E23" s="23">
        <v>18320082</v>
      </c>
      <c r="F23" s="24">
        <v>18320082</v>
      </c>
      <c r="G23" s="24">
        <v>1648340</v>
      </c>
      <c r="H23" s="24">
        <v>1645839</v>
      </c>
      <c r="I23" s="24">
        <v>1629663</v>
      </c>
      <c r="J23" s="24">
        <v>4923842</v>
      </c>
      <c r="K23" s="24">
        <v>1643804</v>
      </c>
      <c r="L23" s="24">
        <v>1647927</v>
      </c>
      <c r="M23" s="24">
        <v>1608915</v>
      </c>
      <c r="N23" s="24">
        <v>4900646</v>
      </c>
      <c r="O23" s="24"/>
      <c r="P23" s="24"/>
      <c r="Q23" s="24"/>
      <c r="R23" s="24"/>
      <c r="S23" s="24"/>
      <c r="T23" s="24"/>
      <c r="U23" s="24"/>
      <c r="V23" s="24"/>
      <c r="W23" s="24">
        <v>9824488</v>
      </c>
      <c r="X23" s="24">
        <v>9160044</v>
      </c>
      <c r="Y23" s="24">
        <v>664444</v>
      </c>
      <c r="Z23" s="6">
        <v>7.25</v>
      </c>
      <c r="AA23" s="22">
        <v>18320082</v>
      </c>
    </row>
    <row r="24" spans="1:27" ht="13.5">
      <c r="A24" s="2" t="s">
        <v>51</v>
      </c>
      <c r="B24" s="8" t="s">
        <v>52</v>
      </c>
      <c r="C24" s="19">
        <v>20000</v>
      </c>
      <c r="D24" s="19"/>
      <c r="E24" s="20">
        <v>10000</v>
      </c>
      <c r="F24" s="21">
        <v>10000</v>
      </c>
      <c r="G24" s="21">
        <v>10000</v>
      </c>
      <c r="H24" s="21"/>
      <c r="I24" s="21">
        <v>10000</v>
      </c>
      <c r="J24" s="21">
        <v>20000</v>
      </c>
      <c r="K24" s="21">
        <v>-10000</v>
      </c>
      <c r="L24" s="21"/>
      <c r="M24" s="21"/>
      <c r="N24" s="21">
        <v>-10000</v>
      </c>
      <c r="O24" s="21"/>
      <c r="P24" s="21"/>
      <c r="Q24" s="21"/>
      <c r="R24" s="21"/>
      <c r="S24" s="21"/>
      <c r="T24" s="21"/>
      <c r="U24" s="21"/>
      <c r="V24" s="21"/>
      <c r="W24" s="21">
        <v>10000</v>
      </c>
      <c r="X24" s="21">
        <v>10000</v>
      </c>
      <c r="Y24" s="21"/>
      <c r="Z24" s="4">
        <v>0</v>
      </c>
      <c r="AA24" s="19">
        <v>10000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457820369</v>
      </c>
      <c r="D25" s="40">
        <f>+D5+D9+D15+D19+D24</f>
        <v>0</v>
      </c>
      <c r="E25" s="41">
        <f t="shared" si="4"/>
        <v>469806182</v>
      </c>
      <c r="F25" s="42">
        <f t="shared" si="4"/>
        <v>485609578</v>
      </c>
      <c r="G25" s="42">
        <f t="shared" si="4"/>
        <v>139098648</v>
      </c>
      <c r="H25" s="42">
        <f t="shared" si="4"/>
        <v>20015087</v>
      </c>
      <c r="I25" s="42">
        <f t="shared" si="4"/>
        <v>23480070</v>
      </c>
      <c r="J25" s="42">
        <f t="shared" si="4"/>
        <v>182593805</v>
      </c>
      <c r="K25" s="42">
        <f t="shared" si="4"/>
        <v>11835112</v>
      </c>
      <c r="L25" s="42">
        <f t="shared" si="4"/>
        <v>25487259</v>
      </c>
      <c r="M25" s="42">
        <f t="shared" si="4"/>
        <v>33788201</v>
      </c>
      <c r="N25" s="42">
        <f t="shared" si="4"/>
        <v>71110572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253704377</v>
      </c>
      <c r="X25" s="42">
        <f t="shared" si="4"/>
        <v>292276349</v>
      </c>
      <c r="Y25" s="42">
        <f t="shared" si="4"/>
        <v>-38571972</v>
      </c>
      <c r="Z25" s="43">
        <f>+IF(X25&lt;&gt;0,+(Y25/X25)*100,0)</f>
        <v>-13.197089717307234</v>
      </c>
      <c r="AA25" s="40">
        <f>+AA5+AA9+AA15+AA19+AA24</f>
        <v>485609578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79810705</v>
      </c>
      <c r="D28" s="19">
        <f>SUM(D29:D31)</f>
        <v>0</v>
      </c>
      <c r="E28" s="20">
        <f t="shared" si="5"/>
        <v>87027648</v>
      </c>
      <c r="F28" s="21">
        <f t="shared" si="5"/>
        <v>86207257</v>
      </c>
      <c r="G28" s="21">
        <f t="shared" si="5"/>
        <v>4587195</v>
      </c>
      <c r="H28" s="21">
        <f t="shared" si="5"/>
        <v>4812186</v>
      </c>
      <c r="I28" s="21">
        <f t="shared" si="5"/>
        <v>4935184</v>
      </c>
      <c r="J28" s="21">
        <f t="shared" si="5"/>
        <v>14334565</v>
      </c>
      <c r="K28" s="21">
        <f t="shared" si="5"/>
        <v>7552513</v>
      </c>
      <c r="L28" s="21">
        <f t="shared" si="5"/>
        <v>6776186</v>
      </c>
      <c r="M28" s="21">
        <f t="shared" si="5"/>
        <v>5360757</v>
      </c>
      <c r="N28" s="21">
        <f t="shared" si="5"/>
        <v>19689456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34024021</v>
      </c>
      <c r="X28" s="21">
        <f t="shared" si="5"/>
        <v>41918757</v>
      </c>
      <c r="Y28" s="21">
        <f t="shared" si="5"/>
        <v>-7894736</v>
      </c>
      <c r="Z28" s="4">
        <f>+IF(X28&lt;&gt;0,+(Y28/X28)*100,0)</f>
        <v>-18.833421038701122</v>
      </c>
      <c r="AA28" s="19">
        <f>SUM(AA29:AA31)</f>
        <v>86207257</v>
      </c>
    </row>
    <row r="29" spans="1:27" ht="13.5">
      <c r="A29" s="5" t="s">
        <v>33</v>
      </c>
      <c r="B29" s="3"/>
      <c r="C29" s="22">
        <v>28432366</v>
      </c>
      <c r="D29" s="22"/>
      <c r="E29" s="23">
        <v>24564860</v>
      </c>
      <c r="F29" s="24">
        <v>24398367</v>
      </c>
      <c r="G29" s="24">
        <v>1152695</v>
      </c>
      <c r="H29" s="24">
        <v>1187036</v>
      </c>
      <c r="I29" s="24">
        <v>1287952</v>
      </c>
      <c r="J29" s="24">
        <v>3627683</v>
      </c>
      <c r="K29" s="24">
        <v>2775705</v>
      </c>
      <c r="L29" s="24">
        <v>1488071</v>
      </c>
      <c r="M29" s="24">
        <v>1435364</v>
      </c>
      <c r="N29" s="24">
        <v>5699140</v>
      </c>
      <c r="O29" s="24"/>
      <c r="P29" s="24"/>
      <c r="Q29" s="24"/>
      <c r="R29" s="24"/>
      <c r="S29" s="24"/>
      <c r="T29" s="24"/>
      <c r="U29" s="24"/>
      <c r="V29" s="24"/>
      <c r="W29" s="24">
        <v>9326823</v>
      </c>
      <c r="X29" s="24">
        <v>10349147</v>
      </c>
      <c r="Y29" s="24">
        <v>-1022324</v>
      </c>
      <c r="Z29" s="6">
        <v>-9.88</v>
      </c>
      <c r="AA29" s="22">
        <v>24398367</v>
      </c>
    </row>
    <row r="30" spans="1:27" ht="13.5">
      <c r="A30" s="5" t="s">
        <v>34</v>
      </c>
      <c r="B30" s="3"/>
      <c r="C30" s="25">
        <v>25559768</v>
      </c>
      <c r="D30" s="25"/>
      <c r="E30" s="26">
        <v>60932576</v>
      </c>
      <c r="F30" s="27">
        <v>60304891</v>
      </c>
      <c r="G30" s="27">
        <v>3337734</v>
      </c>
      <c r="H30" s="27">
        <v>3511574</v>
      </c>
      <c r="I30" s="27">
        <v>3528726</v>
      </c>
      <c r="J30" s="27">
        <v>10378034</v>
      </c>
      <c r="K30" s="27">
        <v>4666178</v>
      </c>
      <c r="L30" s="27">
        <v>5099499</v>
      </c>
      <c r="M30" s="27">
        <v>3820169</v>
      </c>
      <c r="N30" s="27">
        <v>13585846</v>
      </c>
      <c r="O30" s="27"/>
      <c r="P30" s="27"/>
      <c r="Q30" s="27"/>
      <c r="R30" s="27"/>
      <c r="S30" s="27"/>
      <c r="T30" s="27"/>
      <c r="U30" s="27"/>
      <c r="V30" s="27"/>
      <c r="W30" s="27">
        <v>23963880</v>
      </c>
      <c r="X30" s="27">
        <v>30771469</v>
      </c>
      <c r="Y30" s="27">
        <v>-6807589</v>
      </c>
      <c r="Z30" s="7">
        <v>-22.12</v>
      </c>
      <c r="AA30" s="25">
        <v>60304891</v>
      </c>
    </row>
    <row r="31" spans="1:27" ht="13.5">
      <c r="A31" s="5" t="s">
        <v>35</v>
      </c>
      <c r="B31" s="3"/>
      <c r="C31" s="22">
        <v>25818571</v>
      </c>
      <c r="D31" s="22"/>
      <c r="E31" s="23">
        <v>1530212</v>
      </c>
      <c r="F31" s="24">
        <v>1503999</v>
      </c>
      <c r="G31" s="24">
        <v>96766</v>
      </c>
      <c r="H31" s="24">
        <v>113576</v>
      </c>
      <c r="I31" s="24">
        <v>118506</v>
      </c>
      <c r="J31" s="24">
        <v>328848</v>
      </c>
      <c r="K31" s="24">
        <v>110630</v>
      </c>
      <c r="L31" s="24">
        <v>188616</v>
      </c>
      <c r="M31" s="24">
        <v>105224</v>
      </c>
      <c r="N31" s="24">
        <v>404470</v>
      </c>
      <c r="O31" s="24"/>
      <c r="P31" s="24"/>
      <c r="Q31" s="24"/>
      <c r="R31" s="24"/>
      <c r="S31" s="24"/>
      <c r="T31" s="24"/>
      <c r="U31" s="24"/>
      <c r="V31" s="24"/>
      <c r="W31" s="24">
        <v>733318</v>
      </c>
      <c r="X31" s="24">
        <v>798141</v>
      </c>
      <c r="Y31" s="24">
        <v>-64823</v>
      </c>
      <c r="Z31" s="6">
        <v>-8.12</v>
      </c>
      <c r="AA31" s="22">
        <v>1503999</v>
      </c>
    </row>
    <row r="32" spans="1:27" ht="13.5">
      <c r="A32" s="2" t="s">
        <v>36</v>
      </c>
      <c r="B32" s="3"/>
      <c r="C32" s="19">
        <f aca="true" t="shared" si="6" ref="C32:Y32">SUM(C33:C37)</f>
        <v>50288579</v>
      </c>
      <c r="D32" s="19">
        <f>SUM(D33:D37)</f>
        <v>0</v>
      </c>
      <c r="E32" s="20">
        <f t="shared" si="6"/>
        <v>48374856</v>
      </c>
      <c r="F32" s="21">
        <f t="shared" si="6"/>
        <v>50968947</v>
      </c>
      <c r="G32" s="21">
        <f t="shared" si="6"/>
        <v>3017763</v>
      </c>
      <c r="H32" s="21">
        <f t="shared" si="6"/>
        <v>2629369</v>
      </c>
      <c r="I32" s="21">
        <f t="shared" si="6"/>
        <v>3168178</v>
      </c>
      <c r="J32" s="21">
        <f t="shared" si="6"/>
        <v>8815310</v>
      </c>
      <c r="K32" s="21">
        <f t="shared" si="6"/>
        <v>3649116</v>
      </c>
      <c r="L32" s="21">
        <f t="shared" si="6"/>
        <v>3775936</v>
      </c>
      <c r="M32" s="21">
        <f t="shared" si="6"/>
        <v>3766982</v>
      </c>
      <c r="N32" s="21">
        <f t="shared" si="6"/>
        <v>11192034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20007344</v>
      </c>
      <c r="X32" s="21">
        <f t="shared" si="6"/>
        <v>25065750</v>
      </c>
      <c r="Y32" s="21">
        <f t="shared" si="6"/>
        <v>-5058406</v>
      </c>
      <c r="Z32" s="4">
        <f>+IF(X32&lt;&gt;0,+(Y32/X32)*100,0)</f>
        <v>-20.180549155720456</v>
      </c>
      <c r="AA32" s="19">
        <f>SUM(AA33:AA37)</f>
        <v>50968947</v>
      </c>
    </row>
    <row r="33" spans="1:27" ht="13.5">
      <c r="A33" s="5" t="s">
        <v>37</v>
      </c>
      <c r="B33" s="3"/>
      <c r="C33" s="22">
        <v>15463020</v>
      </c>
      <c r="D33" s="22"/>
      <c r="E33" s="23">
        <v>18223072</v>
      </c>
      <c r="F33" s="24">
        <v>18361326</v>
      </c>
      <c r="G33" s="24">
        <v>1168931</v>
      </c>
      <c r="H33" s="24">
        <v>1185741</v>
      </c>
      <c r="I33" s="24">
        <v>1336602</v>
      </c>
      <c r="J33" s="24">
        <v>3691274</v>
      </c>
      <c r="K33" s="24">
        <v>1079469</v>
      </c>
      <c r="L33" s="24">
        <v>1331573</v>
      </c>
      <c r="M33" s="24">
        <v>1451635</v>
      </c>
      <c r="N33" s="24">
        <v>3862677</v>
      </c>
      <c r="O33" s="24"/>
      <c r="P33" s="24"/>
      <c r="Q33" s="24"/>
      <c r="R33" s="24"/>
      <c r="S33" s="24"/>
      <c r="T33" s="24"/>
      <c r="U33" s="24"/>
      <c r="V33" s="24"/>
      <c r="W33" s="24">
        <v>7553951</v>
      </c>
      <c r="X33" s="24">
        <v>9512964</v>
      </c>
      <c r="Y33" s="24">
        <v>-1959013</v>
      </c>
      <c r="Z33" s="6">
        <v>-20.59</v>
      </c>
      <c r="AA33" s="22">
        <v>18361326</v>
      </c>
    </row>
    <row r="34" spans="1:27" ht="13.5">
      <c r="A34" s="5" t="s">
        <v>38</v>
      </c>
      <c r="B34" s="3"/>
      <c r="C34" s="22">
        <v>17905539</v>
      </c>
      <c r="D34" s="22"/>
      <c r="E34" s="23">
        <v>21486531</v>
      </c>
      <c r="F34" s="24">
        <v>21221884</v>
      </c>
      <c r="G34" s="24">
        <v>976230</v>
      </c>
      <c r="H34" s="24">
        <v>1096399</v>
      </c>
      <c r="I34" s="24">
        <v>1058768</v>
      </c>
      <c r="J34" s="24">
        <v>3131397</v>
      </c>
      <c r="K34" s="24">
        <v>1530318</v>
      </c>
      <c r="L34" s="24">
        <v>1765645</v>
      </c>
      <c r="M34" s="24">
        <v>1731310</v>
      </c>
      <c r="N34" s="24">
        <v>5027273</v>
      </c>
      <c r="O34" s="24"/>
      <c r="P34" s="24"/>
      <c r="Q34" s="24"/>
      <c r="R34" s="24"/>
      <c r="S34" s="24"/>
      <c r="T34" s="24"/>
      <c r="U34" s="24"/>
      <c r="V34" s="24"/>
      <c r="W34" s="24">
        <v>8158670</v>
      </c>
      <c r="X34" s="24">
        <v>10956808</v>
      </c>
      <c r="Y34" s="24">
        <v>-2798138</v>
      </c>
      <c r="Z34" s="6">
        <v>-25.54</v>
      </c>
      <c r="AA34" s="22">
        <v>21221884</v>
      </c>
    </row>
    <row r="35" spans="1:27" ht="13.5">
      <c r="A35" s="5" t="s">
        <v>39</v>
      </c>
      <c r="B35" s="3"/>
      <c r="C35" s="22">
        <v>4861679</v>
      </c>
      <c r="D35" s="22"/>
      <c r="E35" s="23">
        <v>6367651</v>
      </c>
      <c r="F35" s="24">
        <v>6456625</v>
      </c>
      <c r="G35" s="24">
        <v>194200</v>
      </c>
      <c r="H35" s="24">
        <v>231098</v>
      </c>
      <c r="I35" s="24">
        <v>216819</v>
      </c>
      <c r="J35" s="24">
        <v>642117</v>
      </c>
      <c r="K35" s="24">
        <v>623668</v>
      </c>
      <c r="L35" s="24">
        <v>539522</v>
      </c>
      <c r="M35" s="24">
        <v>434798</v>
      </c>
      <c r="N35" s="24">
        <v>1597988</v>
      </c>
      <c r="O35" s="24"/>
      <c r="P35" s="24"/>
      <c r="Q35" s="24"/>
      <c r="R35" s="24"/>
      <c r="S35" s="24"/>
      <c r="T35" s="24"/>
      <c r="U35" s="24"/>
      <c r="V35" s="24"/>
      <c r="W35" s="24">
        <v>2240105</v>
      </c>
      <c r="X35" s="24">
        <v>3395599</v>
      </c>
      <c r="Y35" s="24">
        <v>-1155494</v>
      </c>
      <c r="Z35" s="6">
        <v>-34.03</v>
      </c>
      <c r="AA35" s="22">
        <v>6456625</v>
      </c>
    </row>
    <row r="36" spans="1:27" ht="13.5">
      <c r="A36" s="5" t="s">
        <v>40</v>
      </c>
      <c r="B36" s="3"/>
      <c r="C36" s="22">
        <v>12058341</v>
      </c>
      <c r="D36" s="22"/>
      <c r="E36" s="23">
        <v>2297602</v>
      </c>
      <c r="F36" s="24">
        <v>4929112</v>
      </c>
      <c r="G36" s="24">
        <v>678402</v>
      </c>
      <c r="H36" s="24">
        <v>116131</v>
      </c>
      <c r="I36" s="24">
        <v>555989</v>
      </c>
      <c r="J36" s="24">
        <v>1350522</v>
      </c>
      <c r="K36" s="24">
        <v>415661</v>
      </c>
      <c r="L36" s="24">
        <v>139196</v>
      </c>
      <c r="M36" s="24">
        <v>149239</v>
      </c>
      <c r="N36" s="24">
        <v>704096</v>
      </c>
      <c r="O36" s="24"/>
      <c r="P36" s="24"/>
      <c r="Q36" s="24"/>
      <c r="R36" s="24"/>
      <c r="S36" s="24"/>
      <c r="T36" s="24"/>
      <c r="U36" s="24"/>
      <c r="V36" s="24"/>
      <c r="W36" s="24">
        <v>2054618</v>
      </c>
      <c r="X36" s="24">
        <v>1200379</v>
      </c>
      <c r="Y36" s="24">
        <v>854239</v>
      </c>
      <c r="Z36" s="6">
        <v>71.16</v>
      </c>
      <c r="AA36" s="22">
        <v>4929112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94572923</v>
      </c>
      <c r="D38" s="19">
        <f>SUM(D39:D41)</f>
        <v>0</v>
      </c>
      <c r="E38" s="20">
        <f t="shared" si="7"/>
        <v>122939471</v>
      </c>
      <c r="F38" s="21">
        <f t="shared" si="7"/>
        <v>122660292</v>
      </c>
      <c r="G38" s="21">
        <f t="shared" si="7"/>
        <v>2999828</v>
      </c>
      <c r="H38" s="21">
        <f t="shared" si="7"/>
        <v>3875879</v>
      </c>
      <c r="I38" s="21">
        <f t="shared" si="7"/>
        <v>4022427</v>
      </c>
      <c r="J38" s="21">
        <f t="shared" si="7"/>
        <v>10898134</v>
      </c>
      <c r="K38" s="21">
        <f t="shared" si="7"/>
        <v>4413391</v>
      </c>
      <c r="L38" s="21">
        <f t="shared" si="7"/>
        <v>5775787</v>
      </c>
      <c r="M38" s="21">
        <f t="shared" si="7"/>
        <v>6367254</v>
      </c>
      <c r="N38" s="21">
        <f t="shared" si="7"/>
        <v>16556432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27454566</v>
      </c>
      <c r="X38" s="21">
        <f t="shared" si="7"/>
        <v>35723154</v>
      </c>
      <c r="Y38" s="21">
        <f t="shared" si="7"/>
        <v>-8268588</v>
      </c>
      <c r="Z38" s="4">
        <f>+IF(X38&lt;&gt;0,+(Y38/X38)*100,0)</f>
        <v>-23.14629889622848</v>
      </c>
      <c r="AA38" s="19">
        <f>SUM(AA39:AA41)</f>
        <v>122660292</v>
      </c>
    </row>
    <row r="39" spans="1:27" ht="13.5">
      <c r="A39" s="5" t="s">
        <v>43</v>
      </c>
      <c r="B39" s="3"/>
      <c r="C39" s="22">
        <v>9377534</v>
      </c>
      <c r="D39" s="22"/>
      <c r="E39" s="23">
        <v>10851561</v>
      </c>
      <c r="F39" s="24">
        <v>10933017</v>
      </c>
      <c r="G39" s="24">
        <v>673889</v>
      </c>
      <c r="H39" s="24">
        <v>773847</v>
      </c>
      <c r="I39" s="24">
        <v>757216</v>
      </c>
      <c r="J39" s="24">
        <v>2204952</v>
      </c>
      <c r="K39" s="24">
        <v>830188</v>
      </c>
      <c r="L39" s="24">
        <v>1242320</v>
      </c>
      <c r="M39" s="24">
        <v>791107</v>
      </c>
      <c r="N39" s="24">
        <v>2863615</v>
      </c>
      <c r="O39" s="24"/>
      <c r="P39" s="24"/>
      <c r="Q39" s="24"/>
      <c r="R39" s="24"/>
      <c r="S39" s="24"/>
      <c r="T39" s="24"/>
      <c r="U39" s="24"/>
      <c r="V39" s="24"/>
      <c r="W39" s="24">
        <v>5068567</v>
      </c>
      <c r="X39" s="24">
        <v>5566580</v>
      </c>
      <c r="Y39" s="24">
        <v>-498013</v>
      </c>
      <c r="Z39" s="6">
        <v>-8.95</v>
      </c>
      <c r="AA39" s="22">
        <v>10933017</v>
      </c>
    </row>
    <row r="40" spans="1:27" ht="13.5">
      <c r="A40" s="5" t="s">
        <v>44</v>
      </c>
      <c r="B40" s="3"/>
      <c r="C40" s="22">
        <v>83638503</v>
      </c>
      <c r="D40" s="22"/>
      <c r="E40" s="23">
        <v>110111254</v>
      </c>
      <c r="F40" s="24">
        <v>109761968</v>
      </c>
      <c r="G40" s="24">
        <v>2203712</v>
      </c>
      <c r="H40" s="24">
        <v>3040717</v>
      </c>
      <c r="I40" s="24">
        <v>3144805</v>
      </c>
      <c r="J40" s="24">
        <v>8389234</v>
      </c>
      <c r="K40" s="24">
        <v>3335579</v>
      </c>
      <c r="L40" s="24">
        <v>4406743</v>
      </c>
      <c r="M40" s="24">
        <v>5455345</v>
      </c>
      <c r="N40" s="24">
        <v>13197667</v>
      </c>
      <c r="O40" s="24"/>
      <c r="P40" s="24"/>
      <c r="Q40" s="24"/>
      <c r="R40" s="24"/>
      <c r="S40" s="24"/>
      <c r="T40" s="24"/>
      <c r="U40" s="24"/>
      <c r="V40" s="24"/>
      <c r="W40" s="24">
        <v>21586901</v>
      </c>
      <c r="X40" s="24">
        <v>29240805</v>
      </c>
      <c r="Y40" s="24">
        <v>-7653904</v>
      </c>
      <c r="Z40" s="6">
        <v>-26.18</v>
      </c>
      <c r="AA40" s="22">
        <v>109761968</v>
      </c>
    </row>
    <row r="41" spans="1:27" ht="13.5">
      <c r="A41" s="5" t="s">
        <v>45</v>
      </c>
      <c r="B41" s="3"/>
      <c r="C41" s="22">
        <v>1556886</v>
      </c>
      <c r="D41" s="22"/>
      <c r="E41" s="23">
        <v>1976656</v>
      </c>
      <c r="F41" s="24">
        <v>1965307</v>
      </c>
      <c r="G41" s="24">
        <v>122227</v>
      </c>
      <c r="H41" s="24">
        <v>61315</v>
      </c>
      <c r="I41" s="24">
        <v>120406</v>
      </c>
      <c r="J41" s="24">
        <v>303948</v>
      </c>
      <c r="K41" s="24">
        <v>247624</v>
      </c>
      <c r="L41" s="24">
        <v>126724</v>
      </c>
      <c r="M41" s="24">
        <v>120802</v>
      </c>
      <c r="N41" s="24">
        <v>495150</v>
      </c>
      <c r="O41" s="24"/>
      <c r="P41" s="24"/>
      <c r="Q41" s="24"/>
      <c r="R41" s="24"/>
      <c r="S41" s="24"/>
      <c r="T41" s="24"/>
      <c r="U41" s="24"/>
      <c r="V41" s="24"/>
      <c r="W41" s="24">
        <v>799098</v>
      </c>
      <c r="X41" s="24">
        <v>915769</v>
      </c>
      <c r="Y41" s="24">
        <v>-116671</v>
      </c>
      <c r="Z41" s="6">
        <v>-12.74</v>
      </c>
      <c r="AA41" s="22">
        <v>1965307</v>
      </c>
    </row>
    <row r="42" spans="1:27" ht="13.5">
      <c r="A42" s="2" t="s">
        <v>46</v>
      </c>
      <c r="B42" s="8"/>
      <c r="C42" s="19">
        <f aca="true" t="shared" si="8" ref="C42:Y42">SUM(C43:C46)</f>
        <v>179501263</v>
      </c>
      <c r="D42" s="19">
        <f>SUM(D43:D46)</f>
        <v>0</v>
      </c>
      <c r="E42" s="20">
        <f t="shared" si="8"/>
        <v>213131583</v>
      </c>
      <c r="F42" s="21">
        <f t="shared" si="8"/>
        <v>212266287</v>
      </c>
      <c r="G42" s="21">
        <f t="shared" si="8"/>
        <v>12710471</v>
      </c>
      <c r="H42" s="21">
        <f t="shared" si="8"/>
        <v>16624136</v>
      </c>
      <c r="I42" s="21">
        <f t="shared" si="8"/>
        <v>13452275</v>
      </c>
      <c r="J42" s="21">
        <f t="shared" si="8"/>
        <v>42786882</v>
      </c>
      <c r="K42" s="21">
        <f t="shared" si="8"/>
        <v>14391225</v>
      </c>
      <c r="L42" s="21">
        <f t="shared" si="8"/>
        <v>13800577</v>
      </c>
      <c r="M42" s="21">
        <f t="shared" si="8"/>
        <v>12632462</v>
      </c>
      <c r="N42" s="21">
        <f t="shared" si="8"/>
        <v>40824264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83611146</v>
      </c>
      <c r="X42" s="21">
        <f t="shared" si="8"/>
        <v>100179100</v>
      </c>
      <c r="Y42" s="21">
        <f t="shared" si="8"/>
        <v>-16567954</v>
      </c>
      <c r="Z42" s="4">
        <f>+IF(X42&lt;&gt;0,+(Y42/X42)*100,0)</f>
        <v>-16.538333844085244</v>
      </c>
      <c r="AA42" s="19">
        <f>SUM(AA43:AA46)</f>
        <v>212266287</v>
      </c>
    </row>
    <row r="43" spans="1:27" ht="13.5">
      <c r="A43" s="5" t="s">
        <v>47</v>
      </c>
      <c r="B43" s="3"/>
      <c r="C43" s="22">
        <v>78153483</v>
      </c>
      <c r="D43" s="22"/>
      <c r="E43" s="23">
        <v>127121962</v>
      </c>
      <c r="F43" s="24">
        <v>126902581</v>
      </c>
      <c r="G43" s="24">
        <v>9807609</v>
      </c>
      <c r="H43" s="24">
        <v>12626156</v>
      </c>
      <c r="I43" s="24">
        <v>9224072</v>
      </c>
      <c r="J43" s="24">
        <v>31657837</v>
      </c>
      <c r="K43" s="24">
        <v>9976721</v>
      </c>
      <c r="L43" s="24">
        <v>7965519</v>
      </c>
      <c r="M43" s="24">
        <v>7005955</v>
      </c>
      <c r="N43" s="24">
        <v>24948195</v>
      </c>
      <c r="O43" s="24"/>
      <c r="P43" s="24"/>
      <c r="Q43" s="24"/>
      <c r="R43" s="24"/>
      <c r="S43" s="24"/>
      <c r="T43" s="24"/>
      <c r="U43" s="24"/>
      <c r="V43" s="24"/>
      <c r="W43" s="24">
        <v>56606032</v>
      </c>
      <c r="X43" s="24">
        <v>59524474</v>
      </c>
      <c r="Y43" s="24">
        <v>-2918442</v>
      </c>
      <c r="Z43" s="6">
        <v>-4.9</v>
      </c>
      <c r="AA43" s="22">
        <v>126902581</v>
      </c>
    </row>
    <row r="44" spans="1:27" ht="13.5">
      <c r="A44" s="5" t="s">
        <v>48</v>
      </c>
      <c r="B44" s="3"/>
      <c r="C44" s="22">
        <v>31522913</v>
      </c>
      <c r="D44" s="22"/>
      <c r="E44" s="23">
        <v>30940187</v>
      </c>
      <c r="F44" s="24">
        <v>30730673</v>
      </c>
      <c r="G44" s="24">
        <v>978166</v>
      </c>
      <c r="H44" s="24">
        <v>1556433</v>
      </c>
      <c r="I44" s="24">
        <v>1636981</v>
      </c>
      <c r="J44" s="24">
        <v>4171580</v>
      </c>
      <c r="K44" s="24">
        <v>1910601</v>
      </c>
      <c r="L44" s="24">
        <v>2344910</v>
      </c>
      <c r="M44" s="24">
        <v>2091142</v>
      </c>
      <c r="N44" s="24">
        <v>6346653</v>
      </c>
      <c r="O44" s="24"/>
      <c r="P44" s="24"/>
      <c r="Q44" s="24"/>
      <c r="R44" s="24"/>
      <c r="S44" s="24"/>
      <c r="T44" s="24"/>
      <c r="U44" s="24"/>
      <c r="V44" s="24"/>
      <c r="W44" s="24">
        <v>10518233</v>
      </c>
      <c r="X44" s="24">
        <v>15566505</v>
      </c>
      <c r="Y44" s="24">
        <v>-5048272</v>
      </c>
      <c r="Z44" s="6">
        <v>-32.43</v>
      </c>
      <c r="AA44" s="22">
        <v>30730673</v>
      </c>
    </row>
    <row r="45" spans="1:27" ht="13.5">
      <c r="A45" s="5" t="s">
        <v>49</v>
      </c>
      <c r="B45" s="3"/>
      <c r="C45" s="25">
        <v>30934918</v>
      </c>
      <c r="D45" s="25"/>
      <c r="E45" s="26">
        <v>23531067</v>
      </c>
      <c r="F45" s="27">
        <v>23319643</v>
      </c>
      <c r="G45" s="27">
        <v>996198</v>
      </c>
      <c r="H45" s="27">
        <v>1155420</v>
      </c>
      <c r="I45" s="27">
        <v>1354230</v>
      </c>
      <c r="J45" s="27">
        <v>3505848</v>
      </c>
      <c r="K45" s="27">
        <v>1251213</v>
      </c>
      <c r="L45" s="27">
        <v>1762175</v>
      </c>
      <c r="M45" s="27">
        <v>1900224</v>
      </c>
      <c r="N45" s="27">
        <v>4913612</v>
      </c>
      <c r="O45" s="27"/>
      <c r="P45" s="27"/>
      <c r="Q45" s="27"/>
      <c r="R45" s="27"/>
      <c r="S45" s="27"/>
      <c r="T45" s="27"/>
      <c r="U45" s="27"/>
      <c r="V45" s="27"/>
      <c r="W45" s="27">
        <v>8419460</v>
      </c>
      <c r="X45" s="27">
        <v>12097452</v>
      </c>
      <c r="Y45" s="27">
        <v>-3677992</v>
      </c>
      <c r="Z45" s="7">
        <v>-30.4</v>
      </c>
      <c r="AA45" s="25">
        <v>23319643</v>
      </c>
    </row>
    <row r="46" spans="1:27" ht="13.5">
      <c r="A46" s="5" t="s">
        <v>50</v>
      </c>
      <c r="B46" s="3"/>
      <c r="C46" s="22">
        <v>38889949</v>
      </c>
      <c r="D46" s="22"/>
      <c r="E46" s="23">
        <v>31538367</v>
      </c>
      <c r="F46" s="24">
        <v>31313390</v>
      </c>
      <c r="G46" s="24">
        <v>928498</v>
      </c>
      <c r="H46" s="24">
        <v>1286127</v>
      </c>
      <c r="I46" s="24">
        <v>1236992</v>
      </c>
      <c r="J46" s="24">
        <v>3451617</v>
      </c>
      <c r="K46" s="24">
        <v>1252690</v>
      </c>
      <c r="L46" s="24">
        <v>1727973</v>
      </c>
      <c r="M46" s="24">
        <v>1635141</v>
      </c>
      <c r="N46" s="24">
        <v>4615804</v>
      </c>
      <c r="O46" s="24"/>
      <c r="P46" s="24"/>
      <c r="Q46" s="24"/>
      <c r="R46" s="24"/>
      <c r="S46" s="24"/>
      <c r="T46" s="24"/>
      <c r="U46" s="24"/>
      <c r="V46" s="24"/>
      <c r="W46" s="24">
        <v>8067421</v>
      </c>
      <c r="X46" s="24">
        <v>12990669</v>
      </c>
      <c r="Y46" s="24">
        <v>-4923248</v>
      </c>
      <c r="Z46" s="6">
        <v>-37.9</v>
      </c>
      <c r="AA46" s="22">
        <v>31313390</v>
      </c>
    </row>
    <row r="47" spans="1:27" ht="13.5">
      <c r="A47" s="2" t="s">
        <v>51</v>
      </c>
      <c r="B47" s="8" t="s">
        <v>52</v>
      </c>
      <c r="C47" s="19">
        <v>1184366</v>
      </c>
      <c r="D47" s="19"/>
      <c r="E47" s="20">
        <v>1501510</v>
      </c>
      <c r="F47" s="21">
        <v>1487654</v>
      </c>
      <c r="G47" s="21">
        <v>56036</v>
      </c>
      <c r="H47" s="21">
        <v>188754</v>
      </c>
      <c r="I47" s="21">
        <v>80624</v>
      </c>
      <c r="J47" s="21">
        <v>325414</v>
      </c>
      <c r="K47" s="21">
        <v>153507</v>
      </c>
      <c r="L47" s="21">
        <v>92147</v>
      </c>
      <c r="M47" s="21">
        <v>80197</v>
      </c>
      <c r="N47" s="21">
        <v>325851</v>
      </c>
      <c r="O47" s="21"/>
      <c r="P47" s="21"/>
      <c r="Q47" s="21"/>
      <c r="R47" s="21"/>
      <c r="S47" s="21"/>
      <c r="T47" s="21"/>
      <c r="U47" s="21"/>
      <c r="V47" s="21"/>
      <c r="W47" s="21">
        <v>651265</v>
      </c>
      <c r="X47" s="21">
        <v>776679</v>
      </c>
      <c r="Y47" s="21">
        <v>-125414</v>
      </c>
      <c r="Z47" s="4">
        <v>-16.15</v>
      </c>
      <c r="AA47" s="19">
        <v>1487654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405357836</v>
      </c>
      <c r="D48" s="40">
        <f>+D28+D32+D38+D42+D47</f>
        <v>0</v>
      </c>
      <c r="E48" s="41">
        <f t="shared" si="9"/>
        <v>472975068</v>
      </c>
      <c r="F48" s="42">
        <f t="shared" si="9"/>
        <v>473590437</v>
      </c>
      <c r="G48" s="42">
        <f t="shared" si="9"/>
        <v>23371293</v>
      </c>
      <c r="H48" s="42">
        <f t="shared" si="9"/>
        <v>28130324</v>
      </c>
      <c r="I48" s="42">
        <f t="shared" si="9"/>
        <v>25658688</v>
      </c>
      <c r="J48" s="42">
        <f t="shared" si="9"/>
        <v>77160305</v>
      </c>
      <c r="K48" s="42">
        <f t="shared" si="9"/>
        <v>30159752</v>
      </c>
      <c r="L48" s="42">
        <f t="shared" si="9"/>
        <v>30220633</v>
      </c>
      <c r="M48" s="42">
        <f t="shared" si="9"/>
        <v>28207652</v>
      </c>
      <c r="N48" s="42">
        <f t="shared" si="9"/>
        <v>88588037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165748342</v>
      </c>
      <c r="X48" s="42">
        <f t="shared" si="9"/>
        <v>203663440</v>
      </c>
      <c r="Y48" s="42">
        <f t="shared" si="9"/>
        <v>-37915098</v>
      </c>
      <c r="Z48" s="43">
        <f>+IF(X48&lt;&gt;0,+(Y48/X48)*100,0)</f>
        <v>-18.616546003543885</v>
      </c>
      <c r="AA48" s="40">
        <f>+AA28+AA32+AA38+AA42+AA47</f>
        <v>473590437</v>
      </c>
    </row>
    <row r="49" spans="1:27" ht="13.5">
      <c r="A49" s="14" t="s">
        <v>58</v>
      </c>
      <c r="B49" s="15"/>
      <c r="C49" s="44">
        <f aca="true" t="shared" si="10" ref="C49:Y49">+C25-C48</f>
        <v>52462533</v>
      </c>
      <c r="D49" s="44">
        <f>+D25-D48</f>
        <v>0</v>
      </c>
      <c r="E49" s="45">
        <f t="shared" si="10"/>
        <v>-3168886</v>
      </c>
      <c r="F49" s="46">
        <f t="shared" si="10"/>
        <v>12019141</v>
      </c>
      <c r="G49" s="46">
        <f t="shared" si="10"/>
        <v>115727355</v>
      </c>
      <c r="H49" s="46">
        <f t="shared" si="10"/>
        <v>-8115237</v>
      </c>
      <c r="I49" s="46">
        <f t="shared" si="10"/>
        <v>-2178618</v>
      </c>
      <c r="J49" s="46">
        <f t="shared" si="10"/>
        <v>105433500</v>
      </c>
      <c r="K49" s="46">
        <f t="shared" si="10"/>
        <v>-18324640</v>
      </c>
      <c r="L49" s="46">
        <f t="shared" si="10"/>
        <v>-4733374</v>
      </c>
      <c r="M49" s="46">
        <f t="shared" si="10"/>
        <v>5580549</v>
      </c>
      <c r="N49" s="46">
        <f t="shared" si="10"/>
        <v>-17477465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87956035</v>
      </c>
      <c r="X49" s="46">
        <f>IF(F25=F48,0,X25-X48)</f>
        <v>88612909</v>
      </c>
      <c r="Y49" s="46">
        <f t="shared" si="10"/>
        <v>-656874</v>
      </c>
      <c r="Z49" s="47">
        <f>+IF(X49&lt;&gt;0,+(Y49/X49)*100,0)</f>
        <v>-0.7412847714998274</v>
      </c>
      <c r="AA49" s="44">
        <f>+AA25-AA48</f>
        <v>12019141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186922919</v>
      </c>
      <c r="D5" s="19">
        <f>SUM(D6:D8)</f>
        <v>0</v>
      </c>
      <c r="E5" s="20">
        <f t="shared" si="0"/>
        <v>181517207</v>
      </c>
      <c r="F5" s="21">
        <f t="shared" si="0"/>
        <v>182760240</v>
      </c>
      <c r="G5" s="21">
        <f t="shared" si="0"/>
        <v>18947003</v>
      </c>
      <c r="H5" s="21">
        <f t="shared" si="0"/>
        <v>15837612</v>
      </c>
      <c r="I5" s="21">
        <f t="shared" si="0"/>
        <v>49363184</v>
      </c>
      <c r="J5" s="21">
        <f t="shared" si="0"/>
        <v>84147799</v>
      </c>
      <c r="K5" s="21">
        <f t="shared" si="0"/>
        <v>16695380</v>
      </c>
      <c r="L5" s="21">
        <f t="shared" si="0"/>
        <v>14589963</v>
      </c>
      <c r="M5" s="21">
        <f t="shared" si="0"/>
        <v>44562245</v>
      </c>
      <c r="N5" s="21">
        <f t="shared" si="0"/>
        <v>75847588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159995387</v>
      </c>
      <c r="X5" s="21">
        <f t="shared" si="0"/>
        <v>87886926</v>
      </c>
      <c r="Y5" s="21">
        <f t="shared" si="0"/>
        <v>72108461</v>
      </c>
      <c r="Z5" s="4">
        <f>+IF(X5&lt;&gt;0,+(Y5/X5)*100,0)</f>
        <v>82.0468575724221</v>
      </c>
      <c r="AA5" s="19">
        <f>SUM(AA6:AA8)</f>
        <v>182760240</v>
      </c>
    </row>
    <row r="6" spans="1:27" ht="13.5">
      <c r="A6" s="5" t="s">
        <v>33</v>
      </c>
      <c r="B6" s="3"/>
      <c r="C6" s="22">
        <v>22210899</v>
      </c>
      <c r="D6" s="22"/>
      <c r="E6" s="23">
        <v>10905101</v>
      </c>
      <c r="F6" s="24">
        <v>11148134</v>
      </c>
      <c r="G6" s="24">
        <v>1288017</v>
      </c>
      <c r="H6" s="24">
        <v>1956806</v>
      </c>
      <c r="I6" s="24">
        <v>35294130</v>
      </c>
      <c r="J6" s="24">
        <v>38538953</v>
      </c>
      <c r="K6" s="24">
        <v>2957027</v>
      </c>
      <c r="L6" s="24">
        <v>587292</v>
      </c>
      <c r="M6" s="24">
        <v>28996622</v>
      </c>
      <c r="N6" s="24">
        <v>32540941</v>
      </c>
      <c r="O6" s="24"/>
      <c r="P6" s="24"/>
      <c r="Q6" s="24"/>
      <c r="R6" s="24"/>
      <c r="S6" s="24"/>
      <c r="T6" s="24"/>
      <c r="U6" s="24"/>
      <c r="V6" s="24"/>
      <c r="W6" s="24">
        <v>71079894</v>
      </c>
      <c r="X6" s="24">
        <v>4869256</v>
      </c>
      <c r="Y6" s="24">
        <v>66210638</v>
      </c>
      <c r="Z6" s="6">
        <v>1359.77</v>
      </c>
      <c r="AA6" s="22">
        <v>11148134</v>
      </c>
    </row>
    <row r="7" spans="1:27" ht="13.5">
      <c r="A7" s="5" t="s">
        <v>34</v>
      </c>
      <c r="B7" s="3"/>
      <c r="C7" s="25">
        <v>36699271</v>
      </c>
      <c r="D7" s="25"/>
      <c r="E7" s="26">
        <v>158251998</v>
      </c>
      <c r="F7" s="27">
        <v>158251998</v>
      </c>
      <c r="G7" s="27">
        <v>17343584</v>
      </c>
      <c r="H7" s="27">
        <v>13764195</v>
      </c>
      <c r="I7" s="27">
        <v>13776479</v>
      </c>
      <c r="J7" s="27">
        <v>44884258</v>
      </c>
      <c r="K7" s="27">
        <v>13267437</v>
      </c>
      <c r="L7" s="27">
        <v>13611009</v>
      </c>
      <c r="M7" s="27">
        <v>13634008</v>
      </c>
      <c r="N7" s="27">
        <v>40512454</v>
      </c>
      <c r="O7" s="27"/>
      <c r="P7" s="27"/>
      <c r="Q7" s="27"/>
      <c r="R7" s="27"/>
      <c r="S7" s="27"/>
      <c r="T7" s="27"/>
      <c r="U7" s="27"/>
      <c r="V7" s="27"/>
      <c r="W7" s="27">
        <v>85396712</v>
      </c>
      <c r="X7" s="27">
        <v>83017670</v>
      </c>
      <c r="Y7" s="27">
        <v>2379042</v>
      </c>
      <c r="Z7" s="7">
        <v>2.87</v>
      </c>
      <c r="AA7" s="25">
        <v>158251998</v>
      </c>
    </row>
    <row r="8" spans="1:27" ht="13.5">
      <c r="A8" s="5" t="s">
        <v>35</v>
      </c>
      <c r="B8" s="3"/>
      <c r="C8" s="22">
        <v>128012749</v>
      </c>
      <c r="D8" s="22"/>
      <c r="E8" s="23">
        <v>12360108</v>
      </c>
      <c r="F8" s="24">
        <v>13360108</v>
      </c>
      <c r="G8" s="24">
        <v>315402</v>
      </c>
      <c r="H8" s="24">
        <v>116611</v>
      </c>
      <c r="I8" s="24">
        <v>292575</v>
      </c>
      <c r="J8" s="24">
        <v>724588</v>
      </c>
      <c r="K8" s="24">
        <v>470916</v>
      </c>
      <c r="L8" s="24">
        <v>391662</v>
      </c>
      <c r="M8" s="24">
        <v>1931615</v>
      </c>
      <c r="N8" s="24">
        <v>2794193</v>
      </c>
      <c r="O8" s="24"/>
      <c r="P8" s="24"/>
      <c r="Q8" s="24"/>
      <c r="R8" s="24"/>
      <c r="S8" s="24"/>
      <c r="T8" s="24"/>
      <c r="U8" s="24"/>
      <c r="V8" s="24"/>
      <c r="W8" s="24">
        <v>3518781</v>
      </c>
      <c r="X8" s="24"/>
      <c r="Y8" s="24">
        <v>3518781</v>
      </c>
      <c r="Z8" s="6">
        <v>0</v>
      </c>
      <c r="AA8" s="22">
        <v>13360108</v>
      </c>
    </row>
    <row r="9" spans="1:27" ht="13.5">
      <c r="A9" s="2" t="s">
        <v>36</v>
      </c>
      <c r="B9" s="3"/>
      <c r="C9" s="19">
        <f aca="true" t="shared" si="1" ref="C9:Y9">SUM(C10:C14)</f>
        <v>97498800</v>
      </c>
      <c r="D9" s="19">
        <f>SUM(D10:D14)</f>
        <v>0</v>
      </c>
      <c r="E9" s="20">
        <f t="shared" si="1"/>
        <v>52594718</v>
      </c>
      <c r="F9" s="21">
        <f t="shared" si="1"/>
        <v>89765924</v>
      </c>
      <c r="G9" s="21">
        <f t="shared" si="1"/>
        <v>816281</v>
      </c>
      <c r="H9" s="21">
        <f t="shared" si="1"/>
        <v>4121162</v>
      </c>
      <c r="I9" s="21">
        <f t="shared" si="1"/>
        <v>8819572</v>
      </c>
      <c r="J9" s="21">
        <f t="shared" si="1"/>
        <v>13757015</v>
      </c>
      <c r="K9" s="21">
        <f t="shared" si="1"/>
        <v>4947438</v>
      </c>
      <c r="L9" s="21">
        <f t="shared" si="1"/>
        <v>3289399</v>
      </c>
      <c r="M9" s="21">
        <f t="shared" si="1"/>
        <v>3485459</v>
      </c>
      <c r="N9" s="21">
        <f t="shared" si="1"/>
        <v>11722296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25479311</v>
      </c>
      <c r="X9" s="21">
        <f t="shared" si="1"/>
        <v>27008286</v>
      </c>
      <c r="Y9" s="21">
        <f t="shared" si="1"/>
        <v>-1528975</v>
      </c>
      <c r="Z9" s="4">
        <f>+IF(X9&lt;&gt;0,+(Y9/X9)*100,0)</f>
        <v>-5.661133031544467</v>
      </c>
      <c r="AA9" s="19">
        <f>SUM(AA10:AA14)</f>
        <v>89765924</v>
      </c>
    </row>
    <row r="10" spans="1:27" ht="13.5">
      <c r="A10" s="5" t="s">
        <v>37</v>
      </c>
      <c r="B10" s="3"/>
      <c r="C10" s="22">
        <v>8681738</v>
      </c>
      <c r="D10" s="22"/>
      <c r="E10" s="23">
        <v>11120231</v>
      </c>
      <c r="F10" s="24">
        <v>12784038</v>
      </c>
      <c r="G10" s="24">
        <v>788882</v>
      </c>
      <c r="H10" s="24">
        <v>741437</v>
      </c>
      <c r="I10" s="24">
        <v>879896</v>
      </c>
      <c r="J10" s="24">
        <v>2410215</v>
      </c>
      <c r="K10" s="24">
        <v>840711</v>
      </c>
      <c r="L10" s="24">
        <v>831634</v>
      </c>
      <c r="M10" s="24">
        <v>903819</v>
      </c>
      <c r="N10" s="24">
        <v>2576164</v>
      </c>
      <c r="O10" s="24"/>
      <c r="P10" s="24"/>
      <c r="Q10" s="24"/>
      <c r="R10" s="24"/>
      <c r="S10" s="24"/>
      <c r="T10" s="24"/>
      <c r="U10" s="24"/>
      <c r="V10" s="24"/>
      <c r="W10" s="24">
        <v>4986379</v>
      </c>
      <c r="X10" s="24">
        <v>4408818</v>
      </c>
      <c r="Y10" s="24">
        <v>577561</v>
      </c>
      <c r="Z10" s="6">
        <v>13.1</v>
      </c>
      <c r="AA10" s="22">
        <v>12784038</v>
      </c>
    </row>
    <row r="11" spans="1:27" ht="13.5">
      <c r="A11" s="5" t="s">
        <v>38</v>
      </c>
      <c r="B11" s="3"/>
      <c r="C11" s="22">
        <v>7846449</v>
      </c>
      <c r="D11" s="22"/>
      <c r="E11" s="23">
        <v>5064470</v>
      </c>
      <c r="F11" s="24">
        <v>5064470</v>
      </c>
      <c r="G11" s="24">
        <v>418446</v>
      </c>
      <c r="H11" s="24">
        <v>1745723</v>
      </c>
      <c r="I11" s="24">
        <v>749017</v>
      </c>
      <c r="J11" s="24">
        <v>2913186</v>
      </c>
      <c r="K11" s="24">
        <v>104037</v>
      </c>
      <c r="L11" s="24">
        <v>499</v>
      </c>
      <c r="M11" s="24">
        <v>94243</v>
      </c>
      <c r="N11" s="24">
        <v>198779</v>
      </c>
      <c r="O11" s="24"/>
      <c r="P11" s="24"/>
      <c r="Q11" s="24"/>
      <c r="R11" s="24"/>
      <c r="S11" s="24"/>
      <c r="T11" s="24"/>
      <c r="U11" s="24"/>
      <c r="V11" s="24"/>
      <c r="W11" s="24">
        <v>3111965</v>
      </c>
      <c r="X11" s="24">
        <v>3691497</v>
      </c>
      <c r="Y11" s="24">
        <v>-579532</v>
      </c>
      <c r="Z11" s="6">
        <v>-15.7</v>
      </c>
      <c r="AA11" s="22">
        <v>5064470</v>
      </c>
    </row>
    <row r="12" spans="1:27" ht="13.5">
      <c r="A12" s="5" t="s">
        <v>39</v>
      </c>
      <c r="B12" s="3"/>
      <c r="C12" s="22">
        <v>42732817</v>
      </c>
      <c r="D12" s="22"/>
      <c r="E12" s="23">
        <v>320350</v>
      </c>
      <c r="F12" s="24">
        <v>320350</v>
      </c>
      <c r="G12" s="24">
        <v>-410238</v>
      </c>
      <c r="H12" s="24">
        <v>-1245788</v>
      </c>
      <c r="I12" s="24">
        <v>-830599</v>
      </c>
      <c r="J12" s="24">
        <v>-2486625</v>
      </c>
      <c r="K12" s="24">
        <v>-126962</v>
      </c>
      <c r="L12" s="24">
        <v>-384738</v>
      </c>
      <c r="M12" s="24">
        <v>829761</v>
      </c>
      <c r="N12" s="24">
        <v>318061</v>
      </c>
      <c r="O12" s="24"/>
      <c r="P12" s="24"/>
      <c r="Q12" s="24"/>
      <c r="R12" s="24"/>
      <c r="S12" s="24"/>
      <c r="T12" s="24"/>
      <c r="U12" s="24"/>
      <c r="V12" s="24"/>
      <c r="W12" s="24">
        <v>-2168564</v>
      </c>
      <c r="X12" s="24">
        <v>219547</v>
      </c>
      <c r="Y12" s="24">
        <v>-2388111</v>
      </c>
      <c r="Z12" s="6">
        <v>-1087.74</v>
      </c>
      <c r="AA12" s="22">
        <v>320350</v>
      </c>
    </row>
    <row r="13" spans="1:27" ht="13.5">
      <c r="A13" s="5" t="s">
        <v>40</v>
      </c>
      <c r="B13" s="3"/>
      <c r="C13" s="22">
        <v>38237796</v>
      </c>
      <c r="D13" s="22"/>
      <c r="E13" s="23">
        <v>36089667</v>
      </c>
      <c r="F13" s="24">
        <v>71597066</v>
      </c>
      <c r="G13" s="24">
        <v>19191</v>
      </c>
      <c r="H13" s="24">
        <v>2879790</v>
      </c>
      <c r="I13" s="24">
        <v>8021258</v>
      </c>
      <c r="J13" s="24">
        <v>10920239</v>
      </c>
      <c r="K13" s="24">
        <v>4129652</v>
      </c>
      <c r="L13" s="24">
        <v>2842004</v>
      </c>
      <c r="M13" s="24">
        <v>1657636</v>
      </c>
      <c r="N13" s="24">
        <v>8629292</v>
      </c>
      <c r="O13" s="24"/>
      <c r="P13" s="24"/>
      <c r="Q13" s="24"/>
      <c r="R13" s="24"/>
      <c r="S13" s="24"/>
      <c r="T13" s="24"/>
      <c r="U13" s="24"/>
      <c r="V13" s="24"/>
      <c r="W13" s="24">
        <v>19549531</v>
      </c>
      <c r="X13" s="24">
        <v>18688424</v>
      </c>
      <c r="Y13" s="24">
        <v>861107</v>
      </c>
      <c r="Z13" s="6">
        <v>4.61</v>
      </c>
      <c r="AA13" s="22">
        <v>71597066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27635577</v>
      </c>
      <c r="D15" s="19">
        <f>SUM(D16:D18)</f>
        <v>0</v>
      </c>
      <c r="E15" s="20">
        <f t="shared" si="2"/>
        <v>29699899</v>
      </c>
      <c r="F15" s="21">
        <f t="shared" si="2"/>
        <v>29824068</v>
      </c>
      <c r="G15" s="21">
        <f t="shared" si="2"/>
        <v>2205992</v>
      </c>
      <c r="H15" s="21">
        <f t="shared" si="2"/>
        <v>4012767</v>
      </c>
      <c r="I15" s="21">
        <f t="shared" si="2"/>
        <v>2214319</v>
      </c>
      <c r="J15" s="21">
        <f t="shared" si="2"/>
        <v>8433078</v>
      </c>
      <c r="K15" s="21">
        <f t="shared" si="2"/>
        <v>2700162</v>
      </c>
      <c r="L15" s="21">
        <f t="shared" si="2"/>
        <v>3983755</v>
      </c>
      <c r="M15" s="21">
        <f t="shared" si="2"/>
        <v>1642722</v>
      </c>
      <c r="N15" s="21">
        <f t="shared" si="2"/>
        <v>8326639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16759717</v>
      </c>
      <c r="X15" s="21">
        <f t="shared" si="2"/>
        <v>13609156</v>
      </c>
      <c r="Y15" s="21">
        <f t="shared" si="2"/>
        <v>3150561</v>
      </c>
      <c r="Z15" s="4">
        <f>+IF(X15&lt;&gt;0,+(Y15/X15)*100,0)</f>
        <v>23.150304104089923</v>
      </c>
      <c r="AA15" s="19">
        <f>SUM(AA16:AA18)</f>
        <v>29824068</v>
      </c>
    </row>
    <row r="16" spans="1:27" ht="13.5">
      <c r="A16" s="5" t="s">
        <v>43</v>
      </c>
      <c r="B16" s="3"/>
      <c r="C16" s="22">
        <v>11208842</v>
      </c>
      <c r="D16" s="22"/>
      <c r="E16" s="23">
        <v>10457246</v>
      </c>
      <c r="F16" s="24">
        <v>10581415</v>
      </c>
      <c r="G16" s="24">
        <v>888612</v>
      </c>
      <c r="H16" s="24">
        <v>2774005</v>
      </c>
      <c r="I16" s="24">
        <v>825937</v>
      </c>
      <c r="J16" s="24">
        <v>4488554</v>
      </c>
      <c r="K16" s="24">
        <v>1193958</v>
      </c>
      <c r="L16" s="24">
        <v>1059365</v>
      </c>
      <c r="M16" s="24">
        <v>776170</v>
      </c>
      <c r="N16" s="24">
        <v>3029493</v>
      </c>
      <c r="O16" s="24"/>
      <c r="P16" s="24"/>
      <c r="Q16" s="24"/>
      <c r="R16" s="24"/>
      <c r="S16" s="24"/>
      <c r="T16" s="24"/>
      <c r="U16" s="24"/>
      <c r="V16" s="24"/>
      <c r="W16" s="24">
        <v>7518047</v>
      </c>
      <c r="X16" s="24">
        <v>6980809</v>
      </c>
      <c r="Y16" s="24">
        <v>537238</v>
      </c>
      <c r="Z16" s="6">
        <v>7.7</v>
      </c>
      <c r="AA16" s="22">
        <v>10581415</v>
      </c>
    </row>
    <row r="17" spans="1:27" ht="13.5">
      <c r="A17" s="5" t="s">
        <v>44</v>
      </c>
      <c r="B17" s="3"/>
      <c r="C17" s="22">
        <v>16426735</v>
      </c>
      <c r="D17" s="22"/>
      <c r="E17" s="23">
        <v>19242653</v>
      </c>
      <c r="F17" s="24">
        <v>19242653</v>
      </c>
      <c r="G17" s="24">
        <v>1317380</v>
      </c>
      <c r="H17" s="24">
        <v>1238762</v>
      </c>
      <c r="I17" s="24">
        <v>1388382</v>
      </c>
      <c r="J17" s="24">
        <v>3944524</v>
      </c>
      <c r="K17" s="24">
        <v>1506204</v>
      </c>
      <c r="L17" s="24">
        <v>2924390</v>
      </c>
      <c r="M17" s="24">
        <v>866552</v>
      </c>
      <c r="N17" s="24">
        <v>5297146</v>
      </c>
      <c r="O17" s="24"/>
      <c r="P17" s="24"/>
      <c r="Q17" s="24"/>
      <c r="R17" s="24"/>
      <c r="S17" s="24"/>
      <c r="T17" s="24"/>
      <c r="U17" s="24"/>
      <c r="V17" s="24"/>
      <c r="W17" s="24">
        <v>9241670</v>
      </c>
      <c r="X17" s="24">
        <v>6628347</v>
      </c>
      <c r="Y17" s="24">
        <v>2613323</v>
      </c>
      <c r="Z17" s="6">
        <v>39.43</v>
      </c>
      <c r="AA17" s="22">
        <v>19242653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703580776</v>
      </c>
      <c r="D19" s="19">
        <f>SUM(D20:D23)</f>
        <v>0</v>
      </c>
      <c r="E19" s="20">
        <f t="shared" si="3"/>
        <v>751011644</v>
      </c>
      <c r="F19" s="21">
        <f t="shared" si="3"/>
        <v>751223460</v>
      </c>
      <c r="G19" s="21">
        <f t="shared" si="3"/>
        <v>56893330</v>
      </c>
      <c r="H19" s="21">
        <f t="shared" si="3"/>
        <v>39629755</v>
      </c>
      <c r="I19" s="21">
        <f t="shared" si="3"/>
        <v>52978345</v>
      </c>
      <c r="J19" s="21">
        <f t="shared" si="3"/>
        <v>149501430</v>
      </c>
      <c r="K19" s="21">
        <f t="shared" si="3"/>
        <v>53529521</v>
      </c>
      <c r="L19" s="21">
        <f t="shared" si="3"/>
        <v>54054224</v>
      </c>
      <c r="M19" s="21">
        <f t="shared" si="3"/>
        <v>60706811</v>
      </c>
      <c r="N19" s="21">
        <f t="shared" si="3"/>
        <v>168290556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317791986</v>
      </c>
      <c r="X19" s="21">
        <f t="shared" si="3"/>
        <v>374888292</v>
      </c>
      <c r="Y19" s="21">
        <f t="shared" si="3"/>
        <v>-57096306</v>
      </c>
      <c r="Z19" s="4">
        <f>+IF(X19&lt;&gt;0,+(Y19/X19)*100,0)</f>
        <v>-15.230218499328327</v>
      </c>
      <c r="AA19" s="19">
        <f>SUM(AA20:AA23)</f>
        <v>751223460</v>
      </c>
    </row>
    <row r="20" spans="1:27" ht="13.5">
      <c r="A20" s="5" t="s">
        <v>47</v>
      </c>
      <c r="B20" s="3"/>
      <c r="C20" s="22">
        <v>427689745</v>
      </c>
      <c r="D20" s="22"/>
      <c r="E20" s="23">
        <v>418644754</v>
      </c>
      <c r="F20" s="24">
        <v>418644754</v>
      </c>
      <c r="G20" s="24">
        <v>36041476</v>
      </c>
      <c r="H20" s="24">
        <v>28914722</v>
      </c>
      <c r="I20" s="24">
        <v>38316519</v>
      </c>
      <c r="J20" s="24">
        <v>103272717</v>
      </c>
      <c r="K20" s="24">
        <v>36757112</v>
      </c>
      <c r="L20" s="24">
        <v>37366064</v>
      </c>
      <c r="M20" s="24">
        <v>37015640</v>
      </c>
      <c r="N20" s="24">
        <v>111138816</v>
      </c>
      <c r="O20" s="24"/>
      <c r="P20" s="24"/>
      <c r="Q20" s="24"/>
      <c r="R20" s="24"/>
      <c r="S20" s="24"/>
      <c r="T20" s="24"/>
      <c r="U20" s="24"/>
      <c r="V20" s="24"/>
      <c r="W20" s="24">
        <v>214411533</v>
      </c>
      <c r="X20" s="24">
        <v>217231854</v>
      </c>
      <c r="Y20" s="24">
        <v>-2820321</v>
      </c>
      <c r="Z20" s="6">
        <v>-1.3</v>
      </c>
      <c r="AA20" s="22">
        <v>418644754</v>
      </c>
    </row>
    <row r="21" spans="1:27" ht="13.5">
      <c r="A21" s="5" t="s">
        <v>48</v>
      </c>
      <c r="B21" s="3"/>
      <c r="C21" s="22">
        <v>139249316</v>
      </c>
      <c r="D21" s="22"/>
      <c r="E21" s="23">
        <v>153294054</v>
      </c>
      <c r="F21" s="24">
        <v>153505870</v>
      </c>
      <c r="G21" s="24">
        <v>9438061</v>
      </c>
      <c r="H21" s="24">
        <v>2107432</v>
      </c>
      <c r="I21" s="24">
        <v>6674874</v>
      </c>
      <c r="J21" s="24">
        <v>18220367</v>
      </c>
      <c r="K21" s="24">
        <v>7822515</v>
      </c>
      <c r="L21" s="24">
        <v>8102129</v>
      </c>
      <c r="M21" s="24">
        <v>10170736</v>
      </c>
      <c r="N21" s="24">
        <v>26095380</v>
      </c>
      <c r="O21" s="24"/>
      <c r="P21" s="24"/>
      <c r="Q21" s="24"/>
      <c r="R21" s="24"/>
      <c r="S21" s="24"/>
      <c r="T21" s="24"/>
      <c r="U21" s="24"/>
      <c r="V21" s="24"/>
      <c r="W21" s="24">
        <v>44315747</v>
      </c>
      <c r="X21" s="24">
        <v>71674274</v>
      </c>
      <c r="Y21" s="24">
        <v>-27358527</v>
      </c>
      <c r="Z21" s="6">
        <v>-38.17</v>
      </c>
      <c r="AA21" s="22">
        <v>153505870</v>
      </c>
    </row>
    <row r="22" spans="1:27" ht="13.5">
      <c r="A22" s="5" t="s">
        <v>49</v>
      </c>
      <c r="B22" s="3"/>
      <c r="C22" s="25">
        <v>72403335</v>
      </c>
      <c r="D22" s="25"/>
      <c r="E22" s="26">
        <v>102866587</v>
      </c>
      <c r="F22" s="27">
        <v>102866587</v>
      </c>
      <c r="G22" s="27">
        <v>6984502</v>
      </c>
      <c r="H22" s="27">
        <v>4191081</v>
      </c>
      <c r="I22" s="27">
        <v>3429433</v>
      </c>
      <c r="J22" s="27">
        <v>14605016</v>
      </c>
      <c r="K22" s="27">
        <v>4451383</v>
      </c>
      <c r="L22" s="27">
        <v>3781713</v>
      </c>
      <c r="M22" s="27">
        <v>8867036</v>
      </c>
      <c r="N22" s="27">
        <v>17100132</v>
      </c>
      <c r="O22" s="27"/>
      <c r="P22" s="27"/>
      <c r="Q22" s="27"/>
      <c r="R22" s="27"/>
      <c r="S22" s="27"/>
      <c r="T22" s="27"/>
      <c r="U22" s="27"/>
      <c r="V22" s="27"/>
      <c r="W22" s="27">
        <v>31705148</v>
      </c>
      <c r="X22" s="27">
        <v>50084477</v>
      </c>
      <c r="Y22" s="27">
        <v>-18379329</v>
      </c>
      <c r="Z22" s="7">
        <v>-36.7</v>
      </c>
      <c r="AA22" s="25">
        <v>102866587</v>
      </c>
    </row>
    <row r="23" spans="1:27" ht="13.5">
      <c r="A23" s="5" t="s">
        <v>50</v>
      </c>
      <c r="B23" s="3"/>
      <c r="C23" s="22">
        <v>64238380</v>
      </c>
      <c r="D23" s="22"/>
      <c r="E23" s="23">
        <v>76206249</v>
      </c>
      <c r="F23" s="24">
        <v>76206249</v>
      </c>
      <c r="G23" s="24">
        <v>4429291</v>
      </c>
      <c r="H23" s="24">
        <v>4416520</v>
      </c>
      <c r="I23" s="24">
        <v>4557519</v>
      </c>
      <c r="J23" s="24">
        <v>13403330</v>
      </c>
      <c r="K23" s="24">
        <v>4498511</v>
      </c>
      <c r="L23" s="24">
        <v>4804318</v>
      </c>
      <c r="M23" s="24">
        <v>4653399</v>
      </c>
      <c r="N23" s="24">
        <v>13956228</v>
      </c>
      <c r="O23" s="24"/>
      <c r="P23" s="24"/>
      <c r="Q23" s="24"/>
      <c r="R23" s="24"/>
      <c r="S23" s="24"/>
      <c r="T23" s="24"/>
      <c r="U23" s="24"/>
      <c r="V23" s="24"/>
      <c r="W23" s="24">
        <v>27359558</v>
      </c>
      <c r="X23" s="24">
        <v>35897687</v>
      </c>
      <c r="Y23" s="24">
        <v>-8538129</v>
      </c>
      <c r="Z23" s="6">
        <v>-23.78</v>
      </c>
      <c r="AA23" s="22">
        <v>76206249</v>
      </c>
    </row>
    <row r="24" spans="1:27" ht="13.5">
      <c r="A24" s="2" t="s">
        <v>51</v>
      </c>
      <c r="B24" s="8" t="s">
        <v>52</v>
      </c>
      <c r="C24" s="19">
        <v>106539</v>
      </c>
      <c r="D24" s="19"/>
      <c r="E24" s="20"/>
      <c r="F24" s="21"/>
      <c r="G24" s="21"/>
      <c r="H24" s="21"/>
      <c r="I24" s="21"/>
      <c r="J24" s="21"/>
      <c r="K24" s="21">
        <v>22500</v>
      </c>
      <c r="L24" s="21">
        <v>3500</v>
      </c>
      <c r="M24" s="21"/>
      <c r="N24" s="21">
        <v>26000</v>
      </c>
      <c r="O24" s="21"/>
      <c r="P24" s="21"/>
      <c r="Q24" s="21"/>
      <c r="R24" s="21"/>
      <c r="S24" s="21"/>
      <c r="T24" s="21"/>
      <c r="U24" s="21"/>
      <c r="V24" s="21"/>
      <c r="W24" s="21">
        <v>26000</v>
      </c>
      <c r="X24" s="21"/>
      <c r="Y24" s="21">
        <v>26000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1015744611</v>
      </c>
      <c r="D25" s="40">
        <f>+D5+D9+D15+D19+D24</f>
        <v>0</v>
      </c>
      <c r="E25" s="41">
        <f t="shared" si="4"/>
        <v>1014823468</v>
      </c>
      <c r="F25" s="42">
        <f t="shared" si="4"/>
        <v>1053573692</v>
      </c>
      <c r="G25" s="42">
        <f t="shared" si="4"/>
        <v>78862606</v>
      </c>
      <c r="H25" s="42">
        <f t="shared" si="4"/>
        <v>63601296</v>
      </c>
      <c r="I25" s="42">
        <f t="shared" si="4"/>
        <v>113375420</v>
      </c>
      <c r="J25" s="42">
        <f t="shared" si="4"/>
        <v>255839322</v>
      </c>
      <c r="K25" s="42">
        <f t="shared" si="4"/>
        <v>77895001</v>
      </c>
      <c r="L25" s="42">
        <f t="shared" si="4"/>
        <v>75920841</v>
      </c>
      <c r="M25" s="42">
        <f t="shared" si="4"/>
        <v>110397237</v>
      </c>
      <c r="N25" s="42">
        <f t="shared" si="4"/>
        <v>264213079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520052401</v>
      </c>
      <c r="X25" s="42">
        <f t="shared" si="4"/>
        <v>503392660</v>
      </c>
      <c r="Y25" s="42">
        <f t="shared" si="4"/>
        <v>16659741</v>
      </c>
      <c r="Z25" s="43">
        <f>+IF(X25&lt;&gt;0,+(Y25/X25)*100,0)</f>
        <v>3.3094922361402728</v>
      </c>
      <c r="AA25" s="40">
        <f>+AA5+AA9+AA15+AA19+AA24</f>
        <v>1053573692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161344653</v>
      </c>
      <c r="D28" s="19">
        <f>SUM(D29:D31)</f>
        <v>0</v>
      </c>
      <c r="E28" s="20">
        <f t="shared" si="5"/>
        <v>170462295</v>
      </c>
      <c r="F28" s="21">
        <f t="shared" si="5"/>
        <v>171574893</v>
      </c>
      <c r="G28" s="21">
        <f t="shared" si="5"/>
        <v>10895305</v>
      </c>
      <c r="H28" s="21">
        <f t="shared" si="5"/>
        <v>10988768</v>
      </c>
      <c r="I28" s="21">
        <f t="shared" si="5"/>
        <v>9757197</v>
      </c>
      <c r="J28" s="21">
        <f t="shared" si="5"/>
        <v>31641270</v>
      </c>
      <c r="K28" s="21">
        <f t="shared" si="5"/>
        <v>11437439</v>
      </c>
      <c r="L28" s="21">
        <f t="shared" si="5"/>
        <v>10831539</v>
      </c>
      <c r="M28" s="21">
        <f t="shared" si="5"/>
        <v>12146428</v>
      </c>
      <c r="N28" s="21">
        <f t="shared" si="5"/>
        <v>34415406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66056676</v>
      </c>
      <c r="X28" s="21">
        <f t="shared" si="5"/>
        <v>76364133</v>
      </c>
      <c r="Y28" s="21">
        <f t="shared" si="5"/>
        <v>-10307457</v>
      </c>
      <c r="Z28" s="4">
        <f>+IF(X28&lt;&gt;0,+(Y28/X28)*100,0)</f>
        <v>-13.497772573414798</v>
      </c>
      <c r="AA28" s="19">
        <f>SUM(AA29:AA31)</f>
        <v>171574893</v>
      </c>
    </row>
    <row r="29" spans="1:27" ht="13.5">
      <c r="A29" s="5" t="s">
        <v>33</v>
      </c>
      <c r="B29" s="3"/>
      <c r="C29" s="22">
        <v>47528419</v>
      </c>
      <c r="D29" s="22"/>
      <c r="E29" s="23">
        <v>46014317</v>
      </c>
      <c r="F29" s="24">
        <v>46257350</v>
      </c>
      <c r="G29" s="24">
        <v>3431639</v>
      </c>
      <c r="H29" s="24">
        <v>4235190</v>
      </c>
      <c r="I29" s="24">
        <v>3209623</v>
      </c>
      <c r="J29" s="24">
        <v>10876452</v>
      </c>
      <c r="K29" s="24">
        <v>4535754</v>
      </c>
      <c r="L29" s="24">
        <v>3663869</v>
      </c>
      <c r="M29" s="24">
        <v>3105250</v>
      </c>
      <c r="N29" s="24">
        <v>11304873</v>
      </c>
      <c r="O29" s="24"/>
      <c r="P29" s="24"/>
      <c r="Q29" s="24"/>
      <c r="R29" s="24"/>
      <c r="S29" s="24"/>
      <c r="T29" s="24"/>
      <c r="U29" s="24"/>
      <c r="V29" s="24"/>
      <c r="W29" s="24">
        <v>22181325</v>
      </c>
      <c r="X29" s="24">
        <v>22971442</v>
      </c>
      <c r="Y29" s="24">
        <v>-790117</v>
      </c>
      <c r="Z29" s="6">
        <v>-3.44</v>
      </c>
      <c r="AA29" s="22">
        <v>46257350</v>
      </c>
    </row>
    <row r="30" spans="1:27" ht="13.5">
      <c r="A30" s="5" t="s">
        <v>34</v>
      </c>
      <c r="B30" s="3"/>
      <c r="C30" s="25">
        <v>3228300</v>
      </c>
      <c r="D30" s="25"/>
      <c r="E30" s="26">
        <v>27202722</v>
      </c>
      <c r="F30" s="27">
        <v>27202722</v>
      </c>
      <c r="G30" s="27">
        <v>5086276</v>
      </c>
      <c r="H30" s="27">
        <v>2949746</v>
      </c>
      <c r="I30" s="27">
        <v>3297383</v>
      </c>
      <c r="J30" s="27">
        <v>11333405</v>
      </c>
      <c r="K30" s="27">
        <v>3090904</v>
      </c>
      <c r="L30" s="27">
        <v>3319232</v>
      </c>
      <c r="M30" s="27">
        <v>3904735</v>
      </c>
      <c r="N30" s="27">
        <v>10314871</v>
      </c>
      <c r="O30" s="27"/>
      <c r="P30" s="27"/>
      <c r="Q30" s="27"/>
      <c r="R30" s="27"/>
      <c r="S30" s="27"/>
      <c r="T30" s="27"/>
      <c r="U30" s="27"/>
      <c r="V30" s="27"/>
      <c r="W30" s="27">
        <v>21648276</v>
      </c>
      <c r="X30" s="27">
        <v>48454144</v>
      </c>
      <c r="Y30" s="27">
        <v>-26805868</v>
      </c>
      <c r="Z30" s="7">
        <v>-55.32</v>
      </c>
      <c r="AA30" s="25">
        <v>27202722</v>
      </c>
    </row>
    <row r="31" spans="1:27" ht="13.5">
      <c r="A31" s="5" t="s">
        <v>35</v>
      </c>
      <c r="B31" s="3"/>
      <c r="C31" s="22">
        <v>110587934</v>
      </c>
      <c r="D31" s="22"/>
      <c r="E31" s="23">
        <v>97245256</v>
      </c>
      <c r="F31" s="24">
        <v>98114821</v>
      </c>
      <c r="G31" s="24">
        <v>2377390</v>
      </c>
      <c r="H31" s="24">
        <v>3803832</v>
      </c>
      <c r="I31" s="24">
        <v>3250191</v>
      </c>
      <c r="J31" s="24">
        <v>9431413</v>
      </c>
      <c r="K31" s="24">
        <v>3810781</v>
      </c>
      <c r="L31" s="24">
        <v>3848438</v>
      </c>
      <c r="M31" s="24">
        <v>5136443</v>
      </c>
      <c r="N31" s="24">
        <v>12795662</v>
      </c>
      <c r="O31" s="24"/>
      <c r="P31" s="24"/>
      <c r="Q31" s="24"/>
      <c r="R31" s="24"/>
      <c r="S31" s="24"/>
      <c r="T31" s="24"/>
      <c r="U31" s="24"/>
      <c r="V31" s="24"/>
      <c r="W31" s="24">
        <v>22227075</v>
      </c>
      <c r="X31" s="24">
        <v>4938547</v>
      </c>
      <c r="Y31" s="24">
        <v>17288528</v>
      </c>
      <c r="Z31" s="6">
        <v>350.07</v>
      </c>
      <c r="AA31" s="22">
        <v>98114821</v>
      </c>
    </row>
    <row r="32" spans="1:27" ht="13.5">
      <c r="A32" s="2" t="s">
        <v>36</v>
      </c>
      <c r="B32" s="3"/>
      <c r="C32" s="19">
        <f aca="true" t="shared" si="6" ref="C32:Y32">SUM(C33:C37)</f>
        <v>178305507</v>
      </c>
      <c r="D32" s="19">
        <f>SUM(D33:D37)</f>
        <v>0</v>
      </c>
      <c r="E32" s="20">
        <f t="shared" si="6"/>
        <v>128957096</v>
      </c>
      <c r="F32" s="21">
        <f t="shared" si="6"/>
        <v>149939607</v>
      </c>
      <c r="G32" s="21">
        <f t="shared" si="6"/>
        <v>6733414</v>
      </c>
      <c r="H32" s="21">
        <f t="shared" si="6"/>
        <v>7503321</v>
      </c>
      <c r="I32" s="21">
        <f t="shared" si="6"/>
        <v>9245643</v>
      </c>
      <c r="J32" s="21">
        <f t="shared" si="6"/>
        <v>23482378</v>
      </c>
      <c r="K32" s="21">
        <f t="shared" si="6"/>
        <v>9511942</v>
      </c>
      <c r="L32" s="21">
        <f t="shared" si="6"/>
        <v>8977582</v>
      </c>
      <c r="M32" s="21">
        <f t="shared" si="6"/>
        <v>12279933</v>
      </c>
      <c r="N32" s="21">
        <f t="shared" si="6"/>
        <v>30769457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54251835</v>
      </c>
      <c r="X32" s="21">
        <f t="shared" si="6"/>
        <v>65302293</v>
      </c>
      <c r="Y32" s="21">
        <f t="shared" si="6"/>
        <v>-11050458</v>
      </c>
      <c r="Z32" s="4">
        <f>+IF(X32&lt;&gt;0,+(Y32/X32)*100,0)</f>
        <v>-16.92200609249663</v>
      </c>
      <c r="AA32" s="19">
        <f>SUM(AA33:AA37)</f>
        <v>149939607</v>
      </c>
    </row>
    <row r="33" spans="1:27" ht="13.5">
      <c r="A33" s="5" t="s">
        <v>37</v>
      </c>
      <c r="B33" s="3"/>
      <c r="C33" s="22">
        <v>21760536</v>
      </c>
      <c r="D33" s="22"/>
      <c r="E33" s="23">
        <v>25015665</v>
      </c>
      <c r="F33" s="24">
        <v>25015665</v>
      </c>
      <c r="G33" s="24">
        <v>1465405</v>
      </c>
      <c r="H33" s="24">
        <v>1482355</v>
      </c>
      <c r="I33" s="24">
        <v>1756336</v>
      </c>
      <c r="J33" s="24">
        <v>4704096</v>
      </c>
      <c r="K33" s="24">
        <v>1741151</v>
      </c>
      <c r="L33" s="24">
        <v>1869534</v>
      </c>
      <c r="M33" s="24">
        <v>2137607</v>
      </c>
      <c r="N33" s="24">
        <v>5748292</v>
      </c>
      <c r="O33" s="24"/>
      <c r="P33" s="24"/>
      <c r="Q33" s="24"/>
      <c r="R33" s="24"/>
      <c r="S33" s="24"/>
      <c r="T33" s="24"/>
      <c r="U33" s="24"/>
      <c r="V33" s="24"/>
      <c r="W33" s="24">
        <v>10452388</v>
      </c>
      <c r="X33" s="24">
        <v>12121000</v>
      </c>
      <c r="Y33" s="24">
        <v>-1668612</v>
      </c>
      <c r="Z33" s="6">
        <v>-13.77</v>
      </c>
      <c r="AA33" s="22">
        <v>25015665</v>
      </c>
    </row>
    <row r="34" spans="1:27" ht="13.5">
      <c r="A34" s="5" t="s">
        <v>38</v>
      </c>
      <c r="B34" s="3"/>
      <c r="C34" s="22">
        <v>42722420</v>
      </c>
      <c r="D34" s="22"/>
      <c r="E34" s="23">
        <v>46212413</v>
      </c>
      <c r="F34" s="24">
        <v>46212413</v>
      </c>
      <c r="G34" s="24">
        <v>2716461</v>
      </c>
      <c r="H34" s="24">
        <v>3093304</v>
      </c>
      <c r="I34" s="24">
        <v>3689123</v>
      </c>
      <c r="J34" s="24">
        <v>9498888</v>
      </c>
      <c r="K34" s="24">
        <v>3820594</v>
      </c>
      <c r="L34" s="24">
        <v>3468653</v>
      </c>
      <c r="M34" s="24">
        <v>3856728</v>
      </c>
      <c r="N34" s="24">
        <v>11145975</v>
      </c>
      <c r="O34" s="24"/>
      <c r="P34" s="24"/>
      <c r="Q34" s="24"/>
      <c r="R34" s="24"/>
      <c r="S34" s="24"/>
      <c r="T34" s="24"/>
      <c r="U34" s="24"/>
      <c r="V34" s="24"/>
      <c r="W34" s="24">
        <v>20644863</v>
      </c>
      <c r="X34" s="24">
        <v>22357632</v>
      </c>
      <c r="Y34" s="24">
        <v>-1712769</v>
      </c>
      <c r="Z34" s="6">
        <v>-7.66</v>
      </c>
      <c r="AA34" s="22">
        <v>46212413</v>
      </c>
    </row>
    <row r="35" spans="1:27" ht="13.5">
      <c r="A35" s="5" t="s">
        <v>39</v>
      </c>
      <c r="B35" s="3"/>
      <c r="C35" s="22">
        <v>97644032</v>
      </c>
      <c r="D35" s="22"/>
      <c r="E35" s="23">
        <v>30399673</v>
      </c>
      <c r="F35" s="24">
        <v>30399673</v>
      </c>
      <c r="G35" s="24">
        <v>2236246</v>
      </c>
      <c r="H35" s="24">
        <v>2395390</v>
      </c>
      <c r="I35" s="24">
        <v>2583867</v>
      </c>
      <c r="J35" s="24">
        <v>7215503</v>
      </c>
      <c r="K35" s="24">
        <v>3234084</v>
      </c>
      <c r="L35" s="24">
        <v>3012473</v>
      </c>
      <c r="M35" s="24">
        <v>5339421</v>
      </c>
      <c r="N35" s="24">
        <v>11585978</v>
      </c>
      <c r="O35" s="24"/>
      <c r="P35" s="24"/>
      <c r="Q35" s="24"/>
      <c r="R35" s="24"/>
      <c r="S35" s="24"/>
      <c r="T35" s="24"/>
      <c r="U35" s="24"/>
      <c r="V35" s="24"/>
      <c r="W35" s="24">
        <v>18801481</v>
      </c>
      <c r="X35" s="24">
        <v>15660743</v>
      </c>
      <c r="Y35" s="24">
        <v>3140738</v>
      </c>
      <c r="Z35" s="6">
        <v>20.05</v>
      </c>
      <c r="AA35" s="22">
        <v>30399673</v>
      </c>
    </row>
    <row r="36" spans="1:27" ht="13.5">
      <c r="A36" s="5" t="s">
        <v>40</v>
      </c>
      <c r="B36" s="3"/>
      <c r="C36" s="22">
        <v>16178519</v>
      </c>
      <c r="D36" s="22"/>
      <c r="E36" s="23">
        <v>27329345</v>
      </c>
      <c r="F36" s="24">
        <v>48311856</v>
      </c>
      <c r="G36" s="24">
        <v>315302</v>
      </c>
      <c r="H36" s="24">
        <v>532272</v>
      </c>
      <c r="I36" s="24">
        <v>1216317</v>
      </c>
      <c r="J36" s="24">
        <v>2063891</v>
      </c>
      <c r="K36" s="24">
        <v>716113</v>
      </c>
      <c r="L36" s="24">
        <v>626922</v>
      </c>
      <c r="M36" s="24">
        <v>946177</v>
      </c>
      <c r="N36" s="24">
        <v>2289212</v>
      </c>
      <c r="O36" s="24"/>
      <c r="P36" s="24"/>
      <c r="Q36" s="24"/>
      <c r="R36" s="24"/>
      <c r="S36" s="24"/>
      <c r="T36" s="24"/>
      <c r="U36" s="24"/>
      <c r="V36" s="24"/>
      <c r="W36" s="24">
        <v>4353103</v>
      </c>
      <c r="X36" s="24">
        <v>15162918</v>
      </c>
      <c r="Y36" s="24">
        <v>-10809815</v>
      </c>
      <c r="Z36" s="6">
        <v>-71.29</v>
      </c>
      <c r="AA36" s="22">
        <v>48311856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81755180</v>
      </c>
      <c r="D38" s="19">
        <f>SUM(D39:D41)</f>
        <v>0</v>
      </c>
      <c r="E38" s="20">
        <f t="shared" si="7"/>
        <v>119492275</v>
      </c>
      <c r="F38" s="21">
        <f t="shared" si="7"/>
        <v>119616444</v>
      </c>
      <c r="G38" s="21">
        <f t="shared" si="7"/>
        <v>5443109</v>
      </c>
      <c r="H38" s="21">
        <f t="shared" si="7"/>
        <v>6515645</v>
      </c>
      <c r="I38" s="21">
        <f t="shared" si="7"/>
        <v>6155911</v>
      </c>
      <c r="J38" s="21">
        <f t="shared" si="7"/>
        <v>18114665</v>
      </c>
      <c r="K38" s="21">
        <f t="shared" si="7"/>
        <v>6633855</v>
      </c>
      <c r="L38" s="21">
        <f t="shared" si="7"/>
        <v>5985801</v>
      </c>
      <c r="M38" s="21">
        <f t="shared" si="7"/>
        <v>6358414</v>
      </c>
      <c r="N38" s="21">
        <f t="shared" si="7"/>
        <v>18978070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37092735</v>
      </c>
      <c r="X38" s="21">
        <f t="shared" si="7"/>
        <v>56729002</v>
      </c>
      <c r="Y38" s="21">
        <f t="shared" si="7"/>
        <v>-19636267</v>
      </c>
      <c r="Z38" s="4">
        <f>+IF(X38&lt;&gt;0,+(Y38/X38)*100,0)</f>
        <v>-34.61415908568249</v>
      </c>
      <c r="AA38" s="19">
        <f>SUM(AA39:AA41)</f>
        <v>119616444</v>
      </c>
    </row>
    <row r="39" spans="1:27" ht="13.5">
      <c r="A39" s="5" t="s">
        <v>43</v>
      </c>
      <c r="B39" s="3"/>
      <c r="C39" s="22">
        <v>20647538</v>
      </c>
      <c r="D39" s="22"/>
      <c r="E39" s="23">
        <v>24898589</v>
      </c>
      <c r="F39" s="24">
        <v>25022758</v>
      </c>
      <c r="G39" s="24">
        <v>1467310</v>
      </c>
      <c r="H39" s="24">
        <v>1642103</v>
      </c>
      <c r="I39" s="24">
        <v>1858502</v>
      </c>
      <c r="J39" s="24">
        <v>4967915</v>
      </c>
      <c r="K39" s="24">
        <v>1807729</v>
      </c>
      <c r="L39" s="24">
        <v>1769427</v>
      </c>
      <c r="M39" s="24">
        <v>2312861</v>
      </c>
      <c r="N39" s="24">
        <v>5890017</v>
      </c>
      <c r="O39" s="24"/>
      <c r="P39" s="24"/>
      <c r="Q39" s="24"/>
      <c r="R39" s="24"/>
      <c r="S39" s="24"/>
      <c r="T39" s="24"/>
      <c r="U39" s="24"/>
      <c r="V39" s="24"/>
      <c r="W39" s="24">
        <v>10857932</v>
      </c>
      <c r="X39" s="24">
        <v>11953817</v>
      </c>
      <c r="Y39" s="24">
        <v>-1095885</v>
      </c>
      <c r="Z39" s="6">
        <v>-9.17</v>
      </c>
      <c r="AA39" s="22">
        <v>25022758</v>
      </c>
    </row>
    <row r="40" spans="1:27" ht="13.5">
      <c r="A40" s="5" t="s">
        <v>44</v>
      </c>
      <c r="B40" s="3"/>
      <c r="C40" s="22">
        <v>56686713</v>
      </c>
      <c r="D40" s="22"/>
      <c r="E40" s="23">
        <v>88444598</v>
      </c>
      <c r="F40" s="24">
        <v>88444598</v>
      </c>
      <c r="G40" s="24">
        <v>3712217</v>
      </c>
      <c r="H40" s="24">
        <v>4508483</v>
      </c>
      <c r="I40" s="24">
        <v>3897635</v>
      </c>
      <c r="J40" s="24">
        <v>12118335</v>
      </c>
      <c r="K40" s="24">
        <v>4349636</v>
      </c>
      <c r="L40" s="24">
        <v>3790385</v>
      </c>
      <c r="M40" s="24">
        <v>3595105</v>
      </c>
      <c r="N40" s="24">
        <v>11735126</v>
      </c>
      <c r="O40" s="24"/>
      <c r="P40" s="24"/>
      <c r="Q40" s="24"/>
      <c r="R40" s="24"/>
      <c r="S40" s="24"/>
      <c r="T40" s="24"/>
      <c r="U40" s="24"/>
      <c r="V40" s="24"/>
      <c r="W40" s="24">
        <v>23853461</v>
      </c>
      <c r="X40" s="24">
        <v>41976009</v>
      </c>
      <c r="Y40" s="24">
        <v>-18122548</v>
      </c>
      <c r="Z40" s="6">
        <v>-43.17</v>
      </c>
      <c r="AA40" s="22">
        <v>88444598</v>
      </c>
    </row>
    <row r="41" spans="1:27" ht="13.5">
      <c r="A41" s="5" t="s">
        <v>45</v>
      </c>
      <c r="B41" s="3"/>
      <c r="C41" s="22">
        <v>4420929</v>
      </c>
      <c r="D41" s="22"/>
      <c r="E41" s="23">
        <v>6149088</v>
      </c>
      <c r="F41" s="24">
        <v>6149088</v>
      </c>
      <c r="G41" s="24">
        <v>263582</v>
      </c>
      <c r="H41" s="24">
        <v>365059</v>
      </c>
      <c r="I41" s="24">
        <v>399774</v>
      </c>
      <c r="J41" s="24">
        <v>1028415</v>
      </c>
      <c r="K41" s="24">
        <v>476490</v>
      </c>
      <c r="L41" s="24">
        <v>425989</v>
      </c>
      <c r="M41" s="24">
        <v>450448</v>
      </c>
      <c r="N41" s="24">
        <v>1352927</v>
      </c>
      <c r="O41" s="24"/>
      <c r="P41" s="24"/>
      <c r="Q41" s="24"/>
      <c r="R41" s="24"/>
      <c r="S41" s="24"/>
      <c r="T41" s="24"/>
      <c r="U41" s="24"/>
      <c r="V41" s="24"/>
      <c r="W41" s="24">
        <v>2381342</v>
      </c>
      <c r="X41" s="24">
        <v>2799176</v>
      </c>
      <c r="Y41" s="24">
        <v>-417834</v>
      </c>
      <c r="Z41" s="6">
        <v>-14.93</v>
      </c>
      <c r="AA41" s="22">
        <v>6149088</v>
      </c>
    </row>
    <row r="42" spans="1:27" ht="13.5">
      <c r="A42" s="2" t="s">
        <v>46</v>
      </c>
      <c r="B42" s="8"/>
      <c r="C42" s="19">
        <f aca="true" t="shared" si="8" ref="C42:Y42">SUM(C43:C46)</f>
        <v>487182940</v>
      </c>
      <c r="D42" s="19">
        <f>SUM(D43:D46)</f>
        <v>0</v>
      </c>
      <c r="E42" s="20">
        <f t="shared" si="8"/>
        <v>558870095</v>
      </c>
      <c r="F42" s="21">
        <f t="shared" si="8"/>
        <v>559081911</v>
      </c>
      <c r="G42" s="21">
        <f t="shared" si="8"/>
        <v>7959574</v>
      </c>
      <c r="H42" s="21">
        <f t="shared" si="8"/>
        <v>47406203</v>
      </c>
      <c r="I42" s="21">
        <f t="shared" si="8"/>
        <v>46683887</v>
      </c>
      <c r="J42" s="21">
        <f t="shared" si="8"/>
        <v>102049664</v>
      </c>
      <c r="K42" s="21">
        <f t="shared" si="8"/>
        <v>35342494</v>
      </c>
      <c r="L42" s="21">
        <f t="shared" si="8"/>
        <v>33352478</v>
      </c>
      <c r="M42" s="21">
        <f t="shared" si="8"/>
        <v>35221832</v>
      </c>
      <c r="N42" s="21">
        <f t="shared" si="8"/>
        <v>103916804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205966468</v>
      </c>
      <c r="X42" s="21">
        <f t="shared" si="8"/>
        <v>258151893</v>
      </c>
      <c r="Y42" s="21">
        <f t="shared" si="8"/>
        <v>-52185425</v>
      </c>
      <c r="Z42" s="4">
        <f>+IF(X42&lt;&gt;0,+(Y42/X42)*100,0)</f>
        <v>-20.21500768154352</v>
      </c>
      <c r="AA42" s="19">
        <f>SUM(AA43:AA46)</f>
        <v>559081911</v>
      </c>
    </row>
    <row r="43" spans="1:27" ht="13.5">
      <c r="A43" s="5" t="s">
        <v>47</v>
      </c>
      <c r="B43" s="3"/>
      <c r="C43" s="22">
        <v>310889460</v>
      </c>
      <c r="D43" s="22"/>
      <c r="E43" s="23">
        <v>340141270</v>
      </c>
      <c r="F43" s="24">
        <v>340141270</v>
      </c>
      <c r="G43" s="24">
        <v>1918234</v>
      </c>
      <c r="H43" s="24">
        <v>38028985</v>
      </c>
      <c r="I43" s="24">
        <v>37681096</v>
      </c>
      <c r="J43" s="24">
        <v>77628315</v>
      </c>
      <c r="K43" s="24">
        <v>25182115</v>
      </c>
      <c r="L43" s="24">
        <v>23613401</v>
      </c>
      <c r="M43" s="24">
        <v>22912367</v>
      </c>
      <c r="N43" s="24">
        <v>71707883</v>
      </c>
      <c r="O43" s="24"/>
      <c r="P43" s="24"/>
      <c r="Q43" s="24"/>
      <c r="R43" s="24"/>
      <c r="S43" s="24"/>
      <c r="T43" s="24"/>
      <c r="U43" s="24"/>
      <c r="V43" s="24"/>
      <c r="W43" s="24">
        <v>149336198</v>
      </c>
      <c r="X43" s="24">
        <v>161440284</v>
      </c>
      <c r="Y43" s="24">
        <v>-12104086</v>
      </c>
      <c r="Z43" s="6">
        <v>-7.5</v>
      </c>
      <c r="AA43" s="22">
        <v>340141270</v>
      </c>
    </row>
    <row r="44" spans="1:27" ht="13.5">
      <c r="A44" s="5" t="s">
        <v>48</v>
      </c>
      <c r="B44" s="3"/>
      <c r="C44" s="22">
        <v>67996263</v>
      </c>
      <c r="D44" s="22"/>
      <c r="E44" s="23">
        <v>85151159</v>
      </c>
      <c r="F44" s="24">
        <v>85362975</v>
      </c>
      <c r="G44" s="24">
        <v>2174569</v>
      </c>
      <c r="H44" s="24">
        <v>2539019</v>
      </c>
      <c r="I44" s="24">
        <v>2985436</v>
      </c>
      <c r="J44" s="24">
        <v>7699024</v>
      </c>
      <c r="K44" s="24">
        <v>3211121</v>
      </c>
      <c r="L44" s="24">
        <v>2159801</v>
      </c>
      <c r="M44" s="24">
        <v>4170303</v>
      </c>
      <c r="N44" s="24">
        <v>9541225</v>
      </c>
      <c r="O44" s="24"/>
      <c r="P44" s="24"/>
      <c r="Q44" s="24"/>
      <c r="R44" s="24"/>
      <c r="S44" s="24"/>
      <c r="T44" s="24"/>
      <c r="U44" s="24"/>
      <c r="V44" s="24"/>
      <c r="W44" s="24">
        <v>17240249</v>
      </c>
      <c r="X44" s="24">
        <v>35691203</v>
      </c>
      <c r="Y44" s="24">
        <v>-18450954</v>
      </c>
      <c r="Z44" s="6">
        <v>-51.7</v>
      </c>
      <c r="AA44" s="22">
        <v>85362975</v>
      </c>
    </row>
    <row r="45" spans="1:27" ht="13.5">
      <c r="A45" s="5" t="s">
        <v>49</v>
      </c>
      <c r="B45" s="3"/>
      <c r="C45" s="25">
        <v>62045804</v>
      </c>
      <c r="D45" s="25"/>
      <c r="E45" s="26">
        <v>77487020</v>
      </c>
      <c r="F45" s="27">
        <v>77487020</v>
      </c>
      <c r="G45" s="27">
        <v>2207327</v>
      </c>
      <c r="H45" s="27">
        <v>3200995</v>
      </c>
      <c r="I45" s="27">
        <v>3076131</v>
      </c>
      <c r="J45" s="27">
        <v>8484453</v>
      </c>
      <c r="K45" s="27">
        <v>3795449</v>
      </c>
      <c r="L45" s="27">
        <v>3868564</v>
      </c>
      <c r="M45" s="27">
        <v>4724600</v>
      </c>
      <c r="N45" s="27">
        <v>12388613</v>
      </c>
      <c r="O45" s="27"/>
      <c r="P45" s="27"/>
      <c r="Q45" s="27"/>
      <c r="R45" s="27"/>
      <c r="S45" s="27"/>
      <c r="T45" s="27"/>
      <c r="U45" s="27"/>
      <c r="V45" s="27"/>
      <c r="W45" s="27">
        <v>20873066</v>
      </c>
      <c r="X45" s="27">
        <v>35972477</v>
      </c>
      <c r="Y45" s="27">
        <v>-15099411</v>
      </c>
      <c r="Z45" s="7">
        <v>-41.97</v>
      </c>
      <c r="AA45" s="25">
        <v>77487020</v>
      </c>
    </row>
    <row r="46" spans="1:27" ht="13.5">
      <c r="A46" s="5" t="s">
        <v>50</v>
      </c>
      <c r="B46" s="3"/>
      <c r="C46" s="22">
        <v>46251413</v>
      </c>
      <c r="D46" s="22"/>
      <c r="E46" s="23">
        <v>56090646</v>
      </c>
      <c r="F46" s="24">
        <v>56090646</v>
      </c>
      <c r="G46" s="24">
        <v>1659444</v>
      </c>
      <c r="H46" s="24">
        <v>3637204</v>
      </c>
      <c r="I46" s="24">
        <v>2941224</v>
      </c>
      <c r="J46" s="24">
        <v>8237872</v>
      </c>
      <c r="K46" s="24">
        <v>3153809</v>
      </c>
      <c r="L46" s="24">
        <v>3710712</v>
      </c>
      <c r="M46" s="24">
        <v>3414562</v>
      </c>
      <c r="N46" s="24">
        <v>10279083</v>
      </c>
      <c r="O46" s="24"/>
      <c r="P46" s="24"/>
      <c r="Q46" s="24"/>
      <c r="R46" s="24"/>
      <c r="S46" s="24"/>
      <c r="T46" s="24"/>
      <c r="U46" s="24"/>
      <c r="V46" s="24"/>
      <c r="W46" s="24">
        <v>18516955</v>
      </c>
      <c r="X46" s="24">
        <v>25047929</v>
      </c>
      <c r="Y46" s="24">
        <v>-6530974</v>
      </c>
      <c r="Z46" s="6">
        <v>-26.07</v>
      </c>
      <c r="AA46" s="22">
        <v>56090646</v>
      </c>
    </row>
    <row r="47" spans="1:27" ht="13.5">
      <c r="A47" s="2" t="s">
        <v>51</v>
      </c>
      <c r="B47" s="8" t="s">
        <v>52</v>
      </c>
      <c r="C47" s="19">
        <v>4355925</v>
      </c>
      <c r="D47" s="19"/>
      <c r="E47" s="20">
        <v>5525498</v>
      </c>
      <c r="F47" s="21">
        <v>5525498</v>
      </c>
      <c r="G47" s="21">
        <v>95585</v>
      </c>
      <c r="H47" s="21">
        <v>1213796</v>
      </c>
      <c r="I47" s="21">
        <v>36276</v>
      </c>
      <c r="J47" s="21">
        <v>1345657</v>
      </c>
      <c r="K47" s="21">
        <v>980205</v>
      </c>
      <c r="L47" s="21">
        <v>37111</v>
      </c>
      <c r="M47" s="21">
        <v>24377</v>
      </c>
      <c r="N47" s="21">
        <v>1041693</v>
      </c>
      <c r="O47" s="21"/>
      <c r="P47" s="21"/>
      <c r="Q47" s="21"/>
      <c r="R47" s="21"/>
      <c r="S47" s="21"/>
      <c r="T47" s="21"/>
      <c r="U47" s="21"/>
      <c r="V47" s="21"/>
      <c r="W47" s="21">
        <v>2387350</v>
      </c>
      <c r="X47" s="21">
        <v>2806874</v>
      </c>
      <c r="Y47" s="21">
        <v>-419524</v>
      </c>
      <c r="Z47" s="4">
        <v>-14.95</v>
      </c>
      <c r="AA47" s="19">
        <v>5525498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912944205</v>
      </c>
      <c r="D48" s="40">
        <f>+D28+D32+D38+D42+D47</f>
        <v>0</v>
      </c>
      <c r="E48" s="41">
        <f t="shared" si="9"/>
        <v>983307259</v>
      </c>
      <c r="F48" s="42">
        <f t="shared" si="9"/>
        <v>1005738353</v>
      </c>
      <c r="G48" s="42">
        <f t="shared" si="9"/>
        <v>31126987</v>
      </c>
      <c r="H48" s="42">
        <f t="shared" si="9"/>
        <v>73627733</v>
      </c>
      <c r="I48" s="42">
        <f t="shared" si="9"/>
        <v>71878914</v>
      </c>
      <c r="J48" s="42">
        <f t="shared" si="9"/>
        <v>176633634</v>
      </c>
      <c r="K48" s="42">
        <f t="shared" si="9"/>
        <v>63905935</v>
      </c>
      <c r="L48" s="42">
        <f t="shared" si="9"/>
        <v>59184511</v>
      </c>
      <c r="M48" s="42">
        <f t="shared" si="9"/>
        <v>66030984</v>
      </c>
      <c r="N48" s="42">
        <f t="shared" si="9"/>
        <v>189121430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365755064</v>
      </c>
      <c r="X48" s="42">
        <f t="shared" si="9"/>
        <v>459354195</v>
      </c>
      <c r="Y48" s="42">
        <f t="shared" si="9"/>
        <v>-93599131</v>
      </c>
      <c r="Z48" s="43">
        <f>+IF(X48&lt;&gt;0,+(Y48/X48)*100,0)</f>
        <v>-20.37624386994006</v>
      </c>
      <c r="AA48" s="40">
        <f>+AA28+AA32+AA38+AA42+AA47</f>
        <v>1005738353</v>
      </c>
    </row>
    <row r="49" spans="1:27" ht="13.5">
      <c r="A49" s="14" t="s">
        <v>58</v>
      </c>
      <c r="B49" s="15"/>
      <c r="C49" s="44">
        <f aca="true" t="shared" si="10" ref="C49:Y49">+C25-C48</f>
        <v>102800406</v>
      </c>
      <c r="D49" s="44">
        <f>+D25-D48</f>
        <v>0</v>
      </c>
      <c r="E49" s="45">
        <f t="shared" si="10"/>
        <v>31516209</v>
      </c>
      <c r="F49" s="46">
        <f t="shared" si="10"/>
        <v>47835339</v>
      </c>
      <c r="G49" s="46">
        <f t="shared" si="10"/>
        <v>47735619</v>
      </c>
      <c r="H49" s="46">
        <f t="shared" si="10"/>
        <v>-10026437</v>
      </c>
      <c r="I49" s="46">
        <f t="shared" si="10"/>
        <v>41496506</v>
      </c>
      <c r="J49" s="46">
        <f t="shared" si="10"/>
        <v>79205688</v>
      </c>
      <c r="K49" s="46">
        <f t="shared" si="10"/>
        <v>13989066</v>
      </c>
      <c r="L49" s="46">
        <f t="shared" si="10"/>
        <v>16736330</v>
      </c>
      <c r="M49" s="46">
        <f t="shared" si="10"/>
        <v>44366253</v>
      </c>
      <c r="N49" s="46">
        <f t="shared" si="10"/>
        <v>75091649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154297337</v>
      </c>
      <c r="X49" s="46">
        <f>IF(F25=F48,0,X25-X48)</f>
        <v>44038465</v>
      </c>
      <c r="Y49" s="46">
        <f t="shared" si="10"/>
        <v>110258872</v>
      </c>
      <c r="Z49" s="47">
        <f>+IF(X49&lt;&gt;0,+(Y49/X49)*100,0)</f>
        <v>250.36947132467037</v>
      </c>
      <c r="AA49" s="44">
        <f>+AA25-AA48</f>
        <v>47835339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312925880</v>
      </c>
      <c r="D5" s="19">
        <f>SUM(D6:D8)</f>
        <v>0</v>
      </c>
      <c r="E5" s="20">
        <f t="shared" si="0"/>
        <v>330103060</v>
      </c>
      <c r="F5" s="21">
        <f t="shared" si="0"/>
        <v>330103060</v>
      </c>
      <c r="G5" s="21">
        <f t="shared" si="0"/>
        <v>45016422</v>
      </c>
      <c r="H5" s="21">
        <f t="shared" si="0"/>
        <v>32857533</v>
      </c>
      <c r="I5" s="21">
        <f t="shared" si="0"/>
        <v>26972038</v>
      </c>
      <c r="J5" s="21">
        <f t="shared" si="0"/>
        <v>104845993</v>
      </c>
      <c r="K5" s="21">
        <f t="shared" si="0"/>
        <v>29119058</v>
      </c>
      <c r="L5" s="21">
        <f t="shared" si="0"/>
        <v>24968857</v>
      </c>
      <c r="M5" s="21">
        <f t="shared" si="0"/>
        <v>23875552</v>
      </c>
      <c r="N5" s="21">
        <f t="shared" si="0"/>
        <v>77963467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182809460</v>
      </c>
      <c r="X5" s="21">
        <f t="shared" si="0"/>
        <v>165051960</v>
      </c>
      <c r="Y5" s="21">
        <f t="shared" si="0"/>
        <v>17757500</v>
      </c>
      <c r="Z5" s="4">
        <f>+IF(X5&lt;&gt;0,+(Y5/X5)*100,0)</f>
        <v>10.758733189233258</v>
      </c>
      <c r="AA5" s="19">
        <f>SUM(AA6:AA8)</f>
        <v>330103060</v>
      </c>
    </row>
    <row r="6" spans="1:27" ht="13.5">
      <c r="A6" s="5" t="s">
        <v>33</v>
      </c>
      <c r="B6" s="3"/>
      <c r="C6" s="22">
        <v>185448</v>
      </c>
      <c r="D6" s="22"/>
      <c r="E6" s="23">
        <v>530510</v>
      </c>
      <c r="F6" s="24">
        <v>530510</v>
      </c>
      <c r="G6" s="24"/>
      <c r="H6" s="24"/>
      <c r="I6" s="24"/>
      <c r="J6" s="24"/>
      <c r="K6" s="24">
        <v>578</v>
      </c>
      <c r="L6" s="24">
        <v>348</v>
      </c>
      <c r="M6" s="24">
        <v>14696</v>
      </c>
      <c r="N6" s="24">
        <v>15622</v>
      </c>
      <c r="O6" s="24"/>
      <c r="P6" s="24"/>
      <c r="Q6" s="24"/>
      <c r="R6" s="24"/>
      <c r="S6" s="24"/>
      <c r="T6" s="24"/>
      <c r="U6" s="24"/>
      <c r="V6" s="24"/>
      <c r="W6" s="24">
        <v>15622</v>
      </c>
      <c r="X6" s="24">
        <v>265320</v>
      </c>
      <c r="Y6" s="24">
        <v>-249698</v>
      </c>
      <c r="Z6" s="6">
        <v>-94.11</v>
      </c>
      <c r="AA6" s="22">
        <v>530510</v>
      </c>
    </row>
    <row r="7" spans="1:27" ht="13.5">
      <c r="A7" s="5" t="s">
        <v>34</v>
      </c>
      <c r="B7" s="3"/>
      <c r="C7" s="25">
        <v>245242066</v>
      </c>
      <c r="D7" s="25"/>
      <c r="E7" s="26">
        <v>329572550</v>
      </c>
      <c r="F7" s="27">
        <v>329572550</v>
      </c>
      <c r="G7" s="27">
        <v>40518104</v>
      </c>
      <c r="H7" s="27">
        <v>21775293</v>
      </c>
      <c r="I7" s="27">
        <v>21321485</v>
      </c>
      <c r="J7" s="27">
        <v>83614882</v>
      </c>
      <c r="K7" s="27">
        <v>21838071</v>
      </c>
      <c r="L7" s="27">
        <v>22393482</v>
      </c>
      <c r="M7" s="27">
        <v>20782197</v>
      </c>
      <c r="N7" s="27">
        <v>65013750</v>
      </c>
      <c r="O7" s="27"/>
      <c r="P7" s="27"/>
      <c r="Q7" s="27"/>
      <c r="R7" s="27"/>
      <c r="S7" s="27"/>
      <c r="T7" s="27"/>
      <c r="U7" s="27"/>
      <c r="V7" s="27"/>
      <c r="W7" s="27">
        <v>148628632</v>
      </c>
      <c r="X7" s="27">
        <v>164786640</v>
      </c>
      <c r="Y7" s="27">
        <v>-16158008</v>
      </c>
      <c r="Z7" s="7">
        <v>-9.81</v>
      </c>
      <c r="AA7" s="25">
        <v>329572550</v>
      </c>
    </row>
    <row r="8" spans="1:27" ht="13.5">
      <c r="A8" s="5" t="s">
        <v>35</v>
      </c>
      <c r="B8" s="3"/>
      <c r="C8" s="22">
        <v>67498366</v>
      </c>
      <c r="D8" s="22"/>
      <c r="E8" s="23"/>
      <c r="F8" s="24"/>
      <c r="G8" s="24">
        <v>4498318</v>
      </c>
      <c r="H8" s="24">
        <v>11082240</v>
      </c>
      <c r="I8" s="24">
        <v>5650553</v>
      </c>
      <c r="J8" s="24">
        <v>21231111</v>
      </c>
      <c r="K8" s="24">
        <v>7280409</v>
      </c>
      <c r="L8" s="24">
        <v>2575027</v>
      </c>
      <c r="M8" s="24">
        <v>3078659</v>
      </c>
      <c r="N8" s="24">
        <v>12934095</v>
      </c>
      <c r="O8" s="24"/>
      <c r="P8" s="24"/>
      <c r="Q8" s="24"/>
      <c r="R8" s="24"/>
      <c r="S8" s="24"/>
      <c r="T8" s="24"/>
      <c r="U8" s="24"/>
      <c r="V8" s="24"/>
      <c r="W8" s="24">
        <v>34165206</v>
      </c>
      <c r="X8" s="24"/>
      <c r="Y8" s="24">
        <v>34165206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133439726</v>
      </c>
      <c r="D9" s="19">
        <f>SUM(D10:D14)</f>
        <v>0</v>
      </c>
      <c r="E9" s="20">
        <f t="shared" si="1"/>
        <v>104454477</v>
      </c>
      <c r="F9" s="21">
        <f t="shared" si="1"/>
        <v>104454477</v>
      </c>
      <c r="G9" s="21">
        <f t="shared" si="1"/>
        <v>1652676</v>
      </c>
      <c r="H9" s="21">
        <f t="shared" si="1"/>
        <v>1413007</v>
      </c>
      <c r="I9" s="21">
        <f t="shared" si="1"/>
        <v>17928025</v>
      </c>
      <c r="J9" s="21">
        <f t="shared" si="1"/>
        <v>20993708</v>
      </c>
      <c r="K9" s="21">
        <f t="shared" si="1"/>
        <v>1206031</v>
      </c>
      <c r="L9" s="21">
        <f t="shared" si="1"/>
        <v>2213852</v>
      </c>
      <c r="M9" s="21">
        <f t="shared" si="1"/>
        <v>1057025</v>
      </c>
      <c r="N9" s="21">
        <f t="shared" si="1"/>
        <v>4476908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25470616</v>
      </c>
      <c r="X9" s="21">
        <f t="shared" si="1"/>
        <v>52227072</v>
      </c>
      <c r="Y9" s="21">
        <f t="shared" si="1"/>
        <v>-26756456</v>
      </c>
      <c r="Z9" s="4">
        <f>+IF(X9&lt;&gt;0,+(Y9/X9)*100,0)</f>
        <v>-51.23100908279905</v>
      </c>
      <c r="AA9" s="19">
        <f>SUM(AA10:AA14)</f>
        <v>104454477</v>
      </c>
    </row>
    <row r="10" spans="1:27" ht="13.5">
      <c r="A10" s="5" t="s">
        <v>37</v>
      </c>
      <c r="B10" s="3"/>
      <c r="C10" s="22">
        <v>15386093</v>
      </c>
      <c r="D10" s="22"/>
      <c r="E10" s="23">
        <v>17612670</v>
      </c>
      <c r="F10" s="24">
        <v>17612670</v>
      </c>
      <c r="G10" s="24">
        <v>547186</v>
      </c>
      <c r="H10" s="24">
        <v>167683</v>
      </c>
      <c r="I10" s="24">
        <v>2668111</v>
      </c>
      <c r="J10" s="24">
        <v>3382980</v>
      </c>
      <c r="K10" s="24">
        <v>1116289</v>
      </c>
      <c r="L10" s="24">
        <v>166829</v>
      </c>
      <c r="M10" s="24">
        <v>103657</v>
      </c>
      <c r="N10" s="24">
        <v>1386775</v>
      </c>
      <c r="O10" s="24"/>
      <c r="P10" s="24"/>
      <c r="Q10" s="24"/>
      <c r="R10" s="24"/>
      <c r="S10" s="24"/>
      <c r="T10" s="24"/>
      <c r="U10" s="24"/>
      <c r="V10" s="24"/>
      <c r="W10" s="24">
        <v>4769755</v>
      </c>
      <c r="X10" s="24">
        <v>8806116</v>
      </c>
      <c r="Y10" s="24">
        <v>-4036361</v>
      </c>
      <c r="Z10" s="6">
        <v>-45.84</v>
      </c>
      <c r="AA10" s="22">
        <v>17612670</v>
      </c>
    </row>
    <row r="11" spans="1:27" ht="13.5">
      <c r="A11" s="5" t="s">
        <v>38</v>
      </c>
      <c r="B11" s="3"/>
      <c r="C11" s="22">
        <v>-3083665</v>
      </c>
      <c r="D11" s="22"/>
      <c r="E11" s="23">
        <v>13246657</v>
      </c>
      <c r="F11" s="24">
        <v>13246657</v>
      </c>
      <c r="G11" s="24">
        <v>4669</v>
      </c>
      <c r="H11" s="24">
        <v>2472</v>
      </c>
      <c r="I11" s="24">
        <v>711104</v>
      </c>
      <c r="J11" s="24">
        <v>718245</v>
      </c>
      <c r="K11" s="24">
        <v>16489</v>
      </c>
      <c r="L11" s="24">
        <v>118392</v>
      </c>
      <c r="M11" s="24">
        <v>19892</v>
      </c>
      <c r="N11" s="24">
        <v>154773</v>
      </c>
      <c r="O11" s="24"/>
      <c r="P11" s="24"/>
      <c r="Q11" s="24"/>
      <c r="R11" s="24"/>
      <c r="S11" s="24"/>
      <c r="T11" s="24"/>
      <c r="U11" s="24"/>
      <c r="V11" s="24"/>
      <c r="W11" s="24">
        <v>873018</v>
      </c>
      <c r="X11" s="24">
        <v>6623328</v>
      </c>
      <c r="Y11" s="24">
        <v>-5750310</v>
      </c>
      <c r="Z11" s="6">
        <v>-86.82</v>
      </c>
      <c r="AA11" s="22">
        <v>13246657</v>
      </c>
    </row>
    <row r="12" spans="1:27" ht="13.5">
      <c r="A12" s="5" t="s">
        <v>39</v>
      </c>
      <c r="B12" s="3"/>
      <c r="C12" s="22">
        <v>79707644</v>
      </c>
      <c r="D12" s="22"/>
      <c r="E12" s="23">
        <v>1411580</v>
      </c>
      <c r="F12" s="24">
        <v>1411580</v>
      </c>
      <c r="G12" s="24">
        <v>1059340</v>
      </c>
      <c r="H12" s="24">
        <v>1192912</v>
      </c>
      <c r="I12" s="24">
        <v>28984</v>
      </c>
      <c r="J12" s="24">
        <v>2281236</v>
      </c>
      <c r="K12" s="24">
        <v>18109</v>
      </c>
      <c r="L12" s="24">
        <v>1422446</v>
      </c>
      <c r="M12" s="24">
        <v>888145</v>
      </c>
      <c r="N12" s="24">
        <v>2328700</v>
      </c>
      <c r="O12" s="24"/>
      <c r="P12" s="24"/>
      <c r="Q12" s="24"/>
      <c r="R12" s="24"/>
      <c r="S12" s="24"/>
      <c r="T12" s="24"/>
      <c r="U12" s="24"/>
      <c r="V12" s="24"/>
      <c r="W12" s="24">
        <v>4609936</v>
      </c>
      <c r="X12" s="24">
        <v>705780</v>
      </c>
      <c r="Y12" s="24">
        <v>3904156</v>
      </c>
      <c r="Z12" s="6">
        <v>553.17</v>
      </c>
      <c r="AA12" s="22">
        <v>1411580</v>
      </c>
    </row>
    <row r="13" spans="1:27" ht="13.5">
      <c r="A13" s="5" t="s">
        <v>40</v>
      </c>
      <c r="B13" s="3"/>
      <c r="C13" s="22">
        <v>41369009</v>
      </c>
      <c r="D13" s="22"/>
      <c r="E13" s="23">
        <v>72106940</v>
      </c>
      <c r="F13" s="24">
        <v>72106940</v>
      </c>
      <c r="G13" s="24">
        <v>41481</v>
      </c>
      <c r="H13" s="24">
        <v>49940</v>
      </c>
      <c r="I13" s="24">
        <v>14518968</v>
      </c>
      <c r="J13" s="24">
        <v>14610389</v>
      </c>
      <c r="K13" s="24">
        <v>52023</v>
      </c>
      <c r="L13" s="24">
        <v>506185</v>
      </c>
      <c r="M13" s="24">
        <v>45331</v>
      </c>
      <c r="N13" s="24">
        <v>603539</v>
      </c>
      <c r="O13" s="24"/>
      <c r="P13" s="24"/>
      <c r="Q13" s="24"/>
      <c r="R13" s="24"/>
      <c r="S13" s="24"/>
      <c r="T13" s="24"/>
      <c r="U13" s="24"/>
      <c r="V13" s="24"/>
      <c r="W13" s="24">
        <v>15213928</v>
      </c>
      <c r="X13" s="24">
        <v>36053508</v>
      </c>
      <c r="Y13" s="24">
        <v>-20839580</v>
      </c>
      <c r="Z13" s="6">
        <v>-57.8</v>
      </c>
      <c r="AA13" s="22">
        <v>72106940</v>
      </c>
    </row>
    <row r="14" spans="1:27" ht="13.5">
      <c r="A14" s="5" t="s">
        <v>41</v>
      </c>
      <c r="B14" s="3"/>
      <c r="C14" s="25">
        <v>60645</v>
      </c>
      <c r="D14" s="25"/>
      <c r="E14" s="26">
        <v>76630</v>
      </c>
      <c r="F14" s="27">
        <v>76630</v>
      </c>
      <c r="G14" s="27"/>
      <c r="H14" s="27"/>
      <c r="I14" s="27">
        <v>858</v>
      </c>
      <c r="J14" s="27">
        <v>858</v>
      </c>
      <c r="K14" s="27">
        <v>3121</v>
      </c>
      <c r="L14" s="27"/>
      <c r="M14" s="27"/>
      <c r="N14" s="27">
        <v>3121</v>
      </c>
      <c r="O14" s="27"/>
      <c r="P14" s="27"/>
      <c r="Q14" s="27"/>
      <c r="R14" s="27"/>
      <c r="S14" s="27"/>
      <c r="T14" s="27"/>
      <c r="U14" s="27"/>
      <c r="V14" s="27"/>
      <c r="W14" s="27">
        <v>3979</v>
      </c>
      <c r="X14" s="27">
        <v>38340</v>
      </c>
      <c r="Y14" s="27">
        <v>-34361</v>
      </c>
      <c r="Z14" s="7">
        <v>-89.62</v>
      </c>
      <c r="AA14" s="25">
        <v>76630</v>
      </c>
    </row>
    <row r="15" spans="1:27" ht="13.5">
      <c r="A15" s="2" t="s">
        <v>42</v>
      </c>
      <c r="B15" s="8"/>
      <c r="C15" s="19">
        <f aca="true" t="shared" si="2" ref="C15:Y15">SUM(C16:C18)</f>
        <v>388839410</v>
      </c>
      <c r="D15" s="19">
        <f>SUM(D16:D18)</f>
        <v>0</v>
      </c>
      <c r="E15" s="20">
        <f t="shared" si="2"/>
        <v>434906376</v>
      </c>
      <c r="F15" s="21">
        <f t="shared" si="2"/>
        <v>434906376</v>
      </c>
      <c r="G15" s="21">
        <f t="shared" si="2"/>
        <v>8432618</v>
      </c>
      <c r="H15" s="21">
        <f t="shared" si="2"/>
        <v>10376622</v>
      </c>
      <c r="I15" s="21">
        <f t="shared" si="2"/>
        <v>9590653</v>
      </c>
      <c r="J15" s="21">
        <f t="shared" si="2"/>
        <v>28399893</v>
      </c>
      <c r="K15" s="21">
        <f t="shared" si="2"/>
        <v>5640892</v>
      </c>
      <c r="L15" s="21">
        <f t="shared" si="2"/>
        <v>19936643</v>
      </c>
      <c r="M15" s="21">
        <f t="shared" si="2"/>
        <v>4992801</v>
      </c>
      <c r="N15" s="21">
        <f t="shared" si="2"/>
        <v>30570336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58970229</v>
      </c>
      <c r="X15" s="21">
        <f t="shared" si="2"/>
        <v>217453182</v>
      </c>
      <c r="Y15" s="21">
        <f t="shared" si="2"/>
        <v>-158482953</v>
      </c>
      <c r="Z15" s="4">
        <f>+IF(X15&lt;&gt;0,+(Y15/X15)*100,0)</f>
        <v>-72.8814136184956</v>
      </c>
      <c r="AA15" s="19">
        <f>SUM(AA16:AA18)</f>
        <v>434906376</v>
      </c>
    </row>
    <row r="16" spans="1:27" ht="13.5">
      <c r="A16" s="5" t="s">
        <v>43</v>
      </c>
      <c r="B16" s="3"/>
      <c r="C16" s="22">
        <v>9558668</v>
      </c>
      <c r="D16" s="22"/>
      <c r="E16" s="23">
        <v>9385134</v>
      </c>
      <c r="F16" s="24">
        <v>9385134</v>
      </c>
      <c r="G16" s="24">
        <v>1087570</v>
      </c>
      <c r="H16" s="24">
        <v>1123333</v>
      </c>
      <c r="I16" s="24">
        <v>677498</v>
      </c>
      <c r="J16" s="24">
        <v>2888401</v>
      </c>
      <c r="K16" s="24">
        <v>506874</v>
      </c>
      <c r="L16" s="24">
        <v>675679</v>
      </c>
      <c r="M16" s="24">
        <v>734031</v>
      </c>
      <c r="N16" s="24">
        <v>1916584</v>
      </c>
      <c r="O16" s="24"/>
      <c r="P16" s="24"/>
      <c r="Q16" s="24"/>
      <c r="R16" s="24"/>
      <c r="S16" s="24"/>
      <c r="T16" s="24"/>
      <c r="U16" s="24"/>
      <c r="V16" s="24"/>
      <c r="W16" s="24">
        <v>4804985</v>
      </c>
      <c r="X16" s="24">
        <v>4692588</v>
      </c>
      <c r="Y16" s="24">
        <v>112397</v>
      </c>
      <c r="Z16" s="6">
        <v>2.4</v>
      </c>
      <c r="AA16" s="22">
        <v>9385134</v>
      </c>
    </row>
    <row r="17" spans="1:27" ht="13.5">
      <c r="A17" s="5" t="s">
        <v>44</v>
      </c>
      <c r="B17" s="3"/>
      <c r="C17" s="22">
        <v>379279924</v>
      </c>
      <c r="D17" s="22"/>
      <c r="E17" s="23">
        <v>425519682</v>
      </c>
      <c r="F17" s="24">
        <v>425519682</v>
      </c>
      <c r="G17" s="24">
        <v>7344997</v>
      </c>
      <c r="H17" s="24">
        <v>9253241</v>
      </c>
      <c r="I17" s="24">
        <v>8913155</v>
      </c>
      <c r="J17" s="24">
        <v>25511393</v>
      </c>
      <c r="K17" s="24">
        <v>5134018</v>
      </c>
      <c r="L17" s="24">
        <v>19260861</v>
      </c>
      <c r="M17" s="24">
        <v>4258513</v>
      </c>
      <c r="N17" s="24">
        <v>28653392</v>
      </c>
      <c r="O17" s="24"/>
      <c r="P17" s="24"/>
      <c r="Q17" s="24"/>
      <c r="R17" s="24"/>
      <c r="S17" s="24"/>
      <c r="T17" s="24"/>
      <c r="U17" s="24"/>
      <c r="V17" s="24"/>
      <c r="W17" s="24">
        <v>54164785</v>
      </c>
      <c r="X17" s="24">
        <v>212759814</v>
      </c>
      <c r="Y17" s="24">
        <v>-158595029</v>
      </c>
      <c r="Z17" s="6">
        <v>-74.54</v>
      </c>
      <c r="AA17" s="22">
        <v>425519682</v>
      </c>
    </row>
    <row r="18" spans="1:27" ht="13.5">
      <c r="A18" s="5" t="s">
        <v>45</v>
      </c>
      <c r="B18" s="3"/>
      <c r="C18" s="22">
        <v>818</v>
      </c>
      <c r="D18" s="22"/>
      <c r="E18" s="23">
        <v>1560</v>
      </c>
      <c r="F18" s="24">
        <v>1560</v>
      </c>
      <c r="G18" s="24">
        <v>51</v>
      </c>
      <c r="H18" s="24">
        <v>48</v>
      </c>
      <c r="I18" s="24"/>
      <c r="J18" s="24">
        <v>99</v>
      </c>
      <c r="K18" s="24"/>
      <c r="L18" s="24">
        <v>103</v>
      </c>
      <c r="M18" s="24">
        <v>257</v>
      </c>
      <c r="N18" s="24">
        <v>360</v>
      </c>
      <c r="O18" s="24"/>
      <c r="P18" s="24"/>
      <c r="Q18" s="24"/>
      <c r="R18" s="24"/>
      <c r="S18" s="24"/>
      <c r="T18" s="24"/>
      <c r="U18" s="24"/>
      <c r="V18" s="24"/>
      <c r="W18" s="24">
        <v>459</v>
      </c>
      <c r="X18" s="24">
        <v>780</v>
      </c>
      <c r="Y18" s="24">
        <v>-321</v>
      </c>
      <c r="Z18" s="6">
        <v>-41.15</v>
      </c>
      <c r="AA18" s="22">
        <v>1560</v>
      </c>
    </row>
    <row r="19" spans="1:27" ht="13.5">
      <c r="A19" s="2" t="s">
        <v>46</v>
      </c>
      <c r="B19" s="8"/>
      <c r="C19" s="19">
        <f aca="true" t="shared" si="3" ref="C19:Y19">SUM(C20:C23)</f>
        <v>1127192839</v>
      </c>
      <c r="D19" s="19">
        <f>SUM(D20:D23)</f>
        <v>0</v>
      </c>
      <c r="E19" s="20">
        <f t="shared" si="3"/>
        <v>1224347102</v>
      </c>
      <c r="F19" s="21">
        <f t="shared" si="3"/>
        <v>1224347102</v>
      </c>
      <c r="G19" s="21">
        <f t="shared" si="3"/>
        <v>82207758</v>
      </c>
      <c r="H19" s="21">
        <f t="shared" si="3"/>
        <v>49145551</v>
      </c>
      <c r="I19" s="21">
        <f t="shared" si="3"/>
        <v>139257581</v>
      </c>
      <c r="J19" s="21">
        <f t="shared" si="3"/>
        <v>270610890</v>
      </c>
      <c r="K19" s="21">
        <f t="shared" si="3"/>
        <v>78345691</v>
      </c>
      <c r="L19" s="21">
        <f t="shared" si="3"/>
        <v>73027054</v>
      </c>
      <c r="M19" s="21">
        <f t="shared" si="3"/>
        <v>52573893</v>
      </c>
      <c r="N19" s="21">
        <f t="shared" si="3"/>
        <v>203946638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474557528</v>
      </c>
      <c r="X19" s="21">
        <f t="shared" si="3"/>
        <v>612173514</v>
      </c>
      <c r="Y19" s="21">
        <f t="shared" si="3"/>
        <v>-137615986</v>
      </c>
      <c r="Z19" s="4">
        <f>+IF(X19&lt;&gt;0,+(Y19/X19)*100,0)</f>
        <v>-22.4798987301499</v>
      </c>
      <c r="AA19" s="19">
        <f>SUM(AA20:AA23)</f>
        <v>1224347102</v>
      </c>
    </row>
    <row r="20" spans="1:27" ht="13.5">
      <c r="A20" s="5" t="s">
        <v>47</v>
      </c>
      <c r="B20" s="3"/>
      <c r="C20" s="22">
        <v>645577159</v>
      </c>
      <c r="D20" s="22"/>
      <c r="E20" s="23">
        <v>693780360</v>
      </c>
      <c r="F20" s="24">
        <v>693780360</v>
      </c>
      <c r="G20" s="24">
        <v>57423145</v>
      </c>
      <c r="H20" s="24">
        <v>30264367</v>
      </c>
      <c r="I20" s="24">
        <v>60942959</v>
      </c>
      <c r="J20" s="24">
        <v>148630471</v>
      </c>
      <c r="K20" s="24">
        <v>51287271</v>
      </c>
      <c r="L20" s="24">
        <v>67265411</v>
      </c>
      <c r="M20" s="24">
        <v>54352566</v>
      </c>
      <c r="N20" s="24">
        <v>172905248</v>
      </c>
      <c r="O20" s="24"/>
      <c r="P20" s="24"/>
      <c r="Q20" s="24"/>
      <c r="R20" s="24"/>
      <c r="S20" s="24"/>
      <c r="T20" s="24"/>
      <c r="U20" s="24"/>
      <c r="V20" s="24"/>
      <c r="W20" s="24">
        <v>321535719</v>
      </c>
      <c r="X20" s="24">
        <v>346890036</v>
      </c>
      <c r="Y20" s="24">
        <v>-25354317</v>
      </c>
      <c r="Z20" s="6">
        <v>-7.31</v>
      </c>
      <c r="AA20" s="22">
        <v>693780360</v>
      </c>
    </row>
    <row r="21" spans="1:27" ht="13.5">
      <c r="A21" s="5" t="s">
        <v>48</v>
      </c>
      <c r="B21" s="3"/>
      <c r="C21" s="22">
        <v>172946077</v>
      </c>
      <c r="D21" s="22"/>
      <c r="E21" s="23">
        <v>169366003</v>
      </c>
      <c r="F21" s="24">
        <v>169366003</v>
      </c>
      <c r="G21" s="24">
        <v>9733186</v>
      </c>
      <c r="H21" s="24">
        <v>3169651</v>
      </c>
      <c r="I21" s="24">
        <v>31431909</v>
      </c>
      <c r="J21" s="24">
        <v>44334746</v>
      </c>
      <c r="K21" s="24">
        <v>11217351</v>
      </c>
      <c r="L21" s="24">
        <v>-17620608</v>
      </c>
      <c r="M21" s="24">
        <v>-16898985</v>
      </c>
      <c r="N21" s="24">
        <v>-23302242</v>
      </c>
      <c r="O21" s="24"/>
      <c r="P21" s="24"/>
      <c r="Q21" s="24"/>
      <c r="R21" s="24"/>
      <c r="S21" s="24"/>
      <c r="T21" s="24"/>
      <c r="U21" s="24"/>
      <c r="V21" s="24"/>
      <c r="W21" s="24">
        <v>21032504</v>
      </c>
      <c r="X21" s="24">
        <v>84682992</v>
      </c>
      <c r="Y21" s="24">
        <v>-63650488</v>
      </c>
      <c r="Z21" s="6">
        <v>-75.16</v>
      </c>
      <c r="AA21" s="22">
        <v>169366003</v>
      </c>
    </row>
    <row r="22" spans="1:27" ht="13.5">
      <c r="A22" s="5" t="s">
        <v>49</v>
      </c>
      <c r="B22" s="3"/>
      <c r="C22" s="25">
        <v>203315158</v>
      </c>
      <c r="D22" s="25"/>
      <c r="E22" s="26">
        <v>244938109</v>
      </c>
      <c r="F22" s="27">
        <v>244938109</v>
      </c>
      <c r="G22" s="27">
        <v>8122939</v>
      </c>
      <c r="H22" s="27">
        <v>8825329</v>
      </c>
      <c r="I22" s="27">
        <v>23191247</v>
      </c>
      <c r="J22" s="27">
        <v>40139515</v>
      </c>
      <c r="K22" s="27">
        <v>9051091</v>
      </c>
      <c r="L22" s="27">
        <v>16545515</v>
      </c>
      <c r="M22" s="27">
        <v>8224402</v>
      </c>
      <c r="N22" s="27">
        <v>33821008</v>
      </c>
      <c r="O22" s="27"/>
      <c r="P22" s="27"/>
      <c r="Q22" s="27"/>
      <c r="R22" s="27"/>
      <c r="S22" s="27"/>
      <c r="T22" s="27"/>
      <c r="U22" s="27"/>
      <c r="V22" s="27"/>
      <c r="W22" s="27">
        <v>73960523</v>
      </c>
      <c r="X22" s="27">
        <v>122469066</v>
      </c>
      <c r="Y22" s="27">
        <v>-48508543</v>
      </c>
      <c r="Z22" s="7">
        <v>-39.61</v>
      </c>
      <c r="AA22" s="25">
        <v>244938109</v>
      </c>
    </row>
    <row r="23" spans="1:27" ht="13.5">
      <c r="A23" s="5" t="s">
        <v>50</v>
      </c>
      <c r="B23" s="3"/>
      <c r="C23" s="22">
        <v>105354445</v>
      </c>
      <c r="D23" s="22"/>
      <c r="E23" s="23">
        <v>116262630</v>
      </c>
      <c r="F23" s="24">
        <v>116262630</v>
      </c>
      <c r="G23" s="24">
        <v>6928488</v>
      </c>
      <c r="H23" s="24">
        <v>6886204</v>
      </c>
      <c r="I23" s="24">
        <v>23691466</v>
      </c>
      <c r="J23" s="24">
        <v>37506158</v>
      </c>
      <c r="K23" s="24">
        <v>6789978</v>
      </c>
      <c r="L23" s="24">
        <v>6836736</v>
      </c>
      <c r="M23" s="24">
        <v>6895910</v>
      </c>
      <c r="N23" s="24">
        <v>20522624</v>
      </c>
      <c r="O23" s="24"/>
      <c r="P23" s="24"/>
      <c r="Q23" s="24"/>
      <c r="R23" s="24"/>
      <c r="S23" s="24"/>
      <c r="T23" s="24"/>
      <c r="U23" s="24"/>
      <c r="V23" s="24"/>
      <c r="W23" s="24">
        <v>58028782</v>
      </c>
      <c r="X23" s="24">
        <v>58131420</v>
      </c>
      <c r="Y23" s="24">
        <v>-102638</v>
      </c>
      <c r="Z23" s="6">
        <v>-0.18</v>
      </c>
      <c r="AA23" s="22">
        <v>116262630</v>
      </c>
    </row>
    <row r="24" spans="1:27" ht="13.5">
      <c r="A24" s="2" t="s">
        <v>51</v>
      </c>
      <c r="B24" s="8" t="s">
        <v>52</v>
      </c>
      <c r="C24" s="19">
        <v>270123</v>
      </c>
      <c r="D24" s="19"/>
      <c r="E24" s="20">
        <v>721010</v>
      </c>
      <c r="F24" s="21">
        <v>721010</v>
      </c>
      <c r="G24" s="21">
        <v>470</v>
      </c>
      <c r="H24" s="21">
        <v>313</v>
      </c>
      <c r="I24" s="21">
        <v>770</v>
      </c>
      <c r="J24" s="21">
        <v>1553</v>
      </c>
      <c r="K24" s="21">
        <v>10587</v>
      </c>
      <c r="L24" s="21">
        <v>2244</v>
      </c>
      <c r="M24" s="21">
        <v>287</v>
      </c>
      <c r="N24" s="21">
        <v>13118</v>
      </c>
      <c r="O24" s="21"/>
      <c r="P24" s="21"/>
      <c r="Q24" s="21"/>
      <c r="R24" s="21"/>
      <c r="S24" s="21"/>
      <c r="T24" s="21"/>
      <c r="U24" s="21"/>
      <c r="V24" s="21"/>
      <c r="W24" s="21">
        <v>14671</v>
      </c>
      <c r="X24" s="21">
        <v>360480</v>
      </c>
      <c r="Y24" s="21">
        <v>-345809</v>
      </c>
      <c r="Z24" s="4">
        <v>-95.93</v>
      </c>
      <c r="AA24" s="19">
        <v>721010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1962667978</v>
      </c>
      <c r="D25" s="40">
        <f>+D5+D9+D15+D19+D24</f>
        <v>0</v>
      </c>
      <c r="E25" s="41">
        <f t="shared" si="4"/>
        <v>2094532025</v>
      </c>
      <c r="F25" s="42">
        <f t="shared" si="4"/>
        <v>2094532025</v>
      </c>
      <c r="G25" s="42">
        <f t="shared" si="4"/>
        <v>137309944</v>
      </c>
      <c r="H25" s="42">
        <f t="shared" si="4"/>
        <v>93793026</v>
      </c>
      <c r="I25" s="42">
        <f t="shared" si="4"/>
        <v>193749067</v>
      </c>
      <c r="J25" s="42">
        <f t="shared" si="4"/>
        <v>424852037</v>
      </c>
      <c r="K25" s="42">
        <f t="shared" si="4"/>
        <v>114322259</v>
      </c>
      <c r="L25" s="42">
        <f t="shared" si="4"/>
        <v>120148650</v>
      </c>
      <c r="M25" s="42">
        <f t="shared" si="4"/>
        <v>82499558</v>
      </c>
      <c r="N25" s="42">
        <f t="shared" si="4"/>
        <v>316970467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741822504</v>
      </c>
      <c r="X25" s="42">
        <f t="shared" si="4"/>
        <v>1047266208</v>
      </c>
      <c r="Y25" s="42">
        <f t="shared" si="4"/>
        <v>-305443704</v>
      </c>
      <c r="Z25" s="43">
        <f>+IF(X25&lt;&gt;0,+(Y25/X25)*100,0)</f>
        <v>-29.165813015519355</v>
      </c>
      <c r="AA25" s="40">
        <f>+AA5+AA9+AA15+AA19+AA24</f>
        <v>2094532025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290595508</v>
      </c>
      <c r="D28" s="19">
        <f>SUM(D29:D31)</f>
        <v>0</v>
      </c>
      <c r="E28" s="20">
        <f t="shared" si="5"/>
        <v>309198018</v>
      </c>
      <c r="F28" s="21">
        <f t="shared" si="5"/>
        <v>309198018</v>
      </c>
      <c r="G28" s="21">
        <f t="shared" si="5"/>
        <v>14929988</v>
      </c>
      <c r="H28" s="21">
        <f t="shared" si="5"/>
        <v>21353056</v>
      </c>
      <c r="I28" s="21">
        <f t="shared" si="5"/>
        <v>24558542</v>
      </c>
      <c r="J28" s="21">
        <f t="shared" si="5"/>
        <v>60841586</v>
      </c>
      <c r="K28" s="21">
        <f t="shared" si="5"/>
        <v>21590132</v>
      </c>
      <c r="L28" s="21">
        <f t="shared" si="5"/>
        <v>24299146</v>
      </c>
      <c r="M28" s="21">
        <f t="shared" si="5"/>
        <v>19126631</v>
      </c>
      <c r="N28" s="21">
        <f t="shared" si="5"/>
        <v>65015909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125857495</v>
      </c>
      <c r="X28" s="21">
        <f t="shared" si="5"/>
        <v>154601358</v>
      </c>
      <c r="Y28" s="21">
        <f t="shared" si="5"/>
        <v>-28743863</v>
      </c>
      <c r="Z28" s="4">
        <f>+IF(X28&lt;&gt;0,+(Y28/X28)*100,0)</f>
        <v>-18.592244836555704</v>
      </c>
      <c r="AA28" s="19">
        <f>SUM(AA29:AA31)</f>
        <v>309198018</v>
      </c>
    </row>
    <row r="29" spans="1:27" ht="13.5">
      <c r="A29" s="5" t="s">
        <v>33</v>
      </c>
      <c r="B29" s="3"/>
      <c r="C29" s="22">
        <v>58092931</v>
      </c>
      <c r="D29" s="22"/>
      <c r="E29" s="23">
        <v>62188742</v>
      </c>
      <c r="F29" s="24">
        <v>62188742</v>
      </c>
      <c r="G29" s="24">
        <v>4072721</v>
      </c>
      <c r="H29" s="24">
        <v>3929123</v>
      </c>
      <c r="I29" s="24">
        <v>5512683</v>
      </c>
      <c r="J29" s="24">
        <v>13514527</v>
      </c>
      <c r="K29" s="24">
        <v>5090423</v>
      </c>
      <c r="L29" s="24">
        <v>4002201</v>
      </c>
      <c r="M29" s="24">
        <v>3892873</v>
      </c>
      <c r="N29" s="24">
        <v>12985497</v>
      </c>
      <c r="O29" s="24"/>
      <c r="P29" s="24"/>
      <c r="Q29" s="24"/>
      <c r="R29" s="24"/>
      <c r="S29" s="24"/>
      <c r="T29" s="24"/>
      <c r="U29" s="24"/>
      <c r="V29" s="24"/>
      <c r="W29" s="24">
        <v>26500024</v>
      </c>
      <c r="X29" s="24">
        <v>31094568</v>
      </c>
      <c r="Y29" s="24">
        <v>-4594544</v>
      </c>
      <c r="Z29" s="6">
        <v>-14.78</v>
      </c>
      <c r="AA29" s="22">
        <v>62188742</v>
      </c>
    </row>
    <row r="30" spans="1:27" ht="13.5">
      <c r="A30" s="5" t="s">
        <v>34</v>
      </c>
      <c r="B30" s="3"/>
      <c r="C30" s="25">
        <v>86381076</v>
      </c>
      <c r="D30" s="25"/>
      <c r="E30" s="26">
        <v>235127846</v>
      </c>
      <c r="F30" s="27">
        <v>235127846</v>
      </c>
      <c r="G30" s="27">
        <v>4234916</v>
      </c>
      <c r="H30" s="27">
        <v>5426480</v>
      </c>
      <c r="I30" s="27">
        <v>5390770</v>
      </c>
      <c r="J30" s="27">
        <v>15052166</v>
      </c>
      <c r="K30" s="27">
        <v>4521257</v>
      </c>
      <c r="L30" s="27">
        <v>9307051</v>
      </c>
      <c r="M30" s="27">
        <v>7127788</v>
      </c>
      <c r="N30" s="27">
        <v>20956096</v>
      </c>
      <c r="O30" s="27"/>
      <c r="P30" s="27"/>
      <c r="Q30" s="27"/>
      <c r="R30" s="27"/>
      <c r="S30" s="27"/>
      <c r="T30" s="27"/>
      <c r="U30" s="27"/>
      <c r="V30" s="27"/>
      <c r="W30" s="27">
        <v>36008262</v>
      </c>
      <c r="X30" s="27">
        <v>117566070</v>
      </c>
      <c r="Y30" s="27">
        <v>-81557808</v>
      </c>
      <c r="Z30" s="7">
        <v>-69.37</v>
      </c>
      <c r="AA30" s="25">
        <v>235127846</v>
      </c>
    </row>
    <row r="31" spans="1:27" ht="13.5">
      <c r="A31" s="5" t="s">
        <v>35</v>
      </c>
      <c r="B31" s="3"/>
      <c r="C31" s="22">
        <v>146121501</v>
      </c>
      <c r="D31" s="22"/>
      <c r="E31" s="23">
        <v>11881430</v>
      </c>
      <c r="F31" s="24">
        <v>11881430</v>
      </c>
      <c r="G31" s="24">
        <v>6622351</v>
      </c>
      <c r="H31" s="24">
        <v>11997453</v>
      </c>
      <c r="I31" s="24">
        <v>13655089</v>
      </c>
      <c r="J31" s="24">
        <v>32274893</v>
      </c>
      <c r="K31" s="24">
        <v>11978452</v>
      </c>
      <c r="L31" s="24">
        <v>10989894</v>
      </c>
      <c r="M31" s="24">
        <v>8105970</v>
      </c>
      <c r="N31" s="24">
        <v>31074316</v>
      </c>
      <c r="O31" s="24"/>
      <c r="P31" s="24"/>
      <c r="Q31" s="24"/>
      <c r="R31" s="24"/>
      <c r="S31" s="24"/>
      <c r="T31" s="24"/>
      <c r="U31" s="24"/>
      <c r="V31" s="24"/>
      <c r="W31" s="24">
        <v>63349209</v>
      </c>
      <c r="X31" s="24">
        <v>5940720</v>
      </c>
      <c r="Y31" s="24">
        <v>57408489</v>
      </c>
      <c r="Z31" s="6">
        <v>966.36</v>
      </c>
      <c r="AA31" s="22">
        <v>11881430</v>
      </c>
    </row>
    <row r="32" spans="1:27" ht="13.5">
      <c r="A32" s="2" t="s">
        <v>36</v>
      </c>
      <c r="B32" s="3"/>
      <c r="C32" s="19">
        <f aca="true" t="shared" si="6" ref="C32:Y32">SUM(C33:C37)</f>
        <v>267020287</v>
      </c>
      <c r="D32" s="19">
        <f>SUM(D33:D37)</f>
        <v>0</v>
      </c>
      <c r="E32" s="20">
        <f t="shared" si="6"/>
        <v>210377007</v>
      </c>
      <c r="F32" s="21">
        <f t="shared" si="6"/>
        <v>210377007</v>
      </c>
      <c r="G32" s="21">
        <f t="shared" si="6"/>
        <v>14186649</v>
      </c>
      <c r="H32" s="21">
        <f t="shared" si="6"/>
        <v>24003655</v>
      </c>
      <c r="I32" s="21">
        <f t="shared" si="6"/>
        <v>13057301</v>
      </c>
      <c r="J32" s="21">
        <f t="shared" si="6"/>
        <v>51247605</v>
      </c>
      <c r="K32" s="21">
        <f t="shared" si="6"/>
        <v>13922484</v>
      </c>
      <c r="L32" s="21">
        <f t="shared" si="6"/>
        <v>21448043</v>
      </c>
      <c r="M32" s="21">
        <f t="shared" si="6"/>
        <v>26702659</v>
      </c>
      <c r="N32" s="21">
        <f t="shared" si="6"/>
        <v>62073186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113320791</v>
      </c>
      <c r="X32" s="21">
        <f t="shared" si="6"/>
        <v>105190224</v>
      </c>
      <c r="Y32" s="21">
        <f t="shared" si="6"/>
        <v>8130567</v>
      </c>
      <c r="Z32" s="4">
        <f>+IF(X32&lt;&gt;0,+(Y32/X32)*100,0)</f>
        <v>7.729394130770174</v>
      </c>
      <c r="AA32" s="19">
        <f>SUM(AA33:AA37)</f>
        <v>210377007</v>
      </c>
    </row>
    <row r="33" spans="1:27" ht="13.5">
      <c r="A33" s="5" t="s">
        <v>37</v>
      </c>
      <c r="B33" s="3"/>
      <c r="C33" s="22">
        <v>47255841</v>
      </c>
      <c r="D33" s="22"/>
      <c r="E33" s="23">
        <v>48619391</v>
      </c>
      <c r="F33" s="24">
        <v>48619391</v>
      </c>
      <c r="G33" s="24">
        <v>1867674</v>
      </c>
      <c r="H33" s="24">
        <v>2293146</v>
      </c>
      <c r="I33" s="24">
        <v>3043414</v>
      </c>
      <c r="J33" s="24">
        <v>7204234</v>
      </c>
      <c r="K33" s="24">
        <v>3314043</v>
      </c>
      <c r="L33" s="24">
        <v>3620217</v>
      </c>
      <c r="M33" s="24">
        <v>3806916</v>
      </c>
      <c r="N33" s="24">
        <v>10741176</v>
      </c>
      <c r="O33" s="24"/>
      <c r="P33" s="24"/>
      <c r="Q33" s="24"/>
      <c r="R33" s="24"/>
      <c r="S33" s="24"/>
      <c r="T33" s="24"/>
      <c r="U33" s="24"/>
      <c r="V33" s="24"/>
      <c r="W33" s="24">
        <v>17945410</v>
      </c>
      <c r="X33" s="24">
        <v>24310854</v>
      </c>
      <c r="Y33" s="24">
        <v>-6365444</v>
      </c>
      <c r="Z33" s="6">
        <v>-26.18</v>
      </c>
      <c r="AA33" s="22">
        <v>48619391</v>
      </c>
    </row>
    <row r="34" spans="1:27" ht="13.5">
      <c r="A34" s="5" t="s">
        <v>38</v>
      </c>
      <c r="B34" s="3"/>
      <c r="C34" s="22">
        <v>25341534</v>
      </c>
      <c r="D34" s="22"/>
      <c r="E34" s="23">
        <v>29398329</v>
      </c>
      <c r="F34" s="24">
        <v>29398329</v>
      </c>
      <c r="G34" s="24">
        <v>764107</v>
      </c>
      <c r="H34" s="24">
        <v>1171103</v>
      </c>
      <c r="I34" s="24">
        <v>1645077</v>
      </c>
      <c r="J34" s="24">
        <v>3580287</v>
      </c>
      <c r="K34" s="24">
        <v>1956049</v>
      </c>
      <c r="L34" s="24">
        <v>1782538</v>
      </c>
      <c r="M34" s="24">
        <v>3082112</v>
      </c>
      <c r="N34" s="24">
        <v>6820699</v>
      </c>
      <c r="O34" s="24"/>
      <c r="P34" s="24"/>
      <c r="Q34" s="24"/>
      <c r="R34" s="24"/>
      <c r="S34" s="24"/>
      <c r="T34" s="24"/>
      <c r="U34" s="24"/>
      <c r="V34" s="24"/>
      <c r="W34" s="24">
        <v>10400986</v>
      </c>
      <c r="X34" s="24">
        <v>14699220</v>
      </c>
      <c r="Y34" s="24">
        <v>-4298234</v>
      </c>
      <c r="Z34" s="6">
        <v>-29.24</v>
      </c>
      <c r="AA34" s="22">
        <v>29398329</v>
      </c>
    </row>
    <row r="35" spans="1:27" ht="13.5">
      <c r="A35" s="5" t="s">
        <v>39</v>
      </c>
      <c r="B35" s="3"/>
      <c r="C35" s="22">
        <v>123381501</v>
      </c>
      <c r="D35" s="22"/>
      <c r="E35" s="23">
        <v>20806831</v>
      </c>
      <c r="F35" s="24">
        <v>20806831</v>
      </c>
      <c r="G35" s="24">
        <v>4739064</v>
      </c>
      <c r="H35" s="24">
        <v>5392462</v>
      </c>
      <c r="I35" s="24">
        <v>1523947</v>
      </c>
      <c r="J35" s="24">
        <v>11655473</v>
      </c>
      <c r="K35" s="24">
        <v>1513067</v>
      </c>
      <c r="L35" s="24">
        <v>8585674</v>
      </c>
      <c r="M35" s="24">
        <v>6224498</v>
      </c>
      <c r="N35" s="24">
        <v>16323239</v>
      </c>
      <c r="O35" s="24"/>
      <c r="P35" s="24"/>
      <c r="Q35" s="24"/>
      <c r="R35" s="24"/>
      <c r="S35" s="24"/>
      <c r="T35" s="24"/>
      <c r="U35" s="24"/>
      <c r="V35" s="24"/>
      <c r="W35" s="24">
        <v>27978712</v>
      </c>
      <c r="X35" s="24">
        <v>10403568</v>
      </c>
      <c r="Y35" s="24">
        <v>17575144</v>
      </c>
      <c r="Z35" s="6">
        <v>168.93</v>
      </c>
      <c r="AA35" s="22">
        <v>20806831</v>
      </c>
    </row>
    <row r="36" spans="1:27" ht="13.5">
      <c r="A36" s="5" t="s">
        <v>40</v>
      </c>
      <c r="B36" s="3"/>
      <c r="C36" s="22">
        <v>67903888</v>
      </c>
      <c r="D36" s="22"/>
      <c r="E36" s="23">
        <v>107804636</v>
      </c>
      <c r="F36" s="24">
        <v>107804636</v>
      </c>
      <c r="G36" s="24">
        <v>5843848</v>
      </c>
      <c r="H36" s="24">
        <v>13770677</v>
      </c>
      <c r="I36" s="24">
        <v>6587268</v>
      </c>
      <c r="J36" s="24">
        <v>26201793</v>
      </c>
      <c r="K36" s="24">
        <v>7000506</v>
      </c>
      <c r="L36" s="24">
        <v>5573072</v>
      </c>
      <c r="M36" s="24">
        <v>12187445</v>
      </c>
      <c r="N36" s="24">
        <v>24761023</v>
      </c>
      <c r="O36" s="24"/>
      <c r="P36" s="24"/>
      <c r="Q36" s="24"/>
      <c r="R36" s="24"/>
      <c r="S36" s="24"/>
      <c r="T36" s="24"/>
      <c r="U36" s="24"/>
      <c r="V36" s="24"/>
      <c r="W36" s="24">
        <v>50962816</v>
      </c>
      <c r="X36" s="24">
        <v>53902596</v>
      </c>
      <c r="Y36" s="24">
        <v>-2939780</v>
      </c>
      <c r="Z36" s="6">
        <v>-5.45</v>
      </c>
      <c r="AA36" s="22">
        <v>107804636</v>
      </c>
    </row>
    <row r="37" spans="1:27" ht="13.5">
      <c r="A37" s="5" t="s">
        <v>41</v>
      </c>
      <c r="B37" s="3"/>
      <c r="C37" s="25">
        <v>3137523</v>
      </c>
      <c r="D37" s="25"/>
      <c r="E37" s="26">
        <v>3747820</v>
      </c>
      <c r="F37" s="27">
        <v>3747820</v>
      </c>
      <c r="G37" s="27">
        <v>971956</v>
      </c>
      <c r="H37" s="27">
        <v>1376267</v>
      </c>
      <c r="I37" s="27">
        <v>257595</v>
      </c>
      <c r="J37" s="27">
        <v>2605818</v>
      </c>
      <c r="K37" s="27">
        <v>138819</v>
      </c>
      <c r="L37" s="27">
        <v>1886542</v>
      </c>
      <c r="M37" s="27">
        <v>1401688</v>
      </c>
      <c r="N37" s="27">
        <v>3427049</v>
      </c>
      <c r="O37" s="27"/>
      <c r="P37" s="27"/>
      <c r="Q37" s="27"/>
      <c r="R37" s="27"/>
      <c r="S37" s="27"/>
      <c r="T37" s="27"/>
      <c r="U37" s="27"/>
      <c r="V37" s="27"/>
      <c r="W37" s="27">
        <v>6032867</v>
      </c>
      <c r="X37" s="27">
        <v>1873986</v>
      </c>
      <c r="Y37" s="27">
        <v>4158881</v>
      </c>
      <c r="Z37" s="7">
        <v>221.93</v>
      </c>
      <c r="AA37" s="25">
        <v>3747820</v>
      </c>
    </row>
    <row r="38" spans="1:27" ht="13.5">
      <c r="A38" s="2" t="s">
        <v>42</v>
      </c>
      <c r="B38" s="8"/>
      <c r="C38" s="19">
        <f aca="true" t="shared" si="7" ref="C38:Y38">SUM(C39:C41)</f>
        <v>328677035</v>
      </c>
      <c r="D38" s="19">
        <f>SUM(D39:D41)</f>
        <v>0</v>
      </c>
      <c r="E38" s="20">
        <f t="shared" si="7"/>
        <v>459084327</v>
      </c>
      <c r="F38" s="21">
        <f t="shared" si="7"/>
        <v>459084327</v>
      </c>
      <c r="G38" s="21">
        <f t="shared" si="7"/>
        <v>5362786</v>
      </c>
      <c r="H38" s="21">
        <f t="shared" si="7"/>
        <v>12581694</v>
      </c>
      <c r="I38" s="21">
        <f t="shared" si="7"/>
        <v>32139721</v>
      </c>
      <c r="J38" s="21">
        <f t="shared" si="7"/>
        <v>50084201</v>
      </c>
      <c r="K38" s="21">
        <f t="shared" si="7"/>
        <v>10895924</v>
      </c>
      <c r="L38" s="21">
        <f t="shared" si="7"/>
        <v>28797525</v>
      </c>
      <c r="M38" s="21">
        <f t="shared" si="7"/>
        <v>34818251</v>
      </c>
      <c r="N38" s="21">
        <f t="shared" si="7"/>
        <v>74511700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124595901</v>
      </c>
      <c r="X38" s="21">
        <f t="shared" si="7"/>
        <v>229542558</v>
      </c>
      <c r="Y38" s="21">
        <f t="shared" si="7"/>
        <v>-104946657</v>
      </c>
      <c r="Z38" s="4">
        <f>+IF(X38&lt;&gt;0,+(Y38/X38)*100,0)</f>
        <v>-45.71991264469572</v>
      </c>
      <c r="AA38" s="19">
        <f>SUM(AA39:AA41)</f>
        <v>459084327</v>
      </c>
    </row>
    <row r="39" spans="1:27" ht="13.5">
      <c r="A39" s="5" t="s">
        <v>43</v>
      </c>
      <c r="B39" s="3"/>
      <c r="C39" s="22">
        <v>21547740</v>
      </c>
      <c r="D39" s="22"/>
      <c r="E39" s="23">
        <v>29268485</v>
      </c>
      <c r="F39" s="24">
        <v>29268485</v>
      </c>
      <c r="G39" s="24">
        <v>1631445</v>
      </c>
      <c r="H39" s="24">
        <v>1891775</v>
      </c>
      <c r="I39" s="24">
        <v>1420201</v>
      </c>
      <c r="J39" s="24">
        <v>4943421</v>
      </c>
      <c r="K39" s="24">
        <v>2391297</v>
      </c>
      <c r="L39" s="24">
        <v>3053292</v>
      </c>
      <c r="M39" s="24">
        <v>2490027</v>
      </c>
      <c r="N39" s="24">
        <v>7934616</v>
      </c>
      <c r="O39" s="24"/>
      <c r="P39" s="24"/>
      <c r="Q39" s="24"/>
      <c r="R39" s="24"/>
      <c r="S39" s="24"/>
      <c r="T39" s="24"/>
      <c r="U39" s="24"/>
      <c r="V39" s="24"/>
      <c r="W39" s="24">
        <v>12878037</v>
      </c>
      <c r="X39" s="24">
        <v>14634510</v>
      </c>
      <c r="Y39" s="24">
        <v>-1756473</v>
      </c>
      <c r="Z39" s="6">
        <v>-12</v>
      </c>
      <c r="AA39" s="22">
        <v>29268485</v>
      </c>
    </row>
    <row r="40" spans="1:27" ht="13.5">
      <c r="A40" s="5" t="s">
        <v>44</v>
      </c>
      <c r="B40" s="3"/>
      <c r="C40" s="22">
        <v>305366979</v>
      </c>
      <c r="D40" s="22"/>
      <c r="E40" s="23">
        <v>427408871</v>
      </c>
      <c r="F40" s="24">
        <v>427408871</v>
      </c>
      <c r="G40" s="24">
        <v>3604377</v>
      </c>
      <c r="H40" s="24">
        <v>10548595</v>
      </c>
      <c r="I40" s="24">
        <v>30586313</v>
      </c>
      <c r="J40" s="24">
        <v>44739285</v>
      </c>
      <c r="K40" s="24">
        <v>8353169</v>
      </c>
      <c r="L40" s="24">
        <v>25562736</v>
      </c>
      <c r="M40" s="24">
        <v>32228524</v>
      </c>
      <c r="N40" s="24">
        <v>66144429</v>
      </c>
      <c r="O40" s="24"/>
      <c r="P40" s="24"/>
      <c r="Q40" s="24"/>
      <c r="R40" s="24"/>
      <c r="S40" s="24"/>
      <c r="T40" s="24"/>
      <c r="U40" s="24"/>
      <c r="V40" s="24"/>
      <c r="W40" s="24">
        <v>110883714</v>
      </c>
      <c r="X40" s="24">
        <v>213704574</v>
      </c>
      <c r="Y40" s="24">
        <v>-102820860</v>
      </c>
      <c r="Z40" s="6">
        <v>-48.11</v>
      </c>
      <c r="AA40" s="22">
        <v>427408871</v>
      </c>
    </row>
    <row r="41" spans="1:27" ht="13.5">
      <c r="A41" s="5" t="s">
        <v>45</v>
      </c>
      <c r="B41" s="3"/>
      <c r="C41" s="22">
        <v>1762316</v>
      </c>
      <c r="D41" s="22"/>
      <c r="E41" s="23">
        <v>2406971</v>
      </c>
      <c r="F41" s="24">
        <v>2406971</v>
      </c>
      <c r="G41" s="24">
        <v>126964</v>
      </c>
      <c r="H41" s="24">
        <v>141324</v>
      </c>
      <c r="I41" s="24">
        <v>133207</v>
      </c>
      <c r="J41" s="24">
        <v>401495</v>
      </c>
      <c r="K41" s="24">
        <v>151458</v>
      </c>
      <c r="L41" s="24">
        <v>181497</v>
      </c>
      <c r="M41" s="24">
        <v>99700</v>
      </c>
      <c r="N41" s="24">
        <v>432655</v>
      </c>
      <c r="O41" s="24"/>
      <c r="P41" s="24"/>
      <c r="Q41" s="24"/>
      <c r="R41" s="24"/>
      <c r="S41" s="24"/>
      <c r="T41" s="24"/>
      <c r="U41" s="24"/>
      <c r="V41" s="24"/>
      <c r="W41" s="24">
        <v>834150</v>
      </c>
      <c r="X41" s="24">
        <v>1203474</v>
      </c>
      <c r="Y41" s="24">
        <v>-369324</v>
      </c>
      <c r="Z41" s="6">
        <v>-30.69</v>
      </c>
      <c r="AA41" s="22">
        <v>2406971</v>
      </c>
    </row>
    <row r="42" spans="1:27" ht="13.5">
      <c r="A42" s="2" t="s">
        <v>46</v>
      </c>
      <c r="B42" s="8"/>
      <c r="C42" s="19">
        <f aca="true" t="shared" si="8" ref="C42:Y42">SUM(C43:C46)</f>
        <v>896850027</v>
      </c>
      <c r="D42" s="19">
        <f>SUM(D43:D46)</f>
        <v>0</v>
      </c>
      <c r="E42" s="20">
        <f t="shared" si="8"/>
        <v>964767908</v>
      </c>
      <c r="F42" s="21">
        <f t="shared" si="8"/>
        <v>964767908</v>
      </c>
      <c r="G42" s="21">
        <f t="shared" si="8"/>
        <v>16333182</v>
      </c>
      <c r="H42" s="21">
        <f t="shared" si="8"/>
        <v>93854868</v>
      </c>
      <c r="I42" s="21">
        <f t="shared" si="8"/>
        <v>94565156</v>
      </c>
      <c r="J42" s="21">
        <f t="shared" si="8"/>
        <v>204753206</v>
      </c>
      <c r="K42" s="21">
        <f t="shared" si="8"/>
        <v>65573130</v>
      </c>
      <c r="L42" s="21">
        <f t="shared" si="8"/>
        <v>75856416</v>
      </c>
      <c r="M42" s="21">
        <f t="shared" si="8"/>
        <v>68802790</v>
      </c>
      <c r="N42" s="21">
        <f t="shared" si="8"/>
        <v>210232336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414985542</v>
      </c>
      <c r="X42" s="21">
        <f t="shared" si="8"/>
        <v>482384172</v>
      </c>
      <c r="Y42" s="21">
        <f t="shared" si="8"/>
        <v>-67398630</v>
      </c>
      <c r="Z42" s="4">
        <f>+IF(X42&lt;&gt;0,+(Y42/X42)*100,0)</f>
        <v>-13.97198206577972</v>
      </c>
      <c r="AA42" s="19">
        <f>SUM(AA43:AA46)</f>
        <v>964767908</v>
      </c>
    </row>
    <row r="43" spans="1:27" ht="13.5">
      <c r="A43" s="5" t="s">
        <v>47</v>
      </c>
      <c r="B43" s="3"/>
      <c r="C43" s="22">
        <v>505423060</v>
      </c>
      <c r="D43" s="22"/>
      <c r="E43" s="23">
        <v>566532797</v>
      </c>
      <c r="F43" s="24">
        <v>566532797</v>
      </c>
      <c r="G43" s="24">
        <v>5183952</v>
      </c>
      <c r="H43" s="24">
        <v>58673779</v>
      </c>
      <c r="I43" s="24">
        <v>65380945</v>
      </c>
      <c r="J43" s="24">
        <v>129238676</v>
      </c>
      <c r="K43" s="24">
        <v>35958391</v>
      </c>
      <c r="L43" s="24">
        <v>53105274</v>
      </c>
      <c r="M43" s="24">
        <v>44660852</v>
      </c>
      <c r="N43" s="24">
        <v>133724517</v>
      </c>
      <c r="O43" s="24"/>
      <c r="P43" s="24"/>
      <c r="Q43" s="24"/>
      <c r="R43" s="24"/>
      <c r="S43" s="24"/>
      <c r="T43" s="24"/>
      <c r="U43" s="24"/>
      <c r="V43" s="24"/>
      <c r="W43" s="24">
        <v>262963193</v>
      </c>
      <c r="X43" s="24">
        <v>283266264</v>
      </c>
      <c r="Y43" s="24">
        <v>-20303071</v>
      </c>
      <c r="Z43" s="6">
        <v>-7.17</v>
      </c>
      <c r="AA43" s="22">
        <v>566532797</v>
      </c>
    </row>
    <row r="44" spans="1:27" ht="13.5">
      <c r="A44" s="5" t="s">
        <v>48</v>
      </c>
      <c r="B44" s="3"/>
      <c r="C44" s="22">
        <v>120100840</v>
      </c>
      <c r="D44" s="22"/>
      <c r="E44" s="23">
        <v>116299832</v>
      </c>
      <c r="F44" s="24">
        <v>116299832</v>
      </c>
      <c r="G44" s="24">
        <v>4230878</v>
      </c>
      <c r="H44" s="24">
        <v>24838121</v>
      </c>
      <c r="I44" s="24">
        <v>9360930</v>
      </c>
      <c r="J44" s="24">
        <v>38429929</v>
      </c>
      <c r="K44" s="24">
        <v>7258324</v>
      </c>
      <c r="L44" s="24">
        <v>7978988</v>
      </c>
      <c r="M44" s="24">
        <v>10491797</v>
      </c>
      <c r="N44" s="24">
        <v>25729109</v>
      </c>
      <c r="O44" s="24"/>
      <c r="P44" s="24"/>
      <c r="Q44" s="24"/>
      <c r="R44" s="24"/>
      <c r="S44" s="24"/>
      <c r="T44" s="24"/>
      <c r="U44" s="24"/>
      <c r="V44" s="24"/>
      <c r="W44" s="24">
        <v>64159038</v>
      </c>
      <c r="X44" s="24">
        <v>58149930</v>
      </c>
      <c r="Y44" s="24">
        <v>6009108</v>
      </c>
      <c r="Z44" s="6">
        <v>10.33</v>
      </c>
      <c r="AA44" s="22">
        <v>116299832</v>
      </c>
    </row>
    <row r="45" spans="1:27" ht="13.5">
      <c r="A45" s="5" t="s">
        <v>49</v>
      </c>
      <c r="B45" s="3"/>
      <c r="C45" s="25">
        <v>182160940</v>
      </c>
      <c r="D45" s="25"/>
      <c r="E45" s="26">
        <v>192665691</v>
      </c>
      <c r="F45" s="27">
        <v>192665691</v>
      </c>
      <c r="G45" s="27">
        <v>3607137</v>
      </c>
      <c r="H45" s="27">
        <v>4537732</v>
      </c>
      <c r="I45" s="27">
        <v>13109505</v>
      </c>
      <c r="J45" s="27">
        <v>21254374</v>
      </c>
      <c r="K45" s="27">
        <v>16886613</v>
      </c>
      <c r="L45" s="27">
        <v>7438488</v>
      </c>
      <c r="M45" s="27">
        <v>7505827</v>
      </c>
      <c r="N45" s="27">
        <v>31830928</v>
      </c>
      <c r="O45" s="27"/>
      <c r="P45" s="27"/>
      <c r="Q45" s="27"/>
      <c r="R45" s="27"/>
      <c r="S45" s="27"/>
      <c r="T45" s="27"/>
      <c r="U45" s="27"/>
      <c r="V45" s="27"/>
      <c r="W45" s="27">
        <v>53085302</v>
      </c>
      <c r="X45" s="27">
        <v>96333138</v>
      </c>
      <c r="Y45" s="27">
        <v>-43247836</v>
      </c>
      <c r="Z45" s="7">
        <v>-44.89</v>
      </c>
      <c r="AA45" s="25">
        <v>192665691</v>
      </c>
    </row>
    <row r="46" spans="1:27" ht="13.5">
      <c r="A46" s="5" t="s">
        <v>50</v>
      </c>
      <c r="B46" s="3"/>
      <c r="C46" s="22">
        <v>89165187</v>
      </c>
      <c r="D46" s="22"/>
      <c r="E46" s="23">
        <v>89269588</v>
      </c>
      <c r="F46" s="24">
        <v>89269588</v>
      </c>
      <c r="G46" s="24">
        <v>3311215</v>
      </c>
      <c r="H46" s="24">
        <v>5805236</v>
      </c>
      <c r="I46" s="24">
        <v>6713776</v>
      </c>
      <c r="J46" s="24">
        <v>15830227</v>
      </c>
      <c r="K46" s="24">
        <v>5469802</v>
      </c>
      <c r="L46" s="24">
        <v>7333666</v>
      </c>
      <c r="M46" s="24">
        <v>6144314</v>
      </c>
      <c r="N46" s="24">
        <v>18947782</v>
      </c>
      <c r="O46" s="24"/>
      <c r="P46" s="24"/>
      <c r="Q46" s="24"/>
      <c r="R46" s="24"/>
      <c r="S46" s="24"/>
      <c r="T46" s="24"/>
      <c r="U46" s="24"/>
      <c r="V46" s="24"/>
      <c r="W46" s="24">
        <v>34778009</v>
      </c>
      <c r="X46" s="24">
        <v>44634840</v>
      </c>
      <c r="Y46" s="24">
        <v>-9856831</v>
      </c>
      <c r="Z46" s="6">
        <v>-22.08</v>
      </c>
      <c r="AA46" s="22">
        <v>89269588</v>
      </c>
    </row>
    <row r="47" spans="1:27" ht="13.5">
      <c r="A47" s="2" t="s">
        <v>51</v>
      </c>
      <c r="B47" s="8" t="s">
        <v>52</v>
      </c>
      <c r="C47" s="19">
        <v>4794011</v>
      </c>
      <c r="D47" s="19"/>
      <c r="E47" s="20">
        <v>12767958</v>
      </c>
      <c r="F47" s="21">
        <v>12767958</v>
      </c>
      <c r="G47" s="21">
        <v>294659</v>
      </c>
      <c r="H47" s="21">
        <v>400948</v>
      </c>
      <c r="I47" s="21">
        <v>395254</v>
      </c>
      <c r="J47" s="21">
        <v>1090861</v>
      </c>
      <c r="K47" s="21">
        <v>501786</v>
      </c>
      <c r="L47" s="21">
        <v>599220</v>
      </c>
      <c r="M47" s="21">
        <v>490664</v>
      </c>
      <c r="N47" s="21">
        <v>1591670</v>
      </c>
      <c r="O47" s="21"/>
      <c r="P47" s="21"/>
      <c r="Q47" s="21"/>
      <c r="R47" s="21"/>
      <c r="S47" s="21"/>
      <c r="T47" s="21"/>
      <c r="U47" s="21"/>
      <c r="V47" s="21"/>
      <c r="W47" s="21">
        <v>2682531</v>
      </c>
      <c r="X47" s="21">
        <v>6383910</v>
      </c>
      <c r="Y47" s="21">
        <v>-3701379</v>
      </c>
      <c r="Z47" s="4">
        <v>-57.98</v>
      </c>
      <c r="AA47" s="19">
        <v>12767958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1787936868</v>
      </c>
      <c r="D48" s="40">
        <f>+D28+D32+D38+D42+D47</f>
        <v>0</v>
      </c>
      <c r="E48" s="41">
        <f t="shared" si="9"/>
        <v>1956195218</v>
      </c>
      <c r="F48" s="42">
        <f t="shared" si="9"/>
        <v>1956195218</v>
      </c>
      <c r="G48" s="42">
        <f t="shared" si="9"/>
        <v>51107264</v>
      </c>
      <c r="H48" s="42">
        <f t="shared" si="9"/>
        <v>152194221</v>
      </c>
      <c r="I48" s="42">
        <f t="shared" si="9"/>
        <v>164715974</v>
      </c>
      <c r="J48" s="42">
        <f t="shared" si="9"/>
        <v>368017459</v>
      </c>
      <c r="K48" s="42">
        <f t="shared" si="9"/>
        <v>112483456</v>
      </c>
      <c r="L48" s="42">
        <f t="shared" si="9"/>
        <v>151000350</v>
      </c>
      <c r="M48" s="42">
        <f t="shared" si="9"/>
        <v>149940995</v>
      </c>
      <c r="N48" s="42">
        <f t="shared" si="9"/>
        <v>413424801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781442260</v>
      </c>
      <c r="X48" s="42">
        <f t="shared" si="9"/>
        <v>978102222</v>
      </c>
      <c r="Y48" s="42">
        <f t="shared" si="9"/>
        <v>-196659962</v>
      </c>
      <c r="Z48" s="43">
        <f>+IF(X48&lt;&gt;0,+(Y48/X48)*100,0)</f>
        <v>-20.10627903470809</v>
      </c>
      <c r="AA48" s="40">
        <f>+AA28+AA32+AA38+AA42+AA47</f>
        <v>1956195218</v>
      </c>
    </row>
    <row r="49" spans="1:27" ht="13.5">
      <c r="A49" s="14" t="s">
        <v>58</v>
      </c>
      <c r="B49" s="15"/>
      <c r="C49" s="44">
        <f aca="true" t="shared" si="10" ref="C49:Y49">+C25-C48</f>
        <v>174731110</v>
      </c>
      <c r="D49" s="44">
        <f>+D25-D48</f>
        <v>0</v>
      </c>
      <c r="E49" s="45">
        <f t="shared" si="10"/>
        <v>138336807</v>
      </c>
      <c r="F49" s="46">
        <f t="shared" si="10"/>
        <v>138336807</v>
      </c>
      <c r="G49" s="46">
        <f t="shared" si="10"/>
        <v>86202680</v>
      </c>
      <c r="H49" s="46">
        <f t="shared" si="10"/>
        <v>-58401195</v>
      </c>
      <c r="I49" s="46">
        <f t="shared" si="10"/>
        <v>29033093</v>
      </c>
      <c r="J49" s="46">
        <f t="shared" si="10"/>
        <v>56834578</v>
      </c>
      <c r="K49" s="46">
        <f t="shared" si="10"/>
        <v>1838803</v>
      </c>
      <c r="L49" s="46">
        <f t="shared" si="10"/>
        <v>-30851700</v>
      </c>
      <c r="M49" s="46">
        <f t="shared" si="10"/>
        <v>-67441437</v>
      </c>
      <c r="N49" s="46">
        <f t="shared" si="10"/>
        <v>-96454334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-39619756</v>
      </c>
      <c r="X49" s="46">
        <f>IF(F25=F48,0,X25-X48)</f>
        <v>69163986</v>
      </c>
      <c r="Y49" s="46">
        <f t="shared" si="10"/>
        <v>-108783742</v>
      </c>
      <c r="Z49" s="47">
        <f>+IF(X49&lt;&gt;0,+(Y49/X49)*100,0)</f>
        <v>-157.28379506640928</v>
      </c>
      <c r="AA49" s="44">
        <f>+AA25-AA48</f>
        <v>138336807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199301570</v>
      </c>
      <c r="D5" s="19">
        <f>SUM(D6:D8)</f>
        <v>0</v>
      </c>
      <c r="E5" s="20">
        <f t="shared" si="0"/>
        <v>157100630</v>
      </c>
      <c r="F5" s="21">
        <f t="shared" si="0"/>
        <v>160240464</v>
      </c>
      <c r="G5" s="21">
        <f t="shared" si="0"/>
        <v>118813550</v>
      </c>
      <c r="H5" s="21">
        <f t="shared" si="0"/>
        <v>2223509</v>
      </c>
      <c r="I5" s="21">
        <f t="shared" si="0"/>
        <v>3339147</v>
      </c>
      <c r="J5" s="21">
        <f t="shared" si="0"/>
        <v>124376206</v>
      </c>
      <c r="K5" s="21">
        <f t="shared" si="0"/>
        <v>3066347</v>
      </c>
      <c r="L5" s="21">
        <f t="shared" si="0"/>
        <v>2751673</v>
      </c>
      <c r="M5" s="21">
        <f t="shared" si="0"/>
        <v>25915848</v>
      </c>
      <c r="N5" s="21">
        <f t="shared" si="0"/>
        <v>31733868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156110074</v>
      </c>
      <c r="X5" s="21">
        <f t="shared" si="0"/>
        <v>78550314</v>
      </c>
      <c r="Y5" s="21">
        <f t="shared" si="0"/>
        <v>77559760</v>
      </c>
      <c r="Z5" s="4">
        <f>+IF(X5&lt;&gt;0,+(Y5/X5)*100,0)</f>
        <v>98.73895602759781</v>
      </c>
      <c r="AA5" s="19">
        <f>SUM(AA6:AA8)</f>
        <v>160240464</v>
      </c>
    </row>
    <row r="6" spans="1:27" ht="13.5">
      <c r="A6" s="5" t="s">
        <v>33</v>
      </c>
      <c r="B6" s="3"/>
      <c r="C6" s="22">
        <v>111921359</v>
      </c>
      <c r="D6" s="22"/>
      <c r="E6" s="23">
        <v>66220415</v>
      </c>
      <c r="F6" s="24">
        <v>68560565</v>
      </c>
      <c r="G6" s="24">
        <v>30912841</v>
      </c>
      <c r="H6" s="24">
        <v>2339541</v>
      </c>
      <c r="I6" s="24">
        <v>2687614</v>
      </c>
      <c r="J6" s="24">
        <v>35939996</v>
      </c>
      <c r="K6" s="24">
        <v>3109330</v>
      </c>
      <c r="L6" s="24">
        <v>2136737</v>
      </c>
      <c r="M6" s="24">
        <v>25935071</v>
      </c>
      <c r="N6" s="24">
        <v>31181138</v>
      </c>
      <c r="O6" s="24"/>
      <c r="P6" s="24"/>
      <c r="Q6" s="24"/>
      <c r="R6" s="24"/>
      <c r="S6" s="24"/>
      <c r="T6" s="24"/>
      <c r="U6" s="24"/>
      <c r="V6" s="24"/>
      <c r="W6" s="24">
        <v>67121134</v>
      </c>
      <c r="X6" s="24">
        <v>33110208</v>
      </c>
      <c r="Y6" s="24">
        <v>34010926</v>
      </c>
      <c r="Z6" s="6">
        <v>102.72</v>
      </c>
      <c r="AA6" s="22">
        <v>68560565</v>
      </c>
    </row>
    <row r="7" spans="1:27" ht="13.5">
      <c r="A7" s="5" t="s">
        <v>34</v>
      </c>
      <c r="B7" s="3"/>
      <c r="C7" s="25">
        <v>86301203</v>
      </c>
      <c r="D7" s="25"/>
      <c r="E7" s="26">
        <v>90880215</v>
      </c>
      <c r="F7" s="27">
        <v>91679899</v>
      </c>
      <c r="G7" s="27">
        <v>87900709</v>
      </c>
      <c r="H7" s="27">
        <v>-116032</v>
      </c>
      <c r="I7" s="27">
        <v>651533</v>
      </c>
      <c r="J7" s="27">
        <v>88436210</v>
      </c>
      <c r="K7" s="27">
        <v>-42983</v>
      </c>
      <c r="L7" s="27">
        <v>614936</v>
      </c>
      <c r="M7" s="27">
        <v>-19223</v>
      </c>
      <c r="N7" s="27">
        <v>552730</v>
      </c>
      <c r="O7" s="27"/>
      <c r="P7" s="27"/>
      <c r="Q7" s="27"/>
      <c r="R7" s="27"/>
      <c r="S7" s="27"/>
      <c r="T7" s="27"/>
      <c r="U7" s="27"/>
      <c r="V7" s="27"/>
      <c r="W7" s="27">
        <v>88988940</v>
      </c>
      <c r="X7" s="27">
        <v>45440106</v>
      </c>
      <c r="Y7" s="27">
        <v>43548834</v>
      </c>
      <c r="Z7" s="7">
        <v>95.84</v>
      </c>
      <c r="AA7" s="25">
        <v>91679899</v>
      </c>
    </row>
    <row r="8" spans="1:27" ht="13.5">
      <c r="A8" s="5" t="s">
        <v>35</v>
      </c>
      <c r="B8" s="3"/>
      <c r="C8" s="22">
        <v>1079008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60430810</v>
      </c>
      <c r="D9" s="19">
        <f>SUM(D10:D14)</f>
        <v>0</v>
      </c>
      <c r="E9" s="20">
        <f t="shared" si="1"/>
        <v>38558090</v>
      </c>
      <c r="F9" s="21">
        <f t="shared" si="1"/>
        <v>59948090</v>
      </c>
      <c r="G9" s="21">
        <f t="shared" si="1"/>
        <v>133154</v>
      </c>
      <c r="H9" s="21">
        <f t="shared" si="1"/>
        <v>232646</v>
      </c>
      <c r="I9" s="21">
        <f t="shared" si="1"/>
        <v>3749558</v>
      </c>
      <c r="J9" s="21">
        <f t="shared" si="1"/>
        <v>4115358</v>
      </c>
      <c r="K9" s="21">
        <f t="shared" si="1"/>
        <v>93205</v>
      </c>
      <c r="L9" s="21">
        <f t="shared" si="1"/>
        <v>10912893</v>
      </c>
      <c r="M9" s="21">
        <f t="shared" si="1"/>
        <v>150055</v>
      </c>
      <c r="N9" s="21">
        <f t="shared" si="1"/>
        <v>11156153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15271511</v>
      </c>
      <c r="X9" s="21">
        <f t="shared" si="1"/>
        <v>19279050</v>
      </c>
      <c r="Y9" s="21">
        <f t="shared" si="1"/>
        <v>-4007539</v>
      </c>
      <c r="Z9" s="4">
        <f>+IF(X9&lt;&gt;0,+(Y9/X9)*100,0)</f>
        <v>-20.787014920340994</v>
      </c>
      <c r="AA9" s="19">
        <f>SUM(AA10:AA14)</f>
        <v>59948090</v>
      </c>
    </row>
    <row r="10" spans="1:27" ht="13.5">
      <c r="A10" s="5" t="s">
        <v>37</v>
      </c>
      <c r="B10" s="3"/>
      <c r="C10" s="22">
        <v>7943786</v>
      </c>
      <c r="D10" s="22"/>
      <c r="E10" s="23">
        <v>7658000</v>
      </c>
      <c r="F10" s="24">
        <v>7658000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3829002</v>
      </c>
      <c r="Y10" s="24">
        <v>-3829002</v>
      </c>
      <c r="Z10" s="6">
        <v>-100</v>
      </c>
      <c r="AA10" s="22">
        <v>7658000</v>
      </c>
    </row>
    <row r="11" spans="1:27" ht="13.5">
      <c r="A11" s="5" t="s">
        <v>38</v>
      </c>
      <c r="B11" s="3"/>
      <c r="C11" s="22">
        <v>1291039</v>
      </c>
      <c r="D11" s="22"/>
      <c r="E11" s="23">
        <v>2095090</v>
      </c>
      <c r="F11" s="24">
        <v>2095090</v>
      </c>
      <c r="G11" s="24">
        <v>133154</v>
      </c>
      <c r="H11" s="24">
        <v>115677</v>
      </c>
      <c r="I11" s="24">
        <v>91905</v>
      </c>
      <c r="J11" s="24">
        <v>340736</v>
      </c>
      <c r="K11" s="24">
        <v>142954</v>
      </c>
      <c r="L11" s="24">
        <v>154489</v>
      </c>
      <c r="M11" s="24">
        <v>150055</v>
      </c>
      <c r="N11" s="24">
        <v>447498</v>
      </c>
      <c r="O11" s="24"/>
      <c r="P11" s="24"/>
      <c r="Q11" s="24"/>
      <c r="R11" s="24"/>
      <c r="S11" s="24"/>
      <c r="T11" s="24"/>
      <c r="U11" s="24"/>
      <c r="V11" s="24"/>
      <c r="W11" s="24">
        <v>788234</v>
      </c>
      <c r="X11" s="24">
        <v>1047546</v>
      </c>
      <c r="Y11" s="24">
        <v>-259312</v>
      </c>
      <c r="Z11" s="6">
        <v>-24.75</v>
      </c>
      <c r="AA11" s="22">
        <v>2095090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51195985</v>
      </c>
      <c r="D13" s="22"/>
      <c r="E13" s="23">
        <v>28805000</v>
      </c>
      <c r="F13" s="24">
        <v>50195000</v>
      </c>
      <c r="G13" s="24"/>
      <c r="H13" s="24">
        <v>116969</v>
      </c>
      <c r="I13" s="24">
        <v>3657653</v>
      </c>
      <c r="J13" s="24">
        <v>3774622</v>
      </c>
      <c r="K13" s="24">
        <v>-49749</v>
      </c>
      <c r="L13" s="24">
        <v>10758404</v>
      </c>
      <c r="M13" s="24"/>
      <c r="N13" s="24">
        <v>10708655</v>
      </c>
      <c r="O13" s="24"/>
      <c r="P13" s="24"/>
      <c r="Q13" s="24"/>
      <c r="R13" s="24"/>
      <c r="S13" s="24"/>
      <c r="T13" s="24"/>
      <c r="U13" s="24"/>
      <c r="V13" s="24"/>
      <c r="W13" s="24">
        <v>14483277</v>
      </c>
      <c r="X13" s="24">
        <v>14402502</v>
      </c>
      <c r="Y13" s="24">
        <v>80775</v>
      </c>
      <c r="Z13" s="6">
        <v>0.56</v>
      </c>
      <c r="AA13" s="22">
        <v>50195000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31973036</v>
      </c>
      <c r="D15" s="19">
        <f>SUM(D16:D18)</f>
        <v>0</v>
      </c>
      <c r="E15" s="20">
        <f t="shared" si="2"/>
        <v>41653261</v>
      </c>
      <c r="F15" s="21">
        <f t="shared" si="2"/>
        <v>41653261</v>
      </c>
      <c r="G15" s="21">
        <f t="shared" si="2"/>
        <v>581802</v>
      </c>
      <c r="H15" s="21">
        <f t="shared" si="2"/>
        <v>1332243</v>
      </c>
      <c r="I15" s="21">
        <f t="shared" si="2"/>
        <v>5222394</v>
      </c>
      <c r="J15" s="21">
        <f t="shared" si="2"/>
        <v>7136439</v>
      </c>
      <c r="K15" s="21">
        <f t="shared" si="2"/>
        <v>987337</v>
      </c>
      <c r="L15" s="21">
        <f t="shared" si="2"/>
        <v>1463796</v>
      </c>
      <c r="M15" s="21">
        <f t="shared" si="2"/>
        <v>491977</v>
      </c>
      <c r="N15" s="21">
        <f t="shared" si="2"/>
        <v>2943110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10079549</v>
      </c>
      <c r="X15" s="21">
        <f t="shared" si="2"/>
        <v>20826630</v>
      </c>
      <c r="Y15" s="21">
        <f t="shared" si="2"/>
        <v>-10747081</v>
      </c>
      <c r="Z15" s="4">
        <f>+IF(X15&lt;&gt;0,+(Y15/X15)*100,0)</f>
        <v>-51.60259245014676</v>
      </c>
      <c r="AA15" s="19">
        <f>SUM(AA16:AA18)</f>
        <v>41653261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31973036</v>
      </c>
      <c r="D17" s="22"/>
      <c r="E17" s="23">
        <v>41653261</v>
      </c>
      <c r="F17" s="24">
        <v>41653261</v>
      </c>
      <c r="G17" s="24">
        <v>581802</v>
      </c>
      <c r="H17" s="24">
        <v>1332243</v>
      </c>
      <c r="I17" s="24">
        <v>5222394</v>
      </c>
      <c r="J17" s="24">
        <v>7136439</v>
      </c>
      <c r="K17" s="24">
        <v>987337</v>
      </c>
      <c r="L17" s="24">
        <v>1463796</v>
      </c>
      <c r="M17" s="24">
        <v>491977</v>
      </c>
      <c r="N17" s="24">
        <v>2943110</v>
      </c>
      <c r="O17" s="24"/>
      <c r="P17" s="24"/>
      <c r="Q17" s="24"/>
      <c r="R17" s="24"/>
      <c r="S17" s="24"/>
      <c r="T17" s="24"/>
      <c r="U17" s="24"/>
      <c r="V17" s="24"/>
      <c r="W17" s="24">
        <v>10079549</v>
      </c>
      <c r="X17" s="24">
        <v>20826630</v>
      </c>
      <c r="Y17" s="24">
        <v>-10747081</v>
      </c>
      <c r="Z17" s="6">
        <v>-51.6</v>
      </c>
      <c r="AA17" s="22">
        <v>41653261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347450199</v>
      </c>
      <c r="D19" s="19">
        <f>SUM(D20:D23)</f>
        <v>0</v>
      </c>
      <c r="E19" s="20">
        <f t="shared" si="3"/>
        <v>422472293</v>
      </c>
      <c r="F19" s="21">
        <f t="shared" si="3"/>
        <v>425149293</v>
      </c>
      <c r="G19" s="21">
        <f t="shared" si="3"/>
        <v>77344045</v>
      </c>
      <c r="H19" s="21">
        <f t="shared" si="3"/>
        <v>24766536</v>
      </c>
      <c r="I19" s="21">
        <f t="shared" si="3"/>
        <v>25149295</v>
      </c>
      <c r="J19" s="21">
        <f t="shared" si="3"/>
        <v>127259876</v>
      </c>
      <c r="K19" s="21">
        <f t="shared" si="3"/>
        <v>23520765</v>
      </c>
      <c r="L19" s="21">
        <f t="shared" si="3"/>
        <v>23061943</v>
      </c>
      <c r="M19" s="21">
        <f t="shared" si="3"/>
        <v>23124861</v>
      </c>
      <c r="N19" s="21">
        <f t="shared" si="3"/>
        <v>69707569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196967445</v>
      </c>
      <c r="X19" s="21">
        <f t="shared" si="3"/>
        <v>211236144</v>
      </c>
      <c r="Y19" s="21">
        <f t="shared" si="3"/>
        <v>-14268699</v>
      </c>
      <c r="Z19" s="4">
        <f>+IF(X19&lt;&gt;0,+(Y19/X19)*100,0)</f>
        <v>-6.754856782464273</v>
      </c>
      <c r="AA19" s="19">
        <f>SUM(AA20:AA23)</f>
        <v>425149293</v>
      </c>
    </row>
    <row r="20" spans="1:27" ht="13.5">
      <c r="A20" s="5" t="s">
        <v>47</v>
      </c>
      <c r="B20" s="3"/>
      <c r="C20" s="22">
        <v>221912005</v>
      </c>
      <c r="D20" s="22"/>
      <c r="E20" s="23">
        <v>248050595</v>
      </c>
      <c r="F20" s="24">
        <v>248667595</v>
      </c>
      <c r="G20" s="24">
        <v>21000060</v>
      </c>
      <c r="H20" s="24">
        <v>19641759</v>
      </c>
      <c r="I20" s="24">
        <v>19780521</v>
      </c>
      <c r="J20" s="24">
        <v>60422340</v>
      </c>
      <c r="K20" s="24">
        <v>18561437</v>
      </c>
      <c r="L20" s="24">
        <v>17440673</v>
      </c>
      <c r="M20" s="24">
        <v>18142507</v>
      </c>
      <c r="N20" s="24">
        <v>54144617</v>
      </c>
      <c r="O20" s="24"/>
      <c r="P20" s="24"/>
      <c r="Q20" s="24"/>
      <c r="R20" s="24"/>
      <c r="S20" s="24"/>
      <c r="T20" s="24"/>
      <c r="U20" s="24"/>
      <c r="V20" s="24"/>
      <c r="W20" s="24">
        <v>114566957</v>
      </c>
      <c r="X20" s="24">
        <v>124025298</v>
      </c>
      <c r="Y20" s="24">
        <v>-9458341</v>
      </c>
      <c r="Z20" s="6">
        <v>-7.63</v>
      </c>
      <c r="AA20" s="22">
        <v>248667595</v>
      </c>
    </row>
    <row r="21" spans="1:27" ht="13.5">
      <c r="A21" s="5" t="s">
        <v>48</v>
      </c>
      <c r="B21" s="3"/>
      <c r="C21" s="22">
        <v>76323358</v>
      </c>
      <c r="D21" s="22"/>
      <c r="E21" s="23">
        <v>106970802</v>
      </c>
      <c r="F21" s="24">
        <v>109030802</v>
      </c>
      <c r="G21" s="24">
        <v>5616808</v>
      </c>
      <c r="H21" s="24">
        <v>5244347</v>
      </c>
      <c r="I21" s="24">
        <v>5415918</v>
      </c>
      <c r="J21" s="24">
        <v>16277073</v>
      </c>
      <c r="K21" s="24">
        <v>5416671</v>
      </c>
      <c r="L21" s="24">
        <v>5551594</v>
      </c>
      <c r="M21" s="24">
        <v>4900906</v>
      </c>
      <c r="N21" s="24">
        <v>15869171</v>
      </c>
      <c r="O21" s="24"/>
      <c r="P21" s="24"/>
      <c r="Q21" s="24"/>
      <c r="R21" s="24"/>
      <c r="S21" s="24"/>
      <c r="T21" s="24"/>
      <c r="U21" s="24"/>
      <c r="V21" s="24"/>
      <c r="W21" s="24">
        <v>32146244</v>
      </c>
      <c r="X21" s="24">
        <v>53485398</v>
      </c>
      <c r="Y21" s="24">
        <v>-21339154</v>
      </c>
      <c r="Z21" s="6">
        <v>-39.9</v>
      </c>
      <c r="AA21" s="22">
        <v>109030802</v>
      </c>
    </row>
    <row r="22" spans="1:27" ht="13.5">
      <c r="A22" s="5" t="s">
        <v>49</v>
      </c>
      <c r="B22" s="3"/>
      <c r="C22" s="25">
        <v>31825271</v>
      </c>
      <c r="D22" s="25"/>
      <c r="E22" s="26">
        <v>41541752</v>
      </c>
      <c r="F22" s="27">
        <v>41541752</v>
      </c>
      <c r="G22" s="27">
        <v>32599441</v>
      </c>
      <c r="H22" s="27">
        <v>-26980</v>
      </c>
      <c r="I22" s="27">
        <v>-6473</v>
      </c>
      <c r="J22" s="27">
        <v>32565988</v>
      </c>
      <c r="K22" s="27">
        <v>-227747</v>
      </c>
      <c r="L22" s="27">
        <v>-18953</v>
      </c>
      <c r="M22" s="27">
        <v>51779</v>
      </c>
      <c r="N22" s="27">
        <v>-194921</v>
      </c>
      <c r="O22" s="27"/>
      <c r="P22" s="27"/>
      <c r="Q22" s="27"/>
      <c r="R22" s="27"/>
      <c r="S22" s="27"/>
      <c r="T22" s="27"/>
      <c r="U22" s="27"/>
      <c r="V22" s="27"/>
      <c r="W22" s="27">
        <v>32371067</v>
      </c>
      <c r="X22" s="27">
        <v>20770878</v>
      </c>
      <c r="Y22" s="27">
        <v>11600189</v>
      </c>
      <c r="Z22" s="7">
        <v>55.85</v>
      </c>
      <c r="AA22" s="25">
        <v>41541752</v>
      </c>
    </row>
    <row r="23" spans="1:27" ht="13.5">
      <c r="A23" s="5" t="s">
        <v>50</v>
      </c>
      <c r="B23" s="3"/>
      <c r="C23" s="22">
        <v>17389565</v>
      </c>
      <c r="D23" s="22"/>
      <c r="E23" s="23">
        <v>25909144</v>
      </c>
      <c r="F23" s="24">
        <v>25909144</v>
      </c>
      <c r="G23" s="24">
        <v>18127736</v>
      </c>
      <c r="H23" s="24">
        <v>-92590</v>
      </c>
      <c r="I23" s="24">
        <v>-40671</v>
      </c>
      <c r="J23" s="24">
        <v>17994475</v>
      </c>
      <c r="K23" s="24">
        <v>-229596</v>
      </c>
      <c r="L23" s="24">
        <v>88629</v>
      </c>
      <c r="M23" s="24">
        <v>29669</v>
      </c>
      <c r="N23" s="24">
        <v>-111298</v>
      </c>
      <c r="O23" s="24"/>
      <c r="P23" s="24"/>
      <c r="Q23" s="24"/>
      <c r="R23" s="24"/>
      <c r="S23" s="24"/>
      <c r="T23" s="24"/>
      <c r="U23" s="24"/>
      <c r="V23" s="24"/>
      <c r="W23" s="24">
        <v>17883177</v>
      </c>
      <c r="X23" s="24">
        <v>12954570</v>
      </c>
      <c r="Y23" s="24">
        <v>4928607</v>
      </c>
      <c r="Z23" s="6">
        <v>38.05</v>
      </c>
      <c r="AA23" s="22">
        <v>25909144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639155615</v>
      </c>
      <c r="D25" s="40">
        <f>+D5+D9+D15+D19+D24</f>
        <v>0</v>
      </c>
      <c r="E25" s="41">
        <f t="shared" si="4"/>
        <v>659784274</v>
      </c>
      <c r="F25" s="42">
        <f t="shared" si="4"/>
        <v>686991108</v>
      </c>
      <c r="G25" s="42">
        <f t="shared" si="4"/>
        <v>196872551</v>
      </c>
      <c r="H25" s="42">
        <f t="shared" si="4"/>
        <v>28554934</v>
      </c>
      <c r="I25" s="42">
        <f t="shared" si="4"/>
        <v>37460394</v>
      </c>
      <c r="J25" s="42">
        <f t="shared" si="4"/>
        <v>262887879</v>
      </c>
      <c r="K25" s="42">
        <f t="shared" si="4"/>
        <v>27667654</v>
      </c>
      <c r="L25" s="42">
        <f t="shared" si="4"/>
        <v>38190305</v>
      </c>
      <c r="M25" s="42">
        <f t="shared" si="4"/>
        <v>49682741</v>
      </c>
      <c r="N25" s="42">
        <f t="shared" si="4"/>
        <v>115540700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378428579</v>
      </c>
      <c r="X25" s="42">
        <f t="shared" si="4"/>
        <v>329892138</v>
      </c>
      <c r="Y25" s="42">
        <f t="shared" si="4"/>
        <v>48536441</v>
      </c>
      <c r="Z25" s="43">
        <f>+IF(X25&lt;&gt;0,+(Y25/X25)*100,0)</f>
        <v>14.712821376785886</v>
      </c>
      <c r="AA25" s="40">
        <f>+AA5+AA9+AA15+AA19+AA24</f>
        <v>686991108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150644743</v>
      </c>
      <c r="D28" s="19">
        <f>SUM(D29:D31)</f>
        <v>0</v>
      </c>
      <c r="E28" s="20">
        <f t="shared" si="5"/>
        <v>162654572</v>
      </c>
      <c r="F28" s="21">
        <f t="shared" si="5"/>
        <v>164354256</v>
      </c>
      <c r="G28" s="21">
        <f t="shared" si="5"/>
        <v>8949568</v>
      </c>
      <c r="H28" s="21">
        <f t="shared" si="5"/>
        <v>8977925</v>
      </c>
      <c r="I28" s="21">
        <f t="shared" si="5"/>
        <v>7994712</v>
      </c>
      <c r="J28" s="21">
        <f t="shared" si="5"/>
        <v>25922205</v>
      </c>
      <c r="K28" s="21">
        <f t="shared" si="5"/>
        <v>9223843</v>
      </c>
      <c r="L28" s="21">
        <f t="shared" si="5"/>
        <v>11858056</v>
      </c>
      <c r="M28" s="21">
        <f t="shared" si="5"/>
        <v>12457450</v>
      </c>
      <c r="N28" s="21">
        <f t="shared" si="5"/>
        <v>33539349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59461554</v>
      </c>
      <c r="X28" s="21">
        <f t="shared" si="5"/>
        <v>81327288</v>
      </c>
      <c r="Y28" s="21">
        <f t="shared" si="5"/>
        <v>-21865734</v>
      </c>
      <c r="Z28" s="4">
        <f>+IF(X28&lt;&gt;0,+(Y28/X28)*100,0)</f>
        <v>-26.88609756666176</v>
      </c>
      <c r="AA28" s="19">
        <f>SUM(AA29:AA31)</f>
        <v>164354256</v>
      </c>
    </row>
    <row r="29" spans="1:27" ht="13.5">
      <c r="A29" s="5" t="s">
        <v>33</v>
      </c>
      <c r="B29" s="3"/>
      <c r="C29" s="22">
        <v>90473377</v>
      </c>
      <c r="D29" s="22"/>
      <c r="E29" s="23">
        <v>89266969</v>
      </c>
      <c r="F29" s="24">
        <v>92657310</v>
      </c>
      <c r="G29" s="24">
        <v>5013611</v>
      </c>
      <c r="H29" s="24">
        <v>3823893</v>
      </c>
      <c r="I29" s="24">
        <v>2675255</v>
      </c>
      <c r="J29" s="24">
        <v>11512759</v>
      </c>
      <c r="K29" s="24">
        <v>4734321</v>
      </c>
      <c r="L29" s="24">
        <v>5716467</v>
      </c>
      <c r="M29" s="24">
        <v>8009307</v>
      </c>
      <c r="N29" s="24">
        <v>18460095</v>
      </c>
      <c r="O29" s="24"/>
      <c r="P29" s="24"/>
      <c r="Q29" s="24"/>
      <c r="R29" s="24"/>
      <c r="S29" s="24"/>
      <c r="T29" s="24"/>
      <c r="U29" s="24"/>
      <c r="V29" s="24"/>
      <c r="W29" s="24">
        <v>29972854</v>
      </c>
      <c r="X29" s="24">
        <v>44633484</v>
      </c>
      <c r="Y29" s="24">
        <v>-14660630</v>
      </c>
      <c r="Z29" s="6">
        <v>-32.85</v>
      </c>
      <c r="AA29" s="22">
        <v>92657310</v>
      </c>
    </row>
    <row r="30" spans="1:27" ht="13.5">
      <c r="A30" s="5" t="s">
        <v>34</v>
      </c>
      <c r="B30" s="3"/>
      <c r="C30" s="25">
        <v>31133292</v>
      </c>
      <c r="D30" s="25"/>
      <c r="E30" s="26">
        <v>70717893</v>
      </c>
      <c r="F30" s="27">
        <v>38702247</v>
      </c>
      <c r="G30" s="27">
        <v>1740182</v>
      </c>
      <c r="H30" s="27">
        <v>2270950</v>
      </c>
      <c r="I30" s="27">
        <v>5319457</v>
      </c>
      <c r="J30" s="27">
        <v>9330589</v>
      </c>
      <c r="K30" s="27">
        <v>4489522</v>
      </c>
      <c r="L30" s="27">
        <v>6141589</v>
      </c>
      <c r="M30" s="27">
        <v>4448143</v>
      </c>
      <c r="N30" s="27">
        <v>15079254</v>
      </c>
      <c r="O30" s="27"/>
      <c r="P30" s="27"/>
      <c r="Q30" s="27"/>
      <c r="R30" s="27"/>
      <c r="S30" s="27"/>
      <c r="T30" s="27"/>
      <c r="U30" s="27"/>
      <c r="V30" s="27"/>
      <c r="W30" s="27">
        <v>24409843</v>
      </c>
      <c r="X30" s="27">
        <v>35358948</v>
      </c>
      <c r="Y30" s="27">
        <v>-10949105</v>
      </c>
      <c r="Z30" s="7">
        <v>-30.97</v>
      </c>
      <c r="AA30" s="25">
        <v>38702247</v>
      </c>
    </row>
    <row r="31" spans="1:27" ht="13.5">
      <c r="A31" s="5" t="s">
        <v>35</v>
      </c>
      <c r="B31" s="3"/>
      <c r="C31" s="22">
        <v>29038074</v>
      </c>
      <c r="D31" s="22"/>
      <c r="E31" s="23">
        <v>2669710</v>
      </c>
      <c r="F31" s="24">
        <v>32994699</v>
      </c>
      <c r="G31" s="24">
        <v>2195775</v>
      </c>
      <c r="H31" s="24">
        <v>2883082</v>
      </c>
      <c r="I31" s="24"/>
      <c r="J31" s="24">
        <v>5078857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5078857</v>
      </c>
      <c r="X31" s="24">
        <v>1334856</v>
      </c>
      <c r="Y31" s="24">
        <v>3744001</v>
      </c>
      <c r="Z31" s="6">
        <v>280.48</v>
      </c>
      <c r="AA31" s="22">
        <v>32994699</v>
      </c>
    </row>
    <row r="32" spans="1:27" ht="13.5">
      <c r="A32" s="2" t="s">
        <v>36</v>
      </c>
      <c r="B32" s="3"/>
      <c r="C32" s="19">
        <f aca="true" t="shared" si="6" ref="C32:Y32">SUM(C33:C37)</f>
        <v>86454065</v>
      </c>
      <c r="D32" s="19">
        <f>SUM(D33:D37)</f>
        <v>0</v>
      </c>
      <c r="E32" s="20">
        <f t="shared" si="6"/>
        <v>109929595</v>
      </c>
      <c r="F32" s="21">
        <f t="shared" si="6"/>
        <v>130819595</v>
      </c>
      <c r="G32" s="21">
        <f t="shared" si="6"/>
        <v>5085640</v>
      </c>
      <c r="H32" s="21">
        <f t="shared" si="6"/>
        <v>5527339</v>
      </c>
      <c r="I32" s="21">
        <f t="shared" si="6"/>
        <v>9088446</v>
      </c>
      <c r="J32" s="21">
        <f t="shared" si="6"/>
        <v>19701425</v>
      </c>
      <c r="K32" s="21">
        <f t="shared" si="6"/>
        <v>16847304</v>
      </c>
      <c r="L32" s="21">
        <f t="shared" si="6"/>
        <v>6217236</v>
      </c>
      <c r="M32" s="21">
        <f t="shared" si="6"/>
        <v>9113753</v>
      </c>
      <c r="N32" s="21">
        <f t="shared" si="6"/>
        <v>32178293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51879718</v>
      </c>
      <c r="X32" s="21">
        <f t="shared" si="6"/>
        <v>54964794</v>
      </c>
      <c r="Y32" s="21">
        <f t="shared" si="6"/>
        <v>-3085076</v>
      </c>
      <c r="Z32" s="4">
        <f>+IF(X32&lt;&gt;0,+(Y32/X32)*100,0)</f>
        <v>-5.612821909238849</v>
      </c>
      <c r="AA32" s="19">
        <f>SUM(AA33:AA37)</f>
        <v>130819595</v>
      </c>
    </row>
    <row r="33" spans="1:27" ht="13.5">
      <c r="A33" s="5" t="s">
        <v>37</v>
      </c>
      <c r="B33" s="3"/>
      <c r="C33" s="22">
        <v>17677233</v>
      </c>
      <c r="D33" s="22"/>
      <c r="E33" s="23">
        <v>21014955</v>
      </c>
      <c r="F33" s="24">
        <v>21014955</v>
      </c>
      <c r="G33" s="24">
        <v>1235233</v>
      </c>
      <c r="H33" s="24">
        <v>1232699</v>
      </c>
      <c r="I33" s="24">
        <v>1418503</v>
      </c>
      <c r="J33" s="24">
        <v>3886435</v>
      </c>
      <c r="K33" s="24">
        <v>1330333</v>
      </c>
      <c r="L33" s="24">
        <v>2240123</v>
      </c>
      <c r="M33" s="24">
        <v>1578895</v>
      </c>
      <c r="N33" s="24">
        <v>5149351</v>
      </c>
      <c r="O33" s="24"/>
      <c r="P33" s="24"/>
      <c r="Q33" s="24"/>
      <c r="R33" s="24"/>
      <c r="S33" s="24"/>
      <c r="T33" s="24"/>
      <c r="U33" s="24"/>
      <c r="V33" s="24"/>
      <c r="W33" s="24">
        <v>9035786</v>
      </c>
      <c r="X33" s="24">
        <v>10507476</v>
      </c>
      <c r="Y33" s="24">
        <v>-1471690</v>
      </c>
      <c r="Z33" s="6">
        <v>-14.01</v>
      </c>
      <c r="AA33" s="22">
        <v>21014955</v>
      </c>
    </row>
    <row r="34" spans="1:27" ht="13.5">
      <c r="A34" s="5" t="s">
        <v>38</v>
      </c>
      <c r="B34" s="3"/>
      <c r="C34" s="22">
        <v>18508604</v>
      </c>
      <c r="D34" s="22"/>
      <c r="E34" s="23">
        <v>39123862</v>
      </c>
      <c r="F34" s="24">
        <v>38623862</v>
      </c>
      <c r="G34" s="24">
        <v>2434790</v>
      </c>
      <c r="H34" s="24">
        <v>2748815</v>
      </c>
      <c r="I34" s="24">
        <v>2998877</v>
      </c>
      <c r="J34" s="24">
        <v>8182482</v>
      </c>
      <c r="K34" s="24">
        <v>3038934</v>
      </c>
      <c r="L34" s="24">
        <v>2105796</v>
      </c>
      <c r="M34" s="24">
        <v>3314318</v>
      </c>
      <c r="N34" s="24">
        <v>8459048</v>
      </c>
      <c r="O34" s="24"/>
      <c r="P34" s="24"/>
      <c r="Q34" s="24"/>
      <c r="R34" s="24"/>
      <c r="S34" s="24"/>
      <c r="T34" s="24"/>
      <c r="U34" s="24"/>
      <c r="V34" s="24"/>
      <c r="W34" s="24">
        <v>16641530</v>
      </c>
      <c r="X34" s="24">
        <v>19561932</v>
      </c>
      <c r="Y34" s="24">
        <v>-2920402</v>
      </c>
      <c r="Z34" s="6">
        <v>-14.93</v>
      </c>
      <c r="AA34" s="22">
        <v>38623862</v>
      </c>
    </row>
    <row r="35" spans="1:27" ht="13.5">
      <c r="A35" s="5" t="s">
        <v>39</v>
      </c>
      <c r="B35" s="3"/>
      <c r="C35" s="22">
        <v>8390048</v>
      </c>
      <c r="D35" s="22"/>
      <c r="E35" s="23">
        <v>10549429</v>
      </c>
      <c r="F35" s="24">
        <v>10549429</v>
      </c>
      <c r="G35" s="24">
        <v>786274</v>
      </c>
      <c r="H35" s="24">
        <v>794515</v>
      </c>
      <c r="I35" s="24">
        <v>748032</v>
      </c>
      <c r="J35" s="24">
        <v>2328821</v>
      </c>
      <c r="K35" s="24">
        <v>774224</v>
      </c>
      <c r="L35" s="24">
        <v>1032633</v>
      </c>
      <c r="M35" s="24">
        <v>703466</v>
      </c>
      <c r="N35" s="24">
        <v>2510323</v>
      </c>
      <c r="O35" s="24"/>
      <c r="P35" s="24"/>
      <c r="Q35" s="24"/>
      <c r="R35" s="24"/>
      <c r="S35" s="24"/>
      <c r="T35" s="24"/>
      <c r="U35" s="24"/>
      <c r="V35" s="24"/>
      <c r="W35" s="24">
        <v>4839144</v>
      </c>
      <c r="X35" s="24">
        <v>5274714</v>
      </c>
      <c r="Y35" s="24">
        <v>-435570</v>
      </c>
      <c r="Z35" s="6">
        <v>-8.26</v>
      </c>
      <c r="AA35" s="22">
        <v>10549429</v>
      </c>
    </row>
    <row r="36" spans="1:27" ht="13.5">
      <c r="A36" s="5" t="s">
        <v>40</v>
      </c>
      <c r="B36" s="3"/>
      <c r="C36" s="22">
        <v>41878180</v>
      </c>
      <c r="D36" s="22"/>
      <c r="E36" s="23">
        <v>39241349</v>
      </c>
      <c r="F36" s="24">
        <v>60631349</v>
      </c>
      <c r="G36" s="24">
        <v>629343</v>
      </c>
      <c r="H36" s="24">
        <v>751310</v>
      </c>
      <c r="I36" s="24">
        <v>3923034</v>
      </c>
      <c r="J36" s="24">
        <v>5303687</v>
      </c>
      <c r="K36" s="24">
        <v>11703813</v>
      </c>
      <c r="L36" s="24">
        <v>838684</v>
      </c>
      <c r="M36" s="24">
        <v>3517074</v>
      </c>
      <c r="N36" s="24">
        <v>16059571</v>
      </c>
      <c r="O36" s="24"/>
      <c r="P36" s="24"/>
      <c r="Q36" s="24"/>
      <c r="R36" s="24"/>
      <c r="S36" s="24"/>
      <c r="T36" s="24"/>
      <c r="U36" s="24"/>
      <c r="V36" s="24"/>
      <c r="W36" s="24">
        <v>21363258</v>
      </c>
      <c r="X36" s="24">
        <v>19620672</v>
      </c>
      <c r="Y36" s="24">
        <v>1742586</v>
      </c>
      <c r="Z36" s="6">
        <v>8.88</v>
      </c>
      <c r="AA36" s="22">
        <v>60631349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77979011</v>
      </c>
      <c r="D38" s="19">
        <f>SUM(D39:D41)</f>
        <v>0</v>
      </c>
      <c r="E38" s="20">
        <f t="shared" si="7"/>
        <v>94229195</v>
      </c>
      <c r="F38" s="21">
        <f t="shared" si="7"/>
        <v>94229195</v>
      </c>
      <c r="G38" s="21">
        <f t="shared" si="7"/>
        <v>3763969</v>
      </c>
      <c r="H38" s="21">
        <f t="shared" si="7"/>
        <v>5860321</v>
      </c>
      <c r="I38" s="21">
        <f t="shared" si="7"/>
        <v>8061605</v>
      </c>
      <c r="J38" s="21">
        <f t="shared" si="7"/>
        <v>17685895</v>
      </c>
      <c r="K38" s="21">
        <f t="shared" si="7"/>
        <v>6167077</v>
      </c>
      <c r="L38" s="21">
        <f t="shared" si="7"/>
        <v>7443800</v>
      </c>
      <c r="M38" s="21">
        <f t="shared" si="7"/>
        <v>5879048</v>
      </c>
      <c r="N38" s="21">
        <f t="shared" si="7"/>
        <v>19489925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37175820</v>
      </c>
      <c r="X38" s="21">
        <f t="shared" si="7"/>
        <v>47114598</v>
      </c>
      <c r="Y38" s="21">
        <f t="shared" si="7"/>
        <v>-9938778</v>
      </c>
      <c r="Z38" s="4">
        <f>+IF(X38&lt;&gt;0,+(Y38/X38)*100,0)</f>
        <v>-21.094901414631618</v>
      </c>
      <c r="AA38" s="19">
        <f>SUM(AA39:AA41)</f>
        <v>94229195</v>
      </c>
    </row>
    <row r="39" spans="1:27" ht="13.5">
      <c r="A39" s="5" t="s">
        <v>43</v>
      </c>
      <c r="B39" s="3"/>
      <c r="C39" s="22">
        <v>16426481</v>
      </c>
      <c r="D39" s="22"/>
      <c r="E39" s="23">
        <v>23075196</v>
      </c>
      <c r="F39" s="24">
        <v>23075196</v>
      </c>
      <c r="G39" s="24">
        <v>1380483</v>
      </c>
      <c r="H39" s="24">
        <v>1496071</v>
      </c>
      <c r="I39" s="24">
        <v>1635399</v>
      </c>
      <c r="J39" s="24">
        <v>4511953</v>
      </c>
      <c r="K39" s="24">
        <v>1644986</v>
      </c>
      <c r="L39" s="24">
        <v>2131413</v>
      </c>
      <c r="M39" s="24">
        <v>1630587</v>
      </c>
      <c r="N39" s="24">
        <v>5406986</v>
      </c>
      <c r="O39" s="24"/>
      <c r="P39" s="24"/>
      <c r="Q39" s="24"/>
      <c r="R39" s="24"/>
      <c r="S39" s="24"/>
      <c r="T39" s="24"/>
      <c r="U39" s="24"/>
      <c r="V39" s="24"/>
      <c r="W39" s="24">
        <v>9918939</v>
      </c>
      <c r="X39" s="24">
        <v>11537598</v>
      </c>
      <c r="Y39" s="24">
        <v>-1618659</v>
      </c>
      <c r="Z39" s="6">
        <v>-14.03</v>
      </c>
      <c r="AA39" s="22">
        <v>23075196</v>
      </c>
    </row>
    <row r="40" spans="1:27" ht="13.5">
      <c r="A40" s="5" t="s">
        <v>44</v>
      </c>
      <c r="B40" s="3"/>
      <c r="C40" s="22">
        <v>61552530</v>
      </c>
      <c r="D40" s="22"/>
      <c r="E40" s="23">
        <v>71153999</v>
      </c>
      <c r="F40" s="24">
        <v>71153999</v>
      </c>
      <c r="G40" s="24">
        <v>2383486</v>
      </c>
      <c r="H40" s="24">
        <v>4364250</v>
      </c>
      <c r="I40" s="24">
        <v>6426206</v>
      </c>
      <c r="J40" s="24">
        <v>13173942</v>
      </c>
      <c r="K40" s="24">
        <v>4522091</v>
      </c>
      <c r="L40" s="24">
        <v>5312387</v>
      </c>
      <c r="M40" s="24">
        <v>4248461</v>
      </c>
      <c r="N40" s="24">
        <v>14082939</v>
      </c>
      <c r="O40" s="24"/>
      <c r="P40" s="24"/>
      <c r="Q40" s="24"/>
      <c r="R40" s="24"/>
      <c r="S40" s="24"/>
      <c r="T40" s="24"/>
      <c r="U40" s="24"/>
      <c r="V40" s="24"/>
      <c r="W40" s="24">
        <v>27256881</v>
      </c>
      <c r="X40" s="24">
        <v>35577000</v>
      </c>
      <c r="Y40" s="24">
        <v>-8320119</v>
      </c>
      <c r="Z40" s="6">
        <v>-23.39</v>
      </c>
      <c r="AA40" s="22">
        <v>71153999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262120342</v>
      </c>
      <c r="D42" s="19">
        <f>SUM(D43:D46)</f>
        <v>0</v>
      </c>
      <c r="E42" s="20">
        <f t="shared" si="8"/>
        <v>288389916</v>
      </c>
      <c r="F42" s="21">
        <f t="shared" si="8"/>
        <v>290656916</v>
      </c>
      <c r="G42" s="21">
        <f t="shared" si="8"/>
        <v>6086166</v>
      </c>
      <c r="H42" s="21">
        <f t="shared" si="8"/>
        <v>28813786</v>
      </c>
      <c r="I42" s="21">
        <f t="shared" si="8"/>
        <v>27640964</v>
      </c>
      <c r="J42" s="21">
        <f t="shared" si="8"/>
        <v>62540916</v>
      </c>
      <c r="K42" s="21">
        <f t="shared" si="8"/>
        <v>21812306</v>
      </c>
      <c r="L42" s="21">
        <f t="shared" si="8"/>
        <v>23961980</v>
      </c>
      <c r="M42" s="21">
        <f t="shared" si="8"/>
        <v>21096002</v>
      </c>
      <c r="N42" s="21">
        <f t="shared" si="8"/>
        <v>66870288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129411204</v>
      </c>
      <c r="X42" s="21">
        <f t="shared" si="8"/>
        <v>144194958</v>
      </c>
      <c r="Y42" s="21">
        <f t="shared" si="8"/>
        <v>-14783754</v>
      </c>
      <c r="Z42" s="4">
        <f>+IF(X42&lt;&gt;0,+(Y42/X42)*100,0)</f>
        <v>-10.252615074099888</v>
      </c>
      <c r="AA42" s="19">
        <f>SUM(AA43:AA46)</f>
        <v>290656916</v>
      </c>
    </row>
    <row r="43" spans="1:27" ht="13.5">
      <c r="A43" s="5" t="s">
        <v>47</v>
      </c>
      <c r="B43" s="3"/>
      <c r="C43" s="22">
        <v>172404431</v>
      </c>
      <c r="D43" s="22"/>
      <c r="E43" s="23">
        <v>198688805</v>
      </c>
      <c r="F43" s="24">
        <v>200955805</v>
      </c>
      <c r="G43" s="24">
        <v>2614232</v>
      </c>
      <c r="H43" s="24">
        <v>20888738</v>
      </c>
      <c r="I43" s="24">
        <v>20837203</v>
      </c>
      <c r="J43" s="24">
        <v>44340173</v>
      </c>
      <c r="K43" s="24">
        <v>14618314</v>
      </c>
      <c r="L43" s="24">
        <v>13731396</v>
      </c>
      <c r="M43" s="24">
        <v>12707788</v>
      </c>
      <c r="N43" s="24">
        <v>41057498</v>
      </c>
      <c r="O43" s="24"/>
      <c r="P43" s="24"/>
      <c r="Q43" s="24"/>
      <c r="R43" s="24"/>
      <c r="S43" s="24"/>
      <c r="T43" s="24"/>
      <c r="U43" s="24"/>
      <c r="V43" s="24"/>
      <c r="W43" s="24">
        <v>85397671</v>
      </c>
      <c r="X43" s="24">
        <v>99344400</v>
      </c>
      <c r="Y43" s="24">
        <v>-13946729</v>
      </c>
      <c r="Z43" s="6">
        <v>-14.04</v>
      </c>
      <c r="AA43" s="22">
        <v>200955805</v>
      </c>
    </row>
    <row r="44" spans="1:27" ht="13.5">
      <c r="A44" s="5" t="s">
        <v>48</v>
      </c>
      <c r="B44" s="3"/>
      <c r="C44" s="22">
        <v>45127191</v>
      </c>
      <c r="D44" s="22"/>
      <c r="E44" s="23">
        <v>37915305</v>
      </c>
      <c r="F44" s="24">
        <v>37915305</v>
      </c>
      <c r="G44" s="24">
        <v>1462591</v>
      </c>
      <c r="H44" s="24">
        <v>3750422</v>
      </c>
      <c r="I44" s="24">
        <v>3268465</v>
      </c>
      <c r="J44" s="24">
        <v>8481478</v>
      </c>
      <c r="K44" s="24">
        <v>3596528</v>
      </c>
      <c r="L44" s="24">
        <v>5052580</v>
      </c>
      <c r="M44" s="24">
        <v>4264874</v>
      </c>
      <c r="N44" s="24">
        <v>12913982</v>
      </c>
      <c r="O44" s="24"/>
      <c r="P44" s="24"/>
      <c r="Q44" s="24"/>
      <c r="R44" s="24"/>
      <c r="S44" s="24"/>
      <c r="T44" s="24"/>
      <c r="U44" s="24"/>
      <c r="V44" s="24"/>
      <c r="W44" s="24">
        <v>21395460</v>
      </c>
      <c r="X44" s="24">
        <v>18957654</v>
      </c>
      <c r="Y44" s="24">
        <v>2437806</v>
      </c>
      <c r="Z44" s="6">
        <v>12.86</v>
      </c>
      <c r="AA44" s="22">
        <v>37915305</v>
      </c>
    </row>
    <row r="45" spans="1:27" ht="13.5">
      <c r="A45" s="5" t="s">
        <v>49</v>
      </c>
      <c r="B45" s="3"/>
      <c r="C45" s="25">
        <v>20581676</v>
      </c>
      <c r="D45" s="25"/>
      <c r="E45" s="26">
        <v>24327002</v>
      </c>
      <c r="F45" s="27">
        <v>24327002</v>
      </c>
      <c r="G45" s="27">
        <v>893098</v>
      </c>
      <c r="H45" s="27">
        <v>1779412</v>
      </c>
      <c r="I45" s="27">
        <v>1770840</v>
      </c>
      <c r="J45" s="27">
        <v>4443350</v>
      </c>
      <c r="K45" s="27">
        <v>1685080</v>
      </c>
      <c r="L45" s="27">
        <v>2174968</v>
      </c>
      <c r="M45" s="27">
        <v>1933763</v>
      </c>
      <c r="N45" s="27">
        <v>5793811</v>
      </c>
      <c r="O45" s="27"/>
      <c r="P45" s="27"/>
      <c r="Q45" s="27"/>
      <c r="R45" s="27"/>
      <c r="S45" s="27"/>
      <c r="T45" s="27"/>
      <c r="U45" s="27"/>
      <c r="V45" s="27"/>
      <c r="W45" s="27">
        <v>10237161</v>
      </c>
      <c r="X45" s="27">
        <v>12163500</v>
      </c>
      <c r="Y45" s="27">
        <v>-1926339</v>
      </c>
      <c r="Z45" s="7">
        <v>-15.84</v>
      </c>
      <c r="AA45" s="25">
        <v>24327002</v>
      </c>
    </row>
    <row r="46" spans="1:27" ht="13.5">
      <c r="A46" s="5" t="s">
        <v>50</v>
      </c>
      <c r="B46" s="3"/>
      <c r="C46" s="22">
        <v>24007044</v>
      </c>
      <c r="D46" s="22"/>
      <c r="E46" s="23">
        <v>27458804</v>
      </c>
      <c r="F46" s="24">
        <v>27458804</v>
      </c>
      <c r="G46" s="24">
        <v>1116245</v>
      </c>
      <c r="H46" s="24">
        <v>2395214</v>
      </c>
      <c r="I46" s="24">
        <v>1764456</v>
      </c>
      <c r="J46" s="24">
        <v>5275915</v>
      </c>
      <c r="K46" s="24">
        <v>1912384</v>
      </c>
      <c r="L46" s="24">
        <v>3003036</v>
      </c>
      <c r="M46" s="24">
        <v>2189577</v>
      </c>
      <c r="N46" s="24">
        <v>7104997</v>
      </c>
      <c r="O46" s="24"/>
      <c r="P46" s="24"/>
      <c r="Q46" s="24"/>
      <c r="R46" s="24"/>
      <c r="S46" s="24"/>
      <c r="T46" s="24"/>
      <c r="U46" s="24"/>
      <c r="V46" s="24"/>
      <c r="W46" s="24">
        <v>12380912</v>
      </c>
      <c r="X46" s="24">
        <v>13729404</v>
      </c>
      <c r="Y46" s="24">
        <v>-1348492</v>
      </c>
      <c r="Z46" s="6">
        <v>-9.82</v>
      </c>
      <c r="AA46" s="22">
        <v>27458804</v>
      </c>
    </row>
    <row r="47" spans="1:27" ht="13.5">
      <c r="A47" s="2" t="s">
        <v>51</v>
      </c>
      <c r="B47" s="8" t="s">
        <v>52</v>
      </c>
      <c r="C47" s="19">
        <v>3394824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580592985</v>
      </c>
      <c r="D48" s="40">
        <f>+D28+D32+D38+D42+D47</f>
        <v>0</v>
      </c>
      <c r="E48" s="41">
        <f t="shared" si="9"/>
        <v>655203278</v>
      </c>
      <c r="F48" s="42">
        <f t="shared" si="9"/>
        <v>680059962</v>
      </c>
      <c r="G48" s="42">
        <f t="shared" si="9"/>
        <v>23885343</v>
      </c>
      <c r="H48" s="42">
        <f t="shared" si="9"/>
        <v>49179371</v>
      </c>
      <c r="I48" s="42">
        <f t="shared" si="9"/>
        <v>52785727</v>
      </c>
      <c r="J48" s="42">
        <f t="shared" si="9"/>
        <v>125850441</v>
      </c>
      <c r="K48" s="42">
        <f t="shared" si="9"/>
        <v>54050530</v>
      </c>
      <c r="L48" s="42">
        <f t="shared" si="9"/>
        <v>49481072</v>
      </c>
      <c r="M48" s="42">
        <f t="shared" si="9"/>
        <v>48546253</v>
      </c>
      <c r="N48" s="42">
        <f t="shared" si="9"/>
        <v>152077855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277928296</v>
      </c>
      <c r="X48" s="42">
        <f t="shared" si="9"/>
        <v>327601638</v>
      </c>
      <c r="Y48" s="42">
        <f t="shared" si="9"/>
        <v>-49673342</v>
      </c>
      <c r="Z48" s="43">
        <f>+IF(X48&lt;&gt;0,+(Y48/X48)*100,0)</f>
        <v>-15.162726994667835</v>
      </c>
      <c r="AA48" s="40">
        <f>+AA28+AA32+AA38+AA42+AA47</f>
        <v>680059962</v>
      </c>
    </row>
    <row r="49" spans="1:27" ht="13.5">
      <c r="A49" s="14" t="s">
        <v>58</v>
      </c>
      <c r="B49" s="15"/>
      <c r="C49" s="44">
        <f aca="true" t="shared" si="10" ref="C49:Y49">+C25-C48</f>
        <v>58562630</v>
      </c>
      <c r="D49" s="44">
        <f>+D25-D48</f>
        <v>0</v>
      </c>
      <c r="E49" s="45">
        <f t="shared" si="10"/>
        <v>4580996</v>
      </c>
      <c r="F49" s="46">
        <f t="shared" si="10"/>
        <v>6931146</v>
      </c>
      <c r="G49" s="46">
        <f t="shared" si="10"/>
        <v>172987208</v>
      </c>
      <c r="H49" s="46">
        <f t="shared" si="10"/>
        <v>-20624437</v>
      </c>
      <c r="I49" s="46">
        <f t="shared" si="10"/>
        <v>-15325333</v>
      </c>
      <c r="J49" s="46">
        <f t="shared" si="10"/>
        <v>137037438</v>
      </c>
      <c r="K49" s="46">
        <f t="shared" si="10"/>
        <v>-26382876</v>
      </c>
      <c r="L49" s="46">
        <f t="shared" si="10"/>
        <v>-11290767</v>
      </c>
      <c r="M49" s="46">
        <f t="shared" si="10"/>
        <v>1136488</v>
      </c>
      <c r="N49" s="46">
        <f t="shared" si="10"/>
        <v>-36537155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100500283</v>
      </c>
      <c r="X49" s="46">
        <f>IF(F25=F48,0,X25-X48)</f>
        <v>2290500</v>
      </c>
      <c r="Y49" s="46">
        <f t="shared" si="10"/>
        <v>98209783</v>
      </c>
      <c r="Z49" s="47">
        <f>+IF(X49&lt;&gt;0,+(Y49/X49)*100,0)</f>
        <v>4287.700633049552</v>
      </c>
      <c r="AA49" s="44">
        <f>+AA25-AA48</f>
        <v>6931146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182667564</v>
      </c>
      <c r="D5" s="19">
        <f>SUM(D6:D8)</f>
        <v>0</v>
      </c>
      <c r="E5" s="20">
        <f t="shared" si="0"/>
        <v>200627043</v>
      </c>
      <c r="F5" s="21">
        <f t="shared" si="0"/>
        <v>200627043</v>
      </c>
      <c r="G5" s="21">
        <f t="shared" si="0"/>
        <v>60369789</v>
      </c>
      <c r="H5" s="21">
        <f t="shared" si="0"/>
        <v>10346559</v>
      </c>
      <c r="I5" s="21">
        <f t="shared" si="0"/>
        <v>16342704</v>
      </c>
      <c r="J5" s="21">
        <f t="shared" si="0"/>
        <v>87059052</v>
      </c>
      <c r="K5" s="21">
        <f t="shared" si="0"/>
        <v>10137893</v>
      </c>
      <c r="L5" s="21">
        <f t="shared" si="0"/>
        <v>10857831</v>
      </c>
      <c r="M5" s="21">
        <f t="shared" si="0"/>
        <v>52881086</v>
      </c>
      <c r="N5" s="21">
        <f t="shared" si="0"/>
        <v>73876810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160935862</v>
      </c>
      <c r="X5" s="21">
        <f t="shared" si="0"/>
        <v>100313526</v>
      </c>
      <c r="Y5" s="21">
        <f t="shared" si="0"/>
        <v>60622336</v>
      </c>
      <c r="Z5" s="4">
        <f>+IF(X5&lt;&gt;0,+(Y5/X5)*100,0)</f>
        <v>60.43286326113191</v>
      </c>
      <c r="AA5" s="19">
        <f>SUM(AA6:AA8)</f>
        <v>200627043</v>
      </c>
    </row>
    <row r="6" spans="1:27" ht="13.5">
      <c r="A6" s="5" t="s">
        <v>33</v>
      </c>
      <c r="B6" s="3"/>
      <c r="C6" s="22">
        <v>34913226</v>
      </c>
      <c r="D6" s="22"/>
      <c r="E6" s="23">
        <v>48058687</v>
      </c>
      <c r="F6" s="24">
        <v>48058687</v>
      </c>
      <c r="G6" s="24">
        <v>405687</v>
      </c>
      <c r="H6" s="24">
        <v>589602</v>
      </c>
      <c r="I6" s="24">
        <v>1351332</v>
      </c>
      <c r="J6" s="24">
        <v>2346621</v>
      </c>
      <c r="K6" s="24">
        <v>-12575</v>
      </c>
      <c r="L6" s="24">
        <v>833049</v>
      </c>
      <c r="M6" s="24">
        <v>29380202</v>
      </c>
      <c r="N6" s="24">
        <v>30200676</v>
      </c>
      <c r="O6" s="24"/>
      <c r="P6" s="24"/>
      <c r="Q6" s="24"/>
      <c r="R6" s="24"/>
      <c r="S6" s="24"/>
      <c r="T6" s="24"/>
      <c r="U6" s="24"/>
      <c r="V6" s="24"/>
      <c r="W6" s="24">
        <v>32547297</v>
      </c>
      <c r="X6" s="24">
        <v>24029346</v>
      </c>
      <c r="Y6" s="24">
        <v>8517951</v>
      </c>
      <c r="Z6" s="6">
        <v>35.45</v>
      </c>
      <c r="AA6" s="22">
        <v>48058687</v>
      </c>
    </row>
    <row r="7" spans="1:27" ht="13.5">
      <c r="A7" s="5" t="s">
        <v>34</v>
      </c>
      <c r="B7" s="3"/>
      <c r="C7" s="25">
        <v>145415969</v>
      </c>
      <c r="D7" s="25"/>
      <c r="E7" s="26">
        <v>152568356</v>
      </c>
      <c r="F7" s="27">
        <v>152568356</v>
      </c>
      <c r="G7" s="27">
        <v>25253093</v>
      </c>
      <c r="H7" s="27">
        <v>9632689</v>
      </c>
      <c r="I7" s="27">
        <v>1292826</v>
      </c>
      <c r="J7" s="27">
        <v>36178608</v>
      </c>
      <c r="K7" s="27">
        <v>9838637</v>
      </c>
      <c r="L7" s="27">
        <v>9888298</v>
      </c>
      <c r="M7" s="27">
        <v>12047309</v>
      </c>
      <c r="N7" s="27">
        <v>31774244</v>
      </c>
      <c r="O7" s="27"/>
      <c r="P7" s="27"/>
      <c r="Q7" s="27"/>
      <c r="R7" s="27"/>
      <c r="S7" s="27"/>
      <c r="T7" s="27"/>
      <c r="U7" s="27"/>
      <c r="V7" s="27"/>
      <c r="W7" s="27">
        <v>67952852</v>
      </c>
      <c r="X7" s="27">
        <v>76284180</v>
      </c>
      <c r="Y7" s="27">
        <v>-8331328</v>
      </c>
      <c r="Z7" s="7">
        <v>-10.92</v>
      </c>
      <c r="AA7" s="25">
        <v>152568356</v>
      </c>
    </row>
    <row r="8" spans="1:27" ht="13.5">
      <c r="A8" s="5" t="s">
        <v>35</v>
      </c>
      <c r="B8" s="3"/>
      <c r="C8" s="22">
        <v>2338369</v>
      </c>
      <c r="D8" s="22"/>
      <c r="E8" s="23"/>
      <c r="F8" s="24"/>
      <c r="G8" s="24">
        <v>34711009</v>
      </c>
      <c r="H8" s="24">
        <v>124268</v>
      </c>
      <c r="I8" s="24">
        <v>13698546</v>
      </c>
      <c r="J8" s="24">
        <v>48533823</v>
      </c>
      <c r="K8" s="24">
        <v>311831</v>
      </c>
      <c r="L8" s="24">
        <v>136484</v>
      </c>
      <c r="M8" s="24">
        <v>11453575</v>
      </c>
      <c r="N8" s="24">
        <v>11901890</v>
      </c>
      <c r="O8" s="24"/>
      <c r="P8" s="24"/>
      <c r="Q8" s="24"/>
      <c r="R8" s="24"/>
      <c r="S8" s="24"/>
      <c r="T8" s="24"/>
      <c r="U8" s="24"/>
      <c r="V8" s="24"/>
      <c r="W8" s="24">
        <v>60435713</v>
      </c>
      <c r="X8" s="24"/>
      <c r="Y8" s="24">
        <v>60435713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108602262</v>
      </c>
      <c r="D9" s="19">
        <f>SUM(D10:D14)</f>
        <v>0</v>
      </c>
      <c r="E9" s="20">
        <f t="shared" si="1"/>
        <v>73550466</v>
      </c>
      <c r="F9" s="21">
        <f t="shared" si="1"/>
        <v>90247364</v>
      </c>
      <c r="G9" s="21">
        <f t="shared" si="1"/>
        <v>121475</v>
      </c>
      <c r="H9" s="21">
        <f t="shared" si="1"/>
        <v>22837</v>
      </c>
      <c r="I9" s="21">
        <f t="shared" si="1"/>
        <v>439444</v>
      </c>
      <c r="J9" s="21">
        <f t="shared" si="1"/>
        <v>583756</v>
      </c>
      <c r="K9" s="21">
        <f t="shared" si="1"/>
        <v>6959291</v>
      </c>
      <c r="L9" s="21">
        <f t="shared" si="1"/>
        <v>9832931</v>
      </c>
      <c r="M9" s="21">
        <f t="shared" si="1"/>
        <v>18532511</v>
      </c>
      <c r="N9" s="21">
        <f t="shared" si="1"/>
        <v>35324733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35908489</v>
      </c>
      <c r="X9" s="21">
        <f t="shared" si="1"/>
        <v>36775230</v>
      </c>
      <c r="Y9" s="21">
        <f t="shared" si="1"/>
        <v>-866741</v>
      </c>
      <c r="Z9" s="4">
        <f>+IF(X9&lt;&gt;0,+(Y9/X9)*100,0)</f>
        <v>-2.3568608544392515</v>
      </c>
      <c r="AA9" s="19">
        <f>SUM(AA10:AA14)</f>
        <v>90247364</v>
      </c>
    </row>
    <row r="10" spans="1:27" ht="13.5">
      <c r="A10" s="5" t="s">
        <v>37</v>
      </c>
      <c r="B10" s="3"/>
      <c r="C10" s="22">
        <v>9921809</v>
      </c>
      <c r="D10" s="22"/>
      <c r="E10" s="23">
        <v>12668211</v>
      </c>
      <c r="F10" s="24">
        <v>12668211</v>
      </c>
      <c r="G10" s="24">
        <v>5103</v>
      </c>
      <c r="H10" s="24">
        <v>7104</v>
      </c>
      <c r="I10" s="24">
        <v>5925</v>
      </c>
      <c r="J10" s="24">
        <v>18132</v>
      </c>
      <c r="K10" s="24">
        <v>907672</v>
      </c>
      <c r="L10" s="24">
        <v>7483</v>
      </c>
      <c r="M10" s="24">
        <v>3550</v>
      </c>
      <c r="N10" s="24">
        <v>918705</v>
      </c>
      <c r="O10" s="24"/>
      <c r="P10" s="24"/>
      <c r="Q10" s="24"/>
      <c r="R10" s="24"/>
      <c r="S10" s="24"/>
      <c r="T10" s="24"/>
      <c r="U10" s="24"/>
      <c r="V10" s="24"/>
      <c r="W10" s="24">
        <v>936837</v>
      </c>
      <c r="X10" s="24">
        <v>6334104</v>
      </c>
      <c r="Y10" s="24">
        <v>-5397267</v>
      </c>
      <c r="Z10" s="6">
        <v>-85.21</v>
      </c>
      <c r="AA10" s="22">
        <v>12668211</v>
      </c>
    </row>
    <row r="11" spans="1:27" ht="13.5">
      <c r="A11" s="5" t="s">
        <v>38</v>
      </c>
      <c r="B11" s="3"/>
      <c r="C11" s="22">
        <v>2986067</v>
      </c>
      <c r="D11" s="22"/>
      <c r="E11" s="23">
        <v>474514</v>
      </c>
      <c r="F11" s="24">
        <v>474514</v>
      </c>
      <c r="G11" s="24"/>
      <c r="H11" s="24">
        <v>6691</v>
      </c>
      <c r="I11" s="24">
        <v>19383</v>
      </c>
      <c r="J11" s="24">
        <v>26074</v>
      </c>
      <c r="K11" s="24">
        <v>456</v>
      </c>
      <c r="L11" s="24"/>
      <c r="M11" s="24">
        <v>8698</v>
      </c>
      <c r="N11" s="24">
        <v>9154</v>
      </c>
      <c r="O11" s="24"/>
      <c r="P11" s="24"/>
      <c r="Q11" s="24"/>
      <c r="R11" s="24"/>
      <c r="S11" s="24"/>
      <c r="T11" s="24"/>
      <c r="U11" s="24"/>
      <c r="V11" s="24"/>
      <c r="W11" s="24">
        <v>35228</v>
      </c>
      <c r="X11" s="24">
        <v>237258</v>
      </c>
      <c r="Y11" s="24">
        <v>-202030</v>
      </c>
      <c r="Z11" s="6">
        <v>-85.15</v>
      </c>
      <c r="AA11" s="22">
        <v>474514</v>
      </c>
    </row>
    <row r="12" spans="1:27" ht="13.5">
      <c r="A12" s="5" t="s">
        <v>39</v>
      </c>
      <c r="B12" s="3"/>
      <c r="C12" s="22">
        <v>62955390</v>
      </c>
      <c r="D12" s="22"/>
      <c r="E12" s="23">
        <v>374679</v>
      </c>
      <c r="F12" s="24">
        <v>374679</v>
      </c>
      <c r="G12" s="24">
        <v>116372</v>
      </c>
      <c r="H12" s="24">
        <v>9042</v>
      </c>
      <c r="I12" s="24">
        <v>414136</v>
      </c>
      <c r="J12" s="24">
        <v>539550</v>
      </c>
      <c r="K12" s="24">
        <v>60557</v>
      </c>
      <c r="L12" s="24">
        <v>9825448</v>
      </c>
      <c r="M12" s="24">
        <v>18520263</v>
      </c>
      <c r="N12" s="24">
        <v>28406268</v>
      </c>
      <c r="O12" s="24"/>
      <c r="P12" s="24"/>
      <c r="Q12" s="24"/>
      <c r="R12" s="24"/>
      <c r="S12" s="24"/>
      <c r="T12" s="24"/>
      <c r="U12" s="24"/>
      <c r="V12" s="24"/>
      <c r="W12" s="24">
        <v>28945818</v>
      </c>
      <c r="X12" s="24">
        <v>187338</v>
      </c>
      <c r="Y12" s="24">
        <v>28758480</v>
      </c>
      <c r="Z12" s="6">
        <v>15351.12</v>
      </c>
      <c r="AA12" s="22">
        <v>374679</v>
      </c>
    </row>
    <row r="13" spans="1:27" ht="13.5">
      <c r="A13" s="5" t="s">
        <v>40</v>
      </c>
      <c r="B13" s="3"/>
      <c r="C13" s="22">
        <v>32738996</v>
      </c>
      <c r="D13" s="22"/>
      <c r="E13" s="23">
        <v>60033062</v>
      </c>
      <c r="F13" s="24">
        <v>76729960</v>
      </c>
      <c r="G13" s="24"/>
      <c r="H13" s="24"/>
      <c r="I13" s="24"/>
      <c r="J13" s="24"/>
      <c r="K13" s="24">
        <v>5990606</v>
      </c>
      <c r="L13" s="24"/>
      <c r="M13" s="24"/>
      <c r="N13" s="24">
        <v>5990606</v>
      </c>
      <c r="O13" s="24"/>
      <c r="P13" s="24"/>
      <c r="Q13" s="24"/>
      <c r="R13" s="24"/>
      <c r="S13" s="24"/>
      <c r="T13" s="24"/>
      <c r="U13" s="24"/>
      <c r="V13" s="24"/>
      <c r="W13" s="24">
        <v>5990606</v>
      </c>
      <c r="X13" s="24">
        <v>30016530</v>
      </c>
      <c r="Y13" s="24">
        <v>-24025924</v>
      </c>
      <c r="Z13" s="6">
        <v>-80.04</v>
      </c>
      <c r="AA13" s="22">
        <v>76729960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8754975</v>
      </c>
      <c r="D15" s="19">
        <f>SUM(D16:D18)</f>
        <v>0</v>
      </c>
      <c r="E15" s="20">
        <f t="shared" si="2"/>
        <v>36550792</v>
      </c>
      <c r="F15" s="21">
        <f t="shared" si="2"/>
        <v>36550792</v>
      </c>
      <c r="G15" s="21">
        <f t="shared" si="2"/>
        <v>588011</v>
      </c>
      <c r="H15" s="21">
        <f t="shared" si="2"/>
        <v>295343</v>
      </c>
      <c r="I15" s="21">
        <f t="shared" si="2"/>
        <v>1599538</v>
      </c>
      <c r="J15" s="21">
        <f t="shared" si="2"/>
        <v>2482892</v>
      </c>
      <c r="K15" s="21">
        <f t="shared" si="2"/>
        <v>1603434</v>
      </c>
      <c r="L15" s="21">
        <f t="shared" si="2"/>
        <v>1548496</v>
      </c>
      <c r="M15" s="21">
        <f t="shared" si="2"/>
        <v>319845</v>
      </c>
      <c r="N15" s="21">
        <f t="shared" si="2"/>
        <v>3471775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5954667</v>
      </c>
      <c r="X15" s="21">
        <f t="shared" si="2"/>
        <v>18275400</v>
      </c>
      <c r="Y15" s="21">
        <f t="shared" si="2"/>
        <v>-12320733</v>
      </c>
      <c r="Z15" s="4">
        <f>+IF(X15&lt;&gt;0,+(Y15/X15)*100,0)</f>
        <v>-67.41703601562756</v>
      </c>
      <c r="AA15" s="19">
        <f>SUM(AA16:AA18)</f>
        <v>36550792</v>
      </c>
    </row>
    <row r="16" spans="1:27" ht="13.5">
      <c r="A16" s="5" t="s">
        <v>43</v>
      </c>
      <c r="B16" s="3"/>
      <c r="C16" s="22">
        <v>7165975</v>
      </c>
      <c r="D16" s="22"/>
      <c r="E16" s="23">
        <v>9414355</v>
      </c>
      <c r="F16" s="24">
        <v>9414355</v>
      </c>
      <c r="G16" s="24">
        <v>588011</v>
      </c>
      <c r="H16" s="24">
        <v>295343</v>
      </c>
      <c r="I16" s="24">
        <v>1599538</v>
      </c>
      <c r="J16" s="24">
        <v>2482892</v>
      </c>
      <c r="K16" s="24">
        <v>1603434</v>
      </c>
      <c r="L16" s="24">
        <v>1548496</v>
      </c>
      <c r="M16" s="24">
        <v>319845</v>
      </c>
      <c r="N16" s="24">
        <v>3471775</v>
      </c>
      <c r="O16" s="24"/>
      <c r="P16" s="24"/>
      <c r="Q16" s="24"/>
      <c r="R16" s="24"/>
      <c r="S16" s="24"/>
      <c r="T16" s="24"/>
      <c r="U16" s="24"/>
      <c r="V16" s="24"/>
      <c r="W16" s="24">
        <v>5954667</v>
      </c>
      <c r="X16" s="24">
        <v>4707180</v>
      </c>
      <c r="Y16" s="24">
        <v>1247487</v>
      </c>
      <c r="Z16" s="6">
        <v>26.5</v>
      </c>
      <c r="AA16" s="22">
        <v>9414355</v>
      </c>
    </row>
    <row r="17" spans="1:27" ht="13.5">
      <c r="A17" s="5" t="s">
        <v>44</v>
      </c>
      <c r="B17" s="3"/>
      <c r="C17" s="22">
        <v>1589000</v>
      </c>
      <c r="D17" s="22"/>
      <c r="E17" s="23">
        <v>27136437</v>
      </c>
      <c r="F17" s="24">
        <v>27136437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13568220</v>
      </c>
      <c r="Y17" s="24">
        <v>-13568220</v>
      </c>
      <c r="Z17" s="6">
        <v>-100</v>
      </c>
      <c r="AA17" s="22">
        <v>27136437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368250263</v>
      </c>
      <c r="D19" s="19">
        <f>SUM(D20:D23)</f>
        <v>0</v>
      </c>
      <c r="E19" s="20">
        <f t="shared" si="3"/>
        <v>386858617</v>
      </c>
      <c r="F19" s="21">
        <f t="shared" si="3"/>
        <v>386858617</v>
      </c>
      <c r="G19" s="21">
        <f t="shared" si="3"/>
        <v>29827848</v>
      </c>
      <c r="H19" s="21">
        <f t="shared" si="3"/>
        <v>28371033</v>
      </c>
      <c r="I19" s="21">
        <f t="shared" si="3"/>
        <v>34796686</v>
      </c>
      <c r="J19" s="21">
        <f t="shared" si="3"/>
        <v>92995567</v>
      </c>
      <c r="K19" s="21">
        <f t="shared" si="3"/>
        <v>38244497</v>
      </c>
      <c r="L19" s="21">
        <f t="shared" si="3"/>
        <v>31702624</v>
      </c>
      <c r="M19" s="21">
        <f t="shared" si="3"/>
        <v>46826488</v>
      </c>
      <c r="N19" s="21">
        <f t="shared" si="3"/>
        <v>116773609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209769176</v>
      </c>
      <c r="X19" s="21">
        <f t="shared" si="3"/>
        <v>193429314</v>
      </c>
      <c r="Y19" s="21">
        <f t="shared" si="3"/>
        <v>16339862</v>
      </c>
      <c r="Z19" s="4">
        <f>+IF(X19&lt;&gt;0,+(Y19/X19)*100,0)</f>
        <v>8.447459003034048</v>
      </c>
      <c r="AA19" s="19">
        <f>SUM(AA20:AA23)</f>
        <v>386858617</v>
      </c>
    </row>
    <row r="20" spans="1:27" ht="13.5">
      <c r="A20" s="5" t="s">
        <v>47</v>
      </c>
      <c r="B20" s="3"/>
      <c r="C20" s="22">
        <v>157275958</v>
      </c>
      <c r="D20" s="22"/>
      <c r="E20" s="23">
        <v>188884235</v>
      </c>
      <c r="F20" s="24">
        <v>188884235</v>
      </c>
      <c r="G20" s="24">
        <v>11859341</v>
      </c>
      <c r="H20" s="24">
        <v>9775479</v>
      </c>
      <c r="I20" s="24">
        <v>11789342</v>
      </c>
      <c r="J20" s="24">
        <v>33424162</v>
      </c>
      <c r="K20" s="24">
        <v>15111561</v>
      </c>
      <c r="L20" s="24">
        <v>12822205</v>
      </c>
      <c r="M20" s="24">
        <v>17450771</v>
      </c>
      <c r="N20" s="24">
        <v>45384537</v>
      </c>
      <c r="O20" s="24"/>
      <c r="P20" s="24"/>
      <c r="Q20" s="24"/>
      <c r="R20" s="24"/>
      <c r="S20" s="24"/>
      <c r="T20" s="24"/>
      <c r="U20" s="24"/>
      <c r="V20" s="24"/>
      <c r="W20" s="24">
        <v>78808699</v>
      </c>
      <c r="X20" s="24">
        <v>94442118</v>
      </c>
      <c r="Y20" s="24">
        <v>-15633419</v>
      </c>
      <c r="Z20" s="6">
        <v>-16.55</v>
      </c>
      <c r="AA20" s="22">
        <v>188884235</v>
      </c>
    </row>
    <row r="21" spans="1:27" ht="13.5">
      <c r="A21" s="5" t="s">
        <v>48</v>
      </c>
      <c r="B21" s="3"/>
      <c r="C21" s="22">
        <v>116577502</v>
      </c>
      <c r="D21" s="22"/>
      <c r="E21" s="23">
        <v>95549298</v>
      </c>
      <c r="F21" s="24">
        <v>95549298</v>
      </c>
      <c r="G21" s="24">
        <v>7237125</v>
      </c>
      <c r="H21" s="24">
        <v>7440417</v>
      </c>
      <c r="I21" s="24">
        <v>11923022</v>
      </c>
      <c r="J21" s="24">
        <v>26600564</v>
      </c>
      <c r="K21" s="24">
        <v>12420022</v>
      </c>
      <c r="L21" s="24">
        <v>7893726</v>
      </c>
      <c r="M21" s="24">
        <v>13209054</v>
      </c>
      <c r="N21" s="24">
        <v>33522802</v>
      </c>
      <c r="O21" s="24"/>
      <c r="P21" s="24"/>
      <c r="Q21" s="24"/>
      <c r="R21" s="24"/>
      <c r="S21" s="24"/>
      <c r="T21" s="24"/>
      <c r="U21" s="24"/>
      <c r="V21" s="24"/>
      <c r="W21" s="24">
        <v>60123366</v>
      </c>
      <c r="X21" s="24">
        <v>47774652</v>
      </c>
      <c r="Y21" s="24">
        <v>12348714</v>
      </c>
      <c r="Z21" s="6">
        <v>25.85</v>
      </c>
      <c r="AA21" s="22">
        <v>95549298</v>
      </c>
    </row>
    <row r="22" spans="1:27" ht="13.5">
      <c r="A22" s="5" t="s">
        <v>49</v>
      </c>
      <c r="B22" s="3"/>
      <c r="C22" s="25">
        <v>55674559</v>
      </c>
      <c r="D22" s="25"/>
      <c r="E22" s="26">
        <v>61330652</v>
      </c>
      <c r="F22" s="27">
        <v>61330652</v>
      </c>
      <c r="G22" s="27">
        <v>6728743</v>
      </c>
      <c r="H22" s="27">
        <v>7260976</v>
      </c>
      <c r="I22" s="27">
        <v>6911546</v>
      </c>
      <c r="J22" s="27">
        <v>20901265</v>
      </c>
      <c r="K22" s="27">
        <v>6731411</v>
      </c>
      <c r="L22" s="27">
        <v>6919885</v>
      </c>
      <c r="M22" s="27">
        <v>8997274</v>
      </c>
      <c r="N22" s="27">
        <v>22648570</v>
      </c>
      <c r="O22" s="27"/>
      <c r="P22" s="27"/>
      <c r="Q22" s="27"/>
      <c r="R22" s="27"/>
      <c r="S22" s="27"/>
      <c r="T22" s="27"/>
      <c r="U22" s="27"/>
      <c r="V22" s="27"/>
      <c r="W22" s="27">
        <v>43549835</v>
      </c>
      <c r="X22" s="27">
        <v>30665328</v>
      </c>
      <c r="Y22" s="27">
        <v>12884507</v>
      </c>
      <c r="Z22" s="7">
        <v>42.02</v>
      </c>
      <c r="AA22" s="25">
        <v>61330652</v>
      </c>
    </row>
    <row r="23" spans="1:27" ht="13.5">
      <c r="A23" s="5" t="s">
        <v>50</v>
      </c>
      <c r="B23" s="3"/>
      <c r="C23" s="22">
        <v>38722244</v>
      </c>
      <c r="D23" s="22"/>
      <c r="E23" s="23">
        <v>41094432</v>
      </c>
      <c r="F23" s="24">
        <v>41094432</v>
      </c>
      <c r="G23" s="24">
        <v>4002639</v>
      </c>
      <c r="H23" s="24">
        <v>3894161</v>
      </c>
      <c r="I23" s="24">
        <v>4172776</v>
      </c>
      <c r="J23" s="24">
        <v>12069576</v>
      </c>
      <c r="K23" s="24">
        <v>3981503</v>
      </c>
      <c r="L23" s="24">
        <v>4066808</v>
      </c>
      <c r="M23" s="24">
        <v>7169389</v>
      </c>
      <c r="N23" s="24">
        <v>15217700</v>
      </c>
      <c r="O23" s="24"/>
      <c r="P23" s="24"/>
      <c r="Q23" s="24"/>
      <c r="R23" s="24"/>
      <c r="S23" s="24"/>
      <c r="T23" s="24"/>
      <c r="U23" s="24"/>
      <c r="V23" s="24"/>
      <c r="W23" s="24">
        <v>27287276</v>
      </c>
      <c r="X23" s="24">
        <v>20547216</v>
      </c>
      <c r="Y23" s="24">
        <v>6740060</v>
      </c>
      <c r="Z23" s="6">
        <v>32.8</v>
      </c>
      <c r="AA23" s="22">
        <v>41094432</v>
      </c>
    </row>
    <row r="24" spans="1:27" ht="13.5">
      <c r="A24" s="2" t="s">
        <v>51</v>
      </c>
      <c r="B24" s="8" t="s">
        <v>52</v>
      </c>
      <c r="C24" s="19">
        <v>3276944</v>
      </c>
      <c r="D24" s="19"/>
      <c r="E24" s="20">
        <v>3371280</v>
      </c>
      <c r="F24" s="21">
        <v>3371280</v>
      </c>
      <c r="G24" s="21">
        <v>34293</v>
      </c>
      <c r="H24" s="21">
        <v>34333</v>
      </c>
      <c r="I24" s="21">
        <v>34293</v>
      </c>
      <c r="J24" s="21">
        <v>102919</v>
      </c>
      <c r="K24" s="21">
        <v>34293</v>
      </c>
      <c r="L24" s="21">
        <v>34293</v>
      </c>
      <c r="M24" s="21">
        <v>34293</v>
      </c>
      <c r="N24" s="21">
        <v>102879</v>
      </c>
      <c r="O24" s="21"/>
      <c r="P24" s="21"/>
      <c r="Q24" s="21"/>
      <c r="R24" s="21"/>
      <c r="S24" s="21"/>
      <c r="T24" s="21"/>
      <c r="U24" s="21"/>
      <c r="V24" s="21"/>
      <c r="W24" s="21">
        <v>205798</v>
      </c>
      <c r="X24" s="21">
        <v>1685640</v>
      </c>
      <c r="Y24" s="21">
        <v>-1479842</v>
      </c>
      <c r="Z24" s="4">
        <v>-87.79</v>
      </c>
      <c r="AA24" s="19">
        <v>3371280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671552008</v>
      </c>
      <c r="D25" s="40">
        <f>+D5+D9+D15+D19+D24</f>
        <v>0</v>
      </c>
      <c r="E25" s="41">
        <f t="shared" si="4"/>
        <v>700958198</v>
      </c>
      <c r="F25" s="42">
        <f t="shared" si="4"/>
        <v>717655096</v>
      </c>
      <c r="G25" s="42">
        <f t="shared" si="4"/>
        <v>90941416</v>
      </c>
      <c r="H25" s="42">
        <f t="shared" si="4"/>
        <v>39070105</v>
      </c>
      <c r="I25" s="42">
        <f t="shared" si="4"/>
        <v>53212665</v>
      </c>
      <c r="J25" s="42">
        <f t="shared" si="4"/>
        <v>183224186</v>
      </c>
      <c r="K25" s="42">
        <f t="shared" si="4"/>
        <v>56979408</v>
      </c>
      <c r="L25" s="42">
        <f t="shared" si="4"/>
        <v>53976175</v>
      </c>
      <c r="M25" s="42">
        <f t="shared" si="4"/>
        <v>118594223</v>
      </c>
      <c r="N25" s="42">
        <f t="shared" si="4"/>
        <v>229549806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412773992</v>
      </c>
      <c r="X25" s="42">
        <f t="shared" si="4"/>
        <v>350479110</v>
      </c>
      <c r="Y25" s="42">
        <f t="shared" si="4"/>
        <v>62294882</v>
      </c>
      <c r="Z25" s="43">
        <f>+IF(X25&lt;&gt;0,+(Y25/X25)*100,0)</f>
        <v>17.77420685643718</v>
      </c>
      <c r="AA25" s="40">
        <f>+AA5+AA9+AA15+AA19+AA24</f>
        <v>717655096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124681172</v>
      </c>
      <c r="D28" s="19">
        <f>SUM(D29:D31)</f>
        <v>0</v>
      </c>
      <c r="E28" s="20">
        <f t="shared" si="5"/>
        <v>144301364</v>
      </c>
      <c r="F28" s="21">
        <f t="shared" si="5"/>
        <v>144301364</v>
      </c>
      <c r="G28" s="21">
        <f t="shared" si="5"/>
        <v>15358402</v>
      </c>
      <c r="H28" s="21">
        <f t="shared" si="5"/>
        <v>9342269</v>
      </c>
      <c r="I28" s="21">
        <f t="shared" si="5"/>
        <v>9609281</v>
      </c>
      <c r="J28" s="21">
        <f t="shared" si="5"/>
        <v>34309952</v>
      </c>
      <c r="K28" s="21">
        <f t="shared" si="5"/>
        <v>12448603</v>
      </c>
      <c r="L28" s="21">
        <f t="shared" si="5"/>
        <v>15894249</v>
      </c>
      <c r="M28" s="21">
        <f t="shared" si="5"/>
        <v>13289131</v>
      </c>
      <c r="N28" s="21">
        <f t="shared" si="5"/>
        <v>41631983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75941935</v>
      </c>
      <c r="X28" s="21">
        <f t="shared" si="5"/>
        <v>72150678</v>
      </c>
      <c r="Y28" s="21">
        <f t="shared" si="5"/>
        <v>3791257</v>
      </c>
      <c r="Z28" s="4">
        <f>+IF(X28&lt;&gt;0,+(Y28/X28)*100,0)</f>
        <v>5.254638078383684</v>
      </c>
      <c r="AA28" s="19">
        <f>SUM(AA29:AA31)</f>
        <v>144301364</v>
      </c>
    </row>
    <row r="29" spans="1:27" ht="13.5">
      <c r="A29" s="5" t="s">
        <v>33</v>
      </c>
      <c r="B29" s="3"/>
      <c r="C29" s="22">
        <v>34008090</v>
      </c>
      <c r="D29" s="22"/>
      <c r="E29" s="23">
        <v>27036889</v>
      </c>
      <c r="F29" s="24">
        <v>27036889</v>
      </c>
      <c r="G29" s="24">
        <v>7093000</v>
      </c>
      <c r="H29" s="24">
        <v>2522782</v>
      </c>
      <c r="I29" s="24">
        <v>3030951</v>
      </c>
      <c r="J29" s="24">
        <v>12646733</v>
      </c>
      <c r="K29" s="24">
        <v>3351223</v>
      </c>
      <c r="L29" s="24">
        <v>3783794</v>
      </c>
      <c r="M29" s="24">
        <v>2702757</v>
      </c>
      <c r="N29" s="24">
        <v>9837774</v>
      </c>
      <c r="O29" s="24"/>
      <c r="P29" s="24"/>
      <c r="Q29" s="24"/>
      <c r="R29" s="24"/>
      <c r="S29" s="24"/>
      <c r="T29" s="24"/>
      <c r="U29" s="24"/>
      <c r="V29" s="24"/>
      <c r="W29" s="24">
        <v>22484507</v>
      </c>
      <c r="X29" s="24">
        <v>13518444</v>
      </c>
      <c r="Y29" s="24">
        <v>8966063</v>
      </c>
      <c r="Z29" s="6">
        <v>66.32</v>
      </c>
      <c r="AA29" s="22">
        <v>27036889</v>
      </c>
    </row>
    <row r="30" spans="1:27" ht="13.5">
      <c r="A30" s="5" t="s">
        <v>34</v>
      </c>
      <c r="B30" s="3"/>
      <c r="C30" s="25">
        <v>53176824</v>
      </c>
      <c r="D30" s="25"/>
      <c r="E30" s="26">
        <v>112483805</v>
      </c>
      <c r="F30" s="27">
        <v>112483805</v>
      </c>
      <c r="G30" s="27">
        <v>2649763</v>
      </c>
      <c r="H30" s="27">
        <v>2702463</v>
      </c>
      <c r="I30" s="27">
        <v>3012080</v>
      </c>
      <c r="J30" s="27">
        <v>8364306</v>
      </c>
      <c r="K30" s="27">
        <v>3690621</v>
      </c>
      <c r="L30" s="27">
        <v>5271987</v>
      </c>
      <c r="M30" s="27">
        <v>4052115</v>
      </c>
      <c r="N30" s="27">
        <v>13014723</v>
      </c>
      <c r="O30" s="27"/>
      <c r="P30" s="27"/>
      <c r="Q30" s="27"/>
      <c r="R30" s="27"/>
      <c r="S30" s="27"/>
      <c r="T30" s="27"/>
      <c r="U30" s="27"/>
      <c r="V30" s="27"/>
      <c r="W30" s="27">
        <v>21379029</v>
      </c>
      <c r="X30" s="27">
        <v>56241900</v>
      </c>
      <c r="Y30" s="27">
        <v>-34862871</v>
      </c>
      <c r="Z30" s="7">
        <v>-61.99</v>
      </c>
      <c r="AA30" s="25">
        <v>112483805</v>
      </c>
    </row>
    <row r="31" spans="1:27" ht="13.5">
      <c r="A31" s="5" t="s">
        <v>35</v>
      </c>
      <c r="B31" s="3"/>
      <c r="C31" s="22">
        <v>37496258</v>
      </c>
      <c r="D31" s="22"/>
      <c r="E31" s="23">
        <v>4780670</v>
      </c>
      <c r="F31" s="24">
        <v>4780670</v>
      </c>
      <c r="G31" s="24">
        <v>5615639</v>
      </c>
      <c r="H31" s="24">
        <v>4117024</v>
      </c>
      <c r="I31" s="24">
        <v>3566250</v>
      </c>
      <c r="J31" s="24">
        <v>13298913</v>
      </c>
      <c r="K31" s="24">
        <v>5406759</v>
      </c>
      <c r="L31" s="24">
        <v>6838468</v>
      </c>
      <c r="M31" s="24">
        <v>6534259</v>
      </c>
      <c r="N31" s="24">
        <v>18779486</v>
      </c>
      <c r="O31" s="24"/>
      <c r="P31" s="24"/>
      <c r="Q31" s="24"/>
      <c r="R31" s="24"/>
      <c r="S31" s="24"/>
      <c r="T31" s="24"/>
      <c r="U31" s="24"/>
      <c r="V31" s="24"/>
      <c r="W31" s="24">
        <v>32078399</v>
      </c>
      <c r="X31" s="24">
        <v>2390334</v>
      </c>
      <c r="Y31" s="24">
        <v>29688065</v>
      </c>
      <c r="Z31" s="6">
        <v>1242</v>
      </c>
      <c r="AA31" s="22">
        <v>4780670</v>
      </c>
    </row>
    <row r="32" spans="1:27" ht="13.5">
      <c r="A32" s="2" t="s">
        <v>36</v>
      </c>
      <c r="B32" s="3"/>
      <c r="C32" s="19">
        <f aca="true" t="shared" si="6" ref="C32:Y32">SUM(C33:C37)</f>
        <v>160777034</v>
      </c>
      <c r="D32" s="19">
        <f>SUM(D33:D37)</f>
        <v>0</v>
      </c>
      <c r="E32" s="20">
        <f t="shared" si="6"/>
        <v>128626621</v>
      </c>
      <c r="F32" s="21">
        <f t="shared" si="6"/>
        <v>104706408</v>
      </c>
      <c r="G32" s="21">
        <f t="shared" si="6"/>
        <v>7022753</v>
      </c>
      <c r="H32" s="21">
        <f t="shared" si="6"/>
        <v>9755965</v>
      </c>
      <c r="I32" s="21">
        <f t="shared" si="6"/>
        <v>12580190</v>
      </c>
      <c r="J32" s="21">
        <f t="shared" si="6"/>
        <v>29358908</v>
      </c>
      <c r="K32" s="21">
        <f t="shared" si="6"/>
        <v>12047413</v>
      </c>
      <c r="L32" s="21">
        <f t="shared" si="6"/>
        <v>13835392</v>
      </c>
      <c r="M32" s="21">
        <f t="shared" si="6"/>
        <v>16207972</v>
      </c>
      <c r="N32" s="21">
        <f t="shared" si="6"/>
        <v>42090777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71449685</v>
      </c>
      <c r="X32" s="21">
        <f t="shared" si="6"/>
        <v>64313316</v>
      </c>
      <c r="Y32" s="21">
        <f t="shared" si="6"/>
        <v>7136369</v>
      </c>
      <c r="Z32" s="4">
        <f>+IF(X32&lt;&gt;0,+(Y32/X32)*100,0)</f>
        <v>11.096254156759699</v>
      </c>
      <c r="AA32" s="19">
        <f>SUM(AA33:AA37)</f>
        <v>104706408</v>
      </c>
    </row>
    <row r="33" spans="1:27" ht="13.5">
      <c r="A33" s="5" t="s">
        <v>37</v>
      </c>
      <c r="B33" s="3"/>
      <c r="C33" s="22">
        <v>18291155</v>
      </c>
      <c r="D33" s="22"/>
      <c r="E33" s="23">
        <v>21840115</v>
      </c>
      <c r="F33" s="24">
        <v>21840115</v>
      </c>
      <c r="G33" s="24">
        <v>1092768</v>
      </c>
      <c r="H33" s="24">
        <v>1060229</v>
      </c>
      <c r="I33" s="24">
        <v>1295986</v>
      </c>
      <c r="J33" s="24">
        <v>3448983</v>
      </c>
      <c r="K33" s="24">
        <v>1218862</v>
      </c>
      <c r="L33" s="24">
        <v>1869155</v>
      </c>
      <c r="M33" s="24">
        <v>1723962</v>
      </c>
      <c r="N33" s="24">
        <v>4811979</v>
      </c>
      <c r="O33" s="24"/>
      <c r="P33" s="24"/>
      <c r="Q33" s="24"/>
      <c r="R33" s="24"/>
      <c r="S33" s="24"/>
      <c r="T33" s="24"/>
      <c r="U33" s="24"/>
      <c r="V33" s="24"/>
      <c r="W33" s="24">
        <v>8260962</v>
      </c>
      <c r="X33" s="24">
        <v>10920060</v>
      </c>
      <c r="Y33" s="24">
        <v>-2659098</v>
      </c>
      <c r="Z33" s="6">
        <v>-24.35</v>
      </c>
      <c r="AA33" s="22">
        <v>21840115</v>
      </c>
    </row>
    <row r="34" spans="1:27" ht="13.5">
      <c r="A34" s="5" t="s">
        <v>38</v>
      </c>
      <c r="B34" s="3"/>
      <c r="C34" s="22">
        <v>23192048</v>
      </c>
      <c r="D34" s="22"/>
      <c r="E34" s="23">
        <v>19439924</v>
      </c>
      <c r="F34" s="24">
        <v>19439924</v>
      </c>
      <c r="G34" s="24">
        <v>1187086</v>
      </c>
      <c r="H34" s="24">
        <v>1111016</v>
      </c>
      <c r="I34" s="24">
        <v>1494222</v>
      </c>
      <c r="J34" s="24">
        <v>3792324</v>
      </c>
      <c r="K34" s="24">
        <v>1461573</v>
      </c>
      <c r="L34" s="24">
        <v>2122550</v>
      </c>
      <c r="M34" s="24">
        <v>1876058</v>
      </c>
      <c r="N34" s="24">
        <v>5460181</v>
      </c>
      <c r="O34" s="24"/>
      <c r="P34" s="24"/>
      <c r="Q34" s="24"/>
      <c r="R34" s="24"/>
      <c r="S34" s="24"/>
      <c r="T34" s="24"/>
      <c r="U34" s="24"/>
      <c r="V34" s="24"/>
      <c r="W34" s="24">
        <v>9252505</v>
      </c>
      <c r="X34" s="24">
        <v>9719964</v>
      </c>
      <c r="Y34" s="24">
        <v>-467459</v>
      </c>
      <c r="Z34" s="6">
        <v>-4.81</v>
      </c>
      <c r="AA34" s="22">
        <v>19439924</v>
      </c>
    </row>
    <row r="35" spans="1:27" ht="13.5">
      <c r="A35" s="5" t="s">
        <v>39</v>
      </c>
      <c r="B35" s="3"/>
      <c r="C35" s="22">
        <v>90404453</v>
      </c>
      <c r="D35" s="22"/>
      <c r="E35" s="23">
        <v>31473566</v>
      </c>
      <c r="F35" s="24">
        <v>31473566</v>
      </c>
      <c r="G35" s="24">
        <v>3122721</v>
      </c>
      <c r="H35" s="24">
        <v>3081655</v>
      </c>
      <c r="I35" s="24">
        <v>4838032</v>
      </c>
      <c r="J35" s="24">
        <v>11042408</v>
      </c>
      <c r="K35" s="24">
        <v>3654395</v>
      </c>
      <c r="L35" s="24">
        <v>4953838</v>
      </c>
      <c r="M35" s="24">
        <v>5225763</v>
      </c>
      <c r="N35" s="24">
        <v>13833996</v>
      </c>
      <c r="O35" s="24"/>
      <c r="P35" s="24"/>
      <c r="Q35" s="24"/>
      <c r="R35" s="24"/>
      <c r="S35" s="24"/>
      <c r="T35" s="24"/>
      <c r="U35" s="24"/>
      <c r="V35" s="24"/>
      <c r="W35" s="24">
        <v>24876404</v>
      </c>
      <c r="X35" s="24">
        <v>15736782</v>
      </c>
      <c r="Y35" s="24">
        <v>9139622</v>
      </c>
      <c r="Z35" s="6">
        <v>58.08</v>
      </c>
      <c r="AA35" s="22">
        <v>31473566</v>
      </c>
    </row>
    <row r="36" spans="1:27" ht="13.5">
      <c r="A36" s="5" t="s">
        <v>40</v>
      </c>
      <c r="B36" s="3"/>
      <c r="C36" s="22">
        <v>28889378</v>
      </c>
      <c r="D36" s="22"/>
      <c r="E36" s="23">
        <v>55873016</v>
      </c>
      <c r="F36" s="24">
        <v>31952803</v>
      </c>
      <c r="G36" s="24">
        <v>1620178</v>
      </c>
      <c r="H36" s="24">
        <v>4503065</v>
      </c>
      <c r="I36" s="24">
        <v>4951950</v>
      </c>
      <c r="J36" s="24">
        <v>11075193</v>
      </c>
      <c r="K36" s="24">
        <v>5712583</v>
      </c>
      <c r="L36" s="24">
        <v>4889849</v>
      </c>
      <c r="M36" s="24">
        <v>7382189</v>
      </c>
      <c r="N36" s="24">
        <v>17984621</v>
      </c>
      <c r="O36" s="24"/>
      <c r="P36" s="24"/>
      <c r="Q36" s="24"/>
      <c r="R36" s="24"/>
      <c r="S36" s="24"/>
      <c r="T36" s="24"/>
      <c r="U36" s="24"/>
      <c r="V36" s="24"/>
      <c r="W36" s="24">
        <v>29059814</v>
      </c>
      <c r="X36" s="24">
        <v>27936510</v>
      </c>
      <c r="Y36" s="24">
        <v>1123304</v>
      </c>
      <c r="Z36" s="6">
        <v>4.02</v>
      </c>
      <c r="AA36" s="22">
        <v>31952803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77151022</v>
      </c>
      <c r="D38" s="19">
        <f>SUM(D39:D41)</f>
        <v>0</v>
      </c>
      <c r="E38" s="20">
        <f t="shared" si="7"/>
        <v>91857349</v>
      </c>
      <c r="F38" s="21">
        <f t="shared" si="7"/>
        <v>91857349</v>
      </c>
      <c r="G38" s="21">
        <f t="shared" si="7"/>
        <v>4010774</v>
      </c>
      <c r="H38" s="21">
        <f t="shared" si="7"/>
        <v>2460109</v>
      </c>
      <c r="I38" s="21">
        <f t="shared" si="7"/>
        <v>6059605</v>
      </c>
      <c r="J38" s="21">
        <f t="shared" si="7"/>
        <v>12530488</v>
      </c>
      <c r="K38" s="21">
        <f t="shared" si="7"/>
        <v>9331121</v>
      </c>
      <c r="L38" s="21">
        <f t="shared" si="7"/>
        <v>4594743</v>
      </c>
      <c r="M38" s="21">
        <f t="shared" si="7"/>
        <v>7667744</v>
      </c>
      <c r="N38" s="21">
        <f t="shared" si="7"/>
        <v>21593608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34124096</v>
      </c>
      <c r="X38" s="21">
        <f t="shared" si="7"/>
        <v>45928674</v>
      </c>
      <c r="Y38" s="21">
        <f t="shared" si="7"/>
        <v>-11804578</v>
      </c>
      <c r="Z38" s="4">
        <f>+IF(X38&lt;&gt;0,+(Y38/X38)*100,0)</f>
        <v>-25.701978681117595</v>
      </c>
      <c r="AA38" s="19">
        <f>SUM(AA39:AA41)</f>
        <v>91857349</v>
      </c>
    </row>
    <row r="39" spans="1:27" ht="13.5">
      <c r="A39" s="5" t="s">
        <v>43</v>
      </c>
      <c r="B39" s="3"/>
      <c r="C39" s="22">
        <v>35261225</v>
      </c>
      <c r="D39" s="22"/>
      <c r="E39" s="23">
        <v>42739691</v>
      </c>
      <c r="F39" s="24">
        <v>42739691</v>
      </c>
      <c r="G39" s="24">
        <v>3380055</v>
      </c>
      <c r="H39" s="24">
        <v>1853300</v>
      </c>
      <c r="I39" s="24">
        <v>1796999</v>
      </c>
      <c r="J39" s="24">
        <v>7030354</v>
      </c>
      <c r="K39" s="24">
        <v>2252964</v>
      </c>
      <c r="L39" s="24">
        <v>3536388</v>
      </c>
      <c r="M39" s="24">
        <v>3285535</v>
      </c>
      <c r="N39" s="24">
        <v>9074887</v>
      </c>
      <c r="O39" s="24"/>
      <c r="P39" s="24"/>
      <c r="Q39" s="24"/>
      <c r="R39" s="24"/>
      <c r="S39" s="24"/>
      <c r="T39" s="24"/>
      <c r="U39" s="24"/>
      <c r="V39" s="24"/>
      <c r="W39" s="24">
        <v>16105241</v>
      </c>
      <c r="X39" s="24">
        <v>21369846</v>
      </c>
      <c r="Y39" s="24">
        <v>-5264605</v>
      </c>
      <c r="Z39" s="6">
        <v>-24.64</v>
      </c>
      <c r="AA39" s="22">
        <v>42739691</v>
      </c>
    </row>
    <row r="40" spans="1:27" ht="13.5">
      <c r="A40" s="5" t="s">
        <v>44</v>
      </c>
      <c r="B40" s="3"/>
      <c r="C40" s="22">
        <v>41889797</v>
      </c>
      <c r="D40" s="22"/>
      <c r="E40" s="23">
        <v>49117658</v>
      </c>
      <c r="F40" s="24">
        <v>49117658</v>
      </c>
      <c r="G40" s="24">
        <v>630719</v>
      </c>
      <c r="H40" s="24">
        <v>606809</v>
      </c>
      <c r="I40" s="24">
        <v>4262606</v>
      </c>
      <c r="J40" s="24">
        <v>5500134</v>
      </c>
      <c r="K40" s="24">
        <v>7078157</v>
      </c>
      <c r="L40" s="24">
        <v>1058355</v>
      </c>
      <c r="M40" s="24">
        <v>4382209</v>
      </c>
      <c r="N40" s="24">
        <v>12518721</v>
      </c>
      <c r="O40" s="24"/>
      <c r="P40" s="24"/>
      <c r="Q40" s="24"/>
      <c r="R40" s="24"/>
      <c r="S40" s="24"/>
      <c r="T40" s="24"/>
      <c r="U40" s="24"/>
      <c r="V40" s="24"/>
      <c r="W40" s="24">
        <v>18018855</v>
      </c>
      <c r="X40" s="24">
        <v>24558828</v>
      </c>
      <c r="Y40" s="24">
        <v>-6539973</v>
      </c>
      <c r="Z40" s="6">
        <v>-26.63</v>
      </c>
      <c r="AA40" s="22">
        <v>49117658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246091898</v>
      </c>
      <c r="D42" s="19">
        <f>SUM(D43:D46)</f>
        <v>0</v>
      </c>
      <c r="E42" s="20">
        <f t="shared" si="8"/>
        <v>243202142</v>
      </c>
      <c r="F42" s="21">
        <f t="shared" si="8"/>
        <v>243202142</v>
      </c>
      <c r="G42" s="21">
        <f t="shared" si="8"/>
        <v>8743002</v>
      </c>
      <c r="H42" s="21">
        <f t="shared" si="8"/>
        <v>19450964</v>
      </c>
      <c r="I42" s="21">
        <f t="shared" si="8"/>
        <v>12086039</v>
      </c>
      <c r="J42" s="21">
        <f t="shared" si="8"/>
        <v>40280005</v>
      </c>
      <c r="K42" s="21">
        <f t="shared" si="8"/>
        <v>28029318</v>
      </c>
      <c r="L42" s="21">
        <f t="shared" si="8"/>
        <v>17014758</v>
      </c>
      <c r="M42" s="21">
        <f t="shared" si="8"/>
        <v>20506797</v>
      </c>
      <c r="N42" s="21">
        <f t="shared" si="8"/>
        <v>65550873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105830878</v>
      </c>
      <c r="X42" s="21">
        <f t="shared" si="8"/>
        <v>121601070</v>
      </c>
      <c r="Y42" s="21">
        <f t="shared" si="8"/>
        <v>-15770192</v>
      </c>
      <c r="Z42" s="4">
        <f>+IF(X42&lt;&gt;0,+(Y42/X42)*100,0)</f>
        <v>-12.968793777883697</v>
      </c>
      <c r="AA42" s="19">
        <f>SUM(AA43:AA46)</f>
        <v>243202142</v>
      </c>
    </row>
    <row r="43" spans="1:27" ht="13.5">
      <c r="A43" s="5" t="s">
        <v>47</v>
      </c>
      <c r="B43" s="3"/>
      <c r="C43" s="22">
        <v>138274362</v>
      </c>
      <c r="D43" s="22"/>
      <c r="E43" s="23">
        <v>149844380</v>
      </c>
      <c r="F43" s="24">
        <v>149844380</v>
      </c>
      <c r="G43" s="24">
        <v>4615948</v>
      </c>
      <c r="H43" s="24">
        <v>15171686</v>
      </c>
      <c r="I43" s="24">
        <v>4764680</v>
      </c>
      <c r="J43" s="24">
        <v>24552314</v>
      </c>
      <c r="K43" s="24">
        <v>22841193</v>
      </c>
      <c r="L43" s="24">
        <v>10707724</v>
      </c>
      <c r="M43" s="24">
        <v>11731948</v>
      </c>
      <c r="N43" s="24">
        <v>45280865</v>
      </c>
      <c r="O43" s="24"/>
      <c r="P43" s="24"/>
      <c r="Q43" s="24"/>
      <c r="R43" s="24"/>
      <c r="S43" s="24"/>
      <c r="T43" s="24"/>
      <c r="U43" s="24"/>
      <c r="V43" s="24"/>
      <c r="W43" s="24">
        <v>69833179</v>
      </c>
      <c r="X43" s="24">
        <v>74922192</v>
      </c>
      <c r="Y43" s="24">
        <v>-5089013</v>
      </c>
      <c r="Z43" s="6">
        <v>-6.79</v>
      </c>
      <c r="AA43" s="22">
        <v>149844380</v>
      </c>
    </row>
    <row r="44" spans="1:27" ht="13.5">
      <c r="A44" s="5" t="s">
        <v>48</v>
      </c>
      <c r="B44" s="3"/>
      <c r="C44" s="22">
        <v>44179464</v>
      </c>
      <c r="D44" s="22"/>
      <c r="E44" s="23">
        <v>43007706</v>
      </c>
      <c r="F44" s="24">
        <v>43007706</v>
      </c>
      <c r="G44" s="24">
        <v>1924814</v>
      </c>
      <c r="H44" s="24">
        <v>1828127</v>
      </c>
      <c r="I44" s="24">
        <v>3450668</v>
      </c>
      <c r="J44" s="24">
        <v>7203609</v>
      </c>
      <c r="K44" s="24">
        <v>2326931</v>
      </c>
      <c r="L44" s="24">
        <v>2767167</v>
      </c>
      <c r="M44" s="24">
        <v>3032795</v>
      </c>
      <c r="N44" s="24">
        <v>8126893</v>
      </c>
      <c r="O44" s="24"/>
      <c r="P44" s="24"/>
      <c r="Q44" s="24"/>
      <c r="R44" s="24"/>
      <c r="S44" s="24"/>
      <c r="T44" s="24"/>
      <c r="U44" s="24"/>
      <c r="V44" s="24"/>
      <c r="W44" s="24">
        <v>15330502</v>
      </c>
      <c r="X44" s="24">
        <v>21503850</v>
      </c>
      <c r="Y44" s="24">
        <v>-6173348</v>
      </c>
      <c r="Z44" s="6">
        <v>-28.71</v>
      </c>
      <c r="AA44" s="22">
        <v>43007706</v>
      </c>
    </row>
    <row r="45" spans="1:27" ht="13.5">
      <c r="A45" s="5" t="s">
        <v>49</v>
      </c>
      <c r="B45" s="3"/>
      <c r="C45" s="25">
        <v>28783973</v>
      </c>
      <c r="D45" s="25"/>
      <c r="E45" s="26">
        <v>18161128</v>
      </c>
      <c r="F45" s="27">
        <v>18161128</v>
      </c>
      <c r="G45" s="27">
        <v>877679</v>
      </c>
      <c r="H45" s="27">
        <v>751766</v>
      </c>
      <c r="I45" s="27">
        <v>1531325</v>
      </c>
      <c r="J45" s="27">
        <v>3160770</v>
      </c>
      <c r="K45" s="27">
        <v>770879</v>
      </c>
      <c r="L45" s="27">
        <v>1137078</v>
      </c>
      <c r="M45" s="27">
        <v>2994945</v>
      </c>
      <c r="N45" s="27">
        <v>4902902</v>
      </c>
      <c r="O45" s="27"/>
      <c r="P45" s="27"/>
      <c r="Q45" s="27"/>
      <c r="R45" s="27"/>
      <c r="S45" s="27"/>
      <c r="T45" s="27"/>
      <c r="U45" s="27"/>
      <c r="V45" s="27"/>
      <c r="W45" s="27">
        <v>8063672</v>
      </c>
      <c r="X45" s="27">
        <v>9080562</v>
      </c>
      <c r="Y45" s="27">
        <v>-1016890</v>
      </c>
      <c r="Z45" s="7">
        <v>-11.2</v>
      </c>
      <c r="AA45" s="25">
        <v>18161128</v>
      </c>
    </row>
    <row r="46" spans="1:27" ht="13.5">
      <c r="A46" s="5" t="s">
        <v>50</v>
      </c>
      <c r="B46" s="3"/>
      <c r="C46" s="22">
        <v>34854099</v>
      </c>
      <c r="D46" s="22"/>
      <c r="E46" s="23">
        <v>32188928</v>
      </c>
      <c r="F46" s="24">
        <v>32188928</v>
      </c>
      <c r="G46" s="24">
        <v>1324561</v>
      </c>
      <c r="H46" s="24">
        <v>1699385</v>
      </c>
      <c r="I46" s="24">
        <v>2339366</v>
      </c>
      <c r="J46" s="24">
        <v>5363312</v>
      </c>
      <c r="K46" s="24">
        <v>2090315</v>
      </c>
      <c r="L46" s="24">
        <v>2402789</v>
      </c>
      <c r="M46" s="24">
        <v>2747109</v>
      </c>
      <c r="N46" s="24">
        <v>7240213</v>
      </c>
      <c r="O46" s="24"/>
      <c r="P46" s="24"/>
      <c r="Q46" s="24"/>
      <c r="R46" s="24"/>
      <c r="S46" s="24"/>
      <c r="T46" s="24"/>
      <c r="U46" s="24"/>
      <c r="V46" s="24"/>
      <c r="W46" s="24">
        <v>12603525</v>
      </c>
      <c r="X46" s="24">
        <v>16094466</v>
      </c>
      <c r="Y46" s="24">
        <v>-3490941</v>
      </c>
      <c r="Z46" s="6">
        <v>-21.69</v>
      </c>
      <c r="AA46" s="22">
        <v>32188928</v>
      </c>
    </row>
    <row r="47" spans="1:27" ht="13.5">
      <c r="A47" s="2" t="s">
        <v>51</v>
      </c>
      <c r="B47" s="8" t="s">
        <v>52</v>
      </c>
      <c r="C47" s="19">
        <v>8761</v>
      </c>
      <c r="D47" s="19"/>
      <c r="E47" s="20">
        <v>9577323</v>
      </c>
      <c r="F47" s="21">
        <v>9577323</v>
      </c>
      <c r="G47" s="21">
        <v>147597</v>
      </c>
      <c r="H47" s="21">
        <v>132880</v>
      </c>
      <c r="I47" s="21">
        <v>141862</v>
      </c>
      <c r="J47" s="21">
        <v>422339</v>
      </c>
      <c r="K47" s="21">
        <v>138771</v>
      </c>
      <c r="L47" s="21">
        <v>166789</v>
      </c>
      <c r="M47" s="21">
        <v>141038</v>
      </c>
      <c r="N47" s="21">
        <v>446598</v>
      </c>
      <c r="O47" s="21"/>
      <c r="P47" s="21"/>
      <c r="Q47" s="21"/>
      <c r="R47" s="21"/>
      <c r="S47" s="21"/>
      <c r="T47" s="21"/>
      <c r="U47" s="21"/>
      <c r="V47" s="21"/>
      <c r="W47" s="21">
        <v>868937</v>
      </c>
      <c r="X47" s="21">
        <v>4788660</v>
      </c>
      <c r="Y47" s="21">
        <v>-3919723</v>
      </c>
      <c r="Z47" s="4">
        <v>-81.85</v>
      </c>
      <c r="AA47" s="19">
        <v>9577323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608709887</v>
      </c>
      <c r="D48" s="40">
        <f>+D28+D32+D38+D42+D47</f>
        <v>0</v>
      </c>
      <c r="E48" s="41">
        <f t="shared" si="9"/>
        <v>617564799</v>
      </c>
      <c r="F48" s="42">
        <f t="shared" si="9"/>
        <v>593644586</v>
      </c>
      <c r="G48" s="42">
        <f t="shared" si="9"/>
        <v>35282528</v>
      </c>
      <c r="H48" s="42">
        <f t="shared" si="9"/>
        <v>41142187</v>
      </c>
      <c r="I48" s="42">
        <f t="shared" si="9"/>
        <v>40476977</v>
      </c>
      <c r="J48" s="42">
        <f t="shared" si="9"/>
        <v>116901692</v>
      </c>
      <c r="K48" s="42">
        <f t="shared" si="9"/>
        <v>61995226</v>
      </c>
      <c r="L48" s="42">
        <f t="shared" si="9"/>
        <v>51505931</v>
      </c>
      <c r="M48" s="42">
        <f t="shared" si="9"/>
        <v>57812682</v>
      </c>
      <c r="N48" s="42">
        <f t="shared" si="9"/>
        <v>171313839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288215531</v>
      </c>
      <c r="X48" s="42">
        <f t="shared" si="9"/>
        <v>308782398</v>
      </c>
      <c r="Y48" s="42">
        <f t="shared" si="9"/>
        <v>-20566867</v>
      </c>
      <c r="Z48" s="43">
        <f>+IF(X48&lt;&gt;0,+(Y48/X48)*100,0)</f>
        <v>-6.66063452230849</v>
      </c>
      <c r="AA48" s="40">
        <f>+AA28+AA32+AA38+AA42+AA47</f>
        <v>593644586</v>
      </c>
    </row>
    <row r="49" spans="1:27" ht="13.5">
      <c r="A49" s="14" t="s">
        <v>58</v>
      </c>
      <c r="B49" s="15"/>
      <c r="C49" s="44">
        <f aca="true" t="shared" si="10" ref="C49:Y49">+C25-C48</f>
        <v>62842121</v>
      </c>
      <c r="D49" s="44">
        <f>+D25-D48</f>
        <v>0</v>
      </c>
      <c r="E49" s="45">
        <f t="shared" si="10"/>
        <v>83393399</v>
      </c>
      <c r="F49" s="46">
        <f t="shared" si="10"/>
        <v>124010510</v>
      </c>
      <c r="G49" s="46">
        <f t="shared" si="10"/>
        <v>55658888</v>
      </c>
      <c r="H49" s="46">
        <f t="shared" si="10"/>
        <v>-2072082</v>
      </c>
      <c r="I49" s="46">
        <f t="shared" si="10"/>
        <v>12735688</v>
      </c>
      <c r="J49" s="46">
        <f t="shared" si="10"/>
        <v>66322494</v>
      </c>
      <c r="K49" s="46">
        <f t="shared" si="10"/>
        <v>-5015818</v>
      </c>
      <c r="L49" s="46">
        <f t="shared" si="10"/>
        <v>2470244</v>
      </c>
      <c r="M49" s="46">
        <f t="shared" si="10"/>
        <v>60781541</v>
      </c>
      <c r="N49" s="46">
        <f t="shared" si="10"/>
        <v>58235967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124558461</v>
      </c>
      <c r="X49" s="46">
        <f>IF(F25=F48,0,X25-X48)</f>
        <v>41696712</v>
      </c>
      <c r="Y49" s="46">
        <f t="shared" si="10"/>
        <v>82861749</v>
      </c>
      <c r="Z49" s="47">
        <f>+IF(X49&lt;&gt;0,+(Y49/X49)*100,0)</f>
        <v>198.7248994596984</v>
      </c>
      <c r="AA49" s="44">
        <f>+AA25-AA48</f>
        <v>124010510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252857218</v>
      </c>
      <c r="D5" s="19">
        <f>SUM(D6:D8)</f>
        <v>0</v>
      </c>
      <c r="E5" s="20">
        <f t="shared" si="0"/>
        <v>267393437</v>
      </c>
      <c r="F5" s="21">
        <f t="shared" si="0"/>
        <v>259532137</v>
      </c>
      <c r="G5" s="21">
        <f t="shared" si="0"/>
        <v>224877125</v>
      </c>
      <c r="H5" s="21">
        <f t="shared" si="0"/>
        <v>1645796</v>
      </c>
      <c r="I5" s="21">
        <f t="shared" si="0"/>
        <v>1670746</v>
      </c>
      <c r="J5" s="21">
        <f t="shared" si="0"/>
        <v>228193667</v>
      </c>
      <c r="K5" s="21">
        <f t="shared" si="0"/>
        <v>2027843</v>
      </c>
      <c r="L5" s="21">
        <f t="shared" si="0"/>
        <v>2950142</v>
      </c>
      <c r="M5" s="21">
        <f t="shared" si="0"/>
        <v>3432228</v>
      </c>
      <c r="N5" s="21">
        <f t="shared" si="0"/>
        <v>8410213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236603880</v>
      </c>
      <c r="X5" s="21">
        <f t="shared" si="0"/>
        <v>143528210</v>
      </c>
      <c r="Y5" s="21">
        <f t="shared" si="0"/>
        <v>93075670</v>
      </c>
      <c r="Z5" s="4">
        <f>+IF(X5&lt;&gt;0,+(Y5/X5)*100,0)</f>
        <v>64.84834584086292</v>
      </c>
      <c r="AA5" s="19">
        <f>SUM(AA6:AA8)</f>
        <v>259532137</v>
      </c>
    </row>
    <row r="6" spans="1:27" ht="13.5">
      <c r="A6" s="5" t="s">
        <v>33</v>
      </c>
      <c r="B6" s="3"/>
      <c r="C6" s="22">
        <v>23702311</v>
      </c>
      <c r="D6" s="22"/>
      <c r="E6" s="23">
        <v>13400500</v>
      </c>
      <c r="F6" s="24">
        <v>13456500</v>
      </c>
      <c r="G6" s="24">
        <v>5113242</v>
      </c>
      <c r="H6" s="24"/>
      <c r="I6" s="24">
        <v>190000</v>
      </c>
      <c r="J6" s="24">
        <v>5303242</v>
      </c>
      <c r="K6" s="24">
        <v>185084</v>
      </c>
      <c r="L6" s="24"/>
      <c r="M6" s="24">
        <v>3930105</v>
      </c>
      <c r="N6" s="24">
        <v>4115189</v>
      </c>
      <c r="O6" s="24"/>
      <c r="P6" s="24"/>
      <c r="Q6" s="24"/>
      <c r="R6" s="24"/>
      <c r="S6" s="24"/>
      <c r="T6" s="24"/>
      <c r="U6" s="24"/>
      <c r="V6" s="24"/>
      <c r="W6" s="24">
        <v>9418431</v>
      </c>
      <c r="X6" s="24">
        <v>7192958</v>
      </c>
      <c r="Y6" s="24">
        <v>2225473</v>
      </c>
      <c r="Z6" s="6">
        <v>30.94</v>
      </c>
      <c r="AA6" s="22">
        <v>13456500</v>
      </c>
    </row>
    <row r="7" spans="1:27" ht="13.5">
      <c r="A7" s="5" t="s">
        <v>34</v>
      </c>
      <c r="B7" s="3"/>
      <c r="C7" s="25">
        <v>216427357</v>
      </c>
      <c r="D7" s="25"/>
      <c r="E7" s="26">
        <v>253992937</v>
      </c>
      <c r="F7" s="27">
        <v>246075637</v>
      </c>
      <c r="G7" s="27">
        <v>219185578</v>
      </c>
      <c r="H7" s="27">
        <v>1167965</v>
      </c>
      <c r="I7" s="27">
        <v>1092725</v>
      </c>
      <c r="J7" s="27">
        <v>221446268</v>
      </c>
      <c r="K7" s="27">
        <v>566049</v>
      </c>
      <c r="L7" s="27">
        <v>2551770</v>
      </c>
      <c r="M7" s="27">
        <v>-625442</v>
      </c>
      <c r="N7" s="27">
        <v>2492377</v>
      </c>
      <c r="O7" s="27"/>
      <c r="P7" s="27"/>
      <c r="Q7" s="27"/>
      <c r="R7" s="27"/>
      <c r="S7" s="27"/>
      <c r="T7" s="27"/>
      <c r="U7" s="27"/>
      <c r="V7" s="27"/>
      <c r="W7" s="27">
        <v>223938645</v>
      </c>
      <c r="X7" s="27">
        <v>136335252</v>
      </c>
      <c r="Y7" s="27">
        <v>87603393</v>
      </c>
      <c r="Z7" s="7">
        <v>64.26</v>
      </c>
      <c r="AA7" s="25">
        <v>246075637</v>
      </c>
    </row>
    <row r="8" spans="1:27" ht="13.5">
      <c r="A8" s="5" t="s">
        <v>35</v>
      </c>
      <c r="B8" s="3"/>
      <c r="C8" s="22">
        <v>12727550</v>
      </c>
      <c r="D8" s="22"/>
      <c r="E8" s="23"/>
      <c r="F8" s="24"/>
      <c r="G8" s="24">
        <v>578305</v>
      </c>
      <c r="H8" s="24">
        <v>477831</v>
      </c>
      <c r="I8" s="24">
        <v>388021</v>
      </c>
      <c r="J8" s="24">
        <v>1444157</v>
      </c>
      <c r="K8" s="24">
        <v>1276710</v>
      </c>
      <c r="L8" s="24">
        <v>398372</v>
      </c>
      <c r="M8" s="24">
        <v>127565</v>
      </c>
      <c r="N8" s="24">
        <v>1802647</v>
      </c>
      <c r="O8" s="24"/>
      <c r="P8" s="24"/>
      <c r="Q8" s="24"/>
      <c r="R8" s="24"/>
      <c r="S8" s="24"/>
      <c r="T8" s="24"/>
      <c r="U8" s="24"/>
      <c r="V8" s="24"/>
      <c r="W8" s="24">
        <v>3246804</v>
      </c>
      <c r="X8" s="24"/>
      <c r="Y8" s="24">
        <v>3246804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147931656</v>
      </c>
      <c r="D9" s="19">
        <f>SUM(D10:D14)</f>
        <v>0</v>
      </c>
      <c r="E9" s="20">
        <f t="shared" si="1"/>
        <v>82003930</v>
      </c>
      <c r="F9" s="21">
        <f t="shared" si="1"/>
        <v>90546564</v>
      </c>
      <c r="G9" s="21">
        <f t="shared" si="1"/>
        <v>3300751</v>
      </c>
      <c r="H9" s="21">
        <f t="shared" si="1"/>
        <v>9230730</v>
      </c>
      <c r="I9" s="21">
        <f t="shared" si="1"/>
        <v>7197238</v>
      </c>
      <c r="J9" s="21">
        <f t="shared" si="1"/>
        <v>19728719</v>
      </c>
      <c r="K9" s="21">
        <f t="shared" si="1"/>
        <v>7074599</v>
      </c>
      <c r="L9" s="21">
        <f t="shared" si="1"/>
        <v>7665533</v>
      </c>
      <c r="M9" s="21">
        <f t="shared" si="1"/>
        <v>8468100</v>
      </c>
      <c r="N9" s="21">
        <f t="shared" si="1"/>
        <v>23208232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42936951</v>
      </c>
      <c r="X9" s="21">
        <f t="shared" si="1"/>
        <v>44017077</v>
      </c>
      <c r="Y9" s="21">
        <f t="shared" si="1"/>
        <v>-1080126</v>
      </c>
      <c r="Z9" s="4">
        <f>+IF(X9&lt;&gt;0,+(Y9/X9)*100,0)</f>
        <v>-2.4538794341114474</v>
      </c>
      <c r="AA9" s="19">
        <f>SUM(AA10:AA14)</f>
        <v>90546564</v>
      </c>
    </row>
    <row r="10" spans="1:27" ht="13.5">
      <c r="A10" s="5" t="s">
        <v>37</v>
      </c>
      <c r="B10" s="3"/>
      <c r="C10" s="22">
        <v>11830212</v>
      </c>
      <c r="D10" s="22"/>
      <c r="E10" s="23">
        <v>15532970</v>
      </c>
      <c r="F10" s="24">
        <v>19312085</v>
      </c>
      <c r="G10" s="24">
        <v>238196</v>
      </c>
      <c r="H10" s="24">
        <v>1234821</v>
      </c>
      <c r="I10" s="24">
        <v>691979</v>
      </c>
      <c r="J10" s="24">
        <v>2164996</v>
      </c>
      <c r="K10" s="24">
        <v>320276</v>
      </c>
      <c r="L10" s="24">
        <v>1250209</v>
      </c>
      <c r="M10" s="24">
        <v>1290512</v>
      </c>
      <c r="N10" s="24">
        <v>2860997</v>
      </c>
      <c r="O10" s="24"/>
      <c r="P10" s="24"/>
      <c r="Q10" s="24"/>
      <c r="R10" s="24"/>
      <c r="S10" s="24"/>
      <c r="T10" s="24"/>
      <c r="U10" s="24"/>
      <c r="V10" s="24"/>
      <c r="W10" s="24">
        <v>5025993</v>
      </c>
      <c r="X10" s="24">
        <v>8337601</v>
      </c>
      <c r="Y10" s="24">
        <v>-3311608</v>
      </c>
      <c r="Z10" s="6">
        <v>-39.72</v>
      </c>
      <c r="AA10" s="22">
        <v>19312085</v>
      </c>
    </row>
    <row r="11" spans="1:27" ht="13.5">
      <c r="A11" s="5" t="s">
        <v>38</v>
      </c>
      <c r="B11" s="3"/>
      <c r="C11" s="22">
        <v>1227998</v>
      </c>
      <c r="D11" s="22"/>
      <c r="E11" s="23">
        <v>1418096</v>
      </c>
      <c r="F11" s="24">
        <v>2024048</v>
      </c>
      <c r="G11" s="24">
        <v>107927</v>
      </c>
      <c r="H11" s="24">
        <v>108902</v>
      </c>
      <c r="I11" s="24">
        <v>107195</v>
      </c>
      <c r="J11" s="24">
        <v>324024</v>
      </c>
      <c r="K11" s="24">
        <v>107242</v>
      </c>
      <c r="L11" s="24">
        <v>208540</v>
      </c>
      <c r="M11" s="24">
        <v>108497</v>
      </c>
      <c r="N11" s="24">
        <v>424279</v>
      </c>
      <c r="O11" s="24"/>
      <c r="P11" s="24"/>
      <c r="Q11" s="24"/>
      <c r="R11" s="24"/>
      <c r="S11" s="24"/>
      <c r="T11" s="24"/>
      <c r="U11" s="24"/>
      <c r="V11" s="24"/>
      <c r="W11" s="24">
        <v>748303</v>
      </c>
      <c r="X11" s="24">
        <v>761188</v>
      </c>
      <c r="Y11" s="24">
        <v>-12885</v>
      </c>
      <c r="Z11" s="6">
        <v>-1.69</v>
      </c>
      <c r="AA11" s="22">
        <v>2024048</v>
      </c>
    </row>
    <row r="12" spans="1:27" ht="13.5">
      <c r="A12" s="5" t="s">
        <v>39</v>
      </c>
      <c r="B12" s="3"/>
      <c r="C12" s="22">
        <v>88694753</v>
      </c>
      <c r="D12" s="22"/>
      <c r="E12" s="23">
        <v>81004</v>
      </c>
      <c r="F12" s="24">
        <v>81004</v>
      </c>
      <c r="G12" s="24">
        <v>705856</v>
      </c>
      <c r="H12" s="24">
        <v>951693</v>
      </c>
      <c r="I12" s="24">
        <v>1327077</v>
      </c>
      <c r="J12" s="24">
        <v>2984626</v>
      </c>
      <c r="K12" s="24">
        <v>1173111</v>
      </c>
      <c r="L12" s="24">
        <v>1176423</v>
      </c>
      <c r="M12" s="24">
        <v>691662</v>
      </c>
      <c r="N12" s="24">
        <v>3041196</v>
      </c>
      <c r="O12" s="24"/>
      <c r="P12" s="24"/>
      <c r="Q12" s="24"/>
      <c r="R12" s="24"/>
      <c r="S12" s="24"/>
      <c r="T12" s="24"/>
      <c r="U12" s="24"/>
      <c r="V12" s="24"/>
      <c r="W12" s="24">
        <v>6025822</v>
      </c>
      <c r="X12" s="24">
        <v>43480</v>
      </c>
      <c r="Y12" s="24">
        <v>5982342</v>
      </c>
      <c r="Z12" s="6">
        <v>13758.84</v>
      </c>
      <c r="AA12" s="22">
        <v>81004</v>
      </c>
    </row>
    <row r="13" spans="1:27" ht="13.5">
      <c r="A13" s="5" t="s">
        <v>40</v>
      </c>
      <c r="B13" s="3"/>
      <c r="C13" s="22">
        <v>46178693</v>
      </c>
      <c r="D13" s="22"/>
      <c r="E13" s="23">
        <v>64971860</v>
      </c>
      <c r="F13" s="24">
        <v>69129427</v>
      </c>
      <c r="G13" s="24">
        <v>2248772</v>
      </c>
      <c r="H13" s="24">
        <v>6935314</v>
      </c>
      <c r="I13" s="24">
        <v>5070987</v>
      </c>
      <c r="J13" s="24">
        <v>14255073</v>
      </c>
      <c r="K13" s="24">
        <v>5473970</v>
      </c>
      <c r="L13" s="24">
        <v>5030361</v>
      </c>
      <c r="M13" s="24">
        <v>6377429</v>
      </c>
      <c r="N13" s="24">
        <v>16881760</v>
      </c>
      <c r="O13" s="24"/>
      <c r="P13" s="24"/>
      <c r="Q13" s="24"/>
      <c r="R13" s="24"/>
      <c r="S13" s="24"/>
      <c r="T13" s="24"/>
      <c r="U13" s="24"/>
      <c r="V13" s="24"/>
      <c r="W13" s="24">
        <v>31136833</v>
      </c>
      <c r="X13" s="24">
        <v>34874808</v>
      </c>
      <c r="Y13" s="24">
        <v>-3737975</v>
      </c>
      <c r="Z13" s="6">
        <v>-10.72</v>
      </c>
      <c r="AA13" s="22">
        <v>69129427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6531033</v>
      </c>
      <c r="D15" s="19">
        <f>SUM(D16:D18)</f>
        <v>0</v>
      </c>
      <c r="E15" s="20">
        <f t="shared" si="2"/>
        <v>120752620</v>
      </c>
      <c r="F15" s="21">
        <f t="shared" si="2"/>
        <v>128613920</v>
      </c>
      <c r="G15" s="21">
        <f t="shared" si="2"/>
        <v>741177</v>
      </c>
      <c r="H15" s="21">
        <f t="shared" si="2"/>
        <v>750738</v>
      </c>
      <c r="I15" s="21">
        <f t="shared" si="2"/>
        <v>568356</v>
      </c>
      <c r="J15" s="21">
        <f t="shared" si="2"/>
        <v>2060271</v>
      </c>
      <c r="K15" s="21">
        <f t="shared" si="2"/>
        <v>1072024</v>
      </c>
      <c r="L15" s="21">
        <f t="shared" si="2"/>
        <v>732682</v>
      </c>
      <c r="M15" s="21">
        <f t="shared" si="2"/>
        <v>559882</v>
      </c>
      <c r="N15" s="21">
        <f t="shared" si="2"/>
        <v>2364588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4424859</v>
      </c>
      <c r="X15" s="21">
        <f t="shared" si="2"/>
        <v>64816129</v>
      </c>
      <c r="Y15" s="21">
        <f t="shared" si="2"/>
        <v>-60391270</v>
      </c>
      <c r="Z15" s="4">
        <f>+IF(X15&lt;&gt;0,+(Y15/X15)*100,0)</f>
        <v>-93.17321310564536</v>
      </c>
      <c r="AA15" s="19">
        <f>SUM(AA16:AA18)</f>
        <v>128613920</v>
      </c>
    </row>
    <row r="16" spans="1:27" ht="13.5">
      <c r="A16" s="5" t="s">
        <v>43</v>
      </c>
      <c r="B16" s="3"/>
      <c r="C16" s="22">
        <v>1422429</v>
      </c>
      <c r="D16" s="22"/>
      <c r="E16" s="23">
        <v>5587468</v>
      </c>
      <c r="F16" s="24">
        <v>16357768</v>
      </c>
      <c r="G16" s="24">
        <v>343919</v>
      </c>
      <c r="H16" s="24">
        <v>343205</v>
      </c>
      <c r="I16" s="24">
        <v>207792</v>
      </c>
      <c r="J16" s="24">
        <v>894916</v>
      </c>
      <c r="K16" s="24">
        <v>645595</v>
      </c>
      <c r="L16" s="24">
        <v>302622</v>
      </c>
      <c r="M16" s="24">
        <v>276227</v>
      </c>
      <c r="N16" s="24">
        <v>1224444</v>
      </c>
      <c r="O16" s="24"/>
      <c r="P16" s="24"/>
      <c r="Q16" s="24"/>
      <c r="R16" s="24"/>
      <c r="S16" s="24"/>
      <c r="T16" s="24"/>
      <c r="U16" s="24"/>
      <c r="V16" s="24"/>
      <c r="W16" s="24">
        <v>2119360</v>
      </c>
      <c r="X16" s="24">
        <v>2999174</v>
      </c>
      <c r="Y16" s="24">
        <v>-879814</v>
      </c>
      <c r="Z16" s="6">
        <v>-29.34</v>
      </c>
      <c r="AA16" s="22">
        <v>16357768</v>
      </c>
    </row>
    <row r="17" spans="1:27" ht="13.5">
      <c r="A17" s="5" t="s">
        <v>44</v>
      </c>
      <c r="B17" s="3"/>
      <c r="C17" s="22">
        <v>5108604</v>
      </c>
      <c r="D17" s="22"/>
      <c r="E17" s="23">
        <v>115165152</v>
      </c>
      <c r="F17" s="24">
        <v>112256152</v>
      </c>
      <c r="G17" s="24">
        <v>397258</v>
      </c>
      <c r="H17" s="24">
        <v>407533</v>
      </c>
      <c r="I17" s="24">
        <v>360564</v>
      </c>
      <c r="J17" s="24">
        <v>1165355</v>
      </c>
      <c r="K17" s="24">
        <v>426429</v>
      </c>
      <c r="L17" s="24">
        <v>430060</v>
      </c>
      <c r="M17" s="24">
        <v>283655</v>
      </c>
      <c r="N17" s="24">
        <v>1140144</v>
      </c>
      <c r="O17" s="24"/>
      <c r="P17" s="24"/>
      <c r="Q17" s="24"/>
      <c r="R17" s="24"/>
      <c r="S17" s="24"/>
      <c r="T17" s="24"/>
      <c r="U17" s="24"/>
      <c r="V17" s="24"/>
      <c r="W17" s="24">
        <v>2305499</v>
      </c>
      <c r="X17" s="24">
        <v>61816955</v>
      </c>
      <c r="Y17" s="24">
        <v>-59511456</v>
      </c>
      <c r="Z17" s="6">
        <v>-96.27</v>
      </c>
      <c r="AA17" s="22">
        <v>112256152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433998857</v>
      </c>
      <c r="D19" s="19">
        <f>SUM(D20:D23)</f>
        <v>0</v>
      </c>
      <c r="E19" s="20">
        <f t="shared" si="3"/>
        <v>497753909</v>
      </c>
      <c r="F19" s="21">
        <f t="shared" si="3"/>
        <v>499281635</v>
      </c>
      <c r="G19" s="21">
        <f t="shared" si="3"/>
        <v>132496531</v>
      </c>
      <c r="H19" s="21">
        <f t="shared" si="3"/>
        <v>26178113</v>
      </c>
      <c r="I19" s="21">
        <f t="shared" si="3"/>
        <v>28268564</v>
      </c>
      <c r="J19" s="21">
        <f t="shared" si="3"/>
        <v>186943208</v>
      </c>
      <c r="K19" s="21">
        <f t="shared" si="3"/>
        <v>29928497</v>
      </c>
      <c r="L19" s="21">
        <f t="shared" si="3"/>
        <v>27907050</v>
      </c>
      <c r="M19" s="21">
        <f t="shared" si="3"/>
        <v>43925066</v>
      </c>
      <c r="N19" s="21">
        <f t="shared" si="3"/>
        <v>101760613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288703821</v>
      </c>
      <c r="X19" s="21">
        <f t="shared" si="3"/>
        <v>267178315</v>
      </c>
      <c r="Y19" s="21">
        <f t="shared" si="3"/>
        <v>21525506</v>
      </c>
      <c r="Z19" s="4">
        <f>+IF(X19&lt;&gt;0,+(Y19/X19)*100,0)</f>
        <v>8.056606689805646</v>
      </c>
      <c r="AA19" s="19">
        <f>SUM(AA20:AA23)</f>
        <v>499281635</v>
      </c>
    </row>
    <row r="20" spans="1:27" ht="13.5">
      <c r="A20" s="5" t="s">
        <v>47</v>
      </c>
      <c r="B20" s="3"/>
      <c r="C20" s="22">
        <v>244287066</v>
      </c>
      <c r="D20" s="22"/>
      <c r="E20" s="23">
        <v>290125077</v>
      </c>
      <c r="F20" s="24">
        <v>290125077</v>
      </c>
      <c r="G20" s="24">
        <v>38560451</v>
      </c>
      <c r="H20" s="24">
        <v>19413249</v>
      </c>
      <c r="I20" s="24">
        <v>20021771</v>
      </c>
      <c r="J20" s="24">
        <v>77995471</v>
      </c>
      <c r="K20" s="24">
        <v>20434002</v>
      </c>
      <c r="L20" s="24">
        <v>19280414</v>
      </c>
      <c r="M20" s="24">
        <v>24100211</v>
      </c>
      <c r="N20" s="24">
        <v>63814627</v>
      </c>
      <c r="O20" s="24"/>
      <c r="P20" s="24"/>
      <c r="Q20" s="24"/>
      <c r="R20" s="24"/>
      <c r="S20" s="24"/>
      <c r="T20" s="24"/>
      <c r="U20" s="24"/>
      <c r="V20" s="24"/>
      <c r="W20" s="24">
        <v>141810098</v>
      </c>
      <c r="X20" s="24">
        <v>155729825</v>
      </c>
      <c r="Y20" s="24">
        <v>-13919727</v>
      </c>
      <c r="Z20" s="6">
        <v>-8.94</v>
      </c>
      <c r="AA20" s="22">
        <v>290125077</v>
      </c>
    </row>
    <row r="21" spans="1:27" ht="13.5">
      <c r="A21" s="5" t="s">
        <v>48</v>
      </c>
      <c r="B21" s="3"/>
      <c r="C21" s="22">
        <v>116141863</v>
      </c>
      <c r="D21" s="22"/>
      <c r="E21" s="23">
        <v>116877568</v>
      </c>
      <c r="F21" s="24">
        <v>116877568</v>
      </c>
      <c r="G21" s="24">
        <v>28395924</v>
      </c>
      <c r="H21" s="24">
        <v>4536891</v>
      </c>
      <c r="I21" s="24">
        <v>9002334</v>
      </c>
      <c r="J21" s="24">
        <v>41935149</v>
      </c>
      <c r="K21" s="24">
        <v>8614213</v>
      </c>
      <c r="L21" s="24">
        <v>7741696</v>
      </c>
      <c r="M21" s="24">
        <v>9517157</v>
      </c>
      <c r="N21" s="24">
        <v>25873066</v>
      </c>
      <c r="O21" s="24"/>
      <c r="P21" s="24"/>
      <c r="Q21" s="24"/>
      <c r="R21" s="24"/>
      <c r="S21" s="24"/>
      <c r="T21" s="24"/>
      <c r="U21" s="24"/>
      <c r="V21" s="24"/>
      <c r="W21" s="24">
        <v>67808215</v>
      </c>
      <c r="X21" s="24">
        <v>62736125</v>
      </c>
      <c r="Y21" s="24">
        <v>5072090</v>
      </c>
      <c r="Z21" s="6">
        <v>8.08</v>
      </c>
      <c r="AA21" s="22">
        <v>116877568</v>
      </c>
    </row>
    <row r="22" spans="1:27" ht="13.5">
      <c r="A22" s="5" t="s">
        <v>49</v>
      </c>
      <c r="B22" s="3"/>
      <c r="C22" s="25">
        <v>35086625</v>
      </c>
      <c r="D22" s="25"/>
      <c r="E22" s="26">
        <v>45556958</v>
      </c>
      <c r="F22" s="27">
        <v>47084684</v>
      </c>
      <c r="G22" s="27">
        <v>36406761</v>
      </c>
      <c r="H22" s="27">
        <v>1244709</v>
      </c>
      <c r="I22" s="27">
        <v>-887389</v>
      </c>
      <c r="J22" s="27">
        <v>36764081</v>
      </c>
      <c r="K22" s="27">
        <v>763875</v>
      </c>
      <c r="L22" s="27">
        <v>723850</v>
      </c>
      <c r="M22" s="27">
        <v>4571545</v>
      </c>
      <c r="N22" s="27">
        <v>6059270</v>
      </c>
      <c r="O22" s="27"/>
      <c r="P22" s="27"/>
      <c r="Q22" s="27"/>
      <c r="R22" s="27"/>
      <c r="S22" s="27"/>
      <c r="T22" s="27"/>
      <c r="U22" s="27"/>
      <c r="V22" s="27"/>
      <c r="W22" s="27">
        <v>42823351</v>
      </c>
      <c r="X22" s="27">
        <v>24453512</v>
      </c>
      <c r="Y22" s="27">
        <v>18369839</v>
      </c>
      <c r="Z22" s="7">
        <v>75.12</v>
      </c>
      <c r="AA22" s="25">
        <v>47084684</v>
      </c>
    </row>
    <row r="23" spans="1:27" ht="13.5">
      <c r="A23" s="5" t="s">
        <v>50</v>
      </c>
      <c r="B23" s="3"/>
      <c r="C23" s="22">
        <v>38483303</v>
      </c>
      <c r="D23" s="22"/>
      <c r="E23" s="23">
        <v>45194306</v>
      </c>
      <c r="F23" s="24">
        <v>45194306</v>
      </c>
      <c r="G23" s="24">
        <v>29133395</v>
      </c>
      <c r="H23" s="24">
        <v>983264</v>
      </c>
      <c r="I23" s="24">
        <v>131848</v>
      </c>
      <c r="J23" s="24">
        <v>30248507</v>
      </c>
      <c r="K23" s="24">
        <v>116407</v>
      </c>
      <c r="L23" s="24">
        <v>161090</v>
      </c>
      <c r="M23" s="24">
        <v>5736153</v>
      </c>
      <c r="N23" s="24">
        <v>6013650</v>
      </c>
      <c r="O23" s="24"/>
      <c r="P23" s="24"/>
      <c r="Q23" s="24"/>
      <c r="R23" s="24"/>
      <c r="S23" s="24"/>
      <c r="T23" s="24"/>
      <c r="U23" s="24"/>
      <c r="V23" s="24"/>
      <c r="W23" s="24">
        <v>36262157</v>
      </c>
      <c r="X23" s="24">
        <v>24258853</v>
      </c>
      <c r="Y23" s="24">
        <v>12003304</v>
      </c>
      <c r="Z23" s="6">
        <v>49.48</v>
      </c>
      <c r="AA23" s="22">
        <v>45194306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841318764</v>
      </c>
      <c r="D25" s="40">
        <f>+D5+D9+D15+D19+D24</f>
        <v>0</v>
      </c>
      <c r="E25" s="41">
        <f t="shared" si="4"/>
        <v>967903896</v>
      </c>
      <c r="F25" s="42">
        <f t="shared" si="4"/>
        <v>977974256</v>
      </c>
      <c r="G25" s="42">
        <f t="shared" si="4"/>
        <v>361415584</v>
      </c>
      <c r="H25" s="42">
        <f t="shared" si="4"/>
        <v>37805377</v>
      </c>
      <c r="I25" s="42">
        <f t="shared" si="4"/>
        <v>37704904</v>
      </c>
      <c r="J25" s="42">
        <f t="shared" si="4"/>
        <v>436925865</v>
      </c>
      <c r="K25" s="42">
        <f t="shared" si="4"/>
        <v>40102963</v>
      </c>
      <c r="L25" s="42">
        <f t="shared" si="4"/>
        <v>39255407</v>
      </c>
      <c r="M25" s="42">
        <f t="shared" si="4"/>
        <v>56385276</v>
      </c>
      <c r="N25" s="42">
        <f t="shared" si="4"/>
        <v>135743646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572669511</v>
      </c>
      <c r="X25" s="42">
        <f t="shared" si="4"/>
        <v>519539731</v>
      </c>
      <c r="Y25" s="42">
        <f t="shared" si="4"/>
        <v>53129780</v>
      </c>
      <c r="Z25" s="43">
        <f>+IF(X25&lt;&gt;0,+(Y25/X25)*100,0)</f>
        <v>10.226317032142438</v>
      </c>
      <c r="AA25" s="40">
        <f>+AA5+AA9+AA15+AA19+AA24</f>
        <v>977974256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160945004</v>
      </c>
      <c r="D28" s="19">
        <f>SUM(D29:D31)</f>
        <v>0</v>
      </c>
      <c r="E28" s="20">
        <f t="shared" si="5"/>
        <v>164319630</v>
      </c>
      <c r="F28" s="21">
        <f t="shared" si="5"/>
        <v>194164431</v>
      </c>
      <c r="G28" s="21">
        <f t="shared" si="5"/>
        <v>12121367</v>
      </c>
      <c r="H28" s="21">
        <f t="shared" si="5"/>
        <v>11254077</v>
      </c>
      <c r="I28" s="21">
        <f t="shared" si="5"/>
        <v>13264920</v>
      </c>
      <c r="J28" s="21">
        <f t="shared" si="5"/>
        <v>36640364</v>
      </c>
      <c r="K28" s="21">
        <f t="shared" si="5"/>
        <v>14659257</v>
      </c>
      <c r="L28" s="21">
        <f t="shared" si="5"/>
        <v>17289331</v>
      </c>
      <c r="M28" s="21">
        <f t="shared" si="5"/>
        <v>11604979</v>
      </c>
      <c r="N28" s="21">
        <f t="shared" si="5"/>
        <v>43553567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80193931</v>
      </c>
      <c r="X28" s="21">
        <f t="shared" si="5"/>
        <v>76851689</v>
      </c>
      <c r="Y28" s="21">
        <f t="shared" si="5"/>
        <v>3342242</v>
      </c>
      <c r="Z28" s="4">
        <f>+IF(X28&lt;&gt;0,+(Y28/X28)*100,0)</f>
        <v>4.348950613173902</v>
      </c>
      <c r="AA28" s="19">
        <f>SUM(AA29:AA31)</f>
        <v>194164431</v>
      </c>
    </row>
    <row r="29" spans="1:27" ht="13.5">
      <c r="A29" s="5" t="s">
        <v>33</v>
      </c>
      <c r="B29" s="3"/>
      <c r="C29" s="22">
        <v>50600776</v>
      </c>
      <c r="D29" s="22"/>
      <c r="E29" s="23">
        <v>29339173</v>
      </c>
      <c r="F29" s="24">
        <v>39790459</v>
      </c>
      <c r="G29" s="24">
        <v>3242169</v>
      </c>
      <c r="H29" s="24">
        <v>2053867</v>
      </c>
      <c r="I29" s="24">
        <v>2293520</v>
      </c>
      <c r="J29" s="24">
        <v>7589556</v>
      </c>
      <c r="K29" s="24">
        <v>3077693</v>
      </c>
      <c r="L29" s="24">
        <v>2330658</v>
      </c>
      <c r="M29" s="24">
        <v>1749373</v>
      </c>
      <c r="N29" s="24">
        <v>7157724</v>
      </c>
      <c r="O29" s="24"/>
      <c r="P29" s="24"/>
      <c r="Q29" s="24"/>
      <c r="R29" s="24"/>
      <c r="S29" s="24"/>
      <c r="T29" s="24"/>
      <c r="U29" s="24"/>
      <c r="V29" s="24"/>
      <c r="W29" s="24">
        <v>14747280</v>
      </c>
      <c r="X29" s="24">
        <v>13721812</v>
      </c>
      <c r="Y29" s="24">
        <v>1025468</v>
      </c>
      <c r="Z29" s="6">
        <v>7.47</v>
      </c>
      <c r="AA29" s="22">
        <v>39790459</v>
      </c>
    </row>
    <row r="30" spans="1:27" ht="13.5">
      <c r="A30" s="5" t="s">
        <v>34</v>
      </c>
      <c r="B30" s="3"/>
      <c r="C30" s="25">
        <v>38542322</v>
      </c>
      <c r="D30" s="25"/>
      <c r="E30" s="26">
        <v>131496617</v>
      </c>
      <c r="F30" s="27">
        <v>154373972</v>
      </c>
      <c r="G30" s="27">
        <v>2687665</v>
      </c>
      <c r="H30" s="27">
        <v>3478686</v>
      </c>
      <c r="I30" s="27">
        <v>5234021</v>
      </c>
      <c r="J30" s="27">
        <v>11400372</v>
      </c>
      <c r="K30" s="27">
        <v>5284511</v>
      </c>
      <c r="L30" s="27">
        <v>6921098</v>
      </c>
      <c r="M30" s="27">
        <v>3806974</v>
      </c>
      <c r="N30" s="27">
        <v>16012583</v>
      </c>
      <c r="O30" s="27"/>
      <c r="P30" s="27"/>
      <c r="Q30" s="27"/>
      <c r="R30" s="27"/>
      <c r="S30" s="27"/>
      <c r="T30" s="27"/>
      <c r="U30" s="27"/>
      <c r="V30" s="27"/>
      <c r="W30" s="27">
        <v>27412955</v>
      </c>
      <c r="X30" s="27">
        <v>61500497</v>
      </c>
      <c r="Y30" s="27">
        <v>-34087542</v>
      </c>
      <c r="Z30" s="7">
        <v>-55.43</v>
      </c>
      <c r="AA30" s="25">
        <v>154373972</v>
      </c>
    </row>
    <row r="31" spans="1:27" ht="13.5">
      <c r="A31" s="5" t="s">
        <v>35</v>
      </c>
      <c r="B31" s="3"/>
      <c r="C31" s="22">
        <v>71801906</v>
      </c>
      <c r="D31" s="22"/>
      <c r="E31" s="23">
        <v>3483840</v>
      </c>
      <c r="F31" s="24"/>
      <c r="G31" s="24">
        <v>6191533</v>
      </c>
      <c r="H31" s="24">
        <v>5721524</v>
      </c>
      <c r="I31" s="24">
        <v>5737379</v>
      </c>
      <c r="J31" s="24">
        <v>17650436</v>
      </c>
      <c r="K31" s="24">
        <v>6297053</v>
      </c>
      <c r="L31" s="24">
        <v>8037575</v>
      </c>
      <c r="M31" s="24">
        <v>6048632</v>
      </c>
      <c r="N31" s="24">
        <v>20383260</v>
      </c>
      <c r="O31" s="24"/>
      <c r="P31" s="24"/>
      <c r="Q31" s="24"/>
      <c r="R31" s="24"/>
      <c r="S31" s="24"/>
      <c r="T31" s="24"/>
      <c r="U31" s="24"/>
      <c r="V31" s="24"/>
      <c r="W31" s="24">
        <v>38033696</v>
      </c>
      <c r="X31" s="24">
        <v>1629380</v>
      </c>
      <c r="Y31" s="24">
        <v>36404316</v>
      </c>
      <c r="Z31" s="6">
        <v>2234.24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193776256</v>
      </c>
      <c r="D32" s="19">
        <f>SUM(D33:D37)</f>
        <v>0</v>
      </c>
      <c r="E32" s="20">
        <f t="shared" si="6"/>
        <v>143244539</v>
      </c>
      <c r="F32" s="21">
        <f t="shared" si="6"/>
        <v>142202271</v>
      </c>
      <c r="G32" s="21">
        <f t="shared" si="6"/>
        <v>10058294</v>
      </c>
      <c r="H32" s="21">
        <f t="shared" si="6"/>
        <v>11358613</v>
      </c>
      <c r="I32" s="21">
        <f t="shared" si="6"/>
        <v>12907443</v>
      </c>
      <c r="J32" s="21">
        <f t="shared" si="6"/>
        <v>34324350</v>
      </c>
      <c r="K32" s="21">
        <f t="shared" si="6"/>
        <v>14210196</v>
      </c>
      <c r="L32" s="21">
        <f t="shared" si="6"/>
        <v>15439840</v>
      </c>
      <c r="M32" s="21">
        <f t="shared" si="6"/>
        <v>21605884</v>
      </c>
      <c r="N32" s="21">
        <f t="shared" si="6"/>
        <v>51255920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85580270</v>
      </c>
      <c r="X32" s="21">
        <f t="shared" si="6"/>
        <v>66994957</v>
      </c>
      <c r="Y32" s="21">
        <f t="shared" si="6"/>
        <v>18585313</v>
      </c>
      <c r="Z32" s="4">
        <f>+IF(X32&lt;&gt;0,+(Y32/X32)*100,0)</f>
        <v>27.741361189320564</v>
      </c>
      <c r="AA32" s="19">
        <f>SUM(AA33:AA37)</f>
        <v>142202271</v>
      </c>
    </row>
    <row r="33" spans="1:27" ht="13.5">
      <c r="A33" s="5" t="s">
        <v>37</v>
      </c>
      <c r="B33" s="3"/>
      <c r="C33" s="22">
        <v>18644726</v>
      </c>
      <c r="D33" s="22"/>
      <c r="E33" s="23">
        <v>28200582</v>
      </c>
      <c r="F33" s="24">
        <v>27705770</v>
      </c>
      <c r="G33" s="24">
        <v>1370349</v>
      </c>
      <c r="H33" s="24">
        <v>1628989</v>
      </c>
      <c r="I33" s="24">
        <v>2383421</v>
      </c>
      <c r="J33" s="24">
        <v>5382759</v>
      </c>
      <c r="K33" s="24">
        <v>2028505</v>
      </c>
      <c r="L33" s="24">
        <v>2189291</v>
      </c>
      <c r="M33" s="24">
        <v>1931620</v>
      </c>
      <c r="N33" s="24">
        <v>6149416</v>
      </c>
      <c r="O33" s="24"/>
      <c r="P33" s="24"/>
      <c r="Q33" s="24"/>
      <c r="R33" s="24"/>
      <c r="S33" s="24"/>
      <c r="T33" s="24"/>
      <c r="U33" s="24"/>
      <c r="V33" s="24"/>
      <c r="W33" s="24">
        <v>11532175</v>
      </c>
      <c r="X33" s="24">
        <v>13189310</v>
      </c>
      <c r="Y33" s="24">
        <v>-1657135</v>
      </c>
      <c r="Z33" s="6">
        <v>-12.56</v>
      </c>
      <c r="AA33" s="22">
        <v>27705770</v>
      </c>
    </row>
    <row r="34" spans="1:27" ht="13.5">
      <c r="A34" s="5" t="s">
        <v>38</v>
      </c>
      <c r="B34" s="3"/>
      <c r="C34" s="22">
        <v>14907654</v>
      </c>
      <c r="D34" s="22"/>
      <c r="E34" s="23">
        <v>17947280</v>
      </c>
      <c r="F34" s="24">
        <v>18099500</v>
      </c>
      <c r="G34" s="24">
        <v>1009865</v>
      </c>
      <c r="H34" s="24">
        <v>1066264</v>
      </c>
      <c r="I34" s="24">
        <v>1535041</v>
      </c>
      <c r="J34" s="24">
        <v>3611170</v>
      </c>
      <c r="K34" s="24">
        <v>1450405</v>
      </c>
      <c r="L34" s="24">
        <v>2122040</v>
      </c>
      <c r="M34" s="24">
        <v>1638167</v>
      </c>
      <c r="N34" s="24">
        <v>5210612</v>
      </c>
      <c r="O34" s="24"/>
      <c r="P34" s="24"/>
      <c r="Q34" s="24"/>
      <c r="R34" s="24"/>
      <c r="S34" s="24"/>
      <c r="T34" s="24"/>
      <c r="U34" s="24"/>
      <c r="V34" s="24"/>
      <c r="W34" s="24">
        <v>8821782</v>
      </c>
      <c r="X34" s="24">
        <v>8393879</v>
      </c>
      <c r="Y34" s="24">
        <v>427903</v>
      </c>
      <c r="Z34" s="6">
        <v>5.1</v>
      </c>
      <c r="AA34" s="22">
        <v>18099500</v>
      </c>
    </row>
    <row r="35" spans="1:27" ht="13.5">
      <c r="A35" s="5" t="s">
        <v>39</v>
      </c>
      <c r="B35" s="3"/>
      <c r="C35" s="22">
        <v>123016106</v>
      </c>
      <c r="D35" s="22"/>
      <c r="E35" s="23">
        <v>28484231</v>
      </c>
      <c r="F35" s="24">
        <v>18233397</v>
      </c>
      <c r="G35" s="24">
        <v>6330470</v>
      </c>
      <c r="H35" s="24">
        <v>4109896</v>
      </c>
      <c r="I35" s="24">
        <v>4403597</v>
      </c>
      <c r="J35" s="24">
        <v>14843963</v>
      </c>
      <c r="K35" s="24">
        <v>3747988</v>
      </c>
      <c r="L35" s="24">
        <v>4602357</v>
      </c>
      <c r="M35" s="24">
        <v>3859158</v>
      </c>
      <c r="N35" s="24">
        <v>12209503</v>
      </c>
      <c r="O35" s="24"/>
      <c r="P35" s="24"/>
      <c r="Q35" s="24"/>
      <c r="R35" s="24"/>
      <c r="S35" s="24"/>
      <c r="T35" s="24"/>
      <c r="U35" s="24"/>
      <c r="V35" s="24"/>
      <c r="W35" s="24">
        <v>27053466</v>
      </c>
      <c r="X35" s="24">
        <v>13321972</v>
      </c>
      <c r="Y35" s="24">
        <v>13731494</v>
      </c>
      <c r="Z35" s="6">
        <v>103.07</v>
      </c>
      <c r="AA35" s="22">
        <v>18233397</v>
      </c>
    </row>
    <row r="36" spans="1:27" ht="13.5">
      <c r="A36" s="5" t="s">
        <v>40</v>
      </c>
      <c r="B36" s="3"/>
      <c r="C36" s="22">
        <v>32070188</v>
      </c>
      <c r="D36" s="22"/>
      <c r="E36" s="23">
        <v>68612446</v>
      </c>
      <c r="F36" s="24">
        <v>70762446</v>
      </c>
      <c r="G36" s="24">
        <v>965908</v>
      </c>
      <c r="H36" s="24">
        <v>4120236</v>
      </c>
      <c r="I36" s="24">
        <v>4164654</v>
      </c>
      <c r="J36" s="24">
        <v>9250798</v>
      </c>
      <c r="K36" s="24">
        <v>6627503</v>
      </c>
      <c r="L36" s="24">
        <v>5913409</v>
      </c>
      <c r="M36" s="24">
        <v>13680126</v>
      </c>
      <c r="N36" s="24">
        <v>26221038</v>
      </c>
      <c r="O36" s="24"/>
      <c r="P36" s="24"/>
      <c r="Q36" s="24"/>
      <c r="R36" s="24"/>
      <c r="S36" s="24"/>
      <c r="T36" s="24"/>
      <c r="U36" s="24"/>
      <c r="V36" s="24"/>
      <c r="W36" s="24">
        <v>35471836</v>
      </c>
      <c r="X36" s="24">
        <v>32089796</v>
      </c>
      <c r="Y36" s="24">
        <v>3382040</v>
      </c>
      <c r="Z36" s="6">
        <v>10.54</v>
      </c>
      <c r="AA36" s="22">
        <v>70762446</v>
      </c>
    </row>
    <row r="37" spans="1:27" ht="13.5">
      <c r="A37" s="5" t="s">
        <v>41</v>
      </c>
      <c r="B37" s="3"/>
      <c r="C37" s="25">
        <v>5137582</v>
      </c>
      <c r="D37" s="25"/>
      <c r="E37" s="26"/>
      <c r="F37" s="27">
        <v>7401158</v>
      </c>
      <c r="G37" s="27">
        <v>381702</v>
      </c>
      <c r="H37" s="27">
        <v>433228</v>
      </c>
      <c r="I37" s="27">
        <v>420730</v>
      </c>
      <c r="J37" s="27">
        <v>1235660</v>
      </c>
      <c r="K37" s="27">
        <v>355795</v>
      </c>
      <c r="L37" s="27">
        <v>612743</v>
      </c>
      <c r="M37" s="27">
        <v>496813</v>
      </c>
      <c r="N37" s="27">
        <v>1465351</v>
      </c>
      <c r="O37" s="27"/>
      <c r="P37" s="27"/>
      <c r="Q37" s="27"/>
      <c r="R37" s="27"/>
      <c r="S37" s="27"/>
      <c r="T37" s="27"/>
      <c r="U37" s="27"/>
      <c r="V37" s="27"/>
      <c r="W37" s="27">
        <v>2701011</v>
      </c>
      <c r="X37" s="27"/>
      <c r="Y37" s="27">
        <v>2701011</v>
      </c>
      <c r="Z37" s="7">
        <v>0</v>
      </c>
      <c r="AA37" s="25">
        <v>7401158</v>
      </c>
    </row>
    <row r="38" spans="1:27" ht="13.5">
      <c r="A38" s="2" t="s">
        <v>42</v>
      </c>
      <c r="B38" s="8"/>
      <c r="C38" s="19">
        <f aca="true" t="shared" si="7" ref="C38:Y38">SUM(C39:C41)</f>
        <v>83238494</v>
      </c>
      <c r="D38" s="19">
        <f>SUM(D39:D41)</f>
        <v>0</v>
      </c>
      <c r="E38" s="20">
        <f t="shared" si="7"/>
        <v>189741845</v>
      </c>
      <c r="F38" s="21">
        <f t="shared" si="7"/>
        <v>185471949</v>
      </c>
      <c r="G38" s="21">
        <f t="shared" si="7"/>
        <v>2930220</v>
      </c>
      <c r="H38" s="21">
        <f t="shared" si="7"/>
        <v>3951832</v>
      </c>
      <c r="I38" s="21">
        <f t="shared" si="7"/>
        <v>5388553</v>
      </c>
      <c r="J38" s="21">
        <f t="shared" si="7"/>
        <v>12270605</v>
      </c>
      <c r="K38" s="21">
        <f t="shared" si="7"/>
        <v>4414093</v>
      </c>
      <c r="L38" s="21">
        <f t="shared" si="7"/>
        <v>6392446</v>
      </c>
      <c r="M38" s="21">
        <f t="shared" si="7"/>
        <v>4068660</v>
      </c>
      <c r="N38" s="21">
        <f t="shared" si="7"/>
        <v>14875199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27145804</v>
      </c>
      <c r="X38" s="21">
        <f t="shared" si="7"/>
        <v>88741583</v>
      </c>
      <c r="Y38" s="21">
        <f t="shared" si="7"/>
        <v>-61595779</v>
      </c>
      <c r="Z38" s="4">
        <f>+IF(X38&lt;&gt;0,+(Y38/X38)*100,0)</f>
        <v>-69.4102774794991</v>
      </c>
      <c r="AA38" s="19">
        <f>SUM(AA39:AA41)</f>
        <v>185471949</v>
      </c>
    </row>
    <row r="39" spans="1:27" ht="13.5">
      <c r="A39" s="5" t="s">
        <v>43</v>
      </c>
      <c r="B39" s="3"/>
      <c r="C39" s="22">
        <v>16325175</v>
      </c>
      <c r="D39" s="22"/>
      <c r="E39" s="23">
        <v>32973922</v>
      </c>
      <c r="F39" s="24">
        <v>21867478</v>
      </c>
      <c r="G39" s="24">
        <v>928934</v>
      </c>
      <c r="H39" s="24">
        <v>1241767</v>
      </c>
      <c r="I39" s="24">
        <v>1249293</v>
      </c>
      <c r="J39" s="24">
        <v>3419994</v>
      </c>
      <c r="K39" s="24">
        <v>1135947</v>
      </c>
      <c r="L39" s="24">
        <v>1952790</v>
      </c>
      <c r="M39" s="24">
        <v>1202114</v>
      </c>
      <c r="N39" s="24">
        <v>4290851</v>
      </c>
      <c r="O39" s="24"/>
      <c r="P39" s="24"/>
      <c r="Q39" s="24"/>
      <c r="R39" s="24"/>
      <c r="S39" s="24"/>
      <c r="T39" s="24"/>
      <c r="U39" s="24"/>
      <c r="V39" s="24"/>
      <c r="W39" s="24">
        <v>7710845</v>
      </c>
      <c r="X39" s="24">
        <v>15421786</v>
      </c>
      <c r="Y39" s="24">
        <v>-7710941</v>
      </c>
      <c r="Z39" s="6">
        <v>-50</v>
      </c>
      <c r="AA39" s="22">
        <v>21867478</v>
      </c>
    </row>
    <row r="40" spans="1:27" ht="13.5">
      <c r="A40" s="5" t="s">
        <v>44</v>
      </c>
      <c r="B40" s="3"/>
      <c r="C40" s="22">
        <v>63192608</v>
      </c>
      <c r="D40" s="22"/>
      <c r="E40" s="23">
        <v>150263022</v>
      </c>
      <c r="F40" s="24">
        <v>157099570</v>
      </c>
      <c r="G40" s="24">
        <v>1865480</v>
      </c>
      <c r="H40" s="24">
        <v>2344377</v>
      </c>
      <c r="I40" s="24">
        <v>3823631</v>
      </c>
      <c r="J40" s="24">
        <v>8033488</v>
      </c>
      <c r="K40" s="24">
        <v>2991206</v>
      </c>
      <c r="L40" s="24">
        <v>4064003</v>
      </c>
      <c r="M40" s="24">
        <v>2572418</v>
      </c>
      <c r="N40" s="24">
        <v>9627627</v>
      </c>
      <c r="O40" s="24"/>
      <c r="P40" s="24"/>
      <c r="Q40" s="24"/>
      <c r="R40" s="24"/>
      <c r="S40" s="24"/>
      <c r="T40" s="24"/>
      <c r="U40" s="24"/>
      <c r="V40" s="24"/>
      <c r="W40" s="24">
        <v>17661115</v>
      </c>
      <c r="X40" s="24">
        <v>70277477</v>
      </c>
      <c r="Y40" s="24">
        <v>-52616362</v>
      </c>
      <c r="Z40" s="6">
        <v>-74.87</v>
      </c>
      <c r="AA40" s="22">
        <v>157099570</v>
      </c>
    </row>
    <row r="41" spans="1:27" ht="13.5">
      <c r="A41" s="5" t="s">
        <v>45</v>
      </c>
      <c r="B41" s="3"/>
      <c r="C41" s="22">
        <v>3720711</v>
      </c>
      <c r="D41" s="22"/>
      <c r="E41" s="23">
        <v>6504901</v>
      </c>
      <c r="F41" s="24">
        <v>6504901</v>
      </c>
      <c r="G41" s="24">
        <v>135806</v>
      </c>
      <c r="H41" s="24">
        <v>365688</v>
      </c>
      <c r="I41" s="24">
        <v>315629</v>
      </c>
      <c r="J41" s="24">
        <v>817123</v>
      </c>
      <c r="K41" s="24">
        <v>286940</v>
      </c>
      <c r="L41" s="24">
        <v>375653</v>
      </c>
      <c r="M41" s="24">
        <v>294128</v>
      </c>
      <c r="N41" s="24">
        <v>956721</v>
      </c>
      <c r="O41" s="24"/>
      <c r="P41" s="24"/>
      <c r="Q41" s="24"/>
      <c r="R41" s="24"/>
      <c r="S41" s="24"/>
      <c r="T41" s="24"/>
      <c r="U41" s="24"/>
      <c r="V41" s="24"/>
      <c r="W41" s="24">
        <v>1773844</v>
      </c>
      <c r="X41" s="24">
        <v>3042320</v>
      </c>
      <c r="Y41" s="24">
        <v>-1268476</v>
      </c>
      <c r="Z41" s="6">
        <v>-41.69</v>
      </c>
      <c r="AA41" s="22">
        <v>6504901</v>
      </c>
    </row>
    <row r="42" spans="1:27" ht="13.5">
      <c r="A42" s="2" t="s">
        <v>46</v>
      </c>
      <c r="B42" s="8"/>
      <c r="C42" s="19">
        <f aca="true" t="shared" si="8" ref="C42:Y42">SUM(C43:C46)</f>
        <v>336785745</v>
      </c>
      <c r="D42" s="19">
        <f>SUM(D43:D46)</f>
        <v>0</v>
      </c>
      <c r="E42" s="20">
        <f t="shared" si="8"/>
        <v>380954624</v>
      </c>
      <c r="F42" s="21">
        <f t="shared" si="8"/>
        <v>366094094</v>
      </c>
      <c r="G42" s="21">
        <f t="shared" si="8"/>
        <v>9173002</v>
      </c>
      <c r="H42" s="21">
        <f t="shared" si="8"/>
        <v>32794429</v>
      </c>
      <c r="I42" s="21">
        <f t="shared" si="8"/>
        <v>37960839</v>
      </c>
      <c r="J42" s="21">
        <f t="shared" si="8"/>
        <v>79928270</v>
      </c>
      <c r="K42" s="21">
        <f t="shared" si="8"/>
        <v>25497688</v>
      </c>
      <c r="L42" s="21">
        <f t="shared" si="8"/>
        <v>27231225</v>
      </c>
      <c r="M42" s="21">
        <f t="shared" si="8"/>
        <v>24317846</v>
      </c>
      <c r="N42" s="21">
        <f t="shared" si="8"/>
        <v>77046759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156975029</v>
      </c>
      <c r="X42" s="21">
        <f t="shared" si="8"/>
        <v>178171113</v>
      </c>
      <c r="Y42" s="21">
        <f t="shared" si="8"/>
        <v>-21196084</v>
      </c>
      <c r="Z42" s="4">
        <f>+IF(X42&lt;&gt;0,+(Y42/X42)*100,0)</f>
        <v>-11.896476170073653</v>
      </c>
      <c r="AA42" s="19">
        <f>SUM(AA43:AA46)</f>
        <v>366094094</v>
      </c>
    </row>
    <row r="43" spans="1:27" ht="13.5">
      <c r="A43" s="5" t="s">
        <v>47</v>
      </c>
      <c r="B43" s="3"/>
      <c r="C43" s="22">
        <v>186888097</v>
      </c>
      <c r="D43" s="22"/>
      <c r="E43" s="23">
        <v>216032935</v>
      </c>
      <c r="F43" s="24">
        <v>212795858</v>
      </c>
      <c r="G43" s="24">
        <v>1840891</v>
      </c>
      <c r="H43" s="24">
        <v>22649277</v>
      </c>
      <c r="I43" s="24">
        <v>25486488</v>
      </c>
      <c r="J43" s="24">
        <v>49976656</v>
      </c>
      <c r="K43" s="24">
        <v>14501364</v>
      </c>
      <c r="L43" s="24">
        <v>15021106</v>
      </c>
      <c r="M43" s="24">
        <v>14109399</v>
      </c>
      <c r="N43" s="24">
        <v>43631869</v>
      </c>
      <c r="O43" s="24"/>
      <c r="P43" s="24"/>
      <c r="Q43" s="24"/>
      <c r="R43" s="24"/>
      <c r="S43" s="24"/>
      <c r="T43" s="24"/>
      <c r="U43" s="24"/>
      <c r="V43" s="24"/>
      <c r="W43" s="24">
        <v>93608525</v>
      </c>
      <c r="X43" s="24">
        <v>101037830</v>
      </c>
      <c r="Y43" s="24">
        <v>-7429305</v>
      </c>
      <c r="Z43" s="6">
        <v>-7.35</v>
      </c>
      <c r="AA43" s="22">
        <v>212795858</v>
      </c>
    </row>
    <row r="44" spans="1:27" ht="13.5">
      <c r="A44" s="5" t="s">
        <v>48</v>
      </c>
      <c r="B44" s="3"/>
      <c r="C44" s="22">
        <v>73976306</v>
      </c>
      <c r="D44" s="22"/>
      <c r="E44" s="23">
        <v>72733673</v>
      </c>
      <c r="F44" s="24">
        <v>62574374</v>
      </c>
      <c r="G44" s="24">
        <v>3160257</v>
      </c>
      <c r="H44" s="24">
        <v>4905435</v>
      </c>
      <c r="I44" s="24">
        <v>6410785</v>
      </c>
      <c r="J44" s="24">
        <v>14476477</v>
      </c>
      <c r="K44" s="24">
        <v>5040775</v>
      </c>
      <c r="L44" s="24">
        <v>4676495</v>
      </c>
      <c r="M44" s="24">
        <v>5836086</v>
      </c>
      <c r="N44" s="24">
        <v>15553356</v>
      </c>
      <c r="O44" s="24"/>
      <c r="P44" s="24"/>
      <c r="Q44" s="24"/>
      <c r="R44" s="24"/>
      <c r="S44" s="24"/>
      <c r="T44" s="24"/>
      <c r="U44" s="24"/>
      <c r="V44" s="24"/>
      <c r="W44" s="24">
        <v>30029833</v>
      </c>
      <c r="X44" s="24">
        <v>34017279</v>
      </c>
      <c r="Y44" s="24">
        <v>-3987446</v>
      </c>
      <c r="Z44" s="6">
        <v>-11.72</v>
      </c>
      <c r="AA44" s="22">
        <v>62574374</v>
      </c>
    </row>
    <row r="45" spans="1:27" ht="13.5">
      <c r="A45" s="5" t="s">
        <v>49</v>
      </c>
      <c r="B45" s="3"/>
      <c r="C45" s="25">
        <v>38375608</v>
      </c>
      <c r="D45" s="25"/>
      <c r="E45" s="26">
        <v>42042611</v>
      </c>
      <c r="F45" s="27">
        <v>42145981</v>
      </c>
      <c r="G45" s="27">
        <v>1976505</v>
      </c>
      <c r="H45" s="27">
        <v>2548731</v>
      </c>
      <c r="I45" s="27">
        <v>2361950</v>
      </c>
      <c r="J45" s="27">
        <v>6887186</v>
      </c>
      <c r="K45" s="27">
        <v>3018955</v>
      </c>
      <c r="L45" s="27">
        <v>4165383</v>
      </c>
      <c r="M45" s="27">
        <v>2100179</v>
      </c>
      <c r="N45" s="27">
        <v>9284517</v>
      </c>
      <c r="O45" s="27"/>
      <c r="P45" s="27"/>
      <c r="Q45" s="27"/>
      <c r="R45" s="27"/>
      <c r="S45" s="27"/>
      <c r="T45" s="27"/>
      <c r="U45" s="27"/>
      <c r="V45" s="27"/>
      <c r="W45" s="27">
        <v>16171703</v>
      </c>
      <c r="X45" s="27">
        <v>19663178</v>
      </c>
      <c r="Y45" s="27">
        <v>-3491475</v>
      </c>
      <c r="Z45" s="7">
        <v>-17.76</v>
      </c>
      <c r="AA45" s="25">
        <v>42145981</v>
      </c>
    </row>
    <row r="46" spans="1:27" ht="13.5">
      <c r="A46" s="5" t="s">
        <v>50</v>
      </c>
      <c r="B46" s="3"/>
      <c r="C46" s="22">
        <v>37545734</v>
      </c>
      <c r="D46" s="22"/>
      <c r="E46" s="23">
        <v>50145405</v>
      </c>
      <c r="F46" s="24">
        <v>48577881</v>
      </c>
      <c r="G46" s="24">
        <v>2195349</v>
      </c>
      <c r="H46" s="24">
        <v>2690986</v>
      </c>
      <c r="I46" s="24">
        <v>3701616</v>
      </c>
      <c r="J46" s="24">
        <v>8587951</v>
      </c>
      <c r="K46" s="24">
        <v>2936594</v>
      </c>
      <c r="L46" s="24">
        <v>3368241</v>
      </c>
      <c r="M46" s="24">
        <v>2272182</v>
      </c>
      <c r="N46" s="24">
        <v>8577017</v>
      </c>
      <c r="O46" s="24"/>
      <c r="P46" s="24"/>
      <c r="Q46" s="24"/>
      <c r="R46" s="24"/>
      <c r="S46" s="24"/>
      <c r="T46" s="24"/>
      <c r="U46" s="24"/>
      <c r="V46" s="24"/>
      <c r="W46" s="24">
        <v>17164968</v>
      </c>
      <c r="X46" s="24">
        <v>23452826</v>
      </c>
      <c r="Y46" s="24">
        <v>-6287858</v>
      </c>
      <c r="Z46" s="6">
        <v>-26.81</v>
      </c>
      <c r="AA46" s="22">
        <v>48577881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774745499</v>
      </c>
      <c r="D48" s="40">
        <f>+D28+D32+D38+D42+D47</f>
        <v>0</v>
      </c>
      <c r="E48" s="41">
        <f t="shared" si="9"/>
        <v>878260638</v>
      </c>
      <c r="F48" s="42">
        <f t="shared" si="9"/>
        <v>887932745</v>
      </c>
      <c r="G48" s="42">
        <f t="shared" si="9"/>
        <v>34282883</v>
      </c>
      <c r="H48" s="42">
        <f t="shared" si="9"/>
        <v>59358951</v>
      </c>
      <c r="I48" s="42">
        <f t="shared" si="9"/>
        <v>69521755</v>
      </c>
      <c r="J48" s="42">
        <f t="shared" si="9"/>
        <v>163163589</v>
      </c>
      <c r="K48" s="42">
        <f t="shared" si="9"/>
        <v>58781234</v>
      </c>
      <c r="L48" s="42">
        <f t="shared" si="9"/>
        <v>66352842</v>
      </c>
      <c r="M48" s="42">
        <f t="shared" si="9"/>
        <v>61597369</v>
      </c>
      <c r="N48" s="42">
        <f t="shared" si="9"/>
        <v>186731445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349895034</v>
      </c>
      <c r="X48" s="42">
        <f t="shared" si="9"/>
        <v>410759342</v>
      </c>
      <c r="Y48" s="42">
        <f t="shared" si="9"/>
        <v>-60864308</v>
      </c>
      <c r="Z48" s="43">
        <f>+IF(X48&lt;&gt;0,+(Y48/X48)*100,0)</f>
        <v>-14.817510346484097</v>
      </c>
      <c r="AA48" s="40">
        <f>+AA28+AA32+AA38+AA42+AA47</f>
        <v>887932745</v>
      </c>
    </row>
    <row r="49" spans="1:27" ht="13.5">
      <c r="A49" s="14" t="s">
        <v>58</v>
      </c>
      <c r="B49" s="15"/>
      <c r="C49" s="44">
        <f aca="true" t="shared" si="10" ref="C49:Y49">+C25-C48</f>
        <v>66573265</v>
      </c>
      <c r="D49" s="44">
        <f>+D25-D48</f>
        <v>0</v>
      </c>
      <c r="E49" s="45">
        <f t="shared" si="10"/>
        <v>89643258</v>
      </c>
      <c r="F49" s="46">
        <f t="shared" si="10"/>
        <v>90041511</v>
      </c>
      <c r="G49" s="46">
        <f t="shared" si="10"/>
        <v>327132701</v>
      </c>
      <c r="H49" s="46">
        <f t="shared" si="10"/>
        <v>-21553574</v>
      </c>
      <c r="I49" s="46">
        <f t="shared" si="10"/>
        <v>-31816851</v>
      </c>
      <c r="J49" s="46">
        <f t="shared" si="10"/>
        <v>273762276</v>
      </c>
      <c r="K49" s="46">
        <f t="shared" si="10"/>
        <v>-18678271</v>
      </c>
      <c r="L49" s="46">
        <f t="shared" si="10"/>
        <v>-27097435</v>
      </c>
      <c r="M49" s="46">
        <f t="shared" si="10"/>
        <v>-5212093</v>
      </c>
      <c r="N49" s="46">
        <f t="shared" si="10"/>
        <v>-50987799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222774477</v>
      </c>
      <c r="X49" s="46">
        <f>IF(F25=F48,0,X25-X48)</f>
        <v>108780389</v>
      </c>
      <c r="Y49" s="46">
        <f t="shared" si="10"/>
        <v>113994088</v>
      </c>
      <c r="Z49" s="47">
        <f>+IF(X49&lt;&gt;0,+(Y49/X49)*100,0)</f>
        <v>104.79286666275848</v>
      </c>
      <c r="AA49" s="44">
        <f>+AA25-AA48</f>
        <v>90041511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181374028</v>
      </c>
      <c r="D5" s="19">
        <f>SUM(D6:D8)</f>
        <v>0</v>
      </c>
      <c r="E5" s="20">
        <f t="shared" si="0"/>
        <v>211012853</v>
      </c>
      <c r="F5" s="21">
        <f t="shared" si="0"/>
        <v>211012853</v>
      </c>
      <c r="G5" s="21">
        <f t="shared" si="0"/>
        <v>63017737</v>
      </c>
      <c r="H5" s="21">
        <f t="shared" si="0"/>
        <v>7581552</v>
      </c>
      <c r="I5" s="21">
        <f t="shared" si="0"/>
        <v>3794000</v>
      </c>
      <c r="J5" s="21">
        <f t="shared" si="0"/>
        <v>74393289</v>
      </c>
      <c r="K5" s="21">
        <f t="shared" si="0"/>
        <v>923000</v>
      </c>
      <c r="L5" s="21">
        <f t="shared" si="0"/>
        <v>6035946</v>
      </c>
      <c r="M5" s="21">
        <f t="shared" si="0"/>
        <v>753304</v>
      </c>
      <c r="N5" s="21">
        <f t="shared" si="0"/>
        <v>7712250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82105539</v>
      </c>
      <c r="X5" s="21">
        <f t="shared" si="0"/>
        <v>27232790</v>
      </c>
      <c r="Y5" s="21">
        <f t="shared" si="0"/>
        <v>54872749</v>
      </c>
      <c r="Z5" s="4">
        <f>+IF(X5&lt;&gt;0,+(Y5/X5)*100,0)</f>
        <v>201.49514243674628</v>
      </c>
      <c r="AA5" s="19">
        <f>SUM(AA6:AA8)</f>
        <v>211012853</v>
      </c>
    </row>
    <row r="6" spans="1:27" ht="13.5">
      <c r="A6" s="5" t="s">
        <v>33</v>
      </c>
      <c r="B6" s="3"/>
      <c r="C6" s="22">
        <v>180484193</v>
      </c>
      <c r="D6" s="22"/>
      <c r="E6" s="23">
        <v>209607591</v>
      </c>
      <c r="F6" s="24">
        <v>209607591</v>
      </c>
      <c r="G6" s="24">
        <v>63017737</v>
      </c>
      <c r="H6" s="24">
        <v>7581552</v>
      </c>
      <c r="I6" s="24">
        <v>3794000</v>
      </c>
      <c r="J6" s="24">
        <v>74393289</v>
      </c>
      <c r="K6" s="24">
        <v>923000</v>
      </c>
      <c r="L6" s="24">
        <v>6035946</v>
      </c>
      <c r="M6" s="24">
        <v>753304</v>
      </c>
      <c r="N6" s="24">
        <v>7712250</v>
      </c>
      <c r="O6" s="24"/>
      <c r="P6" s="24"/>
      <c r="Q6" s="24"/>
      <c r="R6" s="24"/>
      <c r="S6" s="24"/>
      <c r="T6" s="24"/>
      <c r="U6" s="24"/>
      <c r="V6" s="24"/>
      <c r="W6" s="24">
        <v>82105539</v>
      </c>
      <c r="X6" s="24">
        <v>26766482</v>
      </c>
      <c r="Y6" s="24">
        <v>55339057</v>
      </c>
      <c r="Z6" s="6">
        <v>206.75</v>
      </c>
      <c r="AA6" s="22">
        <v>209607591</v>
      </c>
    </row>
    <row r="7" spans="1:27" ht="13.5">
      <c r="A7" s="5" t="s">
        <v>34</v>
      </c>
      <c r="B7" s="3"/>
      <c r="C7" s="25"/>
      <c r="D7" s="25"/>
      <c r="E7" s="26">
        <v>1405262</v>
      </c>
      <c r="F7" s="27">
        <v>1405262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466308</v>
      </c>
      <c r="Y7" s="27">
        <v>-466308</v>
      </c>
      <c r="Z7" s="7">
        <v>-100</v>
      </c>
      <c r="AA7" s="25">
        <v>1405262</v>
      </c>
    </row>
    <row r="8" spans="1:27" ht="13.5">
      <c r="A8" s="5" t="s">
        <v>35</v>
      </c>
      <c r="B8" s="3"/>
      <c r="C8" s="22">
        <v>889835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7269619</v>
      </c>
      <c r="D9" s="19">
        <f>SUM(D10:D14)</f>
        <v>0</v>
      </c>
      <c r="E9" s="20">
        <f t="shared" si="1"/>
        <v>8041457</v>
      </c>
      <c r="F9" s="21">
        <f t="shared" si="1"/>
        <v>8041457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426094</v>
      </c>
      <c r="N9" s="21">
        <f t="shared" si="1"/>
        <v>426094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426094</v>
      </c>
      <c r="X9" s="21">
        <f t="shared" si="1"/>
        <v>4118502</v>
      </c>
      <c r="Y9" s="21">
        <f t="shared" si="1"/>
        <v>-3692408</v>
      </c>
      <c r="Z9" s="4">
        <f>+IF(X9&lt;&gt;0,+(Y9/X9)*100,0)</f>
        <v>-89.65415095100113</v>
      </c>
      <c r="AA9" s="19">
        <f>SUM(AA10:AA14)</f>
        <v>8041457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7053930</v>
      </c>
      <c r="D11" s="22"/>
      <c r="E11" s="23">
        <v>7820517</v>
      </c>
      <c r="F11" s="24">
        <v>7820517</v>
      </c>
      <c r="G11" s="24"/>
      <c r="H11" s="24"/>
      <c r="I11" s="24"/>
      <c r="J11" s="24"/>
      <c r="K11" s="24"/>
      <c r="L11" s="24"/>
      <c r="M11" s="24">
        <v>412413</v>
      </c>
      <c r="N11" s="24">
        <v>412413</v>
      </c>
      <c r="O11" s="24"/>
      <c r="P11" s="24"/>
      <c r="Q11" s="24"/>
      <c r="R11" s="24"/>
      <c r="S11" s="24"/>
      <c r="T11" s="24"/>
      <c r="U11" s="24"/>
      <c r="V11" s="24"/>
      <c r="W11" s="24">
        <v>412413</v>
      </c>
      <c r="X11" s="24">
        <v>4008000</v>
      </c>
      <c r="Y11" s="24">
        <v>-3595587</v>
      </c>
      <c r="Z11" s="6">
        <v>-89.71</v>
      </c>
      <c r="AA11" s="22">
        <v>7820517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215689</v>
      </c>
      <c r="D14" s="25"/>
      <c r="E14" s="26">
        <v>220940</v>
      </c>
      <c r="F14" s="27">
        <v>220940</v>
      </c>
      <c r="G14" s="27"/>
      <c r="H14" s="27"/>
      <c r="I14" s="27"/>
      <c r="J14" s="27"/>
      <c r="K14" s="27"/>
      <c r="L14" s="27"/>
      <c r="M14" s="27">
        <v>13681</v>
      </c>
      <c r="N14" s="27">
        <v>13681</v>
      </c>
      <c r="O14" s="27"/>
      <c r="P14" s="27"/>
      <c r="Q14" s="27"/>
      <c r="R14" s="27"/>
      <c r="S14" s="27"/>
      <c r="T14" s="27"/>
      <c r="U14" s="27"/>
      <c r="V14" s="27"/>
      <c r="W14" s="27">
        <v>13681</v>
      </c>
      <c r="X14" s="27">
        <v>110502</v>
      </c>
      <c r="Y14" s="27">
        <v>-96821</v>
      </c>
      <c r="Z14" s="7">
        <v>-87.62</v>
      </c>
      <c r="AA14" s="25">
        <v>220940</v>
      </c>
    </row>
    <row r="15" spans="1:27" ht="13.5">
      <c r="A15" s="2" t="s">
        <v>42</v>
      </c>
      <c r="B15" s="8"/>
      <c r="C15" s="19">
        <f aca="true" t="shared" si="2" ref="C15:Y15">SUM(C16:C18)</f>
        <v>206550045</v>
      </c>
      <c r="D15" s="19">
        <f>SUM(D16:D18)</f>
        <v>0</v>
      </c>
      <c r="E15" s="20">
        <f t="shared" si="2"/>
        <v>145332522</v>
      </c>
      <c r="F15" s="21">
        <f t="shared" si="2"/>
        <v>145332522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4060</v>
      </c>
      <c r="N15" s="21">
        <f t="shared" si="2"/>
        <v>4060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4060</v>
      </c>
      <c r="X15" s="21">
        <f t="shared" si="2"/>
        <v>0</v>
      </c>
      <c r="Y15" s="21">
        <f t="shared" si="2"/>
        <v>4060</v>
      </c>
      <c r="Z15" s="4">
        <f>+IF(X15&lt;&gt;0,+(Y15/X15)*100,0)</f>
        <v>0</v>
      </c>
      <c r="AA15" s="19">
        <f>SUM(AA16:AA18)</f>
        <v>145332522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206336451</v>
      </c>
      <c r="D17" s="22"/>
      <c r="E17" s="23">
        <v>145000000</v>
      </c>
      <c r="F17" s="24">
        <v>145000000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145000000</v>
      </c>
    </row>
    <row r="18" spans="1:27" ht="13.5">
      <c r="A18" s="5" t="s">
        <v>45</v>
      </c>
      <c r="B18" s="3"/>
      <c r="C18" s="22">
        <v>213594</v>
      </c>
      <c r="D18" s="22"/>
      <c r="E18" s="23">
        <v>332522</v>
      </c>
      <c r="F18" s="24">
        <v>332522</v>
      </c>
      <c r="G18" s="24"/>
      <c r="H18" s="24"/>
      <c r="I18" s="24"/>
      <c r="J18" s="24"/>
      <c r="K18" s="24"/>
      <c r="L18" s="24"/>
      <c r="M18" s="24">
        <v>4060</v>
      </c>
      <c r="N18" s="24">
        <v>4060</v>
      </c>
      <c r="O18" s="24"/>
      <c r="P18" s="24"/>
      <c r="Q18" s="24"/>
      <c r="R18" s="24"/>
      <c r="S18" s="24"/>
      <c r="T18" s="24"/>
      <c r="U18" s="24"/>
      <c r="V18" s="24"/>
      <c r="W18" s="24">
        <v>4060</v>
      </c>
      <c r="X18" s="24"/>
      <c r="Y18" s="24">
        <v>4060</v>
      </c>
      <c r="Z18" s="6">
        <v>0</v>
      </c>
      <c r="AA18" s="22">
        <v>332522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25728305</v>
      </c>
      <c r="F19" s="21">
        <f t="shared" si="3"/>
        <v>25728305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13897500</v>
      </c>
      <c r="Y19" s="21">
        <f t="shared" si="3"/>
        <v>-13897500</v>
      </c>
      <c r="Z19" s="4">
        <f>+IF(X19&lt;&gt;0,+(Y19/X19)*100,0)</f>
        <v>-100</v>
      </c>
      <c r="AA19" s="19">
        <f>SUM(AA20:AA23)</f>
        <v>25728305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25728305</v>
      </c>
      <c r="F23" s="24">
        <v>25728305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13897500</v>
      </c>
      <c r="Y23" s="24">
        <v>-13897500</v>
      </c>
      <c r="Z23" s="6">
        <v>-100</v>
      </c>
      <c r="AA23" s="22">
        <v>25728305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395193692</v>
      </c>
      <c r="D25" s="40">
        <f>+D5+D9+D15+D19+D24</f>
        <v>0</v>
      </c>
      <c r="E25" s="41">
        <f t="shared" si="4"/>
        <v>390115137</v>
      </c>
      <c r="F25" s="42">
        <f t="shared" si="4"/>
        <v>390115137</v>
      </c>
      <c r="G25" s="42">
        <f t="shared" si="4"/>
        <v>63017737</v>
      </c>
      <c r="H25" s="42">
        <f t="shared" si="4"/>
        <v>7581552</v>
      </c>
      <c r="I25" s="42">
        <f t="shared" si="4"/>
        <v>3794000</v>
      </c>
      <c r="J25" s="42">
        <f t="shared" si="4"/>
        <v>74393289</v>
      </c>
      <c r="K25" s="42">
        <f t="shared" si="4"/>
        <v>923000</v>
      </c>
      <c r="L25" s="42">
        <f t="shared" si="4"/>
        <v>6035946</v>
      </c>
      <c r="M25" s="42">
        <f t="shared" si="4"/>
        <v>1183458</v>
      </c>
      <c r="N25" s="42">
        <f t="shared" si="4"/>
        <v>8142404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82535693</v>
      </c>
      <c r="X25" s="42">
        <f t="shared" si="4"/>
        <v>45248792</v>
      </c>
      <c r="Y25" s="42">
        <f t="shared" si="4"/>
        <v>37286901</v>
      </c>
      <c r="Z25" s="43">
        <f>+IF(X25&lt;&gt;0,+(Y25/X25)*100,0)</f>
        <v>82.40419103343135</v>
      </c>
      <c r="AA25" s="40">
        <f>+AA5+AA9+AA15+AA19+AA24</f>
        <v>390115137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93872075</v>
      </c>
      <c r="D28" s="19">
        <f>SUM(D29:D31)</f>
        <v>0</v>
      </c>
      <c r="E28" s="20">
        <f t="shared" si="5"/>
        <v>121256115</v>
      </c>
      <c r="F28" s="21">
        <f t="shared" si="5"/>
        <v>121256115</v>
      </c>
      <c r="G28" s="21">
        <f t="shared" si="5"/>
        <v>11474000</v>
      </c>
      <c r="H28" s="21">
        <f t="shared" si="5"/>
        <v>16752358</v>
      </c>
      <c r="I28" s="21">
        <f t="shared" si="5"/>
        <v>17806000</v>
      </c>
      <c r="J28" s="21">
        <f t="shared" si="5"/>
        <v>46032358</v>
      </c>
      <c r="K28" s="21">
        <f t="shared" si="5"/>
        <v>15419000</v>
      </c>
      <c r="L28" s="21">
        <f t="shared" si="5"/>
        <v>23729044</v>
      </c>
      <c r="M28" s="21">
        <f t="shared" si="5"/>
        <v>19231942</v>
      </c>
      <c r="N28" s="21">
        <f t="shared" si="5"/>
        <v>58379986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104412344</v>
      </c>
      <c r="X28" s="21">
        <f t="shared" si="5"/>
        <v>55546500</v>
      </c>
      <c r="Y28" s="21">
        <f t="shared" si="5"/>
        <v>48865844</v>
      </c>
      <c r="Z28" s="4">
        <f>+IF(X28&lt;&gt;0,+(Y28/X28)*100,0)</f>
        <v>87.97285877598048</v>
      </c>
      <c r="AA28" s="19">
        <f>SUM(AA29:AA31)</f>
        <v>121256115</v>
      </c>
    </row>
    <row r="29" spans="1:27" ht="13.5">
      <c r="A29" s="5" t="s">
        <v>33</v>
      </c>
      <c r="B29" s="3"/>
      <c r="C29" s="22">
        <v>37864725</v>
      </c>
      <c r="D29" s="22"/>
      <c r="E29" s="23">
        <v>49676985</v>
      </c>
      <c r="F29" s="24">
        <v>49676985</v>
      </c>
      <c r="G29" s="24">
        <v>11474000</v>
      </c>
      <c r="H29" s="24">
        <v>16752358</v>
      </c>
      <c r="I29" s="24">
        <v>17806000</v>
      </c>
      <c r="J29" s="24">
        <v>46032358</v>
      </c>
      <c r="K29" s="24">
        <v>15419000</v>
      </c>
      <c r="L29" s="24">
        <v>23729044</v>
      </c>
      <c r="M29" s="24">
        <v>19231942</v>
      </c>
      <c r="N29" s="24">
        <v>58379986</v>
      </c>
      <c r="O29" s="24"/>
      <c r="P29" s="24"/>
      <c r="Q29" s="24"/>
      <c r="R29" s="24"/>
      <c r="S29" s="24"/>
      <c r="T29" s="24"/>
      <c r="U29" s="24"/>
      <c r="V29" s="24"/>
      <c r="W29" s="24">
        <v>104412344</v>
      </c>
      <c r="X29" s="24">
        <v>24287502</v>
      </c>
      <c r="Y29" s="24">
        <v>80124842</v>
      </c>
      <c r="Z29" s="6">
        <v>329.9</v>
      </c>
      <c r="AA29" s="22">
        <v>49676985</v>
      </c>
    </row>
    <row r="30" spans="1:27" ht="13.5">
      <c r="A30" s="5" t="s">
        <v>34</v>
      </c>
      <c r="B30" s="3"/>
      <c r="C30" s="25">
        <v>21642054</v>
      </c>
      <c r="D30" s="25"/>
      <c r="E30" s="26">
        <v>69211477</v>
      </c>
      <c r="F30" s="27">
        <v>69211477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31258998</v>
      </c>
      <c r="Y30" s="27">
        <v>-31258998</v>
      </c>
      <c r="Z30" s="7">
        <v>-100</v>
      </c>
      <c r="AA30" s="25">
        <v>69211477</v>
      </c>
    </row>
    <row r="31" spans="1:27" ht="13.5">
      <c r="A31" s="5" t="s">
        <v>35</v>
      </c>
      <c r="B31" s="3"/>
      <c r="C31" s="22">
        <v>34365296</v>
      </c>
      <c r="D31" s="22"/>
      <c r="E31" s="23">
        <v>2367653</v>
      </c>
      <c r="F31" s="24">
        <v>2367653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>
        <v>0</v>
      </c>
      <c r="AA31" s="22">
        <v>2367653</v>
      </c>
    </row>
    <row r="32" spans="1:27" ht="13.5">
      <c r="A32" s="2" t="s">
        <v>36</v>
      </c>
      <c r="B32" s="3"/>
      <c r="C32" s="19">
        <f aca="true" t="shared" si="6" ref="C32:Y32">SUM(C33:C37)</f>
        <v>73092740</v>
      </c>
      <c r="D32" s="19">
        <f>SUM(D33:D37)</f>
        <v>0</v>
      </c>
      <c r="E32" s="20">
        <f t="shared" si="6"/>
        <v>78374273</v>
      </c>
      <c r="F32" s="21">
        <f t="shared" si="6"/>
        <v>78374273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39668502</v>
      </c>
      <c r="Y32" s="21">
        <f t="shared" si="6"/>
        <v>-39668502</v>
      </c>
      <c r="Z32" s="4">
        <f>+IF(X32&lt;&gt;0,+(Y32/X32)*100,0)</f>
        <v>-100</v>
      </c>
      <c r="AA32" s="19">
        <f>SUM(AA33:AA37)</f>
        <v>78374273</v>
      </c>
    </row>
    <row r="33" spans="1:27" ht="13.5">
      <c r="A33" s="5" t="s">
        <v>37</v>
      </c>
      <c r="B33" s="3"/>
      <c r="C33" s="22"/>
      <c r="D33" s="22"/>
      <c r="E33" s="23">
        <v>8595853</v>
      </c>
      <c r="F33" s="24">
        <v>8595853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>
        <v>8595853</v>
      </c>
    </row>
    <row r="34" spans="1:27" ht="13.5">
      <c r="A34" s="5" t="s">
        <v>38</v>
      </c>
      <c r="B34" s="3"/>
      <c r="C34" s="22">
        <v>11609576</v>
      </c>
      <c r="D34" s="22"/>
      <c r="E34" s="23">
        <v>13676720</v>
      </c>
      <c r="F34" s="24">
        <v>13676720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6838500</v>
      </c>
      <c r="Y34" s="24">
        <v>-6838500</v>
      </c>
      <c r="Z34" s="6">
        <v>-100</v>
      </c>
      <c r="AA34" s="22">
        <v>13676720</v>
      </c>
    </row>
    <row r="35" spans="1:27" ht="13.5">
      <c r="A35" s="5" t="s">
        <v>39</v>
      </c>
      <c r="B35" s="3"/>
      <c r="C35" s="22">
        <v>29488156</v>
      </c>
      <c r="D35" s="22"/>
      <c r="E35" s="23">
        <v>29148563</v>
      </c>
      <c r="F35" s="24">
        <v>29148563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17103000</v>
      </c>
      <c r="Y35" s="24">
        <v>-17103000</v>
      </c>
      <c r="Z35" s="6">
        <v>-100</v>
      </c>
      <c r="AA35" s="22">
        <v>29148563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31995008</v>
      </c>
      <c r="D37" s="25"/>
      <c r="E37" s="26">
        <v>26953137</v>
      </c>
      <c r="F37" s="27">
        <v>26953137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15727002</v>
      </c>
      <c r="Y37" s="27">
        <v>-15727002</v>
      </c>
      <c r="Z37" s="7">
        <v>-100</v>
      </c>
      <c r="AA37" s="25">
        <v>26953137</v>
      </c>
    </row>
    <row r="38" spans="1:27" ht="13.5">
      <c r="A38" s="2" t="s">
        <v>42</v>
      </c>
      <c r="B38" s="8"/>
      <c r="C38" s="19">
        <f aca="true" t="shared" si="7" ref="C38:Y38">SUM(C39:C41)</f>
        <v>212547368</v>
      </c>
      <c r="D38" s="19">
        <f>SUM(D39:D41)</f>
        <v>0</v>
      </c>
      <c r="E38" s="20">
        <f t="shared" si="7"/>
        <v>161155381</v>
      </c>
      <c r="F38" s="21">
        <f t="shared" si="7"/>
        <v>161155381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12678498</v>
      </c>
      <c r="Y38" s="21">
        <f t="shared" si="7"/>
        <v>-12678498</v>
      </c>
      <c r="Z38" s="4">
        <f>+IF(X38&lt;&gt;0,+(Y38/X38)*100,0)</f>
        <v>-100</v>
      </c>
      <c r="AA38" s="19">
        <f>SUM(AA39:AA41)</f>
        <v>161155381</v>
      </c>
    </row>
    <row r="39" spans="1:27" ht="13.5">
      <c r="A39" s="5" t="s">
        <v>43</v>
      </c>
      <c r="B39" s="3"/>
      <c r="C39" s="22">
        <v>18600188</v>
      </c>
      <c r="D39" s="22"/>
      <c r="E39" s="23">
        <v>9235562</v>
      </c>
      <c r="F39" s="24">
        <v>9235562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10641000</v>
      </c>
      <c r="Y39" s="24">
        <v>-10641000</v>
      </c>
      <c r="Z39" s="6">
        <v>-100</v>
      </c>
      <c r="AA39" s="22">
        <v>9235562</v>
      </c>
    </row>
    <row r="40" spans="1:27" ht="13.5">
      <c r="A40" s="5" t="s">
        <v>44</v>
      </c>
      <c r="B40" s="3"/>
      <c r="C40" s="22">
        <v>191452728</v>
      </c>
      <c r="D40" s="22"/>
      <c r="E40" s="23">
        <v>148325000</v>
      </c>
      <c r="F40" s="24">
        <v>148325000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2037498</v>
      </c>
      <c r="Y40" s="24">
        <v>-2037498</v>
      </c>
      <c r="Z40" s="6">
        <v>-100</v>
      </c>
      <c r="AA40" s="22">
        <v>148325000</v>
      </c>
    </row>
    <row r="41" spans="1:27" ht="13.5">
      <c r="A41" s="5" t="s">
        <v>45</v>
      </c>
      <c r="B41" s="3"/>
      <c r="C41" s="22">
        <v>2494452</v>
      </c>
      <c r="D41" s="22"/>
      <c r="E41" s="23">
        <v>3594819</v>
      </c>
      <c r="F41" s="24">
        <v>3594819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>
        <v>3594819</v>
      </c>
    </row>
    <row r="42" spans="1:27" ht="13.5">
      <c r="A42" s="2" t="s">
        <v>46</v>
      </c>
      <c r="B42" s="8"/>
      <c r="C42" s="19">
        <f aca="true" t="shared" si="8" ref="C42:Y42">SUM(C43:C46)</f>
        <v>2054529</v>
      </c>
      <c r="D42" s="19">
        <f>SUM(D43:D46)</f>
        <v>0</v>
      </c>
      <c r="E42" s="20">
        <f t="shared" si="8"/>
        <v>25737982</v>
      </c>
      <c r="F42" s="21">
        <f t="shared" si="8"/>
        <v>25737982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12190500</v>
      </c>
      <c r="Y42" s="21">
        <f t="shared" si="8"/>
        <v>-12190500</v>
      </c>
      <c r="Z42" s="4">
        <f>+IF(X42&lt;&gt;0,+(Y42/X42)*100,0)</f>
        <v>-100</v>
      </c>
      <c r="AA42" s="19">
        <f>SUM(AA43:AA46)</f>
        <v>25737982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17700</v>
      </c>
      <c r="F44" s="24">
        <v>17700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>
        <v>17700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2054529</v>
      </c>
      <c r="D46" s="22"/>
      <c r="E46" s="23">
        <v>25720282</v>
      </c>
      <c r="F46" s="24">
        <v>25720282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12190500</v>
      </c>
      <c r="Y46" s="24">
        <v>-12190500</v>
      </c>
      <c r="Z46" s="6">
        <v>-100</v>
      </c>
      <c r="AA46" s="22">
        <v>25720282</v>
      </c>
    </row>
    <row r="47" spans="1:27" ht="13.5">
      <c r="A47" s="2" t="s">
        <v>51</v>
      </c>
      <c r="B47" s="8" t="s">
        <v>52</v>
      </c>
      <c r="C47" s="19"/>
      <c r="D47" s="19"/>
      <c r="E47" s="20">
        <v>1313856</v>
      </c>
      <c r="F47" s="21">
        <v>1313856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1313856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381566712</v>
      </c>
      <c r="D48" s="40">
        <f>+D28+D32+D38+D42+D47</f>
        <v>0</v>
      </c>
      <c r="E48" s="41">
        <f t="shared" si="9"/>
        <v>387837607</v>
      </c>
      <c r="F48" s="42">
        <f t="shared" si="9"/>
        <v>387837607</v>
      </c>
      <c r="G48" s="42">
        <f t="shared" si="9"/>
        <v>11474000</v>
      </c>
      <c r="H48" s="42">
        <f t="shared" si="9"/>
        <v>16752358</v>
      </c>
      <c r="I48" s="42">
        <f t="shared" si="9"/>
        <v>17806000</v>
      </c>
      <c r="J48" s="42">
        <f t="shared" si="9"/>
        <v>46032358</v>
      </c>
      <c r="K48" s="42">
        <f t="shared" si="9"/>
        <v>15419000</v>
      </c>
      <c r="L48" s="42">
        <f t="shared" si="9"/>
        <v>23729044</v>
      </c>
      <c r="M48" s="42">
        <f t="shared" si="9"/>
        <v>19231942</v>
      </c>
      <c r="N48" s="42">
        <f t="shared" si="9"/>
        <v>58379986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104412344</v>
      </c>
      <c r="X48" s="42">
        <f t="shared" si="9"/>
        <v>120084000</v>
      </c>
      <c r="Y48" s="42">
        <f t="shared" si="9"/>
        <v>-15671656</v>
      </c>
      <c r="Z48" s="43">
        <f>+IF(X48&lt;&gt;0,+(Y48/X48)*100,0)</f>
        <v>-13.050577928783186</v>
      </c>
      <c r="AA48" s="40">
        <f>+AA28+AA32+AA38+AA42+AA47</f>
        <v>387837607</v>
      </c>
    </row>
    <row r="49" spans="1:27" ht="13.5">
      <c r="A49" s="14" t="s">
        <v>58</v>
      </c>
      <c r="B49" s="15"/>
      <c r="C49" s="44">
        <f aca="true" t="shared" si="10" ref="C49:Y49">+C25-C48</f>
        <v>13626980</v>
      </c>
      <c r="D49" s="44">
        <f>+D25-D48</f>
        <v>0</v>
      </c>
      <c r="E49" s="45">
        <f t="shared" si="10"/>
        <v>2277530</v>
      </c>
      <c r="F49" s="46">
        <f t="shared" si="10"/>
        <v>2277530</v>
      </c>
      <c r="G49" s="46">
        <f t="shared" si="10"/>
        <v>51543737</v>
      </c>
      <c r="H49" s="46">
        <f t="shared" si="10"/>
        <v>-9170806</v>
      </c>
      <c r="I49" s="46">
        <f t="shared" si="10"/>
        <v>-14012000</v>
      </c>
      <c r="J49" s="46">
        <f t="shared" si="10"/>
        <v>28360931</v>
      </c>
      <c r="K49" s="46">
        <f t="shared" si="10"/>
        <v>-14496000</v>
      </c>
      <c r="L49" s="46">
        <f t="shared" si="10"/>
        <v>-17693098</v>
      </c>
      <c r="M49" s="46">
        <f t="shared" si="10"/>
        <v>-18048484</v>
      </c>
      <c r="N49" s="46">
        <f t="shared" si="10"/>
        <v>-50237582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-21876651</v>
      </c>
      <c r="X49" s="46">
        <f>IF(F25=F48,0,X25-X48)</f>
        <v>-74835208</v>
      </c>
      <c r="Y49" s="46">
        <f t="shared" si="10"/>
        <v>52958557</v>
      </c>
      <c r="Z49" s="47">
        <f>+IF(X49&lt;&gt;0,+(Y49/X49)*100,0)</f>
        <v>-70.76690025368808</v>
      </c>
      <c r="AA49" s="44">
        <f>+AA25-AA48</f>
        <v>2277530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29067149</v>
      </c>
      <c r="F5" s="21">
        <f t="shared" si="0"/>
        <v>29067149</v>
      </c>
      <c r="G5" s="21">
        <f t="shared" si="0"/>
        <v>10325223</v>
      </c>
      <c r="H5" s="21">
        <f t="shared" si="0"/>
        <v>247448</v>
      </c>
      <c r="I5" s="21">
        <f t="shared" si="0"/>
        <v>3619202</v>
      </c>
      <c r="J5" s="21">
        <f t="shared" si="0"/>
        <v>14191873</v>
      </c>
      <c r="K5" s="21">
        <f t="shared" si="0"/>
        <v>-145866</v>
      </c>
      <c r="L5" s="21">
        <f t="shared" si="0"/>
        <v>684460</v>
      </c>
      <c r="M5" s="21">
        <f t="shared" si="0"/>
        <v>4107344</v>
      </c>
      <c r="N5" s="21">
        <f t="shared" si="0"/>
        <v>4645938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18837811</v>
      </c>
      <c r="X5" s="21">
        <f t="shared" si="0"/>
        <v>21735223</v>
      </c>
      <c r="Y5" s="21">
        <f t="shared" si="0"/>
        <v>-2897412</v>
      </c>
      <c r="Z5" s="4">
        <f>+IF(X5&lt;&gt;0,+(Y5/X5)*100,0)</f>
        <v>-13.330491249158104</v>
      </c>
      <c r="AA5" s="19">
        <f>SUM(AA6:AA8)</f>
        <v>29067149</v>
      </c>
    </row>
    <row r="6" spans="1:27" ht="13.5">
      <c r="A6" s="5" t="s">
        <v>33</v>
      </c>
      <c r="B6" s="3"/>
      <c r="C6" s="22"/>
      <c r="D6" s="22"/>
      <c r="E6" s="23">
        <v>1561000</v>
      </c>
      <c r="F6" s="24">
        <v>1561000</v>
      </c>
      <c r="G6" s="24">
        <v>-4500</v>
      </c>
      <c r="H6" s="24">
        <v>-4500</v>
      </c>
      <c r="I6" s="24">
        <v>-4500</v>
      </c>
      <c r="J6" s="24">
        <v>-13500</v>
      </c>
      <c r="K6" s="24">
        <v>-4500</v>
      </c>
      <c r="L6" s="24">
        <v>-146580</v>
      </c>
      <c r="M6" s="24">
        <v>-1114570</v>
      </c>
      <c r="N6" s="24">
        <v>-1265650</v>
      </c>
      <c r="O6" s="24"/>
      <c r="P6" s="24"/>
      <c r="Q6" s="24"/>
      <c r="R6" s="24"/>
      <c r="S6" s="24"/>
      <c r="T6" s="24"/>
      <c r="U6" s="24"/>
      <c r="V6" s="24"/>
      <c r="W6" s="24">
        <v>-1279150</v>
      </c>
      <c r="X6" s="24">
        <v>12367416</v>
      </c>
      <c r="Y6" s="24">
        <v>-13646566</v>
      </c>
      <c r="Z6" s="6">
        <v>-110.34</v>
      </c>
      <c r="AA6" s="22">
        <v>1561000</v>
      </c>
    </row>
    <row r="7" spans="1:27" ht="13.5">
      <c r="A7" s="5" t="s">
        <v>34</v>
      </c>
      <c r="B7" s="3"/>
      <c r="C7" s="25"/>
      <c r="D7" s="25"/>
      <c r="E7" s="26">
        <v>27506149</v>
      </c>
      <c r="F7" s="27">
        <v>27506149</v>
      </c>
      <c r="G7" s="27">
        <v>10156310</v>
      </c>
      <c r="H7" s="27">
        <v>40351</v>
      </c>
      <c r="I7" s="27">
        <v>3390519</v>
      </c>
      <c r="J7" s="27">
        <v>13587180</v>
      </c>
      <c r="K7" s="27">
        <v>-478736</v>
      </c>
      <c r="L7" s="27">
        <v>620984</v>
      </c>
      <c r="M7" s="27">
        <v>5004295</v>
      </c>
      <c r="N7" s="27">
        <v>5146543</v>
      </c>
      <c r="O7" s="27"/>
      <c r="P7" s="27"/>
      <c r="Q7" s="27"/>
      <c r="R7" s="27"/>
      <c r="S7" s="27"/>
      <c r="T7" s="27"/>
      <c r="U7" s="27"/>
      <c r="V7" s="27"/>
      <c r="W7" s="27">
        <v>18733723</v>
      </c>
      <c r="X7" s="27">
        <v>9367807</v>
      </c>
      <c r="Y7" s="27">
        <v>9365916</v>
      </c>
      <c r="Z7" s="7">
        <v>99.98</v>
      </c>
      <c r="AA7" s="25">
        <v>27506149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173413</v>
      </c>
      <c r="H8" s="24">
        <v>211597</v>
      </c>
      <c r="I8" s="24">
        <v>233183</v>
      </c>
      <c r="J8" s="24">
        <v>618193</v>
      </c>
      <c r="K8" s="24">
        <v>337370</v>
      </c>
      <c r="L8" s="24">
        <v>210056</v>
      </c>
      <c r="M8" s="24">
        <v>217619</v>
      </c>
      <c r="N8" s="24">
        <v>765045</v>
      </c>
      <c r="O8" s="24"/>
      <c r="P8" s="24"/>
      <c r="Q8" s="24"/>
      <c r="R8" s="24"/>
      <c r="S8" s="24"/>
      <c r="T8" s="24"/>
      <c r="U8" s="24"/>
      <c r="V8" s="24"/>
      <c r="W8" s="24">
        <v>1383238</v>
      </c>
      <c r="X8" s="24"/>
      <c r="Y8" s="24">
        <v>1383238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1282440</v>
      </c>
      <c r="F9" s="21">
        <f t="shared" si="1"/>
        <v>1282440</v>
      </c>
      <c r="G9" s="21">
        <f t="shared" si="1"/>
        <v>120344</v>
      </c>
      <c r="H9" s="21">
        <f t="shared" si="1"/>
        <v>129197</v>
      </c>
      <c r="I9" s="21">
        <f t="shared" si="1"/>
        <v>104574</v>
      </c>
      <c r="J9" s="21">
        <f t="shared" si="1"/>
        <v>354115</v>
      </c>
      <c r="K9" s="21">
        <f t="shared" si="1"/>
        <v>11605643</v>
      </c>
      <c r="L9" s="21">
        <f t="shared" si="1"/>
        <v>3000898</v>
      </c>
      <c r="M9" s="21">
        <f t="shared" si="1"/>
        <v>3799060</v>
      </c>
      <c r="N9" s="21">
        <f t="shared" si="1"/>
        <v>18405601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18759716</v>
      </c>
      <c r="X9" s="21">
        <f t="shared" si="1"/>
        <v>6730</v>
      </c>
      <c r="Y9" s="21">
        <f t="shared" si="1"/>
        <v>18752986</v>
      </c>
      <c r="Z9" s="4">
        <f>+IF(X9&lt;&gt;0,+(Y9/X9)*100,0)</f>
        <v>278647.63744427933</v>
      </c>
      <c r="AA9" s="19">
        <f>SUM(AA10:AA14)</f>
        <v>1282440</v>
      </c>
    </row>
    <row r="10" spans="1:27" ht="13.5">
      <c r="A10" s="5" t="s">
        <v>37</v>
      </c>
      <c r="B10" s="3"/>
      <c r="C10" s="22"/>
      <c r="D10" s="22"/>
      <c r="E10" s="23">
        <v>1267920</v>
      </c>
      <c r="F10" s="24">
        <v>1267920</v>
      </c>
      <c r="G10" s="24">
        <v>322</v>
      </c>
      <c r="H10" s="24">
        <v>4369</v>
      </c>
      <c r="I10" s="24">
        <v>691</v>
      </c>
      <c r="J10" s="24">
        <v>5382</v>
      </c>
      <c r="K10" s="24">
        <v>324</v>
      </c>
      <c r="L10" s="24">
        <v>246</v>
      </c>
      <c r="M10" s="24">
        <v>844616</v>
      </c>
      <c r="N10" s="24">
        <v>845186</v>
      </c>
      <c r="O10" s="24"/>
      <c r="P10" s="24"/>
      <c r="Q10" s="24"/>
      <c r="R10" s="24"/>
      <c r="S10" s="24"/>
      <c r="T10" s="24"/>
      <c r="U10" s="24"/>
      <c r="V10" s="24"/>
      <c r="W10" s="24">
        <v>850568</v>
      </c>
      <c r="X10" s="24">
        <v>3059</v>
      </c>
      <c r="Y10" s="24">
        <v>847509</v>
      </c>
      <c r="Z10" s="6">
        <v>27705.43</v>
      </c>
      <c r="AA10" s="22">
        <v>1267920</v>
      </c>
    </row>
    <row r="11" spans="1:27" ht="13.5">
      <c r="A11" s="5" t="s">
        <v>38</v>
      </c>
      <c r="B11" s="3"/>
      <c r="C11" s="22"/>
      <c r="D11" s="22"/>
      <c r="E11" s="23">
        <v>2280</v>
      </c>
      <c r="F11" s="24">
        <v>2280</v>
      </c>
      <c r="G11" s="24">
        <v>697</v>
      </c>
      <c r="H11" s="24"/>
      <c r="I11" s="24"/>
      <c r="J11" s="24">
        <v>697</v>
      </c>
      <c r="K11" s="24">
        <v>134</v>
      </c>
      <c r="L11" s="24"/>
      <c r="M11" s="24">
        <v>654</v>
      </c>
      <c r="N11" s="24">
        <v>788</v>
      </c>
      <c r="O11" s="24"/>
      <c r="P11" s="24"/>
      <c r="Q11" s="24"/>
      <c r="R11" s="24"/>
      <c r="S11" s="24"/>
      <c r="T11" s="24"/>
      <c r="U11" s="24"/>
      <c r="V11" s="24"/>
      <c r="W11" s="24">
        <v>1485</v>
      </c>
      <c r="X11" s="24">
        <v>931</v>
      </c>
      <c r="Y11" s="24">
        <v>554</v>
      </c>
      <c r="Z11" s="6">
        <v>59.51</v>
      </c>
      <c r="AA11" s="22">
        <v>2280</v>
      </c>
    </row>
    <row r="12" spans="1:27" ht="13.5">
      <c r="A12" s="5" t="s">
        <v>39</v>
      </c>
      <c r="B12" s="3"/>
      <c r="C12" s="22"/>
      <c r="D12" s="22"/>
      <c r="E12" s="23"/>
      <c r="F12" s="24"/>
      <c r="G12" s="24">
        <v>118264</v>
      </c>
      <c r="H12" s="24">
        <v>123777</v>
      </c>
      <c r="I12" s="24">
        <v>102836</v>
      </c>
      <c r="J12" s="24">
        <v>344877</v>
      </c>
      <c r="K12" s="24">
        <v>11601086</v>
      </c>
      <c r="L12" s="24">
        <v>2999479</v>
      </c>
      <c r="M12" s="24">
        <v>2952565</v>
      </c>
      <c r="N12" s="24">
        <v>17553130</v>
      </c>
      <c r="O12" s="24"/>
      <c r="P12" s="24"/>
      <c r="Q12" s="24"/>
      <c r="R12" s="24"/>
      <c r="S12" s="24"/>
      <c r="T12" s="24"/>
      <c r="U12" s="24"/>
      <c r="V12" s="24"/>
      <c r="W12" s="24">
        <v>17898007</v>
      </c>
      <c r="X12" s="24"/>
      <c r="Y12" s="24">
        <v>17898007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12240</v>
      </c>
      <c r="F13" s="24">
        <v>12240</v>
      </c>
      <c r="G13" s="24">
        <v>1061</v>
      </c>
      <c r="H13" s="24">
        <v>1047</v>
      </c>
      <c r="I13" s="24">
        <v>1047</v>
      </c>
      <c r="J13" s="24">
        <v>3155</v>
      </c>
      <c r="K13" s="24">
        <v>4047</v>
      </c>
      <c r="L13" s="24">
        <v>1047</v>
      </c>
      <c r="M13" s="24">
        <v>1047</v>
      </c>
      <c r="N13" s="24">
        <v>6141</v>
      </c>
      <c r="O13" s="24"/>
      <c r="P13" s="24"/>
      <c r="Q13" s="24"/>
      <c r="R13" s="24"/>
      <c r="S13" s="24"/>
      <c r="T13" s="24"/>
      <c r="U13" s="24"/>
      <c r="V13" s="24"/>
      <c r="W13" s="24">
        <v>9296</v>
      </c>
      <c r="X13" s="24">
        <v>3560</v>
      </c>
      <c r="Y13" s="24">
        <v>5736</v>
      </c>
      <c r="Z13" s="6">
        <v>161.12</v>
      </c>
      <c r="AA13" s="22">
        <v>12240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>
        <v>4</v>
      </c>
      <c r="I14" s="27"/>
      <c r="J14" s="27">
        <v>4</v>
      </c>
      <c r="K14" s="27">
        <v>52</v>
      </c>
      <c r="L14" s="27">
        <v>126</v>
      </c>
      <c r="M14" s="27">
        <v>178</v>
      </c>
      <c r="N14" s="27">
        <v>356</v>
      </c>
      <c r="O14" s="27"/>
      <c r="P14" s="27"/>
      <c r="Q14" s="27"/>
      <c r="R14" s="27"/>
      <c r="S14" s="27"/>
      <c r="T14" s="27"/>
      <c r="U14" s="27"/>
      <c r="V14" s="27"/>
      <c r="W14" s="27">
        <v>360</v>
      </c>
      <c r="X14" s="27">
        <v>-820</v>
      </c>
      <c r="Y14" s="27">
        <v>1180</v>
      </c>
      <c r="Z14" s="7">
        <v>-143.9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36818040</v>
      </c>
      <c r="F15" s="21">
        <f t="shared" si="2"/>
        <v>36818040</v>
      </c>
      <c r="G15" s="21">
        <f t="shared" si="2"/>
        <v>1440</v>
      </c>
      <c r="H15" s="21">
        <f t="shared" si="2"/>
        <v>480</v>
      </c>
      <c r="I15" s="21">
        <f t="shared" si="2"/>
        <v>480</v>
      </c>
      <c r="J15" s="21">
        <f t="shared" si="2"/>
        <v>2400</v>
      </c>
      <c r="K15" s="21">
        <f t="shared" si="2"/>
        <v>250480</v>
      </c>
      <c r="L15" s="21">
        <f t="shared" si="2"/>
        <v>1440</v>
      </c>
      <c r="M15" s="21">
        <f t="shared" si="2"/>
        <v>1440</v>
      </c>
      <c r="N15" s="21">
        <f t="shared" si="2"/>
        <v>253360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255760</v>
      </c>
      <c r="X15" s="21">
        <f t="shared" si="2"/>
        <v>5592</v>
      </c>
      <c r="Y15" s="21">
        <f t="shared" si="2"/>
        <v>250168</v>
      </c>
      <c r="Z15" s="4">
        <f>+IF(X15&lt;&gt;0,+(Y15/X15)*100,0)</f>
        <v>4473.676680972818</v>
      </c>
      <c r="AA15" s="19">
        <f>SUM(AA16:AA18)</f>
        <v>36818040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36818040</v>
      </c>
      <c r="F17" s="24">
        <v>36818040</v>
      </c>
      <c r="G17" s="24">
        <v>1440</v>
      </c>
      <c r="H17" s="24">
        <v>480</v>
      </c>
      <c r="I17" s="24">
        <v>480</v>
      </c>
      <c r="J17" s="24">
        <v>2400</v>
      </c>
      <c r="K17" s="24">
        <v>250480</v>
      </c>
      <c r="L17" s="24">
        <v>1440</v>
      </c>
      <c r="M17" s="24">
        <v>1440</v>
      </c>
      <c r="N17" s="24">
        <v>253360</v>
      </c>
      <c r="O17" s="24"/>
      <c r="P17" s="24"/>
      <c r="Q17" s="24"/>
      <c r="R17" s="24"/>
      <c r="S17" s="24"/>
      <c r="T17" s="24"/>
      <c r="U17" s="24"/>
      <c r="V17" s="24"/>
      <c r="W17" s="24">
        <v>255760</v>
      </c>
      <c r="X17" s="24">
        <v>5592</v>
      </c>
      <c r="Y17" s="24">
        <v>250168</v>
      </c>
      <c r="Z17" s="6">
        <v>4473.68</v>
      </c>
      <c r="AA17" s="22">
        <v>36818040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25019560</v>
      </c>
      <c r="F19" s="21">
        <f t="shared" si="3"/>
        <v>25019560</v>
      </c>
      <c r="G19" s="21">
        <f t="shared" si="3"/>
        <v>1761445</v>
      </c>
      <c r="H19" s="21">
        <f t="shared" si="3"/>
        <v>1588032</v>
      </c>
      <c r="I19" s="21">
        <f t="shared" si="3"/>
        <v>1908788</v>
      </c>
      <c r="J19" s="21">
        <f t="shared" si="3"/>
        <v>5258265</v>
      </c>
      <c r="K19" s="21">
        <f t="shared" si="3"/>
        <v>1746031</v>
      </c>
      <c r="L19" s="21">
        <f t="shared" si="3"/>
        <v>1677985</v>
      </c>
      <c r="M19" s="21">
        <f t="shared" si="3"/>
        <v>3725274</v>
      </c>
      <c r="N19" s="21">
        <f t="shared" si="3"/>
        <v>7149290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12407555</v>
      </c>
      <c r="X19" s="21">
        <f t="shared" si="3"/>
        <v>7620025</v>
      </c>
      <c r="Y19" s="21">
        <f t="shared" si="3"/>
        <v>4787530</v>
      </c>
      <c r="Z19" s="4">
        <f>+IF(X19&lt;&gt;0,+(Y19/X19)*100,0)</f>
        <v>62.82827156078884</v>
      </c>
      <c r="AA19" s="19">
        <f>SUM(AA20:AA23)</f>
        <v>25019560</v>
      </c>
    </row>
    <row r="20" spans="1:27" ht="13.5">
      <c r="A20" s="5" t="s">
        <v>47</v>
      </c>
      <c r="B20" s="3"/>
      <c r="C20" s="22"/>
      <c r="D20" s="22"/>
      <c r="E20" s="23">
        <v>16833320</v>
      </c>
      <c r="F20" s="24">
        <v>16833320</v>
      </c>
      <c r="G20" s="24">
        <v>1108831</v>
      </c>
      <c r="H20" s="24">
        <v>951216</v>
      </c>
      <c r="I20" s="24">
        <v>1217502</v>
      </c>
      <c r="J20" s="24">
        <v>3277549</v>
      </c>
      <c r="K20" s="24">
        <v>1085565</v>
      </c>
      <c r="L20" s="24">
        <v>963030</v>
      </c>
      <c r="M20" s="24">
        <v>3078136</v>
      </c>
      <c r="N20" s="24">
        <v>5126731</v>
      </c>
      <c r="O20" s="24"/>
      <c r="P20" s="24"/>
      <c r="Q20" s="24"/>
      <c r="R20" s="24"/>
      <c r="S20" s="24"/>
      <c r="T20" s="24"/>
      <c r="U20" s="24"/>
      <c r="V20" s="24"/>
      <c r="W20" s="24">
        <v>8404280</v>
      </c>
      <c r="X20" s="24">
        <v>4861202</v>
      </c>
      <c r="Y20" s="24">
        <v>3543078</v>
      </c>
      <c r="Z20" s="6">
        <v>72.88</v>
      </c>
      <c r="AA20" s="22">
        <v>16833320</v>
      </c>
    </row>
    <row r="21" spans="1:27" ht="13.5">
      <c r="A21" s="5" t="s">
        <v>48</v>
      </c>
      <c r="B21" s="3"/>
      <c r="C21" s="22"/>
      <c r="D21" s="22"/>
      <c r="E21" s="23">
        <v>3153660</v>
      </c>
      <c r="F21" s="24">
        <v>3153660</v>
      </c>
      <c r="G21" s="24">
        <v>222534</v>
      </c>
      <c r="H21" s="24">
        <v>231701</v>
      </c>
      <c r="I21" s="24">
        <v>260389</v>
      </c>
      <c r="J21" s="24">
        <v>714624</v>
      </c>
      <c r="K21" s="24">
        <v>231885</v>
      </c>
      <c r="L21" s="24">
        <v>327127</v>
      </c>
      <c r="M21" s="24">
        <v>221610</v>
      </c>
      <c r="N21" s="24">
        <v>780622</v>
      </c>
      <c r="O21" s="24"/>
      <c r="P21" s="24"/>
      <c r="Q21" s="24"/>
      <c r="R21" s="24"/>
      <c r="S21" s="24"/>
      <c r="T21" s="24"/>
      <c r="U21" s="24"/>
      <c r="V21" s="24"/>
      <c r="W21" s="24">
        <v>1495246</v>
      </c>
      <c r="X21" s="24">
        <v>1026435</v>
      </c>
      <c r="Y21" s="24">
        <v>468811</v>
      </c>
      <c r="Z21" s="6">
        <v>45.67</v>
      </c>
      <c r="AA21" s="22">
        <v>3153660</v>
      </c>
    </row>
    <row r="22" spans="1:27" ht="13.5">
      <c r="A22" s="5" t="s">
        <v>49</v>
      </c>
      <c r="B22" s="3"/>
      <c r="C22" s="25"/>
      <c r="D22" s="25"/>
      <c r="E22" s="26">
        <v>2657860</v>
      </c>
      <c r="F22" s="27">
        <v>2657860</v>
      </c>
      <c r="G22" s="27">
        <v>230706</v>
      </c>
      <c r="H22" s="27">
        <v>231136</v>
      </c>
      <c r="I22" s="27">
        <v>231698</v>
      </c>
      <c r="J22" s="27">
        <v>693540</v>
      </c>
      <c r="K22" s="27">
        <v>230380</v>
      </c>
      <c r="L22" s="27">
        <v>227400</v>
      </c>
      <c r="M22" s="27">
        <v>231296</v>
      </c>
      <c r="N22" s="27">
        <v>689076</v>
      </c>
      <c r="O22" s="27"/>
      <c r="P22" s="27"/>
      <c r="Q22" s="27"/>
      <c r="R22" s="27"/>
      <c r="S22" s="27"/>
      <c r="T22" s="27"/>
      <c r="U22" s="27"/>
      <c r="V22" s="27"/>
      <c r="W22" s="27">
        <v>1382616</v>
      </c>
      <c r="X22" s="27">
        <v>940121</v>
      </c>
      <c r="Y22" s="27">
        <v>442495</v>
      </c>
      <c r="Z22" s="7">
        <v>47.07</v>
      </c>
      <c r="AA22" s="25">
        <v>2657860</v>
      </c>
    </row>
    <row r="23" spans="1:27" ht="13.5">
      <c r="A23" s="5" t="s">
        <v>50</v>
      </c>
      <c r="B23" s="3"/>
      <c r="C23" s="22"/>
      <c r="D23" s="22"/>
      <c r="E23" s="23">
        <v>2374720</v>
      </c>
      <c r="F23" s="24">
        <v>2374720</v>
      </c>
      <c r="G23" s="24">
        <v>199374</v>
      </c>
      <c r="H23" s="24">
        <v>173979</v>
      </c>
      <c r="I23" s="24">
        <v>199199</v>
      </c>
      <c r="J23" s="24">
        <v>572552</v>
      </c>
      <c r="K23" s="24">
        <v>198201</v>
      </c>
      <c r="L23" s="24">
        <v>160428</v>
      </c>
      <c r="M23" s="24">
        <v>194232</v>
      </c>
      <c r="N23" s="24">
        <v>552861</v>
      </c>
      <c r="O23" s="24"/>
      <c r="P23" s="24"/>
      <c r="Q23" s="24"/>
      <c r="R23" s="24"/>
      <c r="S23" s="24"/>
      <c r="T23" s="24"/>
      <c r="U23" s="24"/>
      <c r="V23" s="24"/>
      <c r="W23" s="24">
        <v>1125413</v>
      </c>
      <c r="X23" s="24">
        <v>792267</v>
      </c>
      <c r="Y23" s="24">
        <v>333146</v>
      </c>
      <c r="Z23" s="6">
        <v>42.05</v>
      </c>
      <c r="AA23" s="22">
        <v>2374720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92187189</v>
      </c>
      <c r="F25" s="42">
        <f t="shared" si="4"/>
        <v>92187189</v>
      </c>
      <c r="G25" s="42">
        <f t="shared" si="4"/>
        <v>12208452</v>
      </c>
      <c r="H25" s="42">
        <f t="shared" si="4"/>
        <v>1965157</v>
      </c>
      <c r="I25" s="42">
        <f t="shared" si="4"/>
        <v>5633044</v>
      </c>
      <c r="J25" s="42">
        <f t="shared" si="4"/>
        <v>19806653</v>
      </c>
      <c r="K25" s="42">
        <f t="shared" si="4"/>
        <v>13456288</v>
      </c>
      <c r="L25" s="42">
        <f t="shared" si="4"/>
        <v>5364783</v>
      </c>
      <c r="M25" s="42">
        <f t="shared" si="4"/>
        <v>11633118</v>
      </c>
      <c r="N25" s="42">
        <f t="shared" si="4"/>
        <v>30454189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50260842</v>
      </c>
      <c r="X25" s="42">
        <f t="shared" si="4"/>
        <v>29367570</v>
      </c>
      <c r="Y25" s="42">
        <f t="shared" si="4"/>
        <v>20893272</v>
      </c>
      <c r="Z25" s="43">
        <f>+IF(X25&lt;&gt;0,+(Y25/X25)*100,0)</f>
        <v>71.14402723820868</v>
      </c>
      <c r="AA25" s="40">
        <f>+AA5+AA9+AA15+AA19+AA24</f>
        <v>92187189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29514480</v>
      </c>
      <c r="F28" s="21">
        <f t="shared" si="5"/>
        <v>29514480</v>
      </c>
      <c r="G28" s="21">
        <f t="shared" si="5"/>
        <v>831940</v>
      </c>
      <c r="H28" s="21">
        <f t="shared" si="5"/>
        <v>2409594</v>
      </c>
      <c r="I28" s="21">
        <f t="shared" si="5"/>
        <v>2970489</v>
      </c>
      <c r="J28" s="21">
        <f t="shared" si="5"/>
        <v>6212023</v>
      </c>
      <c r="K28" s="21">
        <f t="shared" si="5"/>
        <v>2556568</v>
      </c>
      <c r="L28" s="21">
        <f t="shared" si="5"/>
        <v>2142672</v>
      </c>
      <c r="M28" s="21">
        <f t="shared" si="5"/>
        <v>3624846</v>
      </c>
      <c r="N28" s="21">
        <f t="shared" si="5"/>
        <v>8324086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14536109</v>
      </c>
      <c r="X28" s="21">
        <f t="shared" si="5"/>
        <v>9013840</v>
      </c>
      <c r="Y28" s="21">
        <f t="shared" si="5"/>
        <v>5522269</v>
      </c>
      <c r="Z28" s="4">
        <f>+IF(X28&lt;&gt;0,+(Y28/X28)*100,0)</f>
        <v>61.264333513796565</v>
      </c>
      <c r="AA28" s="19">
        <f>SUM(AA29:AA31)</f>
        <v>29514480</v>
      </c>
    </row>
    <row r="29" spans="1:27" ht="13.5">
      <c r="A29" s="5" t="s">
        <v>33</v>
      </c>
      <c r="B29" s="3"/>
      <c r="C29" s="22"/>
      <c r="D29" s="22"/>
      <c r="E29" s="23">
        <v>9016800</v>
      </c>
      <c r="F29" s="24">
        <v>9016800</v>
      </c>
      <c r="G29" s="24">
        <v>536185</v>
      </c>
      <c r="H29" s="24">
        <v>807956</v>
      </c>
      <c r="I29" s="24">
        <v>1420907</v>
      </c>
      <c r="J29" s="24">
        <v>2765048</v>
      </c>
      <c r="K29" s="24">
        <v>184004</v>
      </c>
      <c r="L29" s="24">
        <v>715541</v>
      </c>
      <c r="M29" s="24">
        <v>947797</v>
      </c>
      <c r="N29" s="24">
        <v>1847342</v>
      </c>
      <c r="O29" s="24"/>
      <c r="P29" s="24"/>
      <c r="Q29" s="24"/>
      <c r="R29" s="24"/>
      <c r="S29" s="24"/>
      <c r="T29" s="24"/>
      <c r="U29" s="24"/>
      <c r="V29" s="24"/>
      <c r="W29" s="24">
        <v>4612390</v>
      </c>
      <c r="X29" s="24">
        <v>4891397</v>
      </c>
      <c r="Y29" s="24">
        <v>-279007</v>
      </c>
      <c r="Z29" s="6">
        <v>-5.7</v>
      </c>
      <c r="AA29" s="22">
        <v>9016800</v>
      </c>
    </row>
    <row r="30" spans="1:27" ht="13.5">
      <c r="A30" s="5" t="s">
        <v>34</v>
      </c>
      <c r="B30" s="3"/>
      <c r="C30" s="25"/>
      <c r="D30" s="25"/>
      <c r="E30" s="26">
        <v>20497680</v>
      </c>
      <c r="F30" s="27">
        <v>20497680</v>
      </c>
      <c r="G30" s="27">
        <v>90611</v>
      </c>
      <c r="H30" s="27">
        <v>545435</v>
      </c>
      <c r="I30" s="27">
        <v>911288</v>
      </c>
      <c r="J30" s="27">
        <v>1547334</v>
      </c>
      <c r="K30" s="27">
        <v>1410091</v>
      </c>
      <c r="L30" s="27">
        <v>800342</v>
      </c>
      <c r="M30" s="27">
        <v>1551330</v>
      </c>
      <c r="N30" s="27">
        <v>3761763</v>
      </c>
      <c r="O30" s="27"/>
      <c r="P30" s="27"/>
      <c r="Q30" s="27"/>
      <c r="R30" s="27"/>
      <c r="S30" s="27"/>
      <c r="T30" s="27"/>
      <c r="U30" s="27"/>
      <c r="V30" s="27"/>
      <c r="W30" s="27">
        <v>5309097</v>
      </c>
      <c r="X30" s="27">
        <v>4122443</v>
      </c>
      <c r="Y30" s="27">
        <v>1186654</v>
      </c>
      <c r="Z30" s="7">
        <v>28.79</v>
      </c>
      <c r="AA30" s="25">
        <v>20497680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205144</v>
      </c>
      <c r="H31" s="24">
        <v>1056203</v>
      </c>
      <c r="I31" s="24">
        <v>638294</v>
      </c>
      <c r="J31" s="24">
        <v>1899641</v>
      </c>
      <c r="K31" s="24">
        <v>962473</v>
      </c>
      <c r="L31" s="24">
        <v>626789</v>
      </c>
      <c r="M31" s="24">
        <v>1125719</v>
      </c>
      <c r="N31" s="24">
        <v>2714981</v>
      </c>
      <c r="O31" s="24"/>
      <c r="P31" s="24"/>
      <c r="Q31" s="24"/>
      <c r="R31" s="24"/>
      <c r="S31" s="24"/>
      <c r="T31" s="24"/>
      <c r="U31" s="24"/>
      <c r="V31" s="24"/>
      <c r="W31" s="24">
        <v>4614622</v>
      </c>
      <c r="X31" s="24"/>
      <c r="Y31" s="24">
        <v>4614622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2489760</v>
      </c>
      <c r="F32" s="21">
        <f t="shared" si="6"/>
        <v>2489760</v>
      </c>
      <c r="G32" s="21">
        <f t="shared" si="6"/>
        <v>118105</v>
      </c>
      <c r="H32" s="21">
        <f t="shared" si="6"/>
        <v>422227</v>
      </c>
      <c r="I32" s="21">
        <f t="shared" si="6"/>
        <v>1246517</v>
      </c>
      <c r="J32" s="21">
        <f t="shared" si="6"/>
        <v>1786849</v>
      </c>
      <c r="K32" s="21">
        <f t="shared" si="6"/>
        <v>9333294</v>
      </c>
      <c r="L32" s="21">
        <f t="shared" si="6"/>
        <v>2892016</v>
      </c>
      <c r="M32" s="21">
        <f t="shared" si="6"/>
        <v>3215396</v>
      </c>
      <c r="N32" s="21">
        <f t="shared" si="6"/>
        <v>15440706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17227555</v>
      </c>
      <c r="X32" s="21">
        <f t="shared" si="6"/>
        <v>16513079</v>
      </c>
      <c r="Y32" s="21">
        <f t="shared" si="6"/>
        <v>714476</v>
      </c>
      <c r="Z32" s="4">
        <f>+IF(X32&lt;&gt;0,+(Y32/X32)*100,0)</f>
        <v>4.32672792275747</v>
      </c>
      <c r="AA32" s="19">
        <f>SUM(AA33:AA37)</f>
        <v>2489760</v>
      </c>
    </row>
    <row r="33" spans="1:27" ht="13.5">
      <c r="A33" s="5" t="s">
        <v>37</v>
      </c>
      <c r="B33" s="3"/>
      <c r="C33" s="22"/>
      <c r="D33" s="22"/>
      <c r="E33" s="23">
        <v>1330200</v>
      </c>
      <c r="F33" s="24">
        <v>1330200</v>
      </c>
      <c r="G33" s="24">
        <v>1818</v>
      </c>
      <c r="H33" s="24">
        <v>76342</v>
      </c>
      <c r="I33" s="24">
        <v>212354</v>
      </c>
      <c r="J33" s="24">
        <v>290514</v>
      </c>
      <c r="K33" s="24">
        <v>342882</v>
      </c>
      <c r="L33" s="24">
        <v>177259</v>
      </c>
      <c r="M33" s="24">
        <v>321323</v>
      </c>
      <c r="N33" s="24">
        <v>841464</v>
      </c>
      <c r="O33" s="24"/>
      <c r="P33" s="24"/>
      <c r="Q33" s="24"/>
      <c r="R33" s="24"/>
      <c r="S33" s="24"/>
      <c r="T33" s="24"/>
      <c r="U33" s="24"/>
      <c r="V33" s="24"/>
      <c r="W33" s="24">
        <v>1131978</v>
      </c>
      <c r="X33" s="24">
        <v>612429</v>
      </c>
      <c r="Y33" s="24">
        <v>519549</v>
      </c>
      <c r="Z33" s="6">
        <v>84.83</v>
      </c>
      <c r="AA33" s="22">
        <v>1330200</v>
      </c>
    </row>
    <row r="34" spans="1:27" ht="13.5">
      <c r="A34" s="5" t="s">
        <v>38</v>
      </c>
      <c r="B34" s="3"/>
      <c r="C34" s="22"/>
      <c r="D34" s="22"/>
      <c r="E34" s="23">
        <v>866280</v>
      </c>
      <c r="F34" s="24">
        <v>866280</v>
      </c>
      <c r="G34" s="24">
        <v>3491</v>
      </c>
      <c r="H34" s="24">
        <v>2735</v>
      </c>
      <c r="I34" s="24"/>
      <c r="J34" s="24">
        <v>6226</v>
      </c>
      <c r="K34" s="24">
        <v>7697</v>
      </c>
      <c r="L34" s="24">
        <v>3275</v>
      </c>
      <c r="M34" s="24">
        <v>3513</v>
      </c>
      <c r="N34" s="24">
        <v>14485</v>
      </c>
      <c r="O34" s="24"/>
      <c r="P34" s="24"/>
      <c r="Q34" s="24"/>
      <c r="R34" s="24"/>
      <c r="S34" s="24"/>
      <c r="T34" s="24"/>
      <c r="U34" s="24"/>
      <c r="V34" s="24"/>
      <c r="W34" s="24">
        <v>20711</v>
      </c>
      <c r="X34" s="24">
        <v>17350</v>
      </c>
      <c r="Y34" s="24">
        <v>3361</v>
      </c>
      <c r="Z34" s="6">
        <v>19.37</v>
      </c>
      <c r="AA34" s="22">
        <v>866280</v>
      </c>
    </row>
    <row r="35" spans="1:27" ht="13.5">
      <c r="A35" s="5" t="s">
        <v>39</v>
      </c>
      <c r="B35" s="3"/>
      <c r="C35" s="22"/>
      <c r="D35" s="22"/>
      <c r="E35" s="23">
        <v>95760</v>
      </c>
      <c r="F35" s="24">
        <v>95760</v>
      </c>
      <c r="G35" s="24">
        <v>112796</v>
      </c>
      <c r="H35" s="24">
        <v>343150</v>
      </c>
      <c r="I35" s="24">
        <v>1034163</v>
      </c>
      <c r="J35" s="24">
        <v>1490109</v>
      </c>
      <c r="K35" s="24">
        <v>8924235</v>
      </c>
      <c r="L35" s="24">
        <v>2696862</v>
      </c>
      <c r="M35" s="24">
        <v>2874248</v>
      </c>
      <c r="N35" s="24">
        <v>14495345</v>
      </c>
      <c r="O35" s="24"/>
      <c r="P35" s="24"/>
      <c r="Q35" s="24"/>
      <c r="R35" s="24"/>
      <c r="S35" s="24"/>
      <c r="T35" s="24"/>
      <c r="U35" s="24"/>
      <c r="V35" s="24"/>
      <c r="W35" s="24">
        <v>15985454</v>
      </c>
      <c r="X35" s="24">
        <v>15870025</v>
      </c>
      <c r="Y35" s="24">
        <v>115429</v>
      </c>
      <c r="Z35" s="6">
        <v>0.73</v>
      </c>
      <c r="AA35" s="22">
        <v>95760</v>
      </c>
    </row>
    <row r="36" spans="1:27" ht="13.5">
      <c r="A36" s="5" t="s">
        <v>40</v>
      </c>
      <c r="B36" s="3"/>
      <c r="C36" s="22"/>
      <c r="D36" s="22"/>
      <c r="E36" s="23">
        <v>193440</v>
      </c>
      <c r="F36" s="24">
        <v>193440</v>
      </c>
      <c r="G36" s="24"/>
      <c r="H36" s="24"/>
      <c r="I36" s="24"/>
      <c r="J36" s="24"/>
      <c r="K36" s="24">
        <v>58480</v>
      </c>
      <c r="L36" s="24">
        <v>14620</v>
      </c>
      <c r="M36" s="24">
        <v>14620</v>
      </c>
      <c r="N36" s="24">
        <v>87720</v>
      </c>
      <c r="O36" s="24"/>
      <c r="P36" s="24"/>
      <c r="Q36" s="24"/>
      <c r="R36" s="24"/>
      <c r="S36" s="24"/>
      <c r="T36" s="24"/>
      <c r="U36" s="24"/>
      <c r="V36" s="24"/>
      <c r="W36" s="24">
        <v>87720</v>
      </c>
      <c r="X36" s="24">
        <v>3456</v>
      </c>
      <c r="Y36" s="24">
        <v>84264</v>
      </c>
      <c r="Z36" s="6">
        <v>2438.19</v>
      </c>
      <c r="AA36" s="22">
        <v>193440</v>
      </c>
    </row>
    <row r="37" spans="1:27" ht="13.5">
      <c r="A37" s="5" t="s">
        <v>41</v>
      </c>
      <c r="B37" s="3"/>
      <c r="C37" s="25"/>
      <c r="D37" s="25"/>
      <c r="E37" s="26">
        <v>4080</v>
      </c>
      <c r="F37" s="27">
        <v>4080</v>
      </c>
      <c r="G37" s="27"/>
      <c r="H37" s="27"/>
      <c r="I37" s="27"/>
      <c r="J37" s="27"/>
      <c r="K37" s="27"/>
      <c r="L37" s="27"/>
      <c r="M37" s="27">
        <v>1692</v>
      </c>
      <c r="N37" s="27">
        <v>1692</v>
      </c>
      <c r="O37" s="27"/>
      <c r="P37" s="27"/>
      <c r="Q37" s="27"/>
      <c r="R37" s="27"/>
      <c r="S37" s="27"/>
      <c r="T37" s="27"/>
      <c r="U37" s="27"/>
      <c r="V37" s="27"/>
      <c r="W37" s="27">
        <v>1692</v>
      </c>
      <c r="X37" s="27">
        <v>9819</v>
      </c>
      <c r="Y37" s="27">
        <v>-8127</v>
      </c>
      <c r="Z37" s="7">
        <v>-82.77</v>
      </c>
      <c r="AA37" s="25">
        <v>4080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42945360</v>
      </c>
      <c r="F38" s="21">
        <f t="shared" si="7"/>
        <v>42945360</v>
      </c>
      <c r="G38" s="21">
        <f t="shared" si="7"/>
        <v>23936</v>
      </c>
      <c r="H38" s="21">
        <f t="shared" si="7"/>
        <v>80189</v>
      </c>
      <c r="I38" s="21">
        <f t="shared" si="7"/>
        <v>159317</v>
      </c>
      <c r="J38" s="21">
        <f t="shared" si="7"/>
        <v>263442</v>
      </c>
      <c r="K38" s="21">
        <f t="shared" si="7"/>
        <v>201296</v>
      </c>
      <c r="L38" s="21">
        <f t="shared" si="7"/>
        <v>258301</v>
      </c>
      <c r="M38" s="21">
        <f t="shared" si="7"/>
        <v>192304</v>
      </c>
      <c r="N38" s="21">
        <f t="shared" si="7"/>
        <v>651901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915343</v>
      </c>
      <c r="X38" s="21">
        <f t="shared" si="7"/>
        <v>1156009</v>
      </c>
      <c r="Y38" s="21">
        <f t="shared" si="7"/>
        <v>-240666</v>
      </c>
      <c r="Z38" s="4">
        <f>+IF(X38&lt;&gt;0,+(Y38/X38)*100,0)</f>
        <v>-20.818696048214157</v>
      </c>
      <c r="AA38" s="19">
        <f>SUM(AA39:AA41)</f>
        <v>42945360</v>
      </c>
    </row>
    <row r="39" spans="1:27" ht="13.5">
      <c r="A39" s="5" t="s">
        <v>43</v>
      </c>
      <c r="B39" s="3"/>
      <c r="C39" s="22"/>
      <c r="D39" s="22"/>
      <c r="E39" s="23">
        <v>1318680</v>
      </c>
      <c r="F39" s="24">
        <v>1318680</v>
      </c>
      <c r="G39" s="24">
        <v>1688</v>
      </c>
      <c r="H39" s="24">
        <v>17807</v>
      </c>
      <c r="I39" s="24">
        <v>37763</v>
      </c>
      <c r="J39" s="24">
        <v>57258</v>
      </c>
      <c r="K39" s="24">
        <v>22404</v>
      </c>
      <c r="L39" s="24">
        <v>64234</v>
      </c>
      <c r="M39" s="24">
        <v>48618</v>
      </c>
      <c r="N39" s="24">
        <v>135256</v>
      </c>
      <c r="O39" s="24"/>
      <c r="P39" s="24"/>
      <c r="Q39" s="24"/>
      <c r="R39" s="24"/>
      <c r="S39" s="24"/>
      <c r="T39" s="24"/>
      <c r="U39" s="24"/>
      <c r="V39" s="24"/>
      <c r="W39" s="24">
        <v>192514</v>
      </c>
      <c r="X39" s="24">
        <v>465324</v>
      </c>
      <c r="Y39" s="24">
        <v>-272810</v>
      </c>
      <c r="Z39" s="6">
        <v>-58.63</v>
      </c>
      <c r="AA39" s="22">
        <v>1318680</v>
      </c>
    </row>
    <row r="40" spans="1:27" ht="13.5">
      <c r="A40" s="5" t="s">
        <v>44</v>
      </c>
      <c r="B40" s="3"/>
      <c r="C40" s="22"/>
      <c r="D40" s="22"/>
      <c r="E40" s="23">
        <v>41626680</v>
      </c>
      <c r="F40" s="24">
        <v>41626680</v>
      </c>
      <c r="G40" s="24">
        <v>22248</v>
      </c>
      <c r="H40" s="24">
        <v>62382</v>
      </c>
      <c r="I40" s="24">
        <v>121554</v>
      </c>
      <c r="J40" s="24">
        <v>206184</v>
      </c>
      <c r="K40" s="24">
        <v>178892</v>
      </c>
      <c r="L40" s="24">
        <v>194067</v>
      </c>
      <c r="M40" s="24">
        <v>143686</v>
      </c>
      <c r="N40" s="24">
        <v>516645</v>
      </c>
      <c r="O40" s="24"/>
      <c r="P40" s="24"/>
      <c r="Q40" s="24"/>
      <c r="R40" s="24"/>
      <c r="S40" s="24"/>
      <c r="T40" s="24"/>
      <c r="U40" s="24"/>
      <c r="V40" s="24"/>
      <c r="W40" s="24">
        <v>722829</v>
      </c>
      <c r="X40" s="24">
        <v>690685</v>
      </c>
      <c r="Y40" s="24">
        <v>32144</v>
      </c>
      <c r="Z40" s="6">
        <v>4.65</v>
      </c>
      <c r="AA40" s="22">
        <v>41626680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15758840</v>
      </c>
      <c r="F42" s="21">
        <f t="shared" si="8"/>
        <v>15758840</v>
      </c>
      <c r="G42" s="21">
        <f t="shared" si="8"/>
        <v>148015</v>
      </c>
      <c r="H42" s="21">
        <f t="shared" si="8"/>
        <v>1769194</v>
      </c>
      <c r="I42" s="21">
        <f t="shared" si="8"/>
        <v>2163064</v>
      </c>
      <c r="J42" s="21">
        <f t="shared" si="8"/>
        <v>4080273</v>
      </c>
      <c r="K42" s="21">
        <f t="shared" si="8"/>
        <v>3593922</v>
      </c>
      <c r="L42" s="21">
        <f t="shared" si="8"/>
        <v>2739723</v>
      </c>
      <c r="M42" s="21">
        <f t="shared" si="8"/>
        <v>2671689</v>
      </c>
      <c r="N42" s="21">
        <f t="shared" si="8"/>
        <v>9005334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13085607</v>
      </c>
      <c r="X42" s="21">
        <f t="shared" si="8"/>
        <v>13117314</v>
      </c>
      <c r="Y42" s="21">
        <f t="shared" si="8"/>
        <v>-31707</v>
      </c>
      <c r="Z42" s="4">
        <f>+IF(X42&lt;&gt;0,+(Y42/X42)*100,0)</f>
        <v>-0.24171869332395338</v>
      </c>
      <c r="AA42" s="19">
        <f>SUM(AA43:AA46)</f>
        <v>15758840</v>
      </c>
    </row>
    <row r="43" spans="1:27" ht="13.5">
      <c r="A43" s="5" t="s">
        <v>47</v>
      </c>
      <c r="B43" s="3"/>
      <c r="C43" s="22"/>
      <c r="D43" s="22"/>
      <c r="E43" s="23">
        <v>8760240</v>
      </c>
      <c r="F43" s="24">
        <v>8760240</v>
      </c>
      <c r="G43" s="24"/>
      <c r="H43" s="24">
        <v>899328</v>
      </c>
      <c r="I43" s="24">
        <v>1004750</v>
      </c>
      <c r="J43" s="24">
        <v>1904078</v>
      </c>
      <c r="K43" s="24">
        <v>860358</v>
      </c>
      <c r="L43" s="24">
        <v>574796</v>
      </c>
      <c r="M43" s="24">
        <v>629168</v>
      </c>
      <c r="N43" s="24">
        <v>2064322</v>
      </c>
      <c r="O43" s="24"/>
      <c r="P43" s="24"/>
      <c r="Q43" s="24"/>
      <c r="R43" s="24"/>
      <c r="S43" s="24"/>
      <c r="T43" s="24"/>
      <c r="U43" s="24"/>
      <c r="V43" s="24"/>
      <c r="W43" s="24">
        <v>3968400</v>
      </c>
      <c r="X43" s="24">
        <v>6303268</v>
      </c>
      <c r="Y43" s="24">
        <v>-2334868</v>
      </c>
      <c r="Z43" s="6">
        <v>-37.04</v>
      </c>
      <c r="AA43" s="22">
        <v>8760240</v>
      </c>
    </row>
    <row r="44" spans="1:27" ht="13.5">
      <c r="A44" s="5" t="s">
        <v>48</v>
      </c>
      <c r="B44" s="3"/>
      <c r="C44" s="22"/>
      <c r="D44" s="22"/>
      <c r="E44" s="23">
        <v>3027560</v>
      </c>
      <c r="F44" s="24">
        <v>3027560</v>
      </c>
      <c r="G44" s="24">
        <v>3872</v>
      </c>
      <c r="H44" s="24">
        <v>224781</v>
      </c>
      <c r="I44" s="24">
        <v>227279</v>
      </c>
      <c r="J44" s="24">
        <v>455932</v>
      </c>
      <c r="K44" s="24">
        <v>426193</v>
      </c>
      <c r="L44" s="24">
        <v>466361</v>
      </c>
      <c r="M44" s="24">
        <v>428881</v>
      </c>
      <c r="N44" s="24">
        <v>1321435</v>
      </c>
      <c r="O44" s="24"/>
      <c r="P44" s="24"/>
      <c r="Q44" s="24"/>
      <c r="R44" s="24"/>
      <c r="S44" s="24"/>
      <c r="T44" s="24"/>
      <c r="U44" s="24"/>
      <c r="V44" s="24"/>
      <c r="W44" s="24">
        <v>1777367</v>
      </c>
      <c r="X44" s="24">
        <v>1207964</v>
      </c>
      <c r="Y44" s="24">
        <v>569403</v>
      </c>
      <c r="Z44" s="6">
        <v>47.14</v>
      </c>
      <c r="AA44" s="22">
        <v>3027560</v>
      </c>
    </row>
    <row r="45" spans="1:27" ht="13.5">
      <c r="A45" s="5" t="s">
        <v>49</v>
      </c>
      <c r="B45" s="3"/>
      <c r="C45" s="25"/>
      <c r="D45" s="25"/>
      <c r="E45" s="26">
        <v>2389680</v>
      </c>
      <c r="F45" s="27">
        <v>2389680</v>
      </c>
      <c r="G45" s="27">
        <v>144143</v>
      </c>
      <c r="H45" s="27">
        <v>477787</v>
      </c>
      <c r="I45" s="27">
        <v>787170</v>
      </c>
      <c r="J45" s="27">
        <v>1409100</v>
      </c>
      <c r="K45" s="27">
        <v>2160094</v>
      </c>
      <c r="L45" s="27">
        <v>1533466</v>
      </c>
      <c r="M45" s="27">
        <v>1393084</v>
      </c>
      <c r="N45" s="27">
        <v>5086644</v>
      </c>
      <c r="O45" s="27"/>
      <c r="P45" s="27"/>
      <c r="Q45" s="27"/>
      <c r="R45" s="27"/>
      <c r="S45" s="27"/>
      <c r="T45" s="27"/>
      <c r="U45" s="27"/>
      <c r="V45" s="27"/>
      <c r="W45" s="27">
        <v>6495744</v>
      </c>
      <c r="X45" s="27">
        <v>4768302</v>
      </c>
      <c r="Y45" s="27">
        <v>1727442</v>
      </c>
      <c r="Z45" s="7">
        <v>36.23</v>
      </c>
      <c r="AA45" s="25">
        <v>2389680</v>
      </c>
    </row>
    <row r="46" spans="1:27" ht="13.5">
      <c r="A46" s="5" t="s">
        <v>50</v>
      </c>
      <c r="B46" s="3"/>
      <c r="C46" s="22"/>
      <c r="D46" s="22"/>
      <c r="E46" s="23">
        <v>1581360</v>
      </c>
      <c r="F46" s="24">
        <v>1581360</v>
      </c>
      <c r="G46" s="24"/>
      <c r="H46" s="24">
        <v>167298</v>
      </c>
      <c r="I46" s="24">
        <v>143865</v>
      </c>
      <c r="J46" s="24">
        <v>311163</v>
      </c>
      <c r="K46" s="24">
        <v>147277</v>
      </c>
      <c r="L46" s="24">
        <v>165100</v>
      </c>
      <c r="M46" s="24">
        <v>220556</v>
      </c>
      <c r="N46" s="24">
        <v>532933</v>
      </c>
      <c r="O46" s="24"/>
      <c r="P46" s="24"/>
      <c r="Q46" s="24"/>
      <c r="R46" s="24"/>
      <c r="S46" s="24"/>
      <c r="T46" s="24"/>
      <c r="U46" s="24"/>
      <c r="V46" s="24"/>
      <c r="W46" s="24">
        <v>844096</v>
      </c>
      <c r="X46" s="24">
        <v>837780</v>
      </c>
      <c r="Y46" s="24">
        <v>6316</v>
      </c>
      <c r="Z46" s="6">
        <v>0.75</v>
      </c>
      <c r="AA46" s="22">
        <v>1581360</v>
      </c>
    </row>
    <row r="47" spans="1:27" ht="13.5">
      <c r="A47" s="2" t="s">
        <v>51</v>
      </c>
      <c r="B47" s="8" t="s">
        <v>52</v>
      </c>
      <c r="C47" s="19"/>
      <c r="D47" s="19"/>
      <c r="E47" s="20">
        <v>378960</v>
      </c>
      <c r="F47" s="21">
        <v>378960</v>
      </c>
      <c r="G47" s="21"/>
      <c r="H47" s="21"/>
      <c r="I47" s="21"/>
      <c r="J47" s="21"/>
      <c r="K47" s="21">
        <v>2640</v>
      </c>
      <c r="L47" s="21">
        <v>660</v>
      </c>
      <c r="M47" s="21">
        <v>660</v>
      </c>
      <c r="N47" s="21">
        <v>3960</v>
      </c>
      <c r="O47" s="21"/>
      <c r="P47" s="21"/>
      <c r="Q47" s="21"/>
      <c r="R47" s="21"/>
      <c r="S47" s="21"/>
      <c r="T47" s="21"/>
      <c r="U47" s="21"/>
      <c r="V47" s="21"/>
      <c r="W47" s="21">
        <v>3960</v>
      </c>
      <c r="X47" s="21">
        <v>5196</v>
      </c>
      <c r="Y47" s="21">
        <v>-1236</v>
      </c>
      <c r="Z47" s="4">
        <v>-23.79</v>
      </c>
      <c r="AA47" s="19">
        <v>378960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91087400</v>
      </c>
      <c r="F48" s="42">
        <f t="shared" si="9"/>
        <v>91087400</v>
      </c>
      <c r="G48" s="42">
        <f t="shared" si="9"/>
        <v>1121996</v>
      </c>
      <c r="H48" s="42">
        <f t="shared" si="9"/>
        <v>4681204</v>
      </c>
      <c r="I48" s="42">
        <f t="shared" si="9"/>
        <v>6539387</v>
      </c>
      <c r="J48" s="42">
        <f t="shared" si="9"/>
        <v>12342587</v>
      </c>
      <c r="K48" s="42">
        <f t="shared" si="9"/>
        <v>15687720</v>
      </c>
      <c r="L48" s="42">
        <f t="shared" si="9"/>
        <v>8033372</v>
      </c>
      <c r="M48" s="42">
        <f t="shared" si="9"/>
        <v>9704895</v>
      </c>
      <c r="N48" s="42">
        <f t="shared" si="9"/>
        <v>33425987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45768574</v>
      </c>
      <c r="X48" s="42">
        <f t="shared" si="9"/>
        <v>39805438</v>
      </c>
      <c r="Y48" s="42">
        <f t="shared" si="9"/>
        <v>5963136</v>
      </c>
      <c r="Z48" s="43">
        <f>+IF(X48&lt;&gt;0,+(Y48/X48)*100,0)</f>
        <v>14.9807069074331</v>
      </c>
      <c r="AA48" s="40">
        <f>+AA28+AA32+AA38+AA42+AA47</f>
        <v>91087400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1099789</v>
      </c>
      <c r="F49" s="46">
        <f t="shared" si="10"/>
        <v>1099789</v>
      </c>
      <c r="G49" s="46">
        <f t="shared" si="10"/>
        <v>11086456</v>
      </c>
      <c r="H49" s="46">
        <f t="shared" si="10"/>
        <v>-2716047</v>
      </c>
      <c r="I49" s="46">
        <f t="shared" si="10"/>
        <v>-906343</v>
      </c>
      <c r="J49" s="46">
        <f t="shared" si="10"/>
        <v>7464066</v>
      </c>
      <c r="K49" s="46">
        <f t="shared" si="10"/>
        <v>-2231432</v>
      </c>
      <c r="L49" s="46">
        <f t="shared" si="10"/>
        <v>-2668589</v>
      </c>
      <c r="M49" s="46">
        <f t="shared" si="10"/>
        <v>1928223</v>
      </c>
      <c r="N49" s="46">
        <f t="shared" si="10"/>
        <v>-2971798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4492268</v>
      </c>
      <c r="X49" s="46">
        <f>IF(F25=F48,0,X25-X48)</f>
        <v>-10437868</v>
      </c>
      <c r="Y49" s="46">
        <f t="shared" si="10"/>
        <v>14930136</v>
      </c>
      <c r="Z49" s="47">
        <f>+IF(X49&lt;&gt;0,+(Y49/X49)*100,0)</f>
        <v>-143.03817599532778</v>
      </c>
      <c r="AA49" s="44">
        <f>+AA25-AA48</f>
        <v>1099789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45431071</v>
      </c>
      <c r="D5" s="19">
        <f>SUM(D6:D8)</f>
        <v>0</v>
      </c>
      <c r="E5" s="20">
        <f t="shared" si="0"/>
        <v>45719372</v>
      </c>
      <c r="F5" s="21">
        <f t="shared" si="0"/>
        <v>36361138</v>
      </c>
      <c r="G5" s="21">
        <f t="shared" si="0"/>
        <v>15226929</v>
      </c>
      <c r="H5" s="21">
        <f t="shared" si="0"/>
        <v>-2623989</v>
      </c>
      <c r="I5" s="21">
        <f t="shared" si="0"/>
        <v>1673154</v>
      </c>
      <c r="J5" s="21">
        <f t="shared" si="0"/>
        <v>14276094</v>
      </c>
      <c r="K5" s="21">
        <f t="shared" si="0"/>
        <v>1189611</v>
      </c>
      <c r="L5" s="21">
        <f t="shared" si="0"/>
        <v>1192373</v>
      </c>
      <c r="M5" s="21">
        <f t="shared" si="0"/>
        <v>7615249</v>
      </c>
      <c r="N5" s="21">
        <f t="shared" si="0"/>
        <v>9997233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24273327</v>
      </c>
      <c r="X5" s="21">
        <f t="shared" si="0"/>
        <v>20666490</v>
      </c>
      <c r="Y5" s="21">
        <f t="shared" si="0"/>
        <v>3606837</v>
      </c>
      <c r="Z5" s="4">
        <f>+IF(X5&lt;&gt;0,+(Y5/X5)*100,0)</f>
        <v>17.452586288237626</v>
      </c>
      <c r="AA5" s="19">
        <f>SUM(AA6:AA8)</f>
        <v>36361138</v>
      </c>
    </row>
    <row r="6" spans="1:27" ht="13.5">
      <c r="A6" s="5" t="s">
        <v>33</v>
      </c>
      <c r="B6" s="3"/>
      <c r="C6" s="22">
        <v>17676907</v>
      </c>
      <c r="D6" s="22"/>
      <c r="E6" s="23">
        <v>32115000</v>
      </c>
      <c r="F6" s="24">
        <v>21225250</v>
      </c>
      <c r="G6" s="24">
        <v>8049000</v>
      </c>
      <c r="H6" s="24"/>
      <c r="I6" s="24"/>
      <c r="J6" s="24">
        <v>8049000</v>
      </c>
      <c r="K6" s="24">
        <v>22403</v>
      </c>
      <c r="L6" s="24">
        <v>2646</v>
      </c>
      <c r="M6" s="24">
        <v>6439000</v>
      </c>
      <c r="N6" s="24">
        <v>6464049</v>
      </c>
      <c r="O6" s="24"/>
      <c r="P6" s="24"/>
      <c r="Q6" s="24"/>
      <c r="R6" s="24"/>
      <c r="S6" s="24"/>
      <c r="T6" s="24"/>
      <c r="U6" s="24"/>
      <c r="V6" s="24"/>
      <c r="W6" s="24">
        <v>14513049</v>
      </c>
      <c r="X6" s="24">
        <v>14516917</v>
      </c>
      <c r="Y6" s="24">
        <v>-3868</v>
      </c>
      <c r="Z6" s="6">
        <v>-0.03</v>
      </c>
      <c r="AA6" s="22">
        <v>21225250</v>
      </c>
    </row>
    <row r="7" spans="1:27" ht="13.5">
      <c r="A7" s="5" t="s">
        <v>34</v>
      </c>
      <c r="B7" s="3"/>
      <c r="C7" s="25">
        <v>27449682</v>
      </c>
      <c r="D7" s="25"/>
      <c r="E7" s="26">
        <v>13604372</v>
      </c>
      <c r="F7" s="27">
        <v>15135888</v>
      </c>
      <c r="G7" s="27">
        <v>7140194</v>
      </c>
      <c r="H7" s="27">
        <v>-2656901</v>
      </c>
      <c r="I7" s="27">
        <v>1653198</v>
      </c>
      <c r="J7" s="27">
        <v>6136491</v>
      </c>
      <c r="K7" s="27">
        <v>1149834</v>
      </c>
      <c r="L7" s="27">
        <v>1160669</v>
      </c>
      <c r="M7" s="27">
        <v>1118916</v>
      </c>
      <c r="N7" s="27">
        <v>3429419</v>
      </c>
      <c r="O7" s="27"/>
      <c r="P7" s="27"/>
      <c r="Q7" s="27"/>
      <c r="R7" s="27"/>
      <c r="S7" s="27"/>
      <c r="T7" s="27"/>
      <c r="U7" s="27"/>
      <c r="V7" s="27"/>
      <c r="W7" s="27">
        <v>9565910</v>
      </c>
      <c r="X7" s="27">
        <v>6149573</v>
      </c>
      <c r="Y7" s="27">
        <v>3416337</v>
      </c>
      <c r="Z7" s="7">
        <v>55.55</v>
      </c>
      <c r="AA7" s="25">
        <v>15135888</v>
      </c>
    </row>
    <row r="8" spans="1:27" ht="13.5">
      <c r="A8" s="5" t="s">
        <v>35</v>
      </c>
      <c r="B8" s="3"/>
      <c r="C8" s="22">
        <v>304482</v>
      </c>
      <c r="D8" s="22"/>
      <c r="E8" s="23"/>
      <c r="F8" s="24"/>
      <c r="G8" s="24">
        <v>37735</v>
      </c>
      <c r="H8" s="24">
        <v>32912</v>
      </c>
      <c r="I8" s="24">
        <v>19956</v>
      </c>
      <c r="J8" s="24">
        <v>90603</v>
      </c>
      <c r="K8" s="24">
        <v>17374</v>
      </c>
      <c r="L8" s="24">
        <v>29058</v>
      </c>
      <c r="M8" s="24">
        <v>57333</v>
      </c>
      <c r="N8" s="24">
        <v>103765</v>
      </c>
      <c r="O8" s="24"/>
      <c r="P8" s="24"/>
      <c r="Q8" s="24"/>
      <c r="R8" s="24"/>
      <c r="S8" s="24"/>
      <c r="T8" s="24"/>
      <c r="U8" s="24"/>
      <c r="V8" s="24"/>
      <c r="W8" s="24">
        <v>194368</v>
      </c>
      <c r="X8" s="24"/>
      <c r="Y8" s="24">
        <v>194368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8669610</v>
      </c>
      <c r="D9" s="19">
        <f>SUM(D10:D14)</f>
        <v>0</v>
      </c>
      <c r="E9" s="20">
        <f t="shared" si="1"/>
        <v>20605800</v>
      </c>
      <c r="F9" s="21">
        <f t="shared" si="1"/>
        <v>14477800</v>
      </c>
      <c r="G9" s="21">
        <f t="shared" si="1"/>
        <v>140752</v>
      </c>
      <c r="H9" s="21">
        <f t="shared" si="1"/>
        <v>547843</v>
      </c>
      <c r="I9" s="21">
        <f t="shared" si="1"/>
        <v>630025</v>
      </c>
      <c r="J9" s="21">
        <f t="shared" si="1"/>
        <v>1318620</v>
      </c>
      <c r="K9" s="21">
        <f t="shared" si="1"/>
        <v>141396</v>
      </c>
      <c r="L9" s="21">
        <f t="shared" si="1"/>
        <v>1078870</v>
      </c>
      <c r="M9" s="21">
        <f t="shared" si="1"/>
        <v>167135</v>
      </c>
      <c r="N9" s="21">
        <f t="shared" si="1"/>
        <v>1387401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2706021</v>
      </c>
      <c r="X9" s="21">
        <f t="shared" si="1"/>
        <v>9314424</v>
      </c>
      <c r="Y9" s="21">
        <f t="shared" si="1"/>
        <v>-6608403</v>
      </c>
      <c r="Z9" s="4">
        <f>+IF(X9&lt;&gt;0,+(Y9/X9)*100,0)</f>
        <v>-70.94805862391492</v>
      </c>
      <c r="AA9" s="19">
        <f>SUM(AA10:AA14)</f>
        <v>14477800</v>
      </c>
    </row>
    <row r="10" spans="1:27" ht="13.5">
      <c r="A10" s="5" t="s">
        <v>37</v>
      </c>
      <c r="B10" s="3"/>
      <c r="C10" s="22">
        <v>1808399</v>
      </c>
      <c r="D10" s="22"/>
      <c r="E10" s="23">
        <v>1975800</v>
      </c>
      <c r="F10" s="24">
        <v>1975800</v>
      </c>
      <c r="G10" s="24">
        <v>134588</v>
      </c>
      <c r="H10" s="24">
        <v>140755</v>
      </c>
      <c r="I10" s="24">
        <v>138295</v>
      </c>
      <c r="J10" s="24">
        <v>413638</v>
      </c>
      <c r="K10" s="24">
        <v>132441</v>
      </c>
      <c r="L10" s="24">
        <v>256682</v>
      </c>
      <c r="M10" s="24">
        <v>144856</v>
      </c>
      <c r="N10" s="24">
        <v>533979</v>
      </c>
      <c r="O10" s="24"/>
      <c r="P10" s="24"/>
      <c r="Q10" s="24"/>
      <c r="R10" s="24"/>
      <c r="S10" s="24"/>
      <c r="T10" s="24"/>
      <c r="U10" s="24"/>
      <c r="V10" s="24"/>
      <c r="W10" s="24">
        <v>947617</v>
      </c>
      <c r="X10" s="24">
        <v>893121</v>
      </c>
      <c r="Y10" s="24">
        <v>54496</v>
      </c>
      <c r="Z10" s="6">
        <v>6.1</v>
      </c>
      <c r="AA10" s="22">
        <v>1975800</v>
      </c>
    </row>
    <row r="11" spans="1:27" ht="13.5">
      <c r="A11" s="5" t="s">
        <v>38</v>
      </c>
      <c r="B11" s="3"/>
      <c r="C11" s="22">
        <v>40688</v>
      </c>
      <c r="D11" s="22"/>
      <c r="E11" s="23">
        <v>40000</v>
      </c>
      <c r="F11" s="24">
        <v>40000</v>
      </c>
      <c r="G11" s="24"/>
      <c r="H11" s="24"/>
      <c r="I11" s="24"/>
      <c r="J11" s="24"/>
      <c r="K11" s="24">
        <v>8838</v>
      </c>
      <c r="L11" s="24">
        <v>2736</v>
      </c>
      <c r="M11" s="24">
        <v>2181</v>
      </c>
      <c r="N11" s="24">
        <v>13755</v>
      </c>
      <c r="O11" s="24"/>
      <c r="P11" s="24"/>
      <c r="Q11" s="24"/>
      <c r="R11" s="24"/>
      <c r="S11" s="24"/>
      <c r="T11" s="24"/>
      <c r="U11" s="24"/>
      <c r="V11" s="24"/>
      <c r="W11" s="24">
        <v>13755</v>
      </c>
      <c r="X11" s="24">
        <v>18081</v>
      </c>
      <c r="Y11" s="24">
        <v>-4326</v>
      </c>
      <c r="Z11" s="6">
        <v>-23.93</v>
      </c>
      <c r="AA11" s="22">
        <v>40000</v>
      </c>
    </row>
    <row r="12" spans="1:27" ht="13.5">
      <c r="A12" s="5" t="s">
        <v>39</v>
      </c>
      <c r="B12" s="3"/>
      <c r="C12" s="22">
        <v>6820523</v>
      </c>
      <c r="D12" s="22"/>
      <c r="E12" s="23"/>
      <c r="F12" s="24"/>
      <c r="G12" s="24">
        <v>6164</v>
      </c>
      <c r="H12" s="24">
        <v>407088</v>
      </c>
      <c r="I12" s="24">
        <v>491730</v>
      </c>
      <c r="J12" s="24">
        <v>904982</v>
      </c>
      <c r="K12" s="24">
        <v>117</v>
      </c>
      <c r="L12" s="24">
        <v>819452</v>
      </c>
      <c r="M12" s="24">
        <v>20098</v>
      </c>
      <c r="N12" s="24">
        <v>839667</v>
      </c>
      <c r="O12" s="24"/>
      <c r="P12" s="24"/>
      <c r="Q12" s="24"/>
      <c r="R12" s="24"/>
      <c r="S12" s="24"/>
      <c r="T12" s="24"/>
      <c r="U12" s="24"/>
      <c r="V12" s="24"/>
      <c r="W12" s="24">
        <v>1744649</v>
      </c>
      <c r="X12" s="24"/>
      <c r="Y12" s="24">
        <v>1744649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18590000</v>
      </c>
      <c r="F13" s="24">
        <v>12462000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8403222</v>
      </c>
      <c r="Y13" s="24">
        <v>-8403222</v>
      </c>
      <c r="Z13" s="6">
        <v>-100</v>
      </c>
      <c r="AA13" s="22">
        <v>12462000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1186826</v>
      </c>
      <c r="D15" s="19">
        <f>SUM(D16:D18)</f>
        <v>0</v>
      </c>
      <c r="E15" s="20">
        <f t="shared" si="2"/>
        <v>5097000</v>
      </c>
      <c r="F15" s="21">
        <f t="shared" si="2"/>
        <v>4897000</v>
      </c>
      <c r="G15" s="21">
        <f t="shared" si="2"/>
        <v>0</v>
      </c>
      <c r="H15" s="21">
        <f t="shared" si="2"/>
        <v>696</v>
      </c>
      <c r="I15" s="21">
        <f t="shared" si="2"/>
        <v>0</v>
      </c>
      <c r="J15" s="21">
        <f t="shared" si="2"/>
        <v>696</v>
      </c>
      <c r="K15" s="21">
        <f t="shared" si="2"/>
        <v>70</v>
      </c>
      <c r="L15" s="21">
        <f t="shared" si="2"/>
        <v>0</v>
      </c>
      <c r="M15" s="21">
        <f t="shared" si="2"/>
        <v>0</v>
      </c>
      <c r="N15" s="21">
        <f t="shared" si="2"/>
        <v>70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766</v>
      </c>
      <c r="X15" s="21">
        <f t="shared" si="2"/>
        <v>2303992</v>
      </c>
      <c r="Y15" s="21">
        <f t="shared" si="2"/>
        <v>-2303226</v>
      </c>
      <c r="Z15" s="4">
        <f>+IF(X15&lt;&gt;0,+(Y15/X15)*100,0)</f>
        <v>-99.96675335678249</v>
      </c>
      <c r="AA15" s="19">
        <f>SUM(AA16:AA18)</f>
        <v>4897000</v>
      </c>
    </row>
    <row r="16" spans="1:27" ht="13.5">
      <c r="A16" s="5" t="s">
        <v>43</v>
      </c>
      <c r="B16" s="3"/>
      <c r="C16" s="22"/>
      <c r="D16" s="22"/>
      <c r="E16" s="23">
        <v>74000</v>
      </c>
      <c r="F16" s="24">
        <v>74000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33450</v>
      </c>
      <c r="Y16" s="24">
        <v>-33450</v>
      </c>
      <c r="Z16" s="6">
        <v>-100</v>
      </c>
      <c r="AA16" s="22">
        <v>74000</v>
      </c>
    </row>
    <row r="17" spans="1:27" ht="13.5">
      <c r="A17" s="5" t="s">
        <v>44</v>
      </c>
      <c r="B17" s="3"/>
      <c r="C17" s="22">
        <v>1186826</v>
      </c>
      <c r="D17" s="22"/>
      <c r="E17" s="23">
        <v>5023000</v>
      </c>
      <c r="F17" s="24">
        <v>4823000</v>
      </c>
      <c r="G17" s="24"/>
      <c r="H17" s="24">
        <v>696</v>
      </c>
      <c r="I17" s="24"/>
      <c r="J17" s="24">
        <v>696</v>
      </c>
      <c r="K17" s="24">
        <v>70</v>
      </c>
      <c r="L17" s="24"/>
      <c r="M17" s="24"/>
      <c r="N17" s="24">
        <v>70</v>
      </c>
      <c r="O17" s="24"/>
      <c r="P17" s="24"/>
      <c r="Q17" s="24"/>
      <c r="R17" s="24"/>
      <c r="S17" s="24"/>
      <c r="T17" s="24"/>
      <c r="U17" s="24"/>
      <c r="V17" s="24"/>
      <c r="W17" s="24">
        <v>766</v>
      </c>
      <c r="X17" s="24">
        <v>2270542</v>
      </c>
      <c r="Y17" s="24">
        <v>-2269776</v>
      </c>
      <c r="Z17" s="6">
        <v>-99.97</v>
      </c>
      <c r="AA17" s="22">
        <v>4823000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21180443</v>
      </c>
      <c r="D19" s="19">
        <f>SUM(D20:D23)</f>
        <v>0</v>
      </c>
      <c r="E19" s="20">
        <f t="shared" si="3"/>
        <v>23341400</v>
      </c>
      <c r="F19" s="21">
        <f t="shared" si="3"/>
        <v>38828158</v>
      </c>
      <c r="G19" s="21">
        <f t="shared" si="3"/>
        <v>2023451</v>
      </c>
      <c r="H19" s="21">
        <f t="shared" si="3"/>
        <v>1927991</v>
      </c>
      <c r="I19" s="21">
        <f t="shared" si="3"/>
        <v>1767860</v>
      </c>
      <c r="J19" s="21">
        <f t="shared" si="3"/>
        <v>5719302</v>
      </c>
      <c r="K19" s="21">
        <f t="shared" si="3"/>
        <v>1849022</v>
      </c>
      <c r="L19" s="21">
        <f t="shared" si="3"/>
        <v>2065540</v>
      </c>
      <c r="M19" s="21">
        <f t="shared" si="3"/>
        <v>1850385</v>
      </c>
      <c r="N19" s="21">
        <f t="shared" si="3"/>
        <v>5764947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11484249</v>
      </c>
      <c r="X19" s="21">
        <f t="shared" si="3"/>
        <v>10550993</v>
      </c>
      <c r="Y19" s="21">
        <f t="shared" si="3"/>
        <v>933256</v>
      </c>
      <c r="Z19" s="4">
        <f>+IF(X19&lt;&gt;0,+(Y19/X19)*100,0)</f>
        <v>8.845195897675223</v>
      </c>
      <c r="AA19" s="19">
        <f>SUM(AA20:AA23)</f>
        <v>38828158</v>
      </c>
    </row>
    <row r="20" spans="1:27" ht="13.5">
      <c r="A20" s="5" t="s">
        <v>47</v>
      </c>
      <c r="B20" s="3"/>
      <c r="C20" s="22">
        <v>13441061</v>
      </c>
      <c r="D20" s="22"/>
      <c r="E20" s="23">
        <v>14715000</v>
      </c>
      <c r="F20" s="24">
        <v>17672000</v>
      </c>
      <c r="G20" s="24">
        <v>1289474</v>
      </c>
      <c r="H20" s="24">
        <v>1252381</v>
      </c>
      <c r="I20" s="24">
        <v>1138679</v>
      </c>
      <c r="J20" s="24">
        <v>3680534</v>
      </c>
      <c r="K20" s="24">
        <v>1174105</v>
      </c>
      <c r="L20" s="24">
        <v>1209732</v>
      </c>
      <c r="M20" s="24">
        <v>1167024</v>
      </c>
      <c r="N20" s="24">
        <v>3550861</v>
      </c>
      <c r="O20" s="24"/>
      <c r="P20" s="24"/>
      <c r="Q20" s="24"/>
      <c r="R20" s="24"/>
      <c r="S20" s="24"/>
      <c r="T20" s="24"/>
      <c r="U20" s="24"/>
      <c r="V20" s="24"/>
      <c r="W20" s="24">
        <v>7231395</v>
      </c>
      <c r="X20" s="24">
        <v>6651609</v>
      </c>
      <c r="Y20" s="24">
        <v>579786</v>
      </c>
      <c r="Z20" s="6">
        <v>8.72</v>
      </c>
      <c r="AA20" s="22">
        <v>17672000</v>
      </c>
    </row>
    <row r="21" spans="1:27" ht="13.5">
      <c r="A21" s="5" t="s">
        <v>48</v>
      </c>
      <c r="B21" s="3"/>
      <c r="C21" s="22">
        <v>3318827</v>
      </c>
      <c r="D21" s="22"/>
      <c r="E21" s="23">
        <v>3853900</v>
      </c>
      <c r="F21" s="24">
        <v>16084658</v>
      </c>
      <c r="G21" s="24">
        <v>294659</v>
      </c>
      <c r="H21" s="24">
        <v>256970</v>
      </c>
      <c r="I21" s="24">
        <v>217353</v>
      </c>
      <c r="J21" s="24">
        <v>768982</v>
      </c>
      <c r="K21" s="24">
        <v>267163</v>
      </c>
      <c r="L21" s="24">
        <v>450710</v>
      </c>
      <c r="M21" s="24">
        <v>275209</v>
      </c>
      <c r="N21" s="24">
        <v>993082</v>
      </c>
      <c r="O21" s="24"/>
      <c r="P21" s="24"/>
      <c r="Q21" s="24"/>
      <c r="R21" s="24"/>
      <c r="S21" s="24"/>
      <c r="T21" s="24"/>
      <c r="U21" s="24"/>
      <c r="V21" s="24"/>
      <c r="W21" s="24">
        <v>1762064</v>
      </c>
      <c r="X21" s="24">
        <v>1742075</v>
      </c>
      <c r="Y21" s="24">
        <v>19989</v>
      </c>
      <c r="Z21" s="6">
        <v>1.15</v>
      </c>
      <c r="AA21" s="22">
        <v>16084658</v>
      </c>
    </row>
    <row r="22" spans="1:27" ht="13.5">
      <c r="A22" s="5" t="s">
        <v>49</v>
      </c>
      <c r="B22" s="3"/>
      <c r="C22" s="25">
        <v>2905830</v>
      </c>
      <c r="D22" s="25"/>
      <c r="E22" s="26">
        <v>3020000</v>
      </c>
      <c r="F22" s="27">
        <v>3319000</v>
      </c>
      <c r="G22" s="27">
        <v>290933</v>
      </c>
      <c r="H22" s="27">
        <v>276950</v>
      </c>
      <c r="I22" s="27">
        <v>272961</v>
      </c>
      <c r="J22" s="27">
        <v>840844</v>
      </c>
      <c r="K22" s="27">
        <v>270812</v>
      </c>
      <c r="L22" s="27">
        <v>267022</v>
      </c>
      <c r="M22" s="27">
        <v>271498</v>
      </c>
      <c r="N22" s="27">
        <v>809332</v>
      </c>
      <c r="O22" s="27"/>
      <c r="P22" s="27"/>
      <c r="Q22" s="27"/>
      <c r="R22" s="27"/>
      <c r="S22" s="27"/>
      <c r="T22" s="27"/>
      <c r="U22" s="27"/>
      <c r="V22" s="27"/>
      <c r="W22" s="27">
        <v>1650176</v>
      </c>
      <c r="X22" s="27">
        <v>1365128</v>
      </c>
      <c r="Y22" s="27">
        <v>285048</v>
      </c>
      <c r="Z22" s="7">
        <v>20.88</v>
      </c>
      <c r="AA22" s="25">
        <v>3319000</v>
      </c>
    </row>
    <row r="23" spans="1:27" ht="13.5">
      <c r="A23" s="5" t="s">
        <v>50</v>
      </c>
      <c r="B23" s="3"/>
      <c r="C23" s="22">
        <v>1514725</v>
      </c>
      <c r="D23" s="22"/>
      <c r="E23" s="23">
        <v>1752500</v>
      </c>
      <c r="F23" s="24">
        <v>1752500</v>
      </c>
      <c r="G23" s="24">
        <v>148385</v>
      </c>
      <c r="H23" s="24">
        <v>141690</v>
      </c>
      <c r="I23" s="24">
        <v>138867</v>
      </c>
      <c r="J23" s="24">
        <v>428942</v>
      </c>
      <c r="K23" s="24">
        <v>136942</v>
      </c>
      <c r="L23" s="24">
        <v>138076</v>
      </c>
      <c r="M23" s="24">
        <v>136654</v>
      </c>
      <c r="N23" s="24">
        <v>411672</v>
      </c>
      <c r="O23" s="24"/>
      <c r="P23" s="24"/>
      <c r="Q23" s="24"/>
      <c r="R23" s="24"/>
      <c r="S23" s="24"/>
      <c r="T23" s="24"/>
      <c r="U23" s="24"/>
      <c r="V23" s="24"/>
      <c r="W23" s="24">
        <v>840614</v>
      </c>
      <c r="X23" s="24">
        <v>792181</v>
      </c>
      <c r="Y23" s="24">
        <v>48433</v>
      </c>
      <c r="Z23" s="6">
        <v>6.11</v>
      </c>
      <c r="AA23" s="22">
        <v>1752500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76467950</v>
      </c>
      <c r="D25" s="40">
        <f>+D5+D9+D15+D19+D24</f>
        <v>0</v>
      </c>
      <c r="E25" s="41">
        <f t="shared" si="4"/>
        <v>94763572</v>
      </c>
      <c r="F25" s="42">
        <f t="shared" si="4"/>
        <v>94564096</v>
      </c>
      <c r="G25" s="42">
        <f t="shared" si="4"/>
        <v>17391132</v>
      </c>
      <c r="H25" s="42">
        <f t="shared" si="4"/>
        <v>-147459</v>
      </c>
      <c r="I25" s="42">
        <f t="shared" si="4"/>
        <v>4071039</v>
      </c>
      <c r="J25" s="42">
        <f t="shared" si="4"/>
        <v>21314712</v>
      </c>
      <c r="K25" s="42">
        <f t="shared" si="4"/>
        <v>3180099</v>
      </c>
      <c r="L25" s="42">
        <f t="shared" si="4"/>
        <v>4336783</v>
      </c>
      <c r="M25" s="42">
        <f t="shared" si="4"/>
        <v>9632769</v>
      </c>
      <c r="N25" s="42">
        <f t="shared" si="4"/>
        <v>17149651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38464363</v>
      </c>
      <c r="X25" s="42">
        <f t="shared" si="4"/>
        <v>42835899</v>
      </c>
      <c r="Y25" s="42">
        <f t="shared" si="4"/>
        <v>-4371536</v>
      </c>
      <c r="Z25" s="43">
        <f>+IF(X25&lt;&gt;0,+(Y25/X25)*100,0)</f>
        <v>-10.205309336451652</v>
      </c>
      <c r="AA25" s="40">
        <f>+AA5+AA9+AA15+AA19+AA24</f>
        <v>94564096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28102019</v>
      </c>
      <c r="D28" s="19">
        <f>SUM(D29:D31)</f>
        <v>0</v>
      </c>
      <c r="E28" s="20">
        <f t="shared" si="5"/>
        <v>25334885</v>
      </c>
      <c r="F28" s="21">
        <f t="shared" si="5"/>
        <v>27523991</v>
      </c>
      <c r="G28" s="21">
        <f t="shared" si="5"/>
        <v>6208416</v>
      </c>
      <c r="H28" s="21">
        <f t="shared" si="5"/>
        <v>5143356</v>
      </c>
      <c r="I28" s="21">
        <f t="shared" si="5"/>
        <v>1583446</v>
      </c>
      <c r="J28" s="21">
        <f t="shared" si="5"/>
        <v>12935218</v>
      </c>
      <c r="K28" s="21">
        <f t="shared" si="5"/>
        <v>2106261</v>
      </c>
      <c r="L28" s="21">
        <f t="shared" si="5"/>
        <v>2284611</v>
      </c>
      <c r="M28" s="21">
        <f t="shared" si="5"/>
        <v>2146432</v>
      </c>
      <c r="N28" s="21">
        <f t="shared" si="5"/>
        <v>6537304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19472522</v>
      </c>
      <c r="X28" s="21">
        <f t="shared" si="5"/>
        <v>9921312</v>
      </c>
      <c r="Y28" s="21">
        <f t="shared" si="5"/>
        <v>9551210</v>
      </c>
      <c r="Z28" s="4">
        <f>+IF(X28&lt;&gt;0,+(Y28/X28)*100,0)</f>
        <v>96.26962643650356</v>
      </c>
      <c r="AA28" s="19">
        <f>SUM(AA29:AA31)</f>
        <v>27523991</v>
      </c>
    </row>
    <row r="29" spans="1:27" ht="13.5">
      <c r="A29" s="5" t="s">
        <v>33</v>
      </c>
      <c r="B29" s="3"/>
      <c r="C29" s="22">
        <v>6923482</v>
      </c>
      <c r="D29" s="22"/>
      <c r="E29" s="23">
        <v>7422080</v>
      </c>
      <c r="F29" s="24">
        <v>8251540</v>
      </c>
      <c r="G29" s="24">
        <v>538291</v>
      </c>
      <c r="H29" s="24">
        <v>484934</v>
      </c>
      <c r="I29" s="24">
        <v>526559</v>
      </c>
      <c r="J29" s="24">
        <v>1549784</v>
      </c>
      <c r="K29" s="24">
        <v>671058</v>
      </c>
      <c r="L29" s="24">
        <v>687355</v>
      </c>
      <c r="M29" s="24">
        <v>758292</v>
      </c>
      <c r="N29" s="24">
        <v>2116705</v>
      </c>
      <c r="O29" s="24"/>
      <c r="P29" s="24"/>
      <c r="Q29" s="24"/>
      <c r="R29" s="24"/>
      <c r="S29" s="24"/>
      <c r="T29" s="24"/>
      <c r="U29" s="24"/>
      <c r="V29" s="24"/>
      <c r="W29" s="24">
        <v>3666489</v>
      </c>
      <c r="X29" s="24">
        <v>2906536</v>
      </c>
      <c r="Y29" s="24">
        <v>759953</v>
      </c>
      <c r="Z29" s="6">
        <v>26.15</v>
      </c>
      <c r="AA29" s="22">
        <v>8251540</v>
      </c>
    </row>
    <row r="30" spans="1:27" ht="13.5">
      <c r="A30" s="5" t="s">
        <v>34</v>
      </c>
      <c r="B30" s="3"/>
      <c r="C30" s="25">
        <v>16648438</v>
      </c>
      <c r="D30" s="25"/>
      <c r="E30" s="26">
        <v>17912805</v>
      </c>
      <c r="F30" s="27">
        <v>19272451</v>
      </c>
      <c r="G30" s="27">
        <v>4792238</v>
      </c>
      <c r="H30" s="27">
        <v>4271696</v>
      </c>
      <c r="I30" s="27">
        <v>669842</v>
      </c>
      <c r="J30" s="27">
        <v>9733776</v>
      </c>
      <c r="K30" s="27">
        <v>1065302</v>
      </c>
      <c r="L30" s="27">
        <v>1046666</v>
      </c>
      <c r="M30" s="27">
        <v>933478</v>
      </c>
      <c r="N30" s="27">
        <v>3045446</v>
      </c>
      <c r="O30" s="27"/>
      <c r="P30" s="27"/>
      <c r="Q30" s="27"/>
      <c r="R30" s="27"/>
      <c r="S30" s="27"/>
      <c r="T30" s="27"/>
      <c r="U30" s="27"/>
      <c r="V30" s="27"/>
      <c r="W30" s="27">
        <v>12779222</v>
      </c>
      <c r="X30" s="27">
        <v>7014776</v>
      </c>
      <c r="Y30" s="27">
        <v>5764446</v>
      </c>
      <c r="Z30" s="7">
        <v>82.18</v>
      </c>
      <c r="AA30" s="25">
        <v>19272451</v>
      </c>
    </row>
    <row r="31" spans="1:27" ht="13.5">
      <c r="A31" s="5" t="s">
        <v>35</v>
      </c>
      <c r="B31" s="3"/>
      <c r="C31" s="22">
        <v>4530099</v>
      </c>
      <c r="D31" s="22"/>
      <c r="E31" s="23"/>
      <c r="F31" s="24"/>
      <c r="G31" s="24">
        <v>877887</v>
      </c>
      <c r="H31" s="24">
        <v>386726</v>
      </c>
      <c r="I31" s="24">
        <v>387045</v>
      </c>
      <c r="J31" s="24">
        <v>1651658</v>
      </c>
      <c r="K31" s="24">
        <v>369901</v>
      </c>
      <c r="L31" s="24">
        <v>550590</v>
      </c>
      <c r="M31" s="24">
        <v>454662</v>
      </c>
      <c r="N31" s="24">
        <v>1375153</v>
      </c>
      <c r="O31" s="24"/>
      <c r="P31" s="24"/>
      <c r="Q31" s="24"/>
      <c r="R31" s="24"/>
      <c r="S31" s="24"/>
      <c r="T31" s="24"/>
      <c r="U31" s="24"/>
      <c r="V31" s="24"/>
      <c r="W31" s="24">
        <v>3026811</v>
      </c>
      <c r="X31" s="24"/>
      <c r="Y31" s="24">
        <v>3026811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11490889</v>
      </c>
      <c r="D32" s="19">
        <f>SUM(D33:D37)</f>
        <v>0</v>
      </c>
      <c r="E32" s="20">
        <f t="shared" si="6"/>
        <v>22014993</v>
      </c>
      <c r="F32" s="21">
        <f t="shared" si="6"/>
        <v>15957643</v>
      </c>
      <c r="G32" s="21">
        <f t="shared" si="6"/>
        <v>572222</v>
      </c>
      <c r="H32" s="21">
        <f t="shared" si="6"/>
        <v>892508</v>
      </c>
      <c r="I32" s="21">
        <f t="shared" si="6"/>
        <v>948122</v>
      </c>
      <c r="J32" s="21">
        <f t="shared" si="6"/>
        <v>2412852</v>
      </c>
      <c r="K32" s="21">
        <f t="shared" si="6"/>
        <v>612190</v>
      </c>
      <c r="L32" s="21">
        <f t="shared" si="6"/>
        <v>1459952</v>
      </c>
      <c r="M32" s="21">
        <f t="shared" si="6"/>
        <v>593014</v>
      </c>
      <c r="N32" s="21">
        <f t="shared" si="6"/>
        <v>2665156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5078008</v>
      </c>
      <c r="X32" s="21">
        <f t="shared" si="6"/>
        <v>8621221</v>
      </c>
      <c r="Y32" s="21">
        <f t="shared" si="6"/>
        <v>-3543213</v>
      </c>
      <c r="Z32" s="4">
        <f>+IF(X32&lt;&gt;0,+(Y32/X32)*100,0)</f>
        <v>-41.098737638206934</v>
      </c>
      <c r="AA32" s="19">
        <f>SUM(AA33:AA37)</f>
        <v>15957643</v>
      </c>
    </row>
    <row r="33" spans="1:27" ht="13.5">
      <c r="A33" s="5" t="s">
        <v>37</v>
      </c>
      <c r="B33" s="3"/>
      <c r="C33" s="22">
        <v>2911703</v>
      </c>
      <c r="D33" s="22"/>
      <c r="E33" s="23">
        <v>2369593</v>
      </c>
      <c r="F33" s="24">
        <v>2424543</v>
      </c>
      <c r="G33" s="24">
        <v>158641</v>
      </c>
      <c r="H33" s="24">
        <v>130290</v>
      </c>
      <c r="I33" s="24">
        <v>130258</v>
      </c>
      <c r="J33" s="24">
        <v>419189</v>
      </c>
      <c r="K33" s="24">
        <v>156921</v>
      </c>
      <c r="L33" s="24">
        <v>204218</v>
      </c>
      <c r="M33" s="24">
        <v>128863</v>
      </c>
      <c r="N33" s="24">
        <v>490002</v>
      </c>
      <c r="O33" s="24"/>
      <c r="P33" s="24"/>
      <c r="Q33" s="24"/>
      <c r="R33" s="24"/>
      <c r="S33" s="24"/>
      <c r="T33" s="24"/>
      <c r="U33" s="24"/>
      <c r="V33" s="24"/>
      <c r="W33" s="24">
        <v>909191</v>
      </c>
      <c r="X33" s="24">
        <v>927949</v>
      </c>
      <c r="Y33" s="24">
        <v>-18758</v>
      </c>
      <c r="Z33" s="6">
        <v>-2.02</v>
      </c>
      <c r="AA33" s="22">
        <v>2424543</v>
      </c>
    </row>
    <row r="34" spans="1:27" ht="13.5">
      <c r="A34" s="5" t="s">
        <v>38</v>
      </c>
      <c r="B34" s="3"/>
      <c r="C34" s="22">
        <v>697996</v>
      </c>
      <c r="D34" s="22"/>
      <c r="E34" s="23">
        <v>1055400</v>
      </c>
      <c r="F34" s="24">
        <v>1071100</v>
      </c>
      <c r="G34" s="24">
        <v>79997</v>
      </c>
      <c r="H34" s="24">
        <v>77137</v>
      </c>
      <c r="I34" s="24">
        <v>69398</v>
      </c>
      <c r="J34" s="24">
        <v>226532</v>
      </c>
      <c r="K34" s="24">
        <v>91326</v>
      </c>
      <c r="L34" s="24">
        <v>145293</v>
      </c>
      <c r="M34" s="24">
        <v>96589</v>
      </c>
      <c r="N34" s="24">
        <v>333208</v>
      </c>
      <c r="O34" s="24"/>
      <c r="P34" s="24"/>
      <c r="Q34" s="24"/>
      <c r="R34" s="24"/>
      <c r="S34" s="24"/>
      <c r="T34" s="24"/>
      <c r="U34" s="24"/>
      <c r="V34" s="24"/>
      <c r="W34" s="24">
        <v>559740</v>
      </c>
      <c r="X34" s="24">
        <v>413303</v>
      </c>
      <c r="Y34" s="24">
        <v>146437</v>
      </c>
      <c r="Z34" s="6">
        <v>35.43</v>
      </c>
      <c r="AA34" s="22">
        <v>1071100</v>
      </c>
    </row>
    <row r="35" spans="1:27" ht="13.5">
      <c r="A35" s="5" t="s">
        <v>39</v>
      </c>
      <c r="B35" s="3"/>
      <c r="C35" s="22">
        <v>7881190</v>
      </c>
      <c r="D35" s="22"/>
      <c r="E35" s="23"/>
      <c r="F35" s="24"/>
      <c r="G35" s="24">
        <v>333584</v>
      </c>
      <c r="H35" s="24">
        <v>685081</v>
      </c>
      <c r="I35" s="24">
        <v>748466</v>
      </c>
      <c r="J35" s="24">
        <v>1767131</v>
      </c>
      <c r="K35" s="24">
        <v>363943</v>
      </c>
      <c r="L35" s="24">
        <v>1110441</v>
      </c>
      <c r="M35" s="24">
        <v>367562</v>
      </c>
      <c r="N35" s="24">
        <v>1841946</v>
      </c>
      <c r="O35" s="24"/>
      <c r="P35" s="24"/>
      <c r="Q35" s="24"/>
      <c r="R35" s="24"/>
      <c r="S35" s="24"/>
      <c r="T35" s="24"/>
      <c r="U35" s="24"/>
      <c r="V35" s="24"/>
      <c r="W35" s="24">
        <v>3609077</v>
      </c>
      <c r="X35" s="24"/>
      <c r="Y35" s="24">
        <v>3609077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>
        <v>18590000</v>
      </c>
      <c r="F36" s="24">
        <v>12462000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7279969</v>
      </c>
      <c r="Y36" s="24">
        <v>-7279969</v>
      </c>
      <c r="Z36" s="6">
        <v>-100</v>
      </c>
      <c r="AA36" s="22">
        <v>12462000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5663721</v>
      </c>
      <c r="D38" s="19">
        <f>SUM(D39:D41)</f>
        <v>0</v>
      </c>
      <c r="E38" s="20">
        <f t="shared" si="7"/>
        <v>11710880</v>
      </c>
      <c r="F38" s="21">
        <f t="shared" si="7"/>
        <v>12264120</v>
      </c>
      <c r="G38" s="21">
        <f t="shared" si="7"/>
        <v>372971</v>
      </c>
      <c r="H38" s="21">
        <f t="shared" si="7"/>
        <v>389996</v>
      </c>
      <c r="I38" s="21">
        <f t="shared" si="7"/>
        <v>413655</v>
      </c>
      <c r="J38" s="21">
        <f t="shared" si="7"/>
        <v>1176622</v>
      </c>
      <c r="K38" s="21">
        <f t="shared" si="7"/>
        <v>591414</v>
      </c>
      <c r="L38" s="21">
        <f t="shared" si="7"/>
        <v>639999</v>
      </c>
      <c r="M38" s="21">
        <f t="shared" si="7"/>
        <v>382127</v>
      </c>
      <c r="N38" s="21">
        <f t="shared" si="7"/>
        <v>1613540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2790162</v>
      </c>
      <c r="X38" s="21">
        <f t="shared" si="7"/>
        <v>4586060</v>
      </c>
      <c r="Y38" s="21">
        <f t="shared" si="7"/>
        <v>-1795898</v>
      </c>
      <c r="Z38" s="4">
        <f>+IF(X38&lt;&gt;0,+(Y38/X38)*100,0)</f>
        <v>-39.15993249107076</v>
      </c>
      <c r="AA38" s="19">
        <f>SUM(AA39:AA41)</f>
        <v>12264120</v>
      </c>
    </row>
    <row r="39" spans="1:27" ht="13.5">
      <c r="A39" s="5" t="s">
        <v>43</v>
      </c>
      <c r="B39" s="3"/>
      <c r="C39" s="22">
        <v>343561</v>
      </c>
      <c r="D39" s="22"/>
      <c r="E39" s="23">
        <v>708180</v>
      </c>
      <c r="F39" s="24">
        <v>610810</v>
      </c>
      <c r="G39" s="24">
        <v>30531</v>
      </c>
      <c r="H39" s="24">
        <v>27610</v>
      </c>
      <c r="I39" s="24">
        <v>28409</v>
      </c>
      <c r="J39" s="24">
        <v>86550</v>
      </c>
      <c r="K39" s="24">
        <v>27133</v>
      </c>
      <c r="L39" s="24">
        <v>50422</v>
      </c>
      <c r="M39" s="24">
        <v>30790</v>
      </c>
      <c r="N39" s="24">
        <v>108345</v>
      </c>
      <c r="O39" s="24"/>
      <c r="P39" s="24"/>
      <c r="Q39" s="24"/>
      <c r="R39" s="24"/>
      <c r="S39" s="24"/>
      <c r="T39" s="24"/>
      <c r="U39" s="24"/>
      <c r="V39" s="24"/>
      <c r="W39" s="24">
        <v>194895</v>
      </c>
      <c r="X39" s="24">
        <v>277328</v>
      </c>
      <c r="Y39" s="24">
        <v>-82433</v>
      </c>
      <c r="Z39" s="6">
        <v>-29.72</v>
      </c>
      <c r="AA39" s="22">
        <v>610810</v>
      </c>
    </row>
    <row r="40" spans="1:27" ht="13.5">
      <c r="A40" s="5" t="s">
        <v>44</v>
      </c>
      <c r="B40" s="3"/>
      <c r="C40" s="22">
        <v>5320160</v>
      </c>
      <c r="D40" s="22"/>
      <c r="E40" s="23">
        <v>11002700</v>
      </c>
      <c r="F40" s="24">
        <v>11653310</v>
      </c>
      <c r="G40" s="24">
        <v>342440</v>
      </c>
      <c r="H40" s="24">
        <v>362386</v>
      </c>
      <c r="I40" s="24">
        <v>385246</v>
      </c>
      <c r="J40" s="24">
        <v>1090072</v>
      </c>
      <c r="K40" s="24">
        <v>564281</v>
      </c>
      <c r="L40" s="24">
        <v>589577</v>
      </c>
      <c r="M40" s="24">
        <v>351337</v>
      </c>
      <c r="N40" s="24">
        <v>1505195</v>
      </c>
      <c r="O40" s="24"/>
      <c r="P40" s="24"/>
      <c r="Q40" s="24"/>
      <c r="R40" s="24"/>
      <c r="S40" s="24"/>
      <c r="T40" s="24"/>
      <c r="U40" s="24"/>
      <c r="V40" s="24"/>
      <c r="W40" s="24">
        <v>2595267</v>
      </c>
      <c r="X40" s="24">
        <v>4308732</v>
      </c>
      <c r="Y40" s="24">
        <v>-1713465</v>
      </c>
      <c r="Z40" s="6">
        <v>-39.77</v>
      </c>
      <c r="AA40" s="22">
        <v>11653310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22100733</v>
      </c>
      <c r="D42" s="19">
        <f>SUM(D43:D46)</f>
        <v>0</v>
      </c>
      <c r="E42" s="20">
        <f t="shared" si="8"/>
        <v>23131000</v>
      </c>
      <c r="F42" s="21">
        <f t="shared" si="8"/>
        <v>23983520</v>
      </c>
      <c r="G42" s="21">
        <f t="shared" si="8"/>
        <v>2031942</v>
      </c>
      <c r="H42" s="21">
        <f t="shared" si="8"/>
        <v>2231995</v>
      </c>
      <c r="I42" s="21">
        <f t="shared" si="8"/>
        <v>1965735</v>
      </c>
      <c r="J42" s="21">
        <f t="shared" si="8"/>
        <v>6229672</v>
      </c>
      <c r="K42" s="21">
        <f t="shared" si="8"/>
        <v>1121099</v>
      </c>
      <c r="L42" s="21">
        <f t="shared" si="8"/>
        <v>1878624</v>
      </c>
      <c r="M42" s="21">
        <f t="shared" si="8"/>
        <v>1658071</v>
      </c>
      <c r="N42" s="21">
        <f t="shared" si="8"/>
        <v>4657794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10887466</v>
      </c>
      <c r="X42" s="21">
        <f t="shared" si="8"/>
        <v>9058258</v>
      </c>
      <c r="Y42" s="21">
        <f t="shared" si="8"/>
        <v>1829208</v>
      </c>
      <c r="Z42" s="4">
        <f>+IF(X42&lt;&gt;0,+(Y42/X42)*100,0)</f>
        <v>20.193816515272584</v>
      </c>
      <c r="AA42" s="19">
        <f>SUM(AA43:AA46)</f>
        <v>23983520</v>
      </c>
    </row>
    <row r="43" spans="1:27" ht="13.5">
      <c r="A43" s="5" t="s">
        <v>47</v>
      </c>
      <c r="B43" s="3"/>
      <c r="C43" s="22">
        <v>11417375</v>
      </c>
      <c r="D43" s="22"/>
      <c r="E43" s="23">
        <v>12082300</v>
      </c>
      <c r="F43" s="24">
        <v>12547100</v>
      </c>
      <c r="G43" s="24">
        <v>1356753</v>
      </c>
      <c r="H43" s="24">
        <v>1545299</v>
      </c>
      <c r="I43" s="24">
        <v>1196718</v>
      </c>
      <c r="J43" s="24">
        <v>4098770</v>
      </c>
      <c r="K43" s="24">
        <v>364675</v>
      </c>
      <c r="L43" s="24">
        <v>1059841</v>
      </c>
      <c r="M43" s="24">
        <v>902571</v>
      </c>
      <c r="N43" s="24">
        <v>2327087</v>
      </c>
      <c r="O43" s="24"/>
      <c r="P43" s="24"/>
      <c r="Q43" s="24"/>
      <c r="R43" s="24"/>
      <c r="S43" s="24"/>
      <c r="T43" s="24"/>
      <c r="U43" s="24"/>
      <c r="V43" s="24"/>
      <c r="W43" s="24">
        <v>6425857</v>
      </c>
      <c r="X43" s="24">
        <v>4731511</v>
      </c>
      <c r="Y43" s="24">
        <v>1694346</v>
      </c>
      <c r="Z43" s="6">
        <v>35.81</v>
      </c>
      <c r="AA43" s="22">
        <v>12547100</v>
      </c>
    </row>
    <row r="44" spans="1:27" ht="13.5">
      <c r="A44" s="5" t="s">
        <v>48</v>
      </c>
      <c r="B44" s="3"/>
      <c r="C44" s="22">
        <v>3337303</v>
      </c>
      <c r="D44" s="22"/>
      <c r="E44" s="23">
        <v>4989900</v>
      </c>
      <c r="F44" s="24">
        <v>4783060</v>
      </c>
      <c r="G44" s="24">
        <v>292741</v>
      </c>
      <c r="H44" s="24">
        <v>307207</v>
      </c>
      <c r="I44" s="24">
        <v>349904</v>
      </c>
      <c r="J44" s="24">
        <v>949852</v>
      </c>
      <c r="K44" s="24">
        <v>293411</v>
      </c>
      <c r="L44" s="24">
        <v>377126</v>
      </c>
      <c r="M44" s="24">
        <v>327256</v>
      </c>
      <c r="N44" s="24">
        <v>997793</v>
      </c>
      <c r="O44" s="24"/>
      <c r="P44" s="24"/>
      <c r="Q44" s="24"/>
      <c r="R44" s="24"/>
      <c r="S44" s="24"/>
      <c r="T44" s="24"/>
      <c r="U44" s="24"/>
      <c r="V44" s="24"/>
      <c r="W44" s="24">
        <v>1947645</v>
      </c>
      <c r="X44" s="24">
        <v>1954080</v>
      </c>
      <c r="Y44" s="24">
        <v>-6435</v>
      </c>
      <c r="Z44" s="6">
        <v>-0.33</v>
      </c>
      <c r="AA44" s="22">
        <v>4783060</v>
      </c>
    </row>
    <row r="45" spans="1:27" ht="13.5">
      <c r="A45" s="5" t="s">
        <v>49</v>
      </c>
      <c r="B45" s="3"/>
      <c r="C45" s="25">
        <v>2363078</v>
      </c>
      <c r="D45" s="25"/>
      <c r="E45" s="26">
        <v>3744300</v>
      </c>
      <c r="F45" s="27">
        <v>3164100</v>
      </c>
      <c r="G45" s="27">
        <v>262136</v>
      </c>
      <c r="H45" s="27">
        <v>253480</v>
      </c>
      <c r="I45" s="27">
        <v>265673</v>
      </c>
      <c r="J45" s="27">
        <v>781289</v>
      </c>
      <c r="K45" s="27">
        <v>267920</v>
      </c>
      <c r="L45" s="27">
        <v>272862</v>
      </c>
      <c r="M45" s="27">
        <v>266591</v>
      </c>
      <c r="N45" s="27">
        <v>807373</v>
      </c>
      <c r="O45" s="27"/>
      <c r="P45" s="27"/>
      <c r="Q45" s="27"/>
      <c r="R45" s="27"/>
      <c r="S45" s="27"/>
      <c r="T45" s="27"/>
      <c r="U45" s="27"/>
      <c r="V45" s="27"/>
      <c r="W45" s="27">
        <v>1588662</v>
      </c>
      <c r="X45" s="27">
        <v>1466294</v>
      </c>
      <c r="Y45" s="27">
        <v>122368</v>
      </c>
      <c r="Z45" s="7">
        <v>8.35</v>
      </c>
      <c r="AA45" s="25">
        <v>3164100</v>
      </c>
    </row>
    <row r="46" spans="1:27" ht="13.5">
      <c r="A46" s="5" t="s">
        <v>50</v>
      </c>
      <c r="B46" s="3"/>
      <c r="C46" s="22">
        <v>4982977</v>
      </c>
      <c r="D46" s="22"/>
      <c r="E46" s="23">
        <v>2314500</v>
      </c>
      <c r="F46" s="24">
        <v>3489260</v>
      </c>
      <c r="G46" s="24">
        <v>120312</v>
      </c>
      <c r="H46" s="24">
        <v>126009</v>
      </c>
      <c r="I46" s="24">
        <v>153440</v>
      </c>
      <c r="J46" s="24">
        <v>399761</v>
      </c>
      <c r="K46" s="24">
        <v>195093</v>
      </c>
      <c r="L46" s="24">
        <v>168795</v>
      </c>
      <c r="M46" s="24">
        <v>161653</v>
      </c>
      <c r="N46" s="24">
        <v>525541</v>
      </c>
      <c r="O46" s="24"/>
      <c r="P46" s="24"/>
      <c r="Q46" s="24"/>
      <c r="R46" s="24"/>
      <c r="S46" s="24"/>
      <c r="T46" s="24"/>
      <c r="U46" s="24"/>
      <c r="V46" s="24"/>
      <c r="W46" s="24">
        <v>925302</v>
      </c>
      <c r="X46" s="24">
        <v>906373</v>
      </c>
      <c r="Y46" s="24">
        <v>18929</v>
      </c>
      <c r="Z46" s="6">
        <v>2.09</v>
      </c>
      <c r="AA46" s="22">
        <v>3489260</v>
      </c>
    </row>
    <row r="47" spans="1:27" ht="13.5">
      <c r="A47" s="2" t="s">
        <v>51</v>
      </c>
      <c r="B47" s="8" t="s">
        <v>52</v>
      </c>
      <c r="C47" s="19"/>
      <c r="D47" s="19"/>
      <c r="E47" s="20">
        <v>150000</v>
      </c>
      <c r="F47" s="21">
        <v>200000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58742</v>
      </c>
      <c r="Y47" s="21">
        <v>-58742</v>
      </c>
      <c r="Z47" s="4">
        <v>-100</v>
      </c>
      <c r="AA47" s="19">
        <v>200000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67357362</v>
      </c>
      <c r="D48" s="40">
        <f>+D28+D32+D38+D42+D47</f>
        <v>0</v>
      </c>
      <c r="E48" s="41">
        <f t="shared" si="9"/>
        <v>82341758</v>
      </c>
      <c r="F48" s="42">
        <f t="shared" si="9"/>
        <v>79929274</v>
      </c>
      <c r="G48" s="42">
        <f t="shared" si="9"/>
        <v>9185551</v>
      </c>
      <c r="H48" s="42">
        <f t="shared" si="9"/>
        <v>8657855</v>
      </c>
      <c r="I48" s="42">
        <f t="shared" si="9"/>
        <v>4910958</v>
      </c>
      <c r="J48" s="42">
        <f t="shared" si="9"/>
        <v>22754364</v>
      </c>
      <c r="K48" s="42">
        <f t="shared" si="9"/>
        <v>4430964</v>
      </c>
      <c r="L48" s="42">
        <f t="shared" si="9"/>
        <v>6263186</v>
      </c>
      <c r="M48" s="42">
        <f t="shared" si="9"/>
        <v>4779644</v>
      </c>
      <c r="N48" s="42">
        <f t="shared" si="9"/>
        <v>15473794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38228158</v>
      </c>
      <c r="X48" s="42">
        <f t="shared" si="9"/>
        <v>32245593</v>
      </c>
      <c r="Y48" s="42">
        <f t="shared" si="9"/>
        <v>5982565</v>
      </c>
      <c r="Z48" s="43">
        <f>+IF(X48&lt;&gt;0,+(Y48/X48)*100,0)</f>
        <v>18.55312445331677</v>
      </c>
      <c r="AA48" s="40">
        <f>+AA28+AA32+AA38+AA42+AA47</f>
        <v>79929274</v>
      </c>
    </row>
    <row r="49" spans="1:27" ht="13.5">
      <c r="A49" s="14" t="s">
        <v>58</v>
      </c>
      <c r="B49" s="15"/>
      <c r="C49" s="44">
        <f aca="true" t="shared" si="10" ref="C49:Y49">+C25-C48</f>
        <v>9110588</v>
      </c>
      <c r="D49" s="44">
        <f>+D25-D48</f>
        <v>0</v>
      </c>
      <c r="E49" s="45">
        <f t="shared" si="10"/>
        <v>12421814</v>
      </c>
      <c r="F49" s="46">
        <f t="shared" si="10"/>
        <v>14634822</v>
      </c>
      <c r="G49" s="46">
        <f t="shared" si="10"/>
        <v>8205581</v>
      </c>
      <c r="H49" s="46">
        <f t="shared" si="10"/>
        <v>-8805314</v>
      </c>
      <c r="I49" s="46">
        <f t="shared" si="10"/>
        <v>-839919</v>
      </c>
      <c r="J49" s="46">
        <f t="shared" si="10"/>
        <v>-1439652</v>
      </c>
      <c r="K49" s="46">
        <f t="shared" si="10"/>
        <v>-1250865</v>
      </c>
      <c r="L49" s="46">
        <f t="shared" si="10"/>
        <v>-1926403</v>
      </c>
      <c r="M49" s="46">
        <f t="shared" si="10"/>
        <v>4853125</v>
      </c>
      <c r="N49" s="46">
        <f t="shared" si="10"/>
        <v>1675857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236205</v>
      </c>
      <c r="X49" s="46">
        <f>IF(F25=F48,0,X25-X48)</f>
        <v>10590306</v>
      </c>
      <c r="Y49" s="46">
        <f t="shared" si="10"/>
        <v>-10354101</v>
      </c>
      <c r="Z49" s="47">
        <f>+IF(X49&lt;&gt;0,+(Y49/X49)*100,0)</f>
        <v>-97.769611189705</v>
      </c>
      <c r="AA49" s="44">
        <f>+AA25-AA48</f>
        <v>14634822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73326986</v>
      </c>
      <c r="D5" s="19">
        <f>SUM(D6:D8)</f>
        <v>0</v>
      </c>
      <c r="E5" s="20">
        <f t="shared" si="0"/>
        <v>85860843</v>
      </c>
      <c r="F5" s="21">
        <f t="shared" si="0"/>
        <v>85860843</v>
      </c>
      <c r="G5" s="21">
        <f t="shared" si="0"/>
        <v>60670018</v>
      </c>
      <c r="H5" s="21">
        <f t="shared" si="0"/>
        <v>-87409</v>
      </c>
      <c r="I5" s="21">
        <f t="shared" si="0"/>
        <v>404915</v>
      </c>
      <c r="J5" s="21">
        <f t="shared" si="0"/>
        <v>60987524</v>
      </c>
      <c r="K5" s="21">
        <f t="shared" si="0"/>
        <v>793724</v>
      </c>
      <c r="L5" s="21">
        <f t="shared" si="0"/>
        <v>430225</v>
      </c>
      <c r="M5" s="21">
        <f t="shared" si="0"/>
        <v>19568145</v>
      </c>
      <c r="N5" s="21">
        <f t="shared" si="0"/>
        <v>20792094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81779618</v>
      </c>
      <c r="X5" s="21">
        <f t="shared" si="0"/>
        <v>42930420</v>
      </c>
      <c r="Y5" s="21">
        <f t="shared" si="0"/>
        <v>38849198</v>
      </c>
      <c r="Z5" s="4">
        <f>+IF(X5&lt;&gt;0,+(Y5/X5)*100,0)</f>
        <v>90.49340304613838</v>
      </c>
      <c r="AA5" s="19">
        <f>SUM(AA6:AA8)</f>
        <v>85860843</v>
      </c>
    </row>
    <row r="6" spans="1:27" ht="13.5">
      <c r="A6" s="5" t="s">
        <v>33</v>
      </c>
      <c r="B6" s="3"/>
      <c r="C6" s="22">
        <v>36531138</v>
      </c>
      <c r="D6" s="22"/>
      <c r="E6" s="23">
        <v>39989150</v>
      </c>
      <c r="F6" s="24">
        <v>39989150</v>
      </c>
      <c r="G6" s="24">
        <v>23804792</v>
      </c>
      <c r="H6" s="24">
        <v>42764</v>
      </c>
      <c r="I6" s="24">
        <v>-36374</v>
      </c>
      <c r="J6" s="24">
        <v>23811182</v>
      </c>
      <c r="K6" s="24">
        <v>37870</v>
      </c>
      <c r="L6" s="24">
        <v>57460</v>
      </c>
      <c r="M6" s="24">
        <v>18933902</v>
      </c>
      <c r="N6" s="24">
        <v>19029232</v>
      </c>
      <c r="O6" s="24"/>
      <c r="P6" s="24"/>
      <c r="Q6" s="24"/>
      <c r="R6" s="24"/>
      <c r="S6" s="24"/>
      <c r="T6" s="24"/>
      <c r="U6" s="24"/>
      <c r="V6" s="24"/>
      <c r="W6" s="24">
        <v>42840414</v>
      </c>
      <c r="X6" s="24">
        <v>19994574</v>
      </c>
      <c r="Y6" s="24">
        <v>22845840</v>
      </c>
      <c r="Z6" s="6">
        <v>114.26</v>
      </c>
      <c r="AA6" s="22">
        <v>39989150</v>
      </c>
    </row>
    <row r="7" spans="1:27" ht="13.5">
      <c r="A7" s="5" t="s">
        <v>34</v>
      </c>
      <c r="B7" s="3"/>
      <c r="C7" s="25">
        <v>36446320</v>
      </c>
      <c r="D7" s="25"/>
      <c r="E7" s="26">
        <v>45871693</v>
      </c>
      <c r="F7" s="27">
        <v>45871693</v>
      </c>
      <c r="G7" s="27">
        <v>36831775</v>
      </c>
      <c r="H7" s="27">
        <v>-163183</v>
      </c>
      <c r="I7" s="27">
        <v>409114</v>
      </c>
      <c r="J7" s="27">
        <v>37077706</v>
      </c>
      <c r="K7" s="27">
        <v>725734</v>
      </c>
      <c r="L7" s="27">
        <v>341976</v>
      </c>
      <c r="M7" s="27">
        <v>603465</v>
      </c>
      <c r="N7" s="27">
        <v>1671175</v>
      </c>
      <c r="O7" s="27"/>
      <c r="P7" s="27"/>
      <c r="Q7" s="27"/>
      <c r="R7" s="27"/>
      <c r="S7" s="27"/>
      <c r="T7" s="27"/>
      <c r="U7" s="27"/>
      <c r="V7" s="27"/>
      <c r="W7" s="27">
        <v>38748881</v>
      </c>
      <c r="X7" s="27">
        <v>22935846</v>
      </c>
      <c r="Y7" s="27">
        <v>15813035</v>
      </c>
      <c r="Z7" s="7">
        <v>68.94</v>
      </c>
      <c r="AA7" s="25">
        <v>45871693</v>
      </c>
    </row>
    <row r="8" spans="1:27" ht="13.5">
      <c r="A8" s="5" t="s">
        <v>35</v>
      </c>
      <c r="B8" s="3"/>
      <c r="C8" s="22">
        <v>349528</v>
      </c>
      <c r="D8" s="22"/>
      <c r="E8" s="23"/>
      <c r="F8" s="24"/>
      <c r="G8" s="24">
        <v>33451</v>
      </c>
      <c r="H8" s="24">
        <v>33010</v>
      </c>
      <c r="I8" s="24">
        <v>32175</v>
      </c>
      <c r="J8" s="24">
        <v>98636</v>
      </c>
      <c r="K8" s="24">
        <v>30120</v>
      </c>
      <c r="L8" s="24">
        <v>30789</v>
      </c>
      <c r="M8" s="24">
        <v>30778</v>
      </c>
      <c r="N8" s="24">
        <v>91687</v>
      </c>
      <c r="O8" s="24"/>
      <c r="P8" s="24"/>
      <c r="Q8" s="24"/>
      <c r="R8" s="24"/>
      <c r="S8" s="24"/>
      <c r="T8" s="24"/>
      <c r="U8" s="24"/>
      <c r="V8" s="24"/>
      <c r="W8" s="24">
        <v>190323</v>
      </c>
      <c r="X8" s="24"/>
      <c r="Y8" s="24">
        <v>190323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54646860</v>
      </c>
      <c r="D9" s="19">
        <f>SUM(D10:D14)</f>
        <v>0</v>
      </c>
      <c r="E9" s="20">
        <f t="shared" si="1"/>
        <v>42288818</v>
      </c>
      <c r="F9" s="21">
        <f t="shared" si="1"/>
        <v>42288818</v>
      </c>
      <c r="G9" s="21">
        <f t="shared" si="1"/>
        <v>14150785</v>
      </c>
      <c r="H9" s="21">
        <f t="shared" si="1"/>
        <v>1036875</v>
      </c>
      <c r="I9" s="21">
        <f t="shared" si="1"/>
        <v>11976319</v>
      </c>
      <c r="J9" s="21">
        <f t="shared" si="1"/>
        <v>27163979</v>
      </c>
      <c r="K9" s="21">
        <f t="shared" si="1"/>
        <v>8088681</v>
      </c>
      <c r="L9" s="21">
        <f t="shared" si="1"/>
        <v>1139653</v>
      </c>
      <c r="M9" s="21">
        <f t="shared" si="1"/>
        <v>27560732</v>
      </c>
      <c r="N9" s="21">
        <f t="shared" si="1"/>
        <v>36789066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63953045</v>
      </c>
      <c r="X9" s="21">
        <f t="shared" si="1"/>
        <v>21144408</v>
      </c>
      <c r="Y9" s="21">
        <f t="shared" si="1"/>
        <v>42808637</v>
      </c>
      <c r="Z9" s="4">
        <f>+IF(X9&lt;&gt;0,+(Y9/X9)*100,0)</f>
        <v>202.45843250849114</v>
      </c>
      <c r="AA9" s="19">
        <f>SUM(AA10:AA14)</f>
        <v>42288818</v>
      </c>
    </row>
    <row r="10" spans="1:27" ht="13.5">
      <c r="A10" s="5" t="s">
        <v>37</v>
      </c>
      <c r="B10" s="3"/>
      <c r="C10" s="22">
        <v>7040195</v>
      </c>
      <c r="D10" s="22"/>
      <c r="E10" s="23">
        <v>6630635</v>
      </c>
      <c r="F10" s="24">
        <v>6630635</v>
      </c>
      <c r="G10" s="24">
        <v>543851</v>
      </c>
      <c r="H10" s="24">
        <v>566860</v>
      </c>
      <c r="I10" s="24">
        <v>527874</v>
      </c>
      <c r="J10" s="24">
        <v>1638585</v>
      </c>
      <c r="K10" s="24">
        <v>562951</v>
      </c>
      <c r="L10" s="24">
        <v>794496</v>
      </c>
      <c r="M10" s="24">
        <v>581184</v>
      </c>
      <c r="N10" s="24">
        <v>1938631</v>
      </c>
      <c r="O10" s="24"/>
      <c r="P10" s="24"/>
      <c r="Q10" s="24"/>
      <c r="R10" s="24"/>
      <c r="S10" s="24"/>
      <c r="T10" s="24"/>
      <c r="U10" s="24"/>
      <c r="V10" s="24"/>
      <c r="W10" s="24">
        <v>3577216</v>
      </c>
      <c r="X10" s="24">
        <v>3315318</v>
      </c>
      <c r="Y10" s="24">
        <v>261898</v>
      </c>
      <c r="Z10" s="6">
        <v>7.9</v>
      </c>
      <c r="AA10" s="22">
        <v>6630635</v>
      </c>
    </row>
    <row r="11" spans="1:27" ht="13.5">
      <c r="A11" s="5" t="s">
        <v>38</v>
      </c>
      <c r="B11" s="3"/>
      <c r="C11" s="22">
        <v>5800653</v>
      </c>
      <c r="D11" s="22"/>
      <c r="E11" s="23">
        <v>3034251</v>
      </c>
      <c r="F11" s="24">
        <v>3034251</v>
      </c>
      <c r="G11" s="24">
        <v>35459</v>
      </c>
      <c r="H11" s="24">
        <v>768</v>
      </c>
      <c r="I11" s="24">
        <v>768</v>
      </c>
      <c r="J11" s="24">
        <v>36995</v>
      </c>
      <c r="K11" s="24">
        <v>39007</v>
      </c>
      <c r="L11" s="24">
        <v>3357</v>
      </c>
      <c r="M11" s="24">
        <v>94248</v>
      </c>
      <c r="N11" s="24">
        <v>136612</v>
      </c>
      <c r="O11" s="24"/>
      <c r="P11" s="24"/>
      <c r="Q11" s="24"/>
      <c r="R11" s="24"/>
      <c r="S11" s="24"/>
      <c r="T11" s="24"/>
      <c r="U11" s="24"/>
      <c r="V11" s="24"/>
      <c r="W11" s="24">
        <v>173607</v>
      </c>
      <c r="X11" s="24">
        <v>1517124</v>
      </c>
      <c r="Y11" s="24">
        <v>-1343517</v>
      </c>
      <c r="Z11" s="6">
        <v>-88.56</v>
      </c>
      <c r="AA11" s="22">
        <v>3034251</v>
      </c>
    </row>
    <row r="12" spans="1:27" ht="13.5">
      <c r="A12" s="5" t="s">
        <v>39</v>
      </c>
      <c r="B12" s="3"/>
      <c r="C12" s="22">
        <v>39593740</v>
      </c>
      <c r="D12" s="22"/>
      <c r="E12" s="23">
        <v>1420</v>
      </c>
      <c r="F12" s="24">
        <v>1420</v>
      </c>
      <c r="G12" s="24">
        <v>518802</v>
      </c>
      <c r="H12" s="24">
        <v>461895</v>
      </c>
      <c r="I12" s="24">
        <v>-110109</v>
      </c>
      <c r="J12" s="24">
        <v>870588</v>
      </c>
      <c r="K12" s="24">
        <v>241275</v>
      </c>
      <c r="L12" s="24">
        <v>334618</v>
      </c>
      <c r="M12" s="24">
        <v>658094</v>
      </c>
      <c r="N12" s="24">
        <v>1233987</v>
      </c>
      <c r="O12" s="24"/>
      <c r="P12" s="24"/>
      <c r="Q12" s="24"/>
      <c r="R12" s="24"/>
      <c r="S12" s="24"/>
      <c r="T12" s="24"/>
      <c r="U12" s="24"/>
      <c r="V12" s="24"/>
      <c r="W12" s="24">
        <v>2104575</v>
      </c>
      <c r="X12" s="24">
        <v>708</v>
      </c>
      <c r="Y12" s="24">
        <v>2103867</v>
      </c>
      <c r="Z12" s="6">
        <v>297156.36</v>
      </c>
      <c r="AA12" s="22">
        <v>1420</v>
      </c>
    </row>
    <row r="13" spans="1:27" ht="13.5">
      <c r="A13" s="5" t="s">
        <v>40</v>
      </c>
      <c r="B13" s="3"/>
      <c r="C13" s="22">
        <v>2212272</v>
      </c>
      <c r="D13" s="22"/>
      <c r="E13" s="23">
        <v>32622512</v>
      </c>
      <c r="F13" s="24">
        <v>32622512</v>
      </c>
      <c r="G13" s="24">
        <v>13052673</v>
      </c>
      <c r="H13" s="24">
        <v>7352</v>
      </c>
      <c r="I13" s="24">
        <v>11557786</v>
      </c>
      <c r="J13" s="24">
        <v>24617811</v>
      </c>
      <c r="K13" s="24">
        <v>7245448</v>
      </c>
      <c r="L13" s="24">
        <v>7182</v>
      </c>
      <c r="M13" s="24">
        <v>26227206</v>
      </c>
      <c r="N13" s="24">
        <v>33479836</v>
      </c>
      <c r="O13" s="24"/>
      <c r="P13" s="24"/>
      <c r="Q13" s="24"/>
      <c r="R13" s="24"/>
      <c r="S13" s="24"/>
      <c r="T13" s="24"/>
      <c r="U13" s="24"/>
      <c r="V13" s="24"/>
      <c r="W13" s="24">
        <v>58097647</v>
      </c>
      <c r="X13" s="24">
        <v>16311258</v>
      </c>
      <c r="Y13" s="24">
        <v>41786389</v>
      </c>
      <c r="Z13" s="6">
        <v>256.18</v>
      </c>
      <c r="AA13" s="22">
        <v>32622512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12525030</v>
      </c>
      <c r="D15" s="19">
        <f>SUM(D16:D18)</f>
        <v>0</v>
      </c>
      <c r="E15" s="20">
        <f t="shared" si="2"/>
        <v>39688326</v>
      </c>
      <c r="F15" s="21">
        <f t="shared" si="2"/>
        <v>39688326</v>
      </c>
      <c r="G15" s="21">
        <f t="shared" si="2"/>
        <v>101718</v>
      </c>
      <c r="H15" s="21">
        <f t="shared" si="2"/>
        <v>394136</v>
      </c>
      <c r="I15" s="21">
        <f t="shared" si="2"/>
        <v>721272</v>
      </c>
      <c r="J15" s="21">
        <f t="shared" si="2"/>
        <v>1217126</v>
      </c>
      <c r="K15" s="21">
        <f t="shared" si="2"/>
        <v>436203</v>
      </c>
      <c r="L15" s="21">
        <f t="shared" si="2"/>
        <v>1313590</v>
      </c>
      <c r="M15" s="21">
        <f t="shared" si="2"/>
        <v>1543854</v>
      </c>
      <c r="N15" s="21">
        <f t="shared" si="2"/>
        <v>3293647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4510773</v>
      </c>
      <c r="X15" s="21">
        <f t="shared" si="2"/>
        <v>19694166</v>
      </c>
      <c r="Y15" s="21">
        <f t="shared" si="2"/>
        <v>-15183393</v>
      </c>
      <c r="Z15" s="4">
        <f>+IF(X15&lt;&gt;0,+(Y15/X15)*100,0)</f>
        <v>-77.09589225560504</v>
      </c>
      <c r="AA15" s="19">
        <f>SUM(AA16:AA18)</f>
        <v>39688326</v>
      </c>
    </row>
    <row r="16" spans="1:27" ht="13.5">
      <c r="A16" s="5" t="s">
        <v>43</v>
      </c>
      <c r="B16" s="3"/>
      <c r="C16" s="22">
        <v>404159</v>
      </c>
      <c r="D16" s="22"/>
      <c r="E16" s="23">
        <v>795900</v>
      </c>
      <c r="F16" s="24">
        <v>795900</v>
      </c>
      <c r="G16" s="24">
        <v>29533</v>
      </c>
      <c r="H16" s="24">
        <v>40608</v>
      </c>
      <c r="I16" s="24">
        <v>56610</v>
      </c>
      <c r="J16" s="24">
        <v>126751</v>
      </c>
      <c r="K16" s="24">
        <v>55855</v>
      </c>
      <c r="L16" s="24">
        <v>75719</v>
      </c>
      <c r="M16" s="24">
        <v>53230</v>
      </c>
      <c r="N16" s="24">
        <v>184804</v>
      </c>
      <c r="O16" s="24"/>
      <c r="P16" s="24"/>
      <c r="Q16" s="24"/>
      <c r="R16" s="24"/>
      <c r="S16" s="24"/>
      <c r="T16" s="24"/>
      <c r="U16" s="24"/>
      <c r="V16" s="24"/>
      <c r="W16" s="24">
        <v>311555</v>
      </c>
      <c r="X16" s="24">
        <v>397950</v>
      </c>
      <c r="Y16" s="24">
        <v>-86395</v>
      </c>
      <c r="Z16" s="6">
        <v>-21.71</v>
      </c>
      <c r="AA16" s="22">
        <v>795900</v>
      </c>
    </row>
    <row r="17" spans="1:27" ht="13.5">
      <c r="A17" s="5" t="s">
        <v>44</v>
      </c>
      <c r="B17" s="3"/>
      <c r="C17" s="22">
        <v>12120871</v>
      </c>
      <c r="D17" s="22"/>
      <c r="E17" s="23">
        <v>38892426</v>
      </c>
      <c r="F17" s="24">
        <v>38892426</v>
      </c>
      <c r="G17" s="24">
        <v>72185</v>
      </c>
      <c r="H17" s="24">
        <v>353528</v>
      </c>
      <c r="I17" s="24">
        <v>664662</v>
      </c>
      <c r="J17" s="24">
        <v>1090375</v>
      </c>
      <c r="K17" s="24">
        <v>380348</v>
      </c>
      <c r="L17" s="24">
        <v>1237871</v>
      </c>
      <c r="M17" s="24">
        <v>1490624</v>
      </c>
      <c r="N17" s="24">
        <v>3108843</v>
      </c>
      <c r="O17" s="24"/>
      <c r="P17" s="24"/>
      <c r="Q17" s="24"/>
      <c r="R17" s="24"/>
      <c r="S17" s="24"/>
      <c r="T17" s="24"/>
      <c r="U17" s="24"/>
      <c r="V17" s="24"/>
      <c r="W17" s="24">
        <v>4199218</v>
      </c>
      <c r="X17" s="24">
        <v>19296216</v>
      </c>
      <c r="Y17" s="24">
        <v>-15096998</v>
      </c>
      <c r="Z17" s="6">
        <v>-78.24</v>
      </c>
      <c r="AA17" s="22">
        <v>38892426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214277080</v>
      </c>
      <c r="D19" s="19">
        <f>SUM(D20:D23)</f>
        <v>0</v>
      </c>
      <c r="E19" s="20">
        <f t="shared" si="3"/>
        <v>159221863</v>
      </c>
      <c r="F19" s="21">
        <f t="shared" si="3"/>
        <v>159221863</v>
      </c>
      <c r="G19" s="21">
        <f t="shared" si="3"/>
        <v>11057989</v>
      </c>
      <c r="H19" s="21">
        <f t="shared" si="3"/>
        <v>10196739</v>
      </c>
      <c r="I19" s="21">
        <f t="shared" si="3"/>
        <v>13079865</v>
      </c>
      <c r="J19" s="21">
        <f t="shared" si="3"/>
        <v>34334593</v>
      </c>
      <c r="K19" s="21">
        <f t="shared" si="3"/>
        <v>9921689</v>
      </c>
      <c r="L19" s="21">
        <f t="shared" si="3"/>
        <v>6426037</v>
      </c>
      <c r="M19" s="21">
        <f t="shared" si="3"/>
        <v>11650169</v>
      </c>
      <c r="N19" s="21">
        <f t="shared" si="3"/>
        <v>27997895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62332488</v>
      </c>
      <c r="X19" s="21">
        <f t="shared" si="3"/>
        <v>79610934</v>
      </c>
      <c r="Y19" s="21">
        <f t="shared" si="3"/>
        <v>-17278446</v>
      </c>
      <c r="Z19" s="4">
        <f>+IF(X19&lt;&gt;0,+(Y19/X19)*100,0)</f>
        <v>-21.703609205238063</v>
      </c>
      <c r="AA19" s="19">
        <f>SUM(AA20:AA23)</f>
        <v>159221863</v>
      </c>
    </row>
    <row r="20" spans="1:27" ht="13.5">
      <c r="A20" s="5" t="s">
        <v>47</v>
      </c>
      <c r="B20" s="3"/>
      <c r="C20" s="22">
        <v>89804372</v>
      </c>
      <c r="D20" s="22"/>
      <c r="E20" s="23">
        <v>98348618</v>
      </c>
      <c r="F20" s="24">
        <v>98348618</v>
      </c>
      <c r="G20" s="24">
        <v>5299252</v>
      </c>
      <c r="H20" s="24">
        <v>7621101</v>
      </c>
      <c r="I20" s="24">
        <v>10035334</v>
      </c>
      <c r="J20" s="24">
        <v>22955687</v>
      </c>
      <c r="K20" s="24">
        <v>6398029</v>
      </c>
      <c r="L20" s="24">
        <v>2054092</v>
      </c>
      <c r="M20" s="24">
        <v>6559672</v>
      </c>
      <c r="N20" s="24">
        <v>15011793</v>
      </c>
      <c r="O20" s="24"/>
      <c r="P20" s="24"/>
      <c r="Q20" s="24"/>
      <c r="R20" s="24"/>
      <c r="S20" s="24"/>
      <c r="T20" s="24"/>
      <c r="U20" s="24"/>
      <c r="V20" s="24"/>
      <c r="W20" s="24">
        <v>37967480</v>
      </c>
      <c r="X20" s="24">
        <v>49174308</v>
      </c>
      <c r="Y20" s="24">
        <v>-11206828</v>
      </c>
      <c r="Z20" s="6">
        <v>-22.79</v>
      </c>
      <c r="AA20" s="22">
        <v>98348618</v>
      </c>
    </row>
    <row r="21" spans="1:27" ht="13.5">
      <c r="A21" s="5" t="s">
        <v>48</v>
      </c>
      <c r="B21" s="3"/>
      <c r="C21" s="22">
        <v>75340245</v>
      </c>
      <c r="D21" s="22"/>
      <c r="E21" s="23">
        <v>30146370</v>
      </c>
      <c r="F21" s="24">
        <v>30146370</v>
      </c>
      <c r="G21" s="24">
        <v>1495426</v>
      </c>
      <c r="H21" s="24">
        <v>585638</v>
      </c>
      <c r="I21" s="24">
        <v>1071202</v>
      </c>
      <c r="J21" s="24">
        <v>3152266</v>
      </c>
      <c r="K21" s="24">
        <v>1562637</v>
      </c>
      <c r="L21" s="24">
        <v>2429157</v>
      </c>
      <c r="M21" s="24">
        <v>3133264</v>
      </c>
      <c r="N21" s="24">
        <v>7125058</v>
      </c>
      <c r="O21" s="24"/>
      <c r="P21" s="24"/>
      <c r="Q21" s="24"/>
      <c r="R21" s="24"/>
      <c r="S21" s="24"/>
      <c r="T21" s="24"/>
      <c r="U21" s="24"/>
      <c r="V21" s="24"/>
      <c r="W21" s="24">
        <v>10277324</v>
      </c>
      <c r="X21" s="24">
        <v>15073188</v>
      </c>
      <c r="Y21" s="24">
        <v>-4795864</v>
      </c>
      <c r="Z21" s="6">
        <v>-31.82</v>
      </c>
      <c r="AA21" s="22">
        <v>30146370</v>
      </c>
    </row>
    <row r="22" spans="1:27" ht="13.5">
      <c r="A22" s="5" t="s">
        <v>49</v>
      </c>
      <c r="B22" s="3"/>
      <c r="C22" s="25">
        <v>40019121</v>
      </c>
      <c r="D22" s="25"/>
      <c r="E22" s="26">
        <v>20791205</v>
      </c>
      <c r="F22" s="27">
        <v>20791205</v>
      </c>
      <c r="G22" s="27">
        <v>3130516</v>
      </c>
      <c r="H22" s="27">
        <v>1291388</v>
      </c>
      <c r="I22" s="27">
        <v>1278297</v>
      </c>
      <c r="J22" s="27">
        <v>5700201</v>
      </c>
      <c r="K22" s="27">
        <v>1270283</v>
      </c>
      <c r="L22" s="27">
        <v>1256598</v>
      </c>
      <c r="M22" s="27">
        <v>1267398</v>
      </c>
      <c r="N22" s="27">
        <v>3794279</v>
      </c>
      <c r="O22" s="27"/>
      <c r="P22" s="27"/>
      <c r="Q22" s="27"/>
      <c r="R22" s="27"/>
      <c r="S22" s="27"/>
      <c r="T22" s="27"/>
      <c r="U22" s="27"/>
      <c r="V22" s="27"/>
      <c r="W22" s="27">
        <v>9494480</v>
      </c>
      <c r="X22" s="27">
        <v>10395600</v>
      </c>
      <c r="Y22" s="27">
        <v>-901120</v>
      </c>
      <c r="Z22" s="7">
        <v>-8.67</v>
      </c>
      <c r="AA22" s="25">
        <v>20791205</v>
      </c>
    </row>
    <row r="23" spans="1:27" ht="13.5">
      <c r="A23" s="5" t="s">
        <v>50</v>
      </c>
      <c r="B23" s="3"/>
      <c r="C23" s="22">
        <v>9113342</v>
      </c>
      <c r="D23" s="22"/>
      <c r="E23" s="23">
        <v>9935670</v>
      </c>
      <c r="F23" s="24">
        <v>9935670</v>
      </c>
      <c r="G23" s="24">
        <v>1132795</v>
      </c>
      <c r="H23" s="24">
        <v>698612</v>
      </c>
      <c r="I23" s="24">
        <v>695032</v>
      </c>
      <c r="J23" s="24">
        <v>2526439</v>
      </c>
      <c r="K23" s="24">
        <v>690740</v>
      </c>
      <c r="L23" s="24">
        <v>686190</v>
      </c>
      <c r="M23" s="24">
        <v>689835</v>
      </c>
      <c r="N23" s="24">
        <v>2066765</v>
      </c>
      <c r="O23" s="24"/>
      <c r="P23" s="24"/>
      <c r="Q23" s="24"/>
      <c r="R23" s="24"/>
      <c r="S23" s="24"/>
      <c r="T23" s="24"/>
      <c r="U23" s="24"/>
      <c r="V23" s="24"/>
      <c r="W23" s="24">
        <v>4593204</v>
      </c>
      <c r="X23" s="24">
        <v>4967838</v>
      </c>
      <c r="Y23" s="24">
        <v>-374634</v>
      </c>
      <c r="Z23" s="6">
        <v>-7.54</v>
      </c>
      <c r="AA23" s="22">
        <v>9935670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354775956</v>
      </c>
      <c r="D25" s="40">
        <f>+D5+D9+D15+D19+D24</f>
        <v>0</v>
      </c>
      <c r="E25" s="41">
        <f t="shared" si="4"/>
        <v>327059850</v>
      </c>
      <c r="F25" s="42">
        <f t="shared" si="4"/>
        <v>327059850</v>
      </c>
      <c r="G25" s="42">
        <f t="shared" si="4"/>
        <v>85980510</v>
      </c>
      <c r="H25" s="42">
        <f t="shared" si="4"/>
        <v>11540341</v>
      </c>
      <c r="I25" s="42">
        <f t="shared" si="4"/>
        <v>26182371</v>
      </c>
      <c r="J25" s="42">
        <f t="shared" si="4"/>
        <v>123703222</v>
      </c>
      <c r="K25" s="42">
        <f t="shared" si="4"/>
        <v>19240297</v>
      </c>
      <c r="L25" s="42">
        <f t="shared" si="4"/>
        <v>9309505</v>
      </c>
      <c r="M25" s="42">
        <f t="shared" si="4"/>
        <v>60322900</v>
      </c>
      <c r="N25" s="42">
        <f t="shared" si="4"/>
        <v>88872702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212575924</v>
      </c>
      <c r="X25" s="42">
        <f t="shared" si="4"/>
        <v>163379928</v>
      </c>
      <c r="Y25" s="42">
        <f t="shared" si="4"/>
        <v>49195996</v>
      </c>
      <c r="Z25" s="43">
        <f>+IF(X25&lt;&gt;0,+(Y25/X25)*100,0)</f>
        <v>30.1114075653161</v>
      </c>
      <c r="AA25" s="40">
        <f>+AA5+AA9+AA15+AA19+AA24</f>
        <v>327059850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76313291</v>
      </c>
      <c r="D28" s="19">
        <f>SUM(D29:D31)</f>
        <v>0</v>
      </c>
      <c r="E28" s="20">
        <f t="shared" si="5"/>
        <v>67854290</v>
      </c>
      <c r="F28" s="21">
        <f t="shared" si="5"/>
        <v>67854290</v>
      </c>
      <c r="G28" s="21">
        <f t="shared" si="5"/>
        <v>3878910</v>
      </c>
      <c r="H28" s="21">
        <f t="shared" si="5"/>
        <v>4494659</v>
      </c>
      <c r="I28" s="21">
        <f t="shared" si="5"/>
        <v>4838036</v>
      </c>
      <c r="J28" s="21">
        <f t="shared" si="5"/>
        <v>13211605</v>
      </c>
      <c r="K28" s="21">
        <f t="shared" si="5"/>
        <v>5056176</v>
      </c>
      <c r="L28" s="21">
        <f t="shared" si="5"/>
        <v>5692800</v>
      </c>
      <c r="M28" s="21">
        <f t="shared" si="5"/>
        <v>6330104</v>
      </c>
      <c r="N28" s="21">
        <f t="shared" si="5"/>
        <v>17079080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30290685</v>
      </c>
      <c r="X28" s="21">
        <f t="shared" si="5"/>
        <v>34532894</v>
      </c>
      <c r="Y28" s="21">
        <f t="shared" si="5"/>
        <v>-4242209</v>
      </c>
      <c r="Z28" s="4">
        <f>+IF(X28&lt;&gt;0,+(Y28/X28)*100,0)</f>
        <v>-12.284545280218913</v>
      </c>
      <c r="AA28" s="19">
        <f>SUM(AA29:AA31)</f>
        <v>67854290</v>
      </c>
    </row>
    <row r="29" spans="1:27" ht="13.5">
      <c r="A29" s="5" t="s">
        <v>33</v>
      </c>
      <c r="B29" s="3"/>
      <c r="C29" s="22">
        <v>20939489</v>
      </c>
      <c r="D29" s="22"/>
      <c r="E29" s="23">
        <v>16734799</v>
      </c>
      <c r="F29" s="24">
        <v>16734799</v>
      </c>
      <c r="G29" s="24">
        <v>1311048</v>
      </c>
      <c r="H29" s="24">
        <v>1445688</v>
      </c>
      <c r="I29" s="24">
        <v>1490741</v>
      </c>
      <c r="J29" s="24">
        <v>4247477</v>
      </c>
      <c r="K29" s="24">
        <v>1278832</v>
      </c>
      <c r="L29" s="24">
        <v>1590684</v>
      </c>
      <c r="M29" s="24">
        <v>2005320</v>
      </c>
      <c r="N29" s="24">
        <v>4874836</v>
      </c>
      <c r="O29" s="24"/>
      <c r="P29" s="24"/>
      <c r="Q29" s="24"/>
      <c r="R29" s="24"/>
      <c r="S29" s="24"/>
      <c r="T29" s="24"/>
      <c r="U29" s="24"/>
      <c r="V29" s="24"/>
      <c r="W29" s="24">
        <v>9122313</v>
      </c>
      <c r="X29" s="24">
        <v>8225713</v>
      </c>
      <c r="Y29" s="24">
        <v>896600</v>
      </c>
      <c r="Z29" s="6">
        <v>10.9</v>
      </c>
      <c r="AA29" s="22">
        <v>16734799</v>
      </c>
    </row>
    <row r="30" spans="1:27" ht="13.5">
      <c r="A30" s="5" t="s">
        <v>34</v>
      </c>
      <c r="B30" s="3"/>
      <c r="C30" s="25">
        <v>31541897</v>
      </c>
      <c r="D30" s="25"/>
      <c r="E30" s="26">
        <v>49692937</v>
      </c>
      <c r="F30" s="27">
        <v>49692937</v>
      </c>
      <c r="G30" s="27">
        <v>1587346</v>
      </c>
      <c r="H30" s="27">
        <v>1717781</v>
      </c>
      <c r="I30" s="27">
        <v>1919045</v>
      </c>
      <c r="J30" s="27">
        <v>5224172</v>
      </c>
      <c r="K30" s="27">
        <v>2243154</v>
      </c>
      <c r="L30" s="27">
        <v>2296720</v>
      </c>
      <c r="M30" s="27">
        <v>3058021</v>
      </c>
      <c r="N30" s="27">
        <v>7597895</v>
      </c>
      <c r="O30" s="27"/>
      <c r="P30" s="27"/>
      <c r="Q30" s="27"/>
      <c r="R30" s="27"/>
      <c r="S30" s="27"/>
      <c r="T30" s="27"/>
      <c r="U30" s="27"/>
      <c r="V30" s="27"/>
      <c r="W30" s="27">
        <v>12822067</v>
      </c>
      <c r="X30" s="27">
        <v>25565982</v>
      </c>
      <c r="Y30" s="27">
        <v>-12743915</v>
      </c>
      <c r="Z30" s="7">
        <v>-49.85</v>
      </c>
      <c r="AA30" s="25">
        <v>49692937</v>
      </c>
    </row>
    <row r="31" spans="1:27" ht="13.5">
      <c r="A31" s="5" t="s">
        <v>35</v>
      </c>
      <c r="B31" s="3"/>
      <c r="C31" s="22">
        <v>23831905</v>
      </c>
      <c r="D31" s="22"/>
      <c r="E31" s="23">
        <v>1426554</v>
      </c>
      <c r="F31" s="24">
        <v>1426554</v>
      </c>
      <c r="G31" s="24">
        <v>980516</v>
      </c>
      <c r="H31" s="24">
        <v>1331190</v>
      </c>
      <c r="I31" s="24">
        <v>1428250</v>
      </c>
      <c r="J31" s="24">
        <v>3739956</v>
      </c>
      <c r="K31" s="24">
        <v>1534190</v>
      </c>
      <c r="L31" s="24">
        <v>1805396</v>
      </c>
      <c r="M31" s="24">
        <v>1266763</v>
      </c>
      <c r="N31" s="24">
        <v>4606349</v>
      </c>
      <c r="O31" s="24"/>
      <c r="P31" s="24"/>
      <c r="Q31" s="24"/>
      <c r="R31" s="24"/>
      <c r="S31" s="24"/>
      <c r="T31" s="24"/>
      <c r="U31" s="24"/>
      <c r="V31" s="24"/>
      <c r="W31" s="24">
        <v>8346305</v>
      </c>
      <c r="X31" s="24">
        <v>741199</v>
      </c>
      <c r="Y31" s="24">
        <v>7605106</v>
      </c>
      <c r="Z31" s="6">
        <v>1026.05</v>
      </c>
      <c r="AA31" s="22">
        <v>1426554</v>
      </c>
    </row>
    <row r="32" spans="1:27" ht="13.5">
      <c r="A32" s="2" t="s">
        <v>36</v>
      </c>
      <c r="B32" s="3"/>
      <c r="C32" s="19">
        <f aca="true" t="shared" si="6" ref="C32:Y32">SUM(C33:C37)</f>
        <v>94064667</v>
      </c>
      <c r="D32" s="19">
        <f>SUM(D33:D37)</f>
        <v>0</v>
      </c>
      <c r="E32" s="20">
        <f t="shared" si="6"/>
        <v>56384062</v>
      </c>
      <c r="F32" s="21">
        <f t="shared" si="6"/>
        <v>56384062</v>
      </c>
      <c r="G32" s="21">
        <f t="shared" si="6"/>
        <v>15279152</v>
      </c>
      <c r="H32" s="21">
        <f t="shared" si="6"/>
        <v>3360261</v>
      </c>
      <c r="I32" s="21">
        <f t="shared" si="6"/>
        <v>14452070</v>
      </c>
      <c r="J32" s="21">
        <f t="shared" si="6"/>
        <v>33091483</v>
      </c>
      <c r="K32" s="21">
        <f t="shared" si="6"/>
        <v>10508555</v>
      </c>
      <c r="L32" s="21">
        <f t="shared" si="6"/>
        <v>4028067</v>
      </c>
      <c r="M32" s="21">
        <f t="shared" si="6"/>
        <v>29470805</v>
      </c>
      <c r="N32" s="21">
        <f t="shared" si="6"/>
        <v>44007427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77098910</v>
      </c>
      <c r="X32" s="21">
        <f t="shared" si="6"/>
        <v>28709713</v>
      </c>
      <c r="Y32" s="21">
        <f t="shared" si="6"/>
        <v>48389197</v>
      </c>
      <c r="Z32" s="4">
        <f>+IF(X32&lt;&gt;0,+(Y32/X32)*100,0)</f>
        <v>168.54643235200575</v>
      </c>
      <c r="AA32" s="19">
        <f>SUM(AA33:AA37)</f>
        <v>56384062</v>
      </c>
    </row>
    <row r="33" spans="1:27" ht="13.5">
      <c r="A33" s="5" t="s">
        <v>37</v>
      </c>
      <c r="B33" s="3"/>
      <c r="C33" s="22">
        <v>10411644</v>
      </c>
      <c r="D33" s="22"/>
      <c r="E33" s="23">
        <v>9429514</v>
      </c>
      <c r="F33" s="24">
        <v>9429514</v>
      </c>
      <c r="G33" s="24">
        <v>676229</v>
      </c>
      <c r="H33" s="24">
        <v>1051471</v>
      </c>
      <c r="I33" s="24">
        <v>847401</v>
      </c>
      <c r="J33" s="24">
        <v>2575101</v>
      </c>
      <c r="K33" s="24">
        <v>992206</v>
      </c>
      <c r="L33" s="24">
        <v>1198887</v>
      </c>
      <c r="M33" s="24">
        <v>871316</v>
      </c>
      <c r="N33" s="24">
        <v>3062409</v>
      </c>
      <c r="O33" s="24"/>
      <c r="P33" s="24"/>
      <c r="Q33" s="24"/>
      <c r="R33" s="24"/>
      <c r="S33" s="24"/>
      <c r="T33" s="24"/>
      <c r="U33" s="24"/>
      <c r="V33" s="24"/>
      <c r="W33" s="24">
        <v>5637510</v>
      </c>
      <c r="X33" s="24">
        <v>4897454</v>
      </c>
      <c r="Y33" s="24">
        <v>740056</v>
      </c>
      <c r="Z33" s="6">
        <v>15.11</v>
      </c>
      <c r="AA33" s="22">
        <v>9429514</v>
      </c>
    </row>
    <row r="34" spans="1:27" ht="13.5">
      <c r="A34" s="5" t="s">
        <v>38</v>
      </c>
      <c r="B34" s="3"/>
      <c r="C34" s="22">
        <v>7310088</v>
      </c>
      <c r="D34" s="22"/>
      <c r="E34" s="23">
        <v>8778363</v>
      </c>
      <c r="F34" s="24">
        <v>8778363</v>
      </c>
      <c r="G34" s="24">
        <v>531465</v>
      </c>
      <c r="H34" s="24">
        <v>864813</v>
      </c>
      <c r="I34" s="24">
        <v>701597</v>
      </c>
      <c r="J34" s="24">
        <v>2097875</v>
      </c>
      <c r="K34" s="24">
        <v>804631</v>
      </c>
      <c r="L34" s="24">
        <v>983660</v>
      </c>
      <c r="M34" s="24">
        <v>738108</v>
      </c>
      <c r="N34" s="24">
        <v>2526399</v>
      </c>
      <c r="O34" s="24"/>
      <c r="P34" s="24"/>
      <c r="Q34" s="24"/>
      <c r="R34" s="24"/>
      <c r="S34" s="24"/>
      <c r="T34" s="24"/>
      <c r="U34" s="24"/>
      <c r="V34" s="24"/>
      <c r="W34" s="24">
        <v>4624274</v>
      </c>
      <c r="X34" s="24">
        <v>4587584</v>
      </c>
      <c r="Y34" s="24">
        <v>36690</v>
      </c>
      <c r="Z34" s="6">
        <v>0.8</v>
      </c>
      <c r="AA34" s="22">
        <v>8778363</v>
      </c>
    </row>
    <row r="35" spans="1:27" ht="13.5">
      <c r="A35" s="5" t="s">
        <v>39</v>
      </c>
      <c r="B35" s="3"/>
      <c r="C35" s="22">
        <v>72833861</v>
      </c>
      <c r="D35" s="22"/>
      <c r="E35" s="23">
        <v>4052882</v>
      </c>
      <c r="F35" s="24">
        <v>4052882</v>
      </c>
      <c r="G35" s="24">
        <v>898723</v>
      </c>
      <c r="H35" s="24">
        <v>1202646</v>
      </c>
      <c r="I35" s="24">
        <v>1087486</v>
      </c>
      <c r="J35" s="24">
        <v>3188855</v>
      </c>
      <c r="K35" s="24">
        <v>1259327</v>
      </c>
      <c r="L35" s="24">
        <v>1635427</v>
      </c>
      <c r="M35" s="24">
        <v>1501879</v>
      </c>
      <c r="N35" s="24">
        <v>4396633</v>
      </c>
      <c r="O35" s="24"/>
      <c r="P35" s="24"/>
      <c r="Q35" s="24"/>
      <c r="R35" s="24"/>
      <c r="S35" s="24"/>
      <c r="T35" s="24"/>
      <c r="U35" s="24"/>
      <c r="V35" s="24"/>
      <c r="W35" s="24">
        <v>7585488</v>
      </c>
      <c r="X35" s="24">
        <v>2125814</v>
      </c>
      <c r="Y35" s="24">
        <v>5459674</v>
      </c>
      <c r="Z35" s="6">
        <v>256.83</v>
      </c>
      <c r="AA35" s="22">
        <v>4052882</v>
      </c>
    </row>
    <row r="36" spans="1:27" ht="13.5">
      <c r="A36" s="5" t="s">
        <v>40</v>
      </c>
      <c r="B36" s="3"/>
      <c r="C36" s="22">
        <v>3509074</v>
      </c>
      <c r="D36" s="22"/>
      <c r="E36" s="23">
        <v>34123303</v>
      </c>
      <c r="F36" s="24">
        <v>34123303</v>
      </c>
      <c r="G36" s="24">
        <v>13172735</v>
      </c>
      <c r="H36" s="24">
        <v>241331</v>
      </c>
      <c r="I36" s="24">
        <v>11815586</v>
      </c>
      <c r="J36" s="24">
        <v>25229652</v>
      </c>
      <c r="K36" s="24">
        <v>7452391</v>
      </c>
      <c r="L36" s="24">
        <v>210093</v>
      </c>
      <c r="M36" s="24">
        <v>26359502</v>
      </c>
      <c r="N36" s="24">
        <v>34021986</v>
      </c>
      <c r="O36" s="24"/>
      <c r="P36" s="24"/>
      <c r="Q36" s="24"/>
      <c r="R36" s="24"/>
      <c r="S36" s="24"/>
      <c r="T36" s="24"/>
      <c r="U36" s="24"/>
      <c r="V36" s="24"/>
      <c r="W36" s="24">
        <v>59251638</v>
      </c>
      <c r="X36" s="24">
        <v>17098861</v>
      </c>
      <c r="Y36" s="24">
        <v>42152777</v>
      </c>
      <c r="Z36" s="6">
        <v>246.52</v>
      </c>
      <c r="AA36" s="22">
        <v>34123303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31444481</v>
      </c>
      <c r="D38" s="19">
        <f>SUM(D39:D41)</f>
        <v>0</v>
      </c>
      <c r="E38" s="20">
        <f t="shared" si="7"/>
        <v>51943288</v>
      </c>
      <c r="F38" s="21">
        <f t="shared" si="7"/>
        <v>51943288</v>
      </c>
      <c r="G38" s="21">
        <f t="shared" si="7"/>
        <v>2701940</v>
      </c>
      <c r="H38" s="21">
        <f t="shared" si="7"/>
        <v>2210559</v>
      </c>
      <c r="I38" s="21">
        <f t="shared" si="7"/>
        <v>2347097</v>
      </c>
      <c r="J38" s="21">
        <f t="shared" si="7"/>
        <v>7259596</v>
      </c>
      <c r="K38" s="21">
        <f t="shared" si="7"/>
        <v>2464125</v>
      </c>
      <c r="L38" s="21">
        <f t="shared" si="7"/>
        <v>4267576</v>
      </c>
      <c r="M38" s="21">
        <f t="shared" si="7"/>
        <v>2340468</v>
      </c>
      <c r="N38" s="21">
        <f t="shared" si="7"/>
        <v>9072169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16331765</v>
      </c>
      <c r="X38" s="21">
        <f t="shared" si="7"/>
        <v>26659316</v>
      </c>
      <c r="Y38" s="21">
        <f t="shared" si="7"/>
        <v>-10327551</v>
      </c>
      <c r="Z38" s="4">
        <f>+IF(X38&lt;&gt;0,+(Y38/X38)*100,0)</f>
        <v>-38.73899465387634</v>
      </c>
      <c r="AA38" s="19">
        <f>SUM(AA39:AA41)</f>
        <v>51943288</v>
      </c>
    </row>
    <row r="39" spans="1:27" ht="13.5">
      <c r="A39" s="5" t="s">
        <v>43</v>
      </c>
      <c r="B39" s="3"/>
      <c r="C39" s="22">
        <v>5086248</v>
      </c>
      <c r="D39" s="22"/>
      <c r="E39" s="23">
        <v>6692769</v>
      </c>
      <c r="F39" s="24">
        <v>6692769</v>
      </c>
      <c r="G39" s="24">
        <v>488806</v>
      </c>
      <c r="H39" s="24">
        <v>490534</v>
      </c>
      <c r="I39" s="24">
        <v>457437</v>
      </c>
      <c r="J39" s="24">
        <v>1436777</v>
      </c>
      <c r="K39" s="24">
        <v>454980</v>
      </c>
      <c r="L39" s="24">
        <v>655835</v>
      </c>
      <c r="M39" s="24">
        <v>471207</v>
      </c>
      <c r="N39" s="24">
        <v>1582022</v>
      </c>
      <c r="O39" s="24"/>
      <c r="P39" s="24"/>
      <c r="Q39" s="24"/>
      <c r="R39" s="24"/>
      <c r="S39" s="24"/>
      <c r="T39" s="24"/>
      <c r="U39" s="24"/>
      <c r="V39" s="24"/>
      <c r="W39" s="24">
        <v>3018799</v>
      </c>
      <c r="X39" s="24">
        <v>3458620</v>
      </c>
      <c r="Y39" s="24">
        <v>-439821</v>
      </c>
      <c r="Z39" s="6">
        <v>-12.72</v>
      </c>
      <c r="AA39" s="22">
        <v>6692769</v>
      </c>
    </row>
    <row r="40" spans="1:27" ht="13.5">
      <c r="A40" s="5" t="s">
        <v>44</v>
      </c>
      <c r="B40" s="3"/>
      <c r="C40" s="22">
        <v>26358233</v>
      </c>
      <c r="D40" s="22"/>
      <c r="E40" s="23">
        <v>45250519</v>
      </c>
      <c r="F40" s="24">
        <v>45250519</v>
      </c>
      <c r="G40" s="24">
        <v>2213134</v>
      </c>
      <c r="H40" s="24">
        <v>1720025</v>
      </c>
      <c r="I40" s="24">
        <v>1889660</v>
      </c>
      <c r="J40" s="24">
        <v>5822819</v>
      </c>
      <c r="K40" s="24">
        <v>2009145</v>
      </c>
      <c r="L40" s="24">
        <v>3611741</v>
      </c>
      <c r="M40" s="24">
        <v>1869261</v>
      </c>
      <c r="N40" s="24">
        <v>7490147</v>
      </c>
      <c r="O40" s="24"/>
      <c r="P40" s="24"/>
      <c r="Q40" s="24"/>
      <c r="R40" s="24"/>
      <c r="S40" s="24"/>
      <c r="T40" s="24"/>
      <c r="U40" s="24"/>
      <c r="V40" s="24"/>
      <c r="W40" s="24">
        <v>13312966</v>
      </c>
      <c r="X40" s="24">
        <v>23200696</v>
      </c>
      <c r="Y40" s="24">
        <v>-9887730</v>
      </c>
      <c r="Z40" s="6">
        <v>-42.62</v>
      </c>
      <c r="AA40" s="22">
        <v>45250519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122124815</v>
      </c>
      <c r="D42" s="19">
        <f>SUM(D43:D46)</f>
        <v>0</v>
      </c>
      <c r="E42" s="20">
        <f t="shared" si="8"/>
        <v>143662050</v>
      </c>
      <c r="F42" s="21">
        <f t="shared" si="8"/>
        <v>143662050</v>
      </c>
      <c r="G42" s="21">
        <f t="shared" si="8"/>
        <v>5606513</v>
      </c>
      <c r="H42" s="21">
        <f t="shared" si="8"/>
        <v>13236204</v>
      </c>
      <c r="I42" s="21">
        <f t="shared" si="8"/>
        <v>7821310</v>
      </c>
      <c r="J42" s="21">
        <f t="shared" si="8"/>
        <v>26664027</v>
      </c>
      <c r="K42" s="21">
        <f t="shared" si="8"/>
        <v>17302449</v>
      </c>
      <c r="L42" s="21">
        <f t="shared" si="8"/>
        <v>11948736</v>
      </c>
      <c r="M42" s="21">
        <f t="shared" si="8"/>
        <v>12290514</v>
      </c>
      <c r="N42" s="21">
        <f t="shared" si="8"/>
        <v>41541699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68205726</v>
      </c>
      <c r="X42" s="21">
        <f t="shared" si="8"/>
        <v>72602344</v>
      </c>
      <c r="Y42" s="21">
        <f t="shared" si="8"/>
        <v>-4396618</v>
      </c>
      <c r="Z42" s="4">
        <f>+IF(X42&lt;&gt;0,+(Y42/X42)*100,0)</f>
        <v>-6.055752139352415</v>
      </c>
      <c r="AA42" s="19">
        <f>SUM(AA43:AA46)</f>
        <v>143662050</v>
      </c>
    </row>
    <row r="43" spans="1:27" ht="13.5">
      <c r="A43" s="5" t="s">
        <v>47</v>
      </c>
      <c r="B43" s="3"/>
      <c r="C43" s="22">
        <v>74573164</v>
      </c>
      <c r="D43" s="22"/>
      <c r="E43" s="23">
        <v>82687051</v>
      </c>
      <c r="F43" s="24">
        <v>82687051</v>
      </c>
      <c r="G43" s="24">
        <v>1850832</v>
      </c>
      <c r="H43" s="24">
        <v>7935261</v>
      </c>
      <c r="I43" s="24">
        <v>3035361</v>
      </c>
      <c r="J43" s="24">
        <v>12821454</v>
      </c>
      <c r="K43" s="24">
        <v>11897227</v>
      </c>
      <c r="L43" s="24">
        <v>6448428</v>
      </c>
      <c r="M43" s="24">
        <v>5857063</v>
      </c>
      <c r="N43" s="24">
        <v>24202718</v>
      </c>
      <c r="O43" s="24"/>
      <c r="P43" s="24"/>
      <c r="Q43" s="24"/>
      <c r="R43" s="24"/>
      <c r="S43" s="24"/>
      <c r="T43" s="24"/>
      <c r="U43" s="24"/>
      <c r="V43" s="24"/>
      <c r="W43" s="24">
        <v>37024172</v>
      </c>
      <c r="X43" s="24">
        <v>41554960</v>
      </c>
      <c r="Y43" s="24">
        <v>-4530788</v>
      </c>
      <c r="Z43" s="6">
        <v>-10.9</v>
      </c>
      <c r="AA43" s="22">
        <v>82687051</v>
      </c>
    </row>
    <row r="44" spans="1:27" ht="13.5">
      <c r="A44" s="5" t="s">
        <v>48</v>
      </c>
      <c r="B44" s="3"/>
      <c r="C44" s="22">
        <v>23988579</v>
      </c>
      <c r="D44" s="22"/>
      <c r="E44" s="23">
        <v>26934243</v>
      </c>
      <c r="F44" s="24">
        <v>26934243</v>
      </c>
      <c r="G44" s="24">
        <v>1137702</v>
      </c>
      <c r="H44" s="24">
        <v>2328460</v>
      </c>
      <c r="I44" s="24">
        <v>2206440</v>
      </c>
      <c r="J44" s="24">
        <v>5672602</v>
      </c>
      <c r="K44" s="24">
        <v>2717174</v>
      </c>
      <c r="L44" s="24">
        <v>2047126</v>
      </c>
      <c r="M44" s="24">
        <v>3467136</v>
      </c>
      <c r="N44" s="24">
        <v>8231436</v>
      </c>
      <c r="O44" s="24"/>
      <c r="P44" s="24"/>
      <c r="Q44" s="24"/>
      <c r="R44" s="24"/>
      <c r="S44" s="24"/>
      <c r="T44" s="24"/>
      <c r="U44" s="24"/>
      <c r="V44" s="24"/>
      <c r="W44" s="24">
        <v>13904038</v>
      </c>
      <c r="X44" s="24">
        <v>13624249</v>
      </c>
      <c r="Y44" s="24">
        <v>279789</v>
      </c>
      <c r="Z44" s="6">
        <v>2.05</v>
      </c>
      <c r="AA44" s="22">
        <v>26934243</v>
      </c>
    </row>
    <row r="45" spans="1:27" ht="13.5">
      <c r="A45" s="5" t="s">
        <v>49</v>
      </c>
      <c r="B45" s="3"/>
      <c r="C45" s="25">
        <v>9833743</v>
      </c>
      <c r="D45" s="25"/>
      <c r="E45" s="26">
        <v>16444087</v>
      </c>
      <c r="F45" s="27">
        <v>16444087</v>
      </c>
      <c r="G45" s="27">
        <v>1488069</v>
      </c>
      <c r="H45" s="27">
        <v>1463272</v>
      </c>
      <c r="I45" s="27">
        <v>1200487</v>
      </c>
      <c r="J45" s="27">
        <v>4151828</v>
      </c>
      <c r="K45" s="27">
        <v>1304017</v>
      </c>
      <c r="L45" s="27">
        <v>1707796</v>
      </c>
      <c r="M45" s="27">
        <v>1507277</v>
      </c>
      <c r="N45" s="27">
        <v>4519090</v>
      </c>
      <c r="O45" s="27"/>
      <c r="P45" s="27"/>
      <c r="Q45" s="27"/>
      <c r="R45" s="27"/>
      <c r="S45" s="27"/>
      <c r="T45" s="27"/>
      <c r="U45" s="27"/>
      <c r="V45" s="27"/>
      <c r="W45" s="27">
        <v>8670918</v>
      </c>
      <c r="X45" s="27">
        <v>8379768</v>
      </c>
      <c r="Y45" s="27">
        <v>291150</v>
      </c>
      <c r="Z45" s="7">
        <v>3.47</v>
      </c>
      <c r="AA45" s="25">
        <v>16444087</v>
      </c>
    </row>
    <row r="46" spans="1:27" ht="13.5">
      <c r="A46" s="5" t="s">
        <v>50</v>
      </c>
      <c r="B46" s="3"/>
      <c r="C46" s="22">
        <v>13729329</v>
      </c>
      <c r="D46" s="22"/>
      <c r="E46" s="23">
        <v>17596669</v>
      </c>
      <c r="F46" s="24">
        <v>17596669</v>
      </c>
      <c r="G46" s="24">
        <v>1129910</v>
      </c>
      <c r="H46" s="24">
        <v>1509211</v>
      </c>
      <c r="I46" s="24">
        <v>1379022</v>
      </c>
      <c r="J46" s="24">
        <v>4018143</v>
      </c>
      <c r="K46" s="24">
        <v>1384031</v>
      </c>
      <c r="L46" s="24">
        <v>1745386</v>
      </c>
      <c r="M46" s="24">
        <v>1459038</v>
      </c>
      <c r="N46" s="24">
        <v>4588455</v>
      </c>
      <c r="O46" s="24"/>
      <c r="P46" s="24"/>
      <c r="Q46" s="24"/>
      <c r="R46" s="24"/>
      <c r="S46" s="24"/>
      <c r="T46" s="24"/>
      <c r="U46" s="24"/>
      <c r="V46" s="24"/>
      <c r="W46" s="24">
        <v>8606598</v>
      </c>
      <c r="X46" s="24">
        <v>9043367</v>
      </c>
      <c r="Y46" s="24">
        <v>-436769</v>
      </c>
      <c r="Z46" s="6">
        <v>-4.83</v>
      </c>
      <c r="AA46" s="22">
        <v>17596669</v>
      </c>
    </row>
    <row r="47" spans="1:27" ht="13.5">
      <c r="A47" s="2" t="s">
        <v>51</v>
      </c>
      <c r="B47" s="8" t="s">
        <v>52</v>
      </c>
      <c r="C47" s="19">
        <v>409517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324356771</v>
      </c>
      <c r="D48" s="40">
        <f>+D28+D32+D38+D42+D47</f>
        <v>0</v>
      </c>
      <c r="E48" s="41">
        <f t="shared" si="9"/>
        <v>319843690</v>
      </c>
      <c r="F48" s="42">
        <f t="shared" si="9"/>
        <v>319843690</v>
      </c>
      <c r="G48" s="42">
        <f t="shared" si="9"/>
        <v>27466515</v>
      </c>
      <c r="H48" s="42">
        <f t="shared" si="9"/>
        <v>23301683</v>
      </c>
      <c r="I48" s="42">
        <f t="shared" si="9"/>
        <v>29458513</v>
      </c>
      <c r="J48" s="42">
        <f t="shared" si="9"/>
        <v>80226711</v>
      </c>
      <c r="K48" s="42">
        <f t="shared" si="9"/>
        <v>35331305</v>
      </c>
      <c r="L48" s="42">
        <f t="shared" si="9"/>
        <v>25937179</v>
      </c>
      <c r="M48" s="42">
        <f t="shared" si="9"/>
        <v>50431891</v>
      </c>
      <c r="N48" s="42">
        <f t="shared" si="9"/>
        <v>111700375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191927086</v>
      </c>
      <c r="X48" s="42">
        <f t="shared" si="9"/>
        <v>162504267</v>
      </c>
      <c r="Y48" s="42">
        <f t="shared" si="9"/>
        <v>29422819</v>
      </c>
      <c r="Z48" s="43">
        <f>+IF(X48&lt;&gt;0,+(Y48/X48)*100,0)</f>
        <v>18.10587472143116</v>
      </c>
      <c r="AA48" s="40">
        <f>+AA28+AA32+AA38+AA42+AA47</f>
        <v>319843690</v>
      </c>
    </row>
    <row r="49" spans="1:27" ht="13.5">
      <c r="A49" s="14" t="s">
        <v>58</v>
      </c>
      <c r="B49" s="15"/>
      <c r="C49" s="44">
        <f aca="true" t="shared" si="10" ref="C49:Y49">+C25-C48</f>
        <v>30419185</v>
      </c>
      <c r="D49" s="44">
        <f>+D25-D48</f>
        <v>0</v>
      </c>
      <c r="E49" s="45">
        <f t="shared" si="10"/>
        <v>7216160</v>
      </c>
      <c r="F49" s="46">
        <f t="shared" si="10"/>
        <v>7216160</v>
      </c>
      <c r="G49" s="46">
        <f t="shared" si="10"/>
        <v>58513995</v>
      </c>
      <c r="H49" s="46">
        <f t="shared" si="10"/>
        <v>-11761342</v>
      </c>
      <c r="I49" s="46">
        <f t="shared" si="10"/>
        <v>-3276142</v>
      </c>
      <c r="J49" s="46">
        <f t="shared" si="10"/>
        <v>43476511</v>
      </c>
      <c r="K49" s="46">
        <f t="shared" si="10"/>
        <v>-16091008</v>
      </c>
      <c r="L49" s="46">
        <f t="shared" si="10"/>
        <v>-16627674</v>
      </c>
      <c r="M49" s="46">
        <f t="shared" si="10"/>
        <v>9891009</v>
      </c>
      <c r="N49" s="46">
        <f t="shared" si="10"/>
        <v>-22827673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20648838</v>
      </c>
      <c r="X49" s="46">
        <f>IF(F25=F48,0,X25-X48)</f>
        <v>875661</v>
      </c>
      <c r="Y49" s="46">
        <f t="shared" si="10"/>
        <v>19773177</v>
      </c>
      <c r="Z49" s="47">
        <f>+IF(X49&lt;&gt;0,+(Y49/X49)*100,0)</f>
        <v>2258.0858345866723</v>
      </c>
      <c r="AA49" s="44">
        <f>+AA25-AA48</f>
        <v>7216160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55675703</v>
      </c>
      <c r="D5" s="19">
        <f>SUM(D6:D8)</f>
        <v>0</v>
      </c>
      <c r="E5" s="20">
        <f t="shared" si="0"/>
        <v>95454800</v>
      </c>
      <c r="F5" s="21">
        <f t="shared" si="0"/>
        <v>93376643</v>
      </c>
      <c r="G5" s="21">
        <f t="shared" si="0"/>
        <v>20595667</v>
      </c>
      <c r="H5" s="21">
        <f t="shared" si="0"/>
        <v>3829875</v>
      </c>
      <c r="I5" s="21">
        <f t="shared" si="0"/>
        <v>4958065</v>
      </c>
      <c r="J5" s="21">
        <f t="shared" si="0"/>
        <v>29383607</v>
      </c>
      <c r="K5" s="21">
        <f t="shared" si="0"/>
        <v>6220818</v>
      </c>
      <c r="L5" s="21">
        <f t="shared" si="0"/>
        <v>4364901</v>
      </c>
      <c r="M5" s="21">
        <f t="shared" si="0"/>
        <v>19171952</v>
      </c>
      <c r="N5" s="21">
        <f t="shared" si="0"/>
        <v>29757671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59141278</v>
      </c>
      <c r="X5" s="21">
        <f t="shared" si="0"/>
        <v>57330027</v>
      </c>
      <c r="Y5" s="21">
        <f t="shared" si="0"/>
        <v>1811251</v>
      </c>
      <c r="Z5" s="4">
        <f>+IF(X5&lt;&gt;0,+(Y5/X5)*100,0)</f>
        <v>3.1593409157124586</v>
      </c>
      <c r="AA5" s="19">
        <f>SUM(AA6:AA8)</f>
        <v>93376643</v>
      </c>
    </row>
    <row r="6" spans="1:27" ht="13.5">
      <c r="A6" s="5" t="s">
        <v>33</v>
      </c>
      <c r="B6" s="3"/>
      <c r="C6" s="22">
        <v>7446712</v>
      </c>
      <c r="D6" s="22"/>
      <c r="E6" s="23">
        <v>40124400</v>
      </c>
      <c r="F6" s="24">
        <v>40045541</v>
      </c>
      <c r="G6" s="24">
        <v>11878608</v>
      </c>
      <c r="H6" s="24"/>
      <c r="I6" s="24">
        <v>20210</v>
      </c>
      <c r="J6" s="24">
        <v>11898818</v>
      </c>
      <c r="K6" s="24">
        <v>1814902</v>
      </c>
      <c r="L6" s="24"/>
      <c r="M6" s="24">
        <v>15051860</v>
      </c>
      <c r="N6" s="24">
        <v>16866762</v>
      </c>
      <c r="O6" s="24"/>
      <c r="P6" s="24"/>
      <c r="Q6" s="24"/>
      <c r="R6" s="24"/>
      <c r="S6" s="24"/>
      <c r="T6" s="24"/>
      <c r="U6" s="24"/>
      <c r="V6" s="24"/>
      <c r="W6" s="24">
        <v>28765580</v>
      </c>
      <c r="X6" s="24">
        <v>27087553</v>
      </c>
      <c r="Y6" s="24">
        <v>1678027</v>
      </c>
      <c r="Z6" s="6">
        <v>6.19</v>
      </c>
      <c r="AA6" s="22">
        <v>40045541</v>
      </c>
    </row>
    <row r="7" spans="1:27" ht="13.5">
      <c r="A7" s="5" t="s">
        <v>34</v>
      </c>
      <c r="B7" s="3"/>
      <c r="C7" s="25">
        <v>47478767</v>
      </c>
      <c r="D7" s="25"/>
      <c r="E7" s="26">
        <v>55330400</v>
      </c>
      <c r="F7" s="27">
        <v>53331102</v>
      </c>
      <c r="G7" s="27">
        <v>8703814</v>
      </c>
      <c r="H7" s="27">
        <v>3817589</v>
      </c>
      <c r="I7" s="27">
        <v>4937855</v>
      </c>
      <c r="J7" s="27">
        <v>17459258</v>
      </c>
      <c r="K7" s="27">
        <v>4405916</v>
      </c>
      <c r="L7" s="27">
        <v>4364901</v>
      </c>
      <c r="M7" s="27">
        <v>4120092</v>
      </c>
      <c r="N7" s="27">
        <v>12890909</v>
      </c>
      <c r="O7" s="27"/>
      <c r="P7" s="27"/>
      <c r="Q7" s="27"/>
      <c r="R7" s="27"/>
      <c r="S7" s="27"/>
      <c r="T7" s="27"/>
      <c r="U7" s="27"/>
      <c r="V7" s="27"/>
      <c r="W7" s="27">
        <v>30350167</v>
      </c>
      <c r="X7" s="27">
        <v>30242474</v>
      </c>
      <c r="Y7" s="27">
        <v>107693</v>
      </c>
      <c r="Z7" s="7">
        <v>0.36</v>
      </c>
      <c r="AA7" s="25">
        <v>53331102</v>
      </c>
    </row>
    <row r="8" spans="1:27" ht="13.5">
      <c r="A8" s="5" t="s">
        <v>35</v>
      </c>
      <c r="B8" s="3"/>
      <c r="C8" s="22">
        <v>750224</v>
      </c>
      <c r="D8" s="22"/>
      <c r="E8" s="23"/>
      <c r="F8" s="24"/>
      <c r="G8" s="24">
        <v>13245</v>
      </c>
      <c r="H8" s="24">
        <v>12286</v>
      </c>
      <c r="I8" s="24"/>
      <c r="J8" s="24">
        <v>25531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25531</v>
      </c>
      <c r="X8" s="24"/>
      <c r="Y8" s="24">
        <v>25531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32324353</v>
      </c>
      <c r="D9" s="19">
        <f>SUM(D10:D14)</f>
        <v>0</v>
      </c>
      <c r="E9" s="20">
        <f t="shared" si="1"/>
        <v>25484000</v>
      </c>
      <c r="F9" s="21">
        <f t="shared" si="1"/>
        <v>66564351</v>
      </c>
      <c r="G9" s="21">
        <f t="shared" si="1"/>
        <v>395016</v>
      </c>
      <c r="H9" s="21">
        <f t="shared" si="1"/>
        <v>251819</v>
      </c>
      <c r="I9" s="21">
        <f t="shared" si="1"/>
        <v>3759456</v>
      </c>
      <c r="J9" s="21">
        <f t="shared" si="1"/>
        <v>4406291</v>
      </c>
      <c r="K9" s="21">
        <f t="shared" si="1"/>
        <v>7780589</v>
      </c>
      <c r="L9" s="21">
        <f t="shared" si="1"/>
        <v>1695809</v>
      </c>
      <c r="M9" s="21">
        <f t="shared" si="1"/>
        <v>7030286</v>
      </c>
      <c r="N9" s="21">
        <f t="shared" si="1"/>
        <v>16506684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20912975</v>
      </c>
      <c r="X9" s="21">
        <f t="shared" si="1"/>
        <v>16466688</v>
      </c>
      <c r="Y9" s="21">
        <f t="shared" si="1"/>
        <v>4446287</v>
      </c>
      <c r="Z9" s="4">
        <f>+IF(X9&lt;&gt;0,+(Y9/X9)*100,0)</f>
        <v>27.001707933009968</v>
      </c>
      <c r="AA9" s="19">
        <f>SUM(AA10:AA14)</f>
        <v>66564351</v>
      </c>
    </row>
    <row r="10" spans="1:27" ht="13.5">
      <c r="A10" s="5" t="s">
        <v>37</v>
      </c>
      <c r="B10" s="3"/>
      <c r="C10" s="22">
        <v>6406120</v>
      </c>
      <c r="D10" s="22"/>
      <c r="E10" s="23">
        <v>4711500</v>
      </c>
      <c r="F10" s="24">
        <v>4857851</v>
      </c>
      <c r="G10" s="24">
        <v>142229</v>
      </c>
      <c r="H10" s="24">
        <v>-183353</v>
      </c>
      <c r="I10" s="24">
        <v>1075599</v>
      </c>
      <c r="J10" s="24">
        <v>1034475</v>
      </c>
      <c r="K10" s="24">
        <v>408417</v>
      </c>
      <c r="L10" s="24">
        <v>613953</v>
      </c>
      <c r="M10" s="24">
        <v>375826</v>
      </c>
      <c r="N10" s="24">
        <v>1398196</v>
      </c>
      <c r="O10" s="24"/>
      <c r="P10" s="24"/>
      <c r="Q10" s="24"/>
      <c r="R10" s="24"/>
      <c r="S10" s="24"/>
      <c r="T10" s="24"/>
      <c r="U10" s="24"/>
      <c r="V10" s="24"/>
      <c r="W10" s="24">
        <v>2432671</v>
      </c>
      <c r="X10" s="24">
        <v>3146000</v>
      </c>
      <c r="Y10" s="24">
        <v>-713329</v>
      </c>
      <c r="Z10" s="6">
        <v>-22.67</v>
      </c>
      <c r="AA10" s="22">
        <v>4857851</v>
      </c>
    </row>
    <row r="11" spans="1:27" ht="13.5">
      <c r="A11" s="5" t="s">
        <v>38</v>
      </c>
      <c r="B11" s="3"/>
      <c r="C11" s="22">
        <v>3052791</v>
      </c>
      <c r="D11" s="22"/>
      <c r="E11" s="23">
        <v>3972500</v>
      </c>
      <c r="F11" s="24">
        <v>3972500</v>
      </c>
      <c r="G11" s="24">
        <v>121286</v>
      </c>
      <c r="H11" s="24">
        <v>243814</v>
      </c>
      <c r="I11" s="24">
        <v>233522</v>
      </c>
      <c r="J11" s="24">
        <v>598622</v>
      </c>
      <c r="K11" s="24">
        <v>735795</v>
      </c>
      <c r="L11" s="24">
        <v>353525</v>
      </c>
      <c r="M11" s="24">
        <v>333700</v>
      </c>
      <c r="N11" s="24">
        <v>1423020</v>
      </c>
      <c r="O11" s="24"/>
      <c r="P11" s="24"/>
      <c r="Q11" s="24"/>
      <c r="R11" s="24"/>
      <c r="S11" s="24"/>
      <c r="T11" s="24"/>
      <c r="U11" s="24"/>
      <c r="V11" s="24"/>
      <c r="W11" s="24">
        <v>2021642</v>
      </c>
      <c r="X11" s="24">
        <v>2985075</v>
      </c>
      <c r="Y11" s="24">
        <v>-963433</v>
      </c>
      <c r="Z11" s="6">
        <v>-32.28</v>
      </c>
      <c r="AA11" s="22">
        <v>3972500</v>
      </c>
    </row>
    <row r="12" spans="1:27" ht="13.5">
      <c r="A12" s="5" t="s">
        <v>39</v>
      </c>
      <c r="B12" s="3"/>
      <c r="C12" s="22">
        <v>15247339</v>
      </c>
      <c r="D12" s="22"/>
      <c r="E12" s="23"/>
      <c r="F12" s="24"/>
      <c r="G12" s="24">
        <v>131501</v>
      </c>
      <c r="H12" s="24">
        <v>191358</v>
      </c>
      <c r="I12" s="24"/>
      <c r="J12" s="24">
        <v>322859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322859</v>
      </c>
      <c r="X12" s="24"/>
      <c r="Y12" s="24">
        <v>322859</v>
      </c>
      <c r="Z12" s="6">
        <v>0</v>
      </c>
      <c r="AA12" s="22"/>
    </row>
    <row r="13" spans="1:27" ht="13.5">
      <c r="A13" s="5" t="s">
        <v>40</v>
      </c>
      <c r="B13" s="3"/>
      <c r="C13" s="22">
        <v>7618103</v>
      </c>
      <c r="D13" s="22"/>
      <c r="E13" s="23">
        <v>16800000</v>
      </c>
      <c r="F13" s="24">
        <v>57734000</v>
      </c>
      <c r="G13" s="24"/>
      <c r="H13" s="24"/>
      <c r="I13" s="24">
        <v>2450335</v>
      </c>
      <c r="J13" s="24">
        <v>2450335</v>
      </c>
      <c r="K13" s="24">
        <v>6636377</v>
      </c>
      <c r="L13" s="24">
        <v>728331</v>
      </c>
      <c r="M13" s="24">
        <v>6320760</v>
      </c>
      <c r="N13" s="24">
        <v>13685468</v>
      </c>
      <c r="O13" s="24"/>
      <c r="P13" s="24"/>
      <c r="Q13" s="24"/>
      <c r="R13" s="24"/>
      <c r="S13" s="24"/>
      <c r="T13" s="24"/>
      <c r="U13" s="24"/>
      <c r="V13" s="24"/>
      <c r="W13" s="24">
        <v>16135803</v>
      </c>
      <c r="X13" s="24">
        <v>10335613</v>
      </c>
      <c r="Y13" s="24">
        <v>5800190</v>
      </c>
      <c r="Z13" s="6">
        <v>56.12</v>
      </c>
      <c r="AA13" s="22">
        <v>57734000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28628547</v>
      </c>
      <c r="D15" s="19">
        <f>SUM(D16:D18)</f>
        <v>0</v>
      </c>
      <c r="E15" s="20">
        <f t="shared" si="2"/>
        <v>42003000</v>
      </c>
      <c r="F15" s="21">
        <f t="shared" si="2"/>
        <v>54556136</v>
      </c>
      <c r="G15" s="21">
        <f t="shared" si="2"/>
        <v>247545</v>
      </c>
      <c r="H15" s="21">
        <f t="shared" si="2"/>
        <v>365956</v>
      </c>
      <c r="I15" s="21">
        <f t="shared" si="2"/>
        <v>1352979</v>
      </c>
      <c r="J15" s="21">
        <f t="shared" si="2"/>
        <v>1966480</v>
      </c>
      <c r="K15" s="21">
        <f t="shared" si="2"/>
        <v>909344</v>
      </c>
      <c r="L15" s="21">
        <f t="shared" si="2"/>
        <v>1535806</v>
      </c>
      <c r="M15" s="21">
        <f t="shared" si="2"/>
        <v>6731684</v>
      </c>
      <c r="N15" s="21">
        <f t="shared" si="2"/>
        <v>9176834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11143314</v>
      </c>
      <c r="X15" s="21">
        <f t="shared" si="2"/>
        <v>22782882</v>
      </c>
      <c r="Y15" s="21">
        <f t="shared" si="2"/>
        <v>-11639568</v>
      </c>
      <c r="Z15" s="4">
        <f>+IF(X15&lt;&gt;0,+(Y15/X15)*100,0)</f>
        <v>-51.0890939960976</v>
      </c>
      <c r="AA15" s="19">
        <f>SUM(AA16:AA18)</f>
        <v>54556136</v>
      </c>
    </row>
    <row r="16" spans="1:27" ht="13.5">
      <c r="A16" s="5" t="s">
        <v>43</v>
      </c>
      <c r="B16" s="3"/>
      <c r="C16" s="22">
        <v>25226014</v>
      </c>
      <c r="D16" s="22"/>
      <c r="E16" s="23">
        <v>18672900</v>
      </c>
      <c r="F16" s="24">
        <v>31226036</v>
      </c>
      <c r="G16" s="24">
        <v>34951</v>
      </c>
      <c r="H16" s="24">
        <v>80698</v>
      </c>
      <c r="I16" s="24">
        <v>978297</v>
      </c>
      <c r="J16" s="24">
        <v>1093946</v>
      </c>
      <c r="K16" s="24">
        <v>452903</v>
      </c>
      <c r="L16" s="24">
        <v>953592</v>
      </c>
      <c r="M16" s="24">
        <v>6300391</v>
      </c>
      <c r="N16" s="24">
        <v>7706886</v>
      </c>
      <c r="O16" s="24"/>
      <c r="P16" s="24"/>
      <c r="Q16" s="24"/>
      <c r="R16" s="24"/>
      <c r="S16" s="24"/>
      <c r="T16" s="24"/>
      <c r="U16" s="24"/>
      <c r="V16" s="24"/>
      <c r="W16" s="24">
        <v>8800832</v>
      </c>
      <c r="X16" s="24">
        <v>11970038</v>
      </c>
      <c r="Y16" s="24">
        <v>-3169206</v>
      </c>
      <c r="Z16" s="6">
        <v>-26.48</v>
      </c>
      <c r="AA16" s="22">
        <v>31226036</v>
      </c>
    </row>
    <row r="17" spans="1:27" ht="13.5">
      <c r="A17" s="5" t="s">
        <v>44</v>
      </c>
      <c r="B17" s="3"/>
      <c r="C17" s="22">
        <v>3402533</v>
      </c>
      <c r="D17" s="22"/>
      <c r="E17" s="23">
        <v>23330100</v>
      </c>
      <c r="F17" s="24">
        <v>23330100</v>
      </c>
      <c r="G17" s="24">
        <v>212594</v>
      </c>
      <c r="H17" s="24">
        <v>285258</v>
      </c>
      <c r="I17" s="24">
        <v>374682</v>
      </c>
      <c r="J17" s="24">
        <v>872534</v>
      </c>
      <c r="K17" s="24">
        <v>456441</v>
      </c>
      <c r="L17" s="24">
        <v>582214</v>
      </c>
      <c r="M17" s="24">
        <v>431293</v>
      </c>
      <c r="N17" s="24">
        <v>1469948</v>
      </c>
      <c r="O17" s="24"/>
      <c r="P17" s="24"/>
      <c r="Q17" s="24"/>
      <c r="R17" s="24"/>
      <c r="S17" s="24"/>
      <c r="T17" s="24"/>
      <c r="U17" s="24"/>
      <c r="V17" s="24"/>
      <c r="W17" s="24">
        <v>2342482</v>
      </c>
      <c r="X17" s="24">
        <v>10812844</v>
      </c>
      <c r="Y17" s="24">
        <v>-8470362</v>
      </c>
      <c r="Z17" s="6">
        <v>-78.34</v>
      </c>
      <c r="AA17" s="22">
        <v>23330100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164522305</v>
      </c>
      <c r="D19" s="19">
        <f>SUM(D20:D23)</f>
        <v>0</v>
      </c>
      <c r="E19" s="20">
        <f t="shared" si="3"/>
        <v>175915400</v>
      </c>
      <c r="F19" s="21">
        <f t="shared" si="3"/>
        <v>194978648</v>
      </c>
      <c r="G19" s="21">
        <f t="shared" si="3"/>
        <v>17097695</v>
      </c>
      <c r="H19" s="21">
        <f t="shared" si="3"/>
        <v>12407392</v>
      </c>
      <c r="I19" s="21">
        <f t="shared" si="3"/>
        <v>11349877</v>
      </c>
      <c r="J19" s="21">
        <f t="shared" si="3"/>
        <v>40854964</v>
      </c>
      <c r="K19" s="21">
        <f t="shared" si="3"/>
        <v>13590852</v>
      </c>
      <c r="L19" s="21">
        <f t="shared" si="3"/>
        <v>12482350</v>
      </c>
      <c r="M19" s="21">
        <f t="shared" si="3"/>
        <v>10575231</v>
      </c>
      <c r="N19" s="21">
        <f t="shared" si="3"/>
        <v>36648433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77503397</v>
      </c>
      <c r="X19" s="21">
        <f t="shared" si="3"/>
        <v>88670408</v>
      </c>
      <c r="Y19" s="21">
        <f t="shared" si="3"/>
        <v>-11167011</v>
      </c>
      <c r="Z19" s="4">
        <f>+IF(X19&lt;&gt;0,+(Y19/X19)*100,0)</f>
        <v>-12.593841904956612</v>
      </c>
      <c r="AA19" s="19">
        <f>SUM(AA20:AA23)</f>
        <v>194978648</v>
      </c>
    </row>
    <row r="20" spans="1:27" ht="13.5">
      <c r="A20" s="5" t="s">
        <v>47</v>
      </c>
      <c r="B20" s="3"/>
      <c r="C20" s="22">
        <v>91743061</v>
      </c>
      <c r="D20" s="22"/>
      <c r="E20" s="23">
        <v>89344300</v>
      </c>
      <c r="F20" s="24">
        <v>89674300</v>
      </c>
      <c r="G20" s="24">
        <v>9100070</v>
      </c>
      <c r="H20" s="24">
        <v>8705801</v>
      </c>
      <c r="I20" s="24">
        <v>8339012</v>
      </c>
      <c r="J20" s="24">
        <v>26144883</v>
      </c>
      <c r="K20" s="24">
        <v>7798387</v>
      </c>
      <c r="L20" s="24">
        <v>7654796</v>
      </c>
      <c r="M20" s="24">
        <v>7139002</v>
      </c>
      <c r="N20" s="24">
        <v>22592185</v>
      </c>
      <c r="O20" s="24"/>
      <c r="P20" s="24"/>
      <c r="Q20" s="24"/>
      <c r="R20" s="24"/>
      <c r="S20" s="24"/>
      <c r="T20" s="24"/>
      <c r="U20" s="24"/>
      <c r="V20" s="24"/>
      <c r="W20" s="24">
        <v>48737068</v>
      </c>
      <c r="X20" s="24">
        <v>43979053</v>
      </c>
      <c r="Y20" s="24">
        <v>4758015</v>
      </c>
      <c r="Z20" s="6">
        <v>10.82</v>
      </c>
      <c r="AA20" s="22">
        <v>89674300</v>
      </c>
    </row>
    <row r="21" spans="1:27" ht="13.5">
      <c r="A21" s="5" t="s">
        <v>48</v>
      </c>
      <c r="B21" s="3"/>
      <c r="C21" s="22">
        <v>41484976</v>
      </c>
      <c r="D21" s="22"/>
      <c r="E21" s="23">
        <v>63335600</v>
      </c>
      <c r="F21" s="24">
        <v>82068848</v>
      </c>
      <c r="G21" s="24">
        <v>2697227</v>
      </c>
      <c r="H21" s="24">
        <v>2343390</v>
      </c>
      <c r="I21" s="24">
        <v>1690268</v>
      </c>
      <c r="J21" s="24">
        <v>6730885</v>
      </c>
      <c r="K21" s="24">
        <v>4420288</v>
      </c>
      <c r="L21" s="24">
        <v>3401696</v>
      </c>
      <c r="M21" s="24">
        <v>2052192</v>
      </c>
      <c r="N21" s="24">
        <v>9874176</v>
      </c>
      <c r="O21" s="24"/>
      <c r="P21" s="24"/>
      <c r="Q21" s="24"/>
      <c r="R21" s="24"/>
      <c r="S21" s="24"/>
      <c r="T21" s="24"/>
      <c r="U21" s="24"/>
      <c r="V21" s="24"/>
      <c r="W21" s="24">
        <v>16605061</v>
      </c>
      <c r="X21" s="24">
        <v>33128138</v>
      </c>
      <c r="Y21" s="24">
        <v>-16523077</v>
      </c>
      <c r="Z21" s="6">
        <v>-49.88</v>
      </c>
      <c r="AA21" s="22">
        <v>82068848</v>
      </c>
    </row>
    <row r="22" spans="1:27" ht="13.5">
      <c r="A22" s="5" t="s">
        <v>49</v>
      </c>
      <c r="B22" s="3"/>
      <c r="C22" s="25">
        <v>18004671</v>
      </c>
      <c r="D22" s="25"/>
      <c r="E22" s="26">
        <v>13374900</v>
      </c>
      <c r="F22" s="27">
        <v>13374900</v>
      </c>
      <c r="G22" s="27">
        <v>4576584</v>
      </c>
      <c r="H22" s="27">
        <v>1004965</v>
      </c>
      <c r="I22" s="27">
        <v>975750</v>
      </c>
      <c r="J22" s="27">
        <v>6557299</v>
      </c>
      <c r="K22" s="27">
        <v>1064061</v>
      </c>
      <c r="L22" s="27">
        <v>757772</v>
      </c>
      <c r="M22" s="27">
        <v>710145</v>
      </c>
      <c r="N22" s="27">
        <v>2531978</v>
      </c>
      <c r="O22" s="27"/>
      <c r="P22" s="27"/>
      <c r="Q22" s="27"/>
      <c r="R22" s="27"/>
      <c r="S22" s="27"/>
      <c r="T22" s="27"/>
      <c r="U22" s="27"/>
      <c r="V22" s="27"/>
      <c r="W22" s="27">
        <v>9089277</v>
      </c>
      <c r="X22" s="27">
        <v>6863070</v>
      </c>
      <c r="Y22" s="27">
        <v>2226207</v>
      </c>
      <c r="Z22" s="7">
        <v>32.44</v>
      </c>
      <c r="AA22" s="25">
        <v>13374900</v>
      </c>
    </row>
    <row r="23" spans="1:27" ht="13.5">
      <c r="A23" s="5" t="s">
        <v>50</v>
      </c>
      <c r="B23" s="3"/>
      <c r="C23" s="22">
        <v>13289597</v>
      </c>
      <c r="D23" s="22"/>
      <c r="E23" s="23">
        <v>9860600</v>
      </c>
      <c r="F23" s="24">
        <v>9860600</v>
      </c>
      <c r="G23" s="24">
        <v>723814</v>
      </c>
      <c r="H23" s="24">
        <v>353236</v>
      </c>
      <c r="I23" s="24">
        <v>344847</v>
      </c>
      <c r="J23" s="24">
        <v>1421897</v>
      </c>
      <c r="K23" s="24">
        <v>308116</v>
      </c>
      <c r="L23" s="24">
        <v>668086</v>
      </c>
      <c r="M23" s="24">
        <v>673892</v>
      </c>
      <c r="N23" s="24">
        <v>1650094</v>
      </c>
      <c r="O23" s="24"/>
      <c r="P23" s="24"/>
      <c r="Q23" s="24"/>
      <c r="R23" s="24"/>
      <c r="S23" s="24"/>
      <c r="T23" s="24"/>
      <c r="U23" s="24"/>
      <c r="V23" s="24"/>
      <c r="W23" s="24">
        <v>3071991</v>
      </c>
      <c r="X23" s="24">
        <v>4700147</v>
      </c>
      <c r="Y23" s="24">
        <v>-1628156</v>
      </c>
      <c r="Z23" s="6">
        <v>-34.64</v>
      </c>
      <c r="AA23" s="22">
        <v>9860600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281150908</v>
      </c>
      <c r="D25" s="40">
        <f>+D5+D9+D15+D19+D24</f>
        <v>0</v>
      </c>
      <c r="E25" s="41">
        <f t="shared" si="4"/>
        <v>338857200</v>
      </c>
      <c r="F25" s="42">
        <f t="shared" si="4"/>
        <v>409475778</v>
      </c>
      <c r="G25" s="42">
        <f t="shared" si="4"/>
        <v>38335923</v>
      </c>
      <c r="H25" s="42">
        <f t="shared" si="4"/>
        <v>16855042</v>
      </c>
      <c r="I25" s="42">
        <f t="shared" si="4"/>
        <v>21420377</v>
      </c>
      <c r="J25" s="42">
        <f t="shared" si="4"/>
        <v>76611342</v>
      </c>
      <c r="K25" s="42">
        <f t="shared" si="4"/>
        <v>28501603</v>
      </c>
      <c r="L25" s="42">
        <f t="shared" si="4"/>
        <v>20078866</v>
      </c>
      <c r="M25" s="42">
        <f t="shared" si="4"/>
        <v>43509153</v>
      </c>
      <c r="N25" s="42">
        <f t="shared" si="4"/>
        <v>92089622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168700964</v>
      </c>
      <c r="X25" s="42">
        <f t="shared" si="4"/>
        <v>185250005</v>
      </c>
      <c r="Y25" s="42">
        <f t="shared" si="4"/>
        <v>-16549041</v>
      </c>
      <c r="Z25" s="43">
        <f>+IF(X25&lt;&gt;0,+(Y25/X25)*100,0)</f>
        <v>-8.933355224470844</v>
      </c>
      <c r="AA25" s="40">
        <f>+AA5+AA9+AA15+AA19+AA24</f>
        <v>409475778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87293660</v>
      </c>
      <c r="D28" s="19">
        <f>SUM(D29:D31)</f>
        <v>0</v>
      </c>
      <c r="E28" s="20">
        <f t="shared" si="5"/>
        <v>108661600</v>
      </c>
      <c r="F28" s="21">
        <f t="shared" si="5"/>
        <v>107621054</v>
      </c>
      <c r="G28" s="21">
        <f t="shared" si="5"/>
        <v>6217365</v>
      </c>
      <c r="H28" s="21">
        <f t="shared" si="5"/>
        <v>6564421</v>
      </c>
      <c r="I28" s="21">
        <f t="shared" si="5"/>
        <v>10387276</v>
      </c>
      <c r="J28" s="21">
        <f t="shared" si="5"/>
        <v>23169062</v>
      </c>
      <c r="K28" s="21">
        <f t="shared" si="5"/>
        <v>8598441</v>
      </c>
      <c r="L28" s="21">
        <f t="shared" si="5"/>
        <v>9333218</v>
      </c>
      <c r="M28" s="21">
        <f t="shared" si="5"/>
        <v>10084496</v>
      </c>
      <c r="N28" s="21">
        <f t="shared" si="5"/>
        <v>28016155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51185217</v>
      </c>
      <c r="X28" s="21">
        <f t="shared" si="5"/>
        <v>55087307</v>
      </c>
      <c r="Y28" s="21">
        <f t="shared" si="5"/>
        <v>-3902090</v>
      </c>
      <c r="Z28" s="4">
        <f>+IF(X28&lt;&gt;0,+(Y28/X28)*100,0)</f>
        <v>-7.083464798887337</v>
      </c>
      <c r="AA28" s="19">
        <f>SUM(AA29:AA31)</f>
        <v>107621054</v>
      </c>
    </row>
    <row r="29" spans="1:27" ht="13.5">
      <c r="A29" s="5" t="s">
        <v>33</v>
      </c>
      <c r="B29" s="3"/>
      <c r="C29" s="22">
        <v>11165748</v>
      </c>
      <c r="D29" s="22"/>
      <c r="E29" s="23">
        <v>11822800</v>
      </c>
      <c r="F29" s="24">
        <v>11648265</v>
      </c>
      <c r="G29" s="24">
        <v>1627570</v>
      </c>
      <c r="H29" s="24">
        <v>795502</v>
      </c>
      <c r="I29" s="24">
        <v>790662</v>
      </c>
      <c r="J29" s="24">
        <v>3213734</v>
      </c>
      <c r="K29" s="24">
        <v>785941</v>
      </c>
      <c r="L29" s="24">
        <v>1005724</v>
      </c>
      <c r="M29" s="24">
        <v>910955</v>
      </c>
      <c r="N29" s="24">
        <v>2702620</v>
      </c>
      <c r="O29" s="24"/>
      <c r="P29" s="24"/>
      <c r="Q29" s="24"/>
      <c r="R29" s="24"/>
      <c r="S29" s="24"/>
      <c r="T29" s="24"/>
      <c r="U29" s="24"/>
      <c r="V29" s="24"/>
      <c r="W29" s="24">
        <v>5916354</v>
      </c>
      <c r="X29" s="24">
        <v>5822719</v>
      </c>
      <c r="Y29" s="24">
        <v>93635</v>
      </c>
      <c r="Z29" s="6">
        <v>1.61</v>
      </c>
      <c r="AA29" s="22">
        <v>11648265</v>
      </c>
    </row>
    <row r="30" spans="1:27" ht="13.5">
      <c r="A30" s="5" t="s">
        <v>34</v>
      </c>
      <c r="B30" s="3"/>
      <c r="C30" s="25">
        <v>56203793</v>
      </c>
      <c r="D30" s="25"/>
      <c r="E30" s="26">
        <v>96026000</v>
      </c>
      <c r="F30" s="27">
        <v>95159989</v>
      </c>
      <c r="G30" s="27">
        <v>3556362</v>
      </c>
      <c r="H30" s="27">
        <v>4340060</v>
      </c>
      <c r="I30" s="27">
        <v>9518723</v>
      </c>
      <c r="J30" s="27">
        <v>17415145</v>
      </c>
      <c r="K30" s="27">
        <v>7750935</v>
      </c>
      <c r="L30" s="27">
        <v>8228023</v>
      </c>
      <c r="M30" s="27">
        <v>9106983</v>
      </c>
      <c r="N30" s="27">
        <v>25085941</v>
      </c>
      <c r="O30" s="27"/>
      <c r="P30" s="27"/>
      <c r="Q30" s="27"/>
      <c r="R30" s="27"/>
      <c r="S30" s="27"/>
      <c r="T30" s="27"/>
      <c r="U30" s="27"/>
      <c r="V30" s="27"/>
      <c r="W30" s="27">
        <v>42501086</v>
      </c>
      <c r="X30" s="27">
        <v>48851823</v>
      </c>
      <c r="Y30" s="27">
        <v>-6350737</v>
      </c>
      <c r="Z30" s="7">
        <v>-13</v>
      </c>
      <c r="AA30" s="25">
        <v>95159989</v>
      </c>
    </row>
    <row r="31" spans="1:27" ht="13.5">
      <c r="A31" s="5" t="s">
        <v>35</v>
      </c>
      <c r="B31" s="3"/>
      <c r="C31" s="22">
        <v>19924119</v>
      </c>
      <c r="D31" s="22"/>
      <c r="E31" s="23">
        <v>812800</v>
      </c>
      <c r="F31" s="24">
        <v>812800</v>
      </c>
      <c r="G31" s="24">
        <v>1033433</v>
      </c>
      <c r="H31" s="24">
        <v>1428859</v>
      </c>
      <c r="I31" s="24">
        <v>77891</v>
      </c>
      <c r="J31" s="24">
        <v>2540183</v>
      </c>
      <c r="K31" s="24">
        <v>61565</v>
      </c>
      <c r="L31" s="24">
        <v>99471</v>
      </c>
      <c r="M31" s="24">
        <v>66558</v>
      </c>
      <c r="N31" s="24">
        <v>227594</v>
      </c>
      <c r="O31" s="24"/>
      <c r="P31" s="24"/>
      <c r="Q31" s="24"/>
      <c r="R31" s="24"/>
      <c r="S31" s="24"/>
      <c r="T31" s="24"/>
      <c r="U31" s="24"/>
      <c r="V31" s="24"/>
      <c r="W31" s="24">
        <v>2767777</v>
      </c>
      <c r="X31" s="24">
        <v>412765</v>
      </c>
      <c r="Y31" s="24">
        <v>2355012</v>
      </c>
      <c r="Z31" s="6">
        <v>570.55</v>
      </c>
      <c r="AA31" s="22">
        <v>812800</v>
      </c>
    </row>
    <row r="32" spans="1:27" ht="13.5">
      <c r="A32" s="2" t="s">
        <v>36</v>
      </c>
      <c r="B32" s="3"/>
      <c r="C32" s="19">
        <f aca="true" t="shared" si="6" ref="C32:Y32">SUM(C33:C37)</f>
        <v>45664401</v>
      </c>
      <c r="D32" s="19">
        <f>SUM(D33:D37)</f>
        <v>0</v>
      </c>
      <c r="E32" s="20">
        <f t="shared" si="6"/>
        <v>19974200</v>
      </c>
      <c r="F32" s="21">
        <f t="shared" si="6"/>
        <v>22166546</v>
      </c>
      <c r="G32" s="21">
        <f t="shared" si="6"/>
        <v>3463111</v>
      </c>
      <c r="H32" s="21">
        <f t="shared" si="6"/>
        <v>4009186</v>
      </c>
      <c r="I32" s="21">
        <f t="shared" si="6"/>
        <v>1434456</v>
      </c>
      <c r="J32" s="21">
        <f t="shared" si="6"/>
        <v>8906753</v>
      </c>
      <c r="K32" s="21">
        <f t="shared" si="6"/>
        <v>2093558</v>
      </c>
      <c r="L32" s="21">
        <f t="shared" si="6"/>
        <v>2472625</v>
      </c>
      <c r="M32" s="21">
        <f t="shared" si="6"/>
        <v>1426109</v>
      </c>
      <c r="N32" s="21">
        <f t="shared" si="6"/>
        <v>5992292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14899045</v>
      </c>
      <c r="X32" s="21">
        <f t="shared" si="6"/>
        <v>10250722</v>
      </c>
      <c r="Y32" s="21">
        <f t="shared" si="6"/>
        <v>4648323</v>
      </c>
      <c r="Z32" s="4">
        <f>+IF(X32&lt;&gt;0,+(Y32/X32)*100,0)</f>
        <v>45.34629853389839</v>
      </c>
      <c r="AA32" s="19">
        <f>SUM(AA33:AA37)</f>
        <v>22166546</v>
      </c>
    </row>
    <row r="33" spans="1:27" ht="13.5">
      <c r="A33" s="5" t="s">
        <v>37</v>
      </c>
      <c r="B33" s="3"/>
      <c r="C33" s="22">
        <v>13747880</v>
      </c>
      <c r="D33" s="22"/>
      <c r="E33" s="23">
        <v>6328300</v>
      </c>
      <c r="F33" s="24">
        <v>6451978</v>
      </c>
      <c r="G33" s="24">
        <v>743047</v>
      </c>
      <c r="H33" s="24">
        <v>1128304</v>
      </c>
      <c r="I33" s="24">
        <v>442433</v>
      </c>
      <c r="J33" s="24">
        <v>2313784</v>
      </c>
      <c r="K33" s="24">
        <v>447502</v>
      </c>
      <c r="L33" s="24">
        <v>662908</v>
      </c>
      <c r="M33" s="24">
        <v>393028</v>
      </c>
      <c r="N33" s="24">
        <v>1503438</v>
      </c>
      <c r="O33" s="24"/>
      <c r="P33" s="24"/>
      <c r="Q33" s="24"/>
      <c r="R33" s="24"/>
      <c r="S33" s="24"/>
      <c r="T33" s="24"/>
      <c r="U33" s="24"/>
      <c r="V33" s="24"/>
      <c r="W33" s="24">
        <v>3817222</v>
      </c>
      <c r="X33" s="24">
        <v>3239300</v>
      </c>
      <c r="Y33" s="24">
        <v>577922</v>
      </c>
      <c r="Z33" s="6">
        <v>17.84</v>
      </c>
      <c r="AA33" s="22">
        <v>6451978</v>
      </c>
    </row>
    <row r="34" spans="1:27" ht="13.5">
      <c r="A34" s="5" t="s">
        <v>38</v>
      </c>
      <c r="B34" s="3"/>
      <c r="C34" s="22">
        <v>10205360</v>
      </c>
      <c r="D34" s="22"/>
      <c r="E34" s="23">
        <v>10551800</v>
      </c>
      <c r="F34" s="24">
        <v>10482810</v>
      </c>
      <c r="G34" s="24">
        <v>690507</v>
      </c>
      <c r="H34" s="24">
        <v>814491</v>
      </c>
      <c r="I34" s="24">
        <v>823857</v>
      </c>
      <c r="J34" s="24">
        <v>2328855</v>
      </c>
      <c r="K34" s="24">
        <v>919531</v>
      </c>
      <c r="L34" s="24">
        <v>1528085</v>
      </c>
      <c r="M34" s="24">
        <v>850367</v>
      </c>
      <c r="N34" s="24">
        <v>3297983</v>
      </c>
      <c r="O34" s="24"/>
      <c r="P34" s="24"/>
      <c r="Q34" s="24"/>
      <c r="R34" s="24"/>
      <c r="S34" s="24"/>
      <c r="T34" s="24"/>
      <c r="U34" s="24"/>
      <c r="V34" s="24"/>
      <c r="W34" s="24">
        <v>5626838</v>
      </c>
      <c r="X34" s="24">
        <v>5394542</v>
      </c>
      <c r="Y34" s="24">
        <v>232296</v>
      </c>
      <c r="Z34" s="6">
        <v>4.31</v>
      </c>
      <c r="AA34" s="22">
        <v>10482810</v>
      </c>
    </row>
    <row r="35" spans="1:27" ht="13.5">
      <c r="A35" s="5" t="s">
        <v>39</v>
      </c>
      <c r="B35" s="3"/>
      <c r="C35" s="22">
        <v>18410674</v>
      </c>
      <c r="D35" s="22"/>
      <c r="E35" s="23"/>
      <c r="F35" s="24"/>
      <c r="G35" s="24">
        <v>1842788</v>
      </c>
      <c r="H35" s="24">
        <v>1891274</v>
      </c>
      <c r="I35" s="24"/>
      <c r="J35" s="24">
        <v>3734062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3734062</v>
      </c>
      <c r="X35" s="24"/>
      <c r="Y35" s="24">
        <v>3734062</v>
      </c>
      <c r="Z35" s="6">
        <v>0</v>
      </c>
      <c r="AA35" s="22"/>
    </row>
    <row r="36" spans="1:27" ht="13.5">
      <c r="A36" s="5" t="s">
        <v>40</v>
      </c>
      <c r="B36" s="3"/>
      <c r="C36" s="22">
        <v>3300487</v>
      </c>
      <c r="D36" s="22"/>
      <c r="E36" s="23">
        <v>3094100</v>
      </c>
      <c r="F36" s="24">
        <v>5231758</v>
      </c>
      <c r="G36" s="24">
        <v>186769</v>
      </c>
      <c r="H36" s="24">
        <v>175117</v>
      </c>
      <c r="I36" s="24">
        <v>168166</v>
      </c>
      <c r="J36" s="24">
        <v>530052</v>
      </c>
      <c r="K36" s="24">
        <v>726525</v>
      </c>
      <c r="L36" s="24">
        <v>281632</v>
      </c>
      <c r="M36" s="24">
        <v>182714</v>
      </c>
      <c r="N36" s="24">
        <v>1190871</v>
      </c>
      <c r="O36" s="24"/>
      <c r="P36" s="24"/>
      <c r="Q36" s="24"/>
      <c r="R36" s="24"/>
      <c r="S36" s="24"/>
      <c r="T36" s="24"/>
      <c r="U36" s="24"/>
      <c r="V36" s="24"/>
      <c r="W36" s="24">
        <v>1720923</v>
      </c>
      <c r="X36" s="24">
        <v>1616880</v>
      </c>
      <c r="Y36" s="24">
        <v>104043</v>
      </c>
      <c r="Z36" s="6">
        <v>6.43</v>
      </c>
      <c r="AA36" s="22">
        <v>5231758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18697909</v>
      </c>
      <c r="D38" s="19">
        <f>SUM(D39:D41)</f>
        <v>0</v>
      </c>
      <c r="E38" s="20">
        <f t="shared" si="7"/>
        <v>42844600</v>
      </c>
      <c r="F38" s="21">
        <f t="shared" si="7"/>
        <v>42978982</v>
      </c>
      <c r="G38" s="21">
        <f t="shared" si="7"/>
        <v>1152627</v>
      </c>
      <c r="H38" s="21">
        <f t="shared" si="7"/>
        <v>1434847</v>
      </c>
      <c r="I38" s="21">
        <f t="shared" si="7"/>
        <v>3462288</v>
      </c>
      <c r="J38" s="21">
        <f t="shared" si="7"/>
        <v>6049762</v>
      </c>
      <c r="K38" s="21">
        <f t="shared" si="7"/>
        <v>3462128</v>
      </c>
      <c r="L38" s="21">
        <f t="shared" si="7"/>
        <v>4195365</v>
      </c>
      <c r="M38" s="21">
        <f t="shared" si="7"/>
        <v>3334251</v>
      </c>
      <c r="N38" s="21">
        <f t="shared" si="7"/>
        <v>10991744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17041506</v>
      </c>
      <c r="X38" s="21">
        <f t="shared" si="7"/>
        <v>21730674</v>
      </c>
      <c r="Y38" s="21">
        <f t="shared" si="7"/>
        <v>-4689168</v>
      </c>
      <c r="Z38" s="4">
        <f>+IF(X38&lt;&gt;0,+(Y38/X38)*100,0)</f>
        <v>-21.578566776161658</v>
      </c>
      <c r="AA38" s="19">
        <f>SUM(AA39:AA41)</f>
        <v>42978982</v>
      </c>
    </row>
    <row r="39" spans="1:27" ht="13.5">
      <c r="A39" s="5" t="s">
        <v>43</v>
      </c>
      <c r="B39" s="3"/>
      <c r="C39" s="22">
        <v>7072271</v>
      </c>
      <c r="D39" s="22"/>
      <c r="E39" s="23">
        <v>5920600</v>
      </c>
      <c r="F39" s="24">
        <v>5423447</v>
      </c>
      <c r="G39" s="24">
        <v>412635</v>
      </c>
      <c r="H39" s="24">
        <v>607460</v>
      </c>
      <c r="I39" s="24">
        <v>440975</v>
      </c>
      <c r="J39" s="24">
        <v>1461070</v>
      </c>
      <c r="K39" s="24">
        <v>365296</v>
      </c>
      <c r="L39" s="24">
        <v>645358</v>
      </c>
      <c r="M39" s="24">
        <v>378916</v>
      </c>
      <c r="N39" s="24">
        <v>1389570</v>
      </c>
      <c r="O39" s="24"/>
      <c r="P39" s="24"/>
      <c r="Q39" s="24"/>
      <c r="R39" s="24"/>
      <c r="S39" s="24"/>
      <c r="T39" s="24"/>
      <c r="U39" s="24"/>
      <c r="V39" s="24"/>
      <c r="W39" s="24">
        <v>2850640</v>
      </c>
      <c r="X39" s="24">
        <v>3050306</v>
      </c>
      <c r="Y39" s="24">
        <v>-199666</v>
      </c>
      <c r="Z39" s="6">
        <v>-6.55</v>
      </c>
      <c r="AA39" s="22">
        <v>5423447</v>
      </c>
    </row>
    <row r="40" spans="1:27" ht="13.5">
      <c r="A40" s="5" t="s">
        <v>44</v>
      </c>
      <c r="B40" s="3"/>
      <c r="C40" s="22">
        <v>11625638</v>
      </c>
      <c r="D40" s="22"/>
      <c r="E40" s="23">
        <v>36924000</v>
      </c>
      <c r="F40" s="24">
        <v>37555535</v>
      </c>
      <c r="G40" s="24">
        <v>739992</v>
      </c>
      <c r="H40" s="24">
        <v>827387</v>
      </c>
      <c r="I40" s="24">
        <v>3021313</v>
      </c>
      <c r="J40" s="24">
        <v>4588692</v>
      </c>
      <c r="K40" s="24">
        <v>3096832</v>
      </c>
      <c r="L40" s="24">
        <v>3550007</v>
      </c>
      <c r="M40" s="24">
        <v>2955335</v>
      </c>
      <c r="N40" s="24">
        <v>9602174</v>
      </c>
      <c r="O40" s="24"/>
      <c r="P40" s="24"/>
      <c r="Q40" s="24"/>
      <c r="R40" s="24"/>
      <c r="S40" s="24"/>
      <c r="T40" s="24"/>
      <c r="U40" s="24"/>
      <c r="V40" s="24"/>
      <c r="W40" s="24">
        <v>14190866</v>
      </c>
      <c r="X40" s="24">
        <v>18680368</v>
      </c>
      <c r="Y40" s="24">
        <v>-4489502</v>
      </c>
      <c r="Z40" s="6">
        <v>-24.03</v>
      </c>
      <c r="AA40" s="22">
        <v>37555535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117667949</v>
      </c>
      <c r="D42" s="19">
        <f>SUM(D43:D46)</f>
        <v>0</v>
      </c>
      <c r="E42" s="20">
        <f t="shared" si="8"/>
        <v>120263400</v>
      </c>
      <c r="F42" s="21">
        <f t="shared" si="8"/>
        <v>122872030</v>
      </c>
      <c r="G42" s="21">
        <f t="shared" si="8"/>
        <v>3383795</v>
      </c>
      <c r="H42" s="21">
        <f t="shared" si="8"/>
        <v>13384844</v>
      </c>
      <c r="I42" s="21">
        <f t="shared" si="8"/>
        <v>14058634</v>
      </c>
      <c r="J42" s="21">
        <f t="shared" si="8"/>
        <v>30827273</v>
      </c>
      <c r="K42" s="21">
        <f t="shared" si="8"/>
        <v>9587118</v>
      </c>
      <c r="L42" s="21">
        <f t="shared" si="8"/>
        <v>6778017</v>
      </c>
      <c r="M42" s="21">
        <f t="shared" si="8"/>
        <v>9083504</v>
      </c>
      <c r="N42" s="21">
        <f t="shared" si="8"/>
        <v>25448639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56275912</v>
      </c>
      <c r="X42" s="21">
        <f t="shared" si="8"/>
        <v>64515230</v>
      </c>
      <c r="Y42" s="21">
        <f t="shared" si="8"/>
        <v>-8239318</v>
      </c>
      <c r="Z42" s="4">
        <f>+IF(X42&lt;&gt;0,+(Y42/X42)*100,0)</f>
        <v>-12.77112086556926</v>
      </c>
      <c r="AA42" s="19">
        <f>SUM(AA43:AA46)</f>
        <v>122872030</v>
      </c>
    </row>
    <row r="43" spans="1:27" ht="13.5">
      <c r="A43" s="5" t="s">
        <v>47</v>
      </c>
      <c r="B43" s="3"/>
      <c r="C43" s="22">
        <v>78221374</v>
      </c>
      <c r="D43" s="22"/>
      <c r="E43" s="23">
        <v>83722300</v>
      </c>
      <c r="F43" s="24">
        <v>83722300</v>
      </c>
      <c r="G43" s="24">
        <v>756115</v>
      </c>
      <c r="H43" s="24">
        <v>9978270</v>
      </c>
      <c r="I43" s="24">
        <v>10772115</v>
      </c>
      <c r="J43" s="24">
        <v>21506500</v>
      </c>
      <c r="K43" s="24">
        <v>5654646</v>
      </c>
      <c r="L43" s="24">
        <v>2113649</v>
      </c>
      <c r="M43" s="24">
        <v>6072788</v>
      </c>
      <c r="N43" s="24">
        <v>13841083</v>
      </c>
      <c r="O43" s="24"/>
      <c r="P43" s="24"/>
      <c r="Q43" s="24"/>
      <c r="R43" s="24"/>
      <c r="S43" s="24"/>
      <c r="T43" s="24"/>
      <c r="U43" s="24"/>
      <c r="V43" s="24"/>
      <c r="W43" s="24">
        <v>35347583</v>
      </c>
      <c r="X43" s="24">
        <v>45663033</v>
      </c>
      <c r="Y43" s="24">
        <v>-10315450</v>
      </c>
      <c r="Z43" s="6">
        <v>-22.59</v>
      </c>
      <c r="AA43" s="22">
        <v>83722300</v>
      </c>
    </row>
    <row r="44" spans="1:27" ht="13.5">
      <c r="A44" s="5" t="s">
        <v>48</v>
      </c>
      <c r="B44" s="3"/>
      <c r="C44" s="22">
        <v>19083654</v>
      </c>
      <c r="D44" s="22"/>
      <c r="E44" s="23">
        <v>17478900</v>
      </c>
      <c r="F44" s="24">
        <v>19860296</v>
      </c>
      <c r="G44" s="24">
        <v>1129446</v>
      </c>
      <c r="H44" s="24">
        <v>1581478</v>
      </c>
      <c r="I44" s="24">
        <v>1444155</v>
      </c>
      <c r="J44" s="24">
        <v>4155079</v>
      </c>
      <c r="K44" s="24">
        <v>1712555</v>
      </c>
      <c r="L44" s="24">
        <v>2229995</v>
      </c>
      <c r="M44" s="24">
        <v>1461328</v>
      </c>
      <c r="N44" s="24">
        <v>5403878</v>
      </c>
      <c r="O44" s="24"/>
      <c r="P44" s="24"/>
      <c r="Q44" s="24"/>
      <c r="R44" s="24"/>
      <c r="S44" s="24"/>
      <c r="T44" s="24"/>
      <c r="U44" s="24"/>
      <c r="V44" s="24"/>
      <c r="W44" s="24">
        <v>9558957</v>
      </c>
      <c r="X44" s="24">
        <v>9019703</v>
      </c>
      <c r="Y44" s="24">
        <v>539254</v>
      </c>
      <c r="Z44" s="6">
        <v>5.98</v>
      </c>
      <c r="AA44" s="22">
        <v>19860296</v>
      </c>
    </row>
    <row r="45" spans="1:27" ht="13.5">
      <c r="A45" s="5" t="s">
        <v>49</v>
      </c>
      <c r="B45" s="3"/>
      <c r="C45" s="25">
        <v>9035015</v>
      </c>
      <c r="D45" s="25"/>
      <c r="E45" s="26">
        <v>8161800</v>
      </c>
      <c r="F45" s="27">
        <v>8612980</v>
      </c>
      <c r="G45" s="27">
        <v>747807</v>
      </c>
      <c r="H45" s="27">
        <v>909968</v>
      </c>
      <c r="I45" s="27">
        <v>929727</v>
      </c>
      <c r="J45" s="27">
        <v>2587502</v>
      </c>
      <c r="K45" s="27">
        <v>1079210</v>
      </c>
      <c r="L45" s="27">
        <v>937449</v>
      </c>
      <c r="M45" s="27">
        <v>540703</v>
      </c>
      <c r="N45" s="27">
        <v>2557362</v>
      </c>
      <c r="O45" s="27"/>
      <c r="P45" s="27"/>
      <c r="Q45" s="27"/>
      <c r="R45" s="27"/>
      <c r="S45" s="27"/>
      <c r="T45" s="27"/>
      <c r="U45" s="27"/>
      <c r="V45" s="27"/>
      <c r="W45" s="27">
        <v>5144864</v>
      </c>
      <c r="X45" s="27">
        <v>4222293</v>
      </c>
      <c r="Y45" s="27">
        <v>922571</v>
      </c>
      <c r="Z45" s="7">
        <v>21.85</v>
      </c>
      <c r="AA45" s="25">
        <v>8612980</v>
      </c>
    </row>
    <row r="46" spans="1:27" ht="13.5">
      <c r="A46" s="5" t="s">
        <v>50</v>
      </c>
      <c r="B46" s="3"/>
      <c r="C46" s="22">
        <v>11327906</v>
      </c>
      <c r="D46" s="22"/>
      <c r="E46" s="23">
        <v>10900400</v>
      </c>
      <c r="F46" s="24">
        <v>10676454</v>
      </c>
      <c r="G46" s="24">
        <v>750427</v>
      </c>
      <c r="H46" s="24">
        <v>915128</v>
      </c>
      <c r="I46" s="24">
        <v>912637</v>
      </c>
      <c r="J46" s="24">
        <v>2578192</v>
      </c>
      <c r="K46" s="24">
        <v>1140707</v>
      </c>
      <c r="L46" s="24">
        <v>1496924</v>
      </c>
      <c r="M46" s="24">
        <v>1008685</v>
      </c>
      <c r="N46" s="24">
        <v>3646316</v>
      </c>
      <c r="O46" s="24"/>
      <c r="P46" s="24"/>
      <c r="Q46" s="24"/>
      <c r="R46" s="24"/>
      <c r="S46" s="24"/>
      <c r="T46" s="24"/>
      <c r="U46" s="24"/>
      <c r="V46" s="24"/>
      <c r="W46" s="24">
        <v>6224508</v>
      </c>
      <c r="X46" s="24">
        <v>5610201</v>
      </c>
      <c r="Y46" s="24">
        <v>614307</v>
      </c>
      <c r="Z46" s="6">
        <v>10.95</v>
      </c>
      <c r="AA46" s="22">
        <v>10676454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269323919</v>
      </c>
      <c r="D48" s="40">
        <f>+D28+D32+D38+D42+D47</f>
        <v>0</v>
      </c>
      <c r="E48" s="41">
        <f t="shared" si="9"/>
        <v>291743800</v>
      </c>
      <c r="F48" s="42">
        <f t="shared" si="9"/>
        <v>295638612</v>
      </c>
      <c r="G48" s="42">
        <f t="shared" si="9"/>
        <v>14216898</v>
      </c>
      <c r="H48" s="42">
        <f t="shared" si="9"/>
        <v>25393298</v>
      </c>
      <c r="I48" s="42">
        <f t="shared" si="9"/>
        <v>29342654</v>
      </c>
      <c r="J48" s="42">
        <f t="shared" si="9"/>
        <v>68952850</v>
      </c>
      <c r="K48" s="42">
        <f t="shared" si="9"/>
        <v>23741245</v>
      </c>
      <c r="L48" s="42">
        <f t="shared" si="9"/>
        <v>22779225</v>
      </c>
      <c r="M48" s="42">
        <f t="shared" si="9"/>
        <v>23928360</v>
      </c>
      <c r="N48" s="42">
        <f t="shared" si="9"/>
        <v>70448830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139401680</v>
      </c>
      <c r="X48" s="42">
        <f t="shared" si="9"/>
        <v>151583933</v>
      </c>
      <c r="Y48" s="42">
        <f t="shared" si="9"/>
        <v>-12182253</v>
      </c>
      <c r="Z48" s="43">
        <f>+IF(X48&lt;&gt;0,+(Y48/X48)*100,0)</f>
        <v>-8.03663868518308</v>
      </c>
      <c r="AA48" s="40">
        <f>+AA28+AA32+AA38+AA42+AA47</f>
        <v>295638612</v>
      </c>
    </row>
    <row r="49" spans="1:27" ht="13.5">
      <c r="A49" s="14" t="s">
        <v>58</v>
      </c>
      <c r="B49" s="15"/>
      <c r="C49" s="44">
        <f aca="true" t="shared" si="10" ref="C49:Y49">+C25-C48</f>
        <v>11826989</v>
      </c>
      <c r="D49" s="44">
        <f>+D25-D48</f>
        <v>0</v>
      </c>
      <c r="E49" s="45">
        <f t="shared" si="10"/>
        <v>47113400</v>
      </c>
      <c r="F49" s="46">
        <f t="shared" si="10"/>
        <v>113837166</v>
      </c>
      <c r="G49" s="46">
        <f t="shared" si="10"/>
        <v>24119025</v>
      </c>
      <c r="H49" s="46">
        <f t="shared" si="10"/>
        <v>-8538256</v>
      </c>
      <c r="I49" s="46">
        <f t="shared" si="10"/>
        <v>-7922277</v>
      </c>
      <c r="J49" s="46">
        <f t="shared" si="10"/>
        <v>7658492</v>
      </c>
      <c r="K49" s="46">
        <f t="shared" si="10"/>
        <v>4760358</v>
      </c>
      <c r="L49" s="46">
        <f t="shared" si="10"/>
        <v>-2700359</v>
      </c>
      <c r="M49" s="46">
        <f t="shared" si="10"/>
        <v>19580793</v>
      </c>
      <c r="N49" s="46">
        <f t="shared" si="10"/>
        <v>21640792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29299284</v>
      </c>
      <c r="X49" s="46">
        <f>IF(F25=F48,0,X25-X48)</f>
        <v>33666072</v>
      </c>
      <c r="Y49" s="46">
        <f t="shared" si="10"/>
        <v>-4366788</v>
      </c>
      <c r="Z49" s="47">
        <f>+IF(X49&lt;&gt;0,+(Y49/X49)*100,0)</f>
        <v>-12.970886535263157</v>
      </c>
      <c r="AA49" s="44">
        <f>+AA25-AA48</f>
        <v>113837166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37995241</v>
      </c>
      <c r="D5" s="19">
        <f>SUM(D6:D8)</f>
        <v>0</v>
      </c>
      <c r="E5" s="20">
        <f t="shared" si="0"/>
        <v>40904168</v>
      </c>
      <c r="F5" s="21">
        <f t="shared" si="0"/>
        <v>40904168</v>
      </c>
      <c r="G5" s="21">
        <f t="shared" si="0"/>
        <v>12240283</v>
      </c>
      <c r="H5" s="21">
        <f t="shared" si="0"/>
        <v>555722</v>
      </c>
      <c r="I5" s="21">
        <f t="shared" si="0"/>
        <v>1609639</v>
      </c>
      <c r="J5" s="21">
        <f t="shared" si="0"/>
        <v>14405644</v>
      </c>
      <c r="K5" s="21">
        <f t="shared" si="0"/>
        <v>1181938</v>
      </c>
      <c r="L5" s="21">
        <f t="shared" si="0"/>
        <v>1059368</v>
      </c>
      <c r="M5" s="21">
        <f t="shared" si="0"/>
        <v>9975098</v>
      </c>
      <c r="N5" s="21">
        <f t="shared" si="0"/>
        <v>12216404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26622048</v>
      </c>
      <c r="X5" s="21">
        <f t="shared" si="0"/>
        <v>20452086</v>
      </c>
      <c r="Y5" s="21">
        <f t="shared" si="0"/>
        <v>6169962</v>
      </c>
      <c r="Z5" s="4">
        <f>+IF(X5&lt;&gt;0,+(Y5/X5)*100,0)</f>
        <v>30.167886053285713</v>
      </c>
      <c r="AA5" s="19">
        <f>SUM(AA6:AA8)</f>
        <v>40904168</v>
      </c>
    </row>
    <row r="6" spans="1:27" ht="13.5">
      <c r="A6" s="5" t="s">
        <v>33</v>
      </c>
      <c r="B6" s="3"/>
      <c r="C6" s="22">
        <v>19236439</v>
      </c>
      <c r="D6" s="22"/>
      <c r="E6" s="23">
        <v>35742368</v>
      </c>
      <c r="F6" s="24">
        <v>35742368</v>
      </c>
      <c r="G6" s="24"/>
      <c r="H6" s="24">
        <v>192000</v>
      </c>
      <c r="I6" s="24">
        <v>276696</v>
      </c>
      <c r="J6" s="24">
        <v>468696</v>
      </c>
      <c r="K6" s="24">
        <v>285070</v>
      </c>
      <c r="L6" s="24">
        <v>35647</v>
      </c>
      <c r="M6" s="24"/>
      <c r="N6" s="24">
        <v>320717</v>
      </c>
      <c r="O6" s="24"/>
      <c r="P6" s="24"/>
      <c r="Q6" s="24"/>
      <c r="R6" s="24"/>
      <c r="S6" s="24"/>
      <c r="T6" s="24"/>
      <c r="U6" s="24"/>
      <c r="V6" s="24"/>
      <c r="W6" s="24">
        <v>789413</v>
      </c>
      <c r="X6" s="24">
        <v>17364684</v>
      </c>
      <c r="Y6" s="24">
        <v>-16575271</v>
      </c>
      <c r="Z6" s="6">
        <v>-95.45</v>
      </c>
      <c r="AA6" s="22">
        <v>35742368</v>
      </c>
    </row>
    <row r="7" spans="1:27" ht="13.5">
      <c r="A7" s="5" t="s">
        <v>34</v>
      </c>
      <c r="B7" s="3"/>
      <c r="C7" s="25">
        <v>12647344</v>
      </c>
      <c r="D7" s="25"/>
      <c r="E7" s="26">
        <v>5161800</v>
      </c>
      <c r="F7" s="27">
        <v>5161800</v>
      </c>
      <c r="G7" s="27">
        <v>11940564</v>
      </c>
      <c r="H7" s="27">
        <v>64003</v>
      </c>
      <c r="I7" s="27">
        <v>585819</v>
      </c>
      <c r="J7" s="27">
        <v>12590386</v>
      </c>
      <c r="K7" s="27">
        <v>180947</v>
      </c>
      <c r="L7" s="27">
        <v>97771</v>
      </c>
      <c r="M7" s="27">
        <v>9529094</v>
      </c>
      <c r="N7" s="27">
        <v>9807812</v>
      </c>
      <c r="O7" s="27"/>
      <c r="P7" s="27"/>
      <c r="Q7" s="27"/>
      <c r="R7" s="27"/>
      <c r="S7" s="27"/>
      <c r="T7" s="27"/>
      <c r="U7" s="27"/>
      <c r="V7" s="27"/>
      <c r="W7" s="27">
        <v>22398198</v>
      </c>
      <c r="X7" s="27">
        <v>3087402</v>
      </c>
      <c r="Y7" s="27">
        <v>19310796</v>
      </c>
      <c r="Z7" s="7">
        <v>625.47</v>
      </c>
      <c r="AA7" s="25">
        <v>5161800</v>
      </c>
    </row>
    <row r="8" spans="1:27" ht="13.5">
      <c r="A8" s="5" t="s">
        <v>35</v>
      </c>
      <c r="B8" s="3"/>
      <c r="C8" s="22">
        <v>6111458</v>
      </c>
      <c r="D8" s="22"/>
      <c r="E8" s="23"/>
      <c r="F8" s="24"/>
      <c r="G8" s="24">
        <v>299719</v>
      </c>
      <c r="H8" s="24">
        <v>299719</v>
      </c>
      <c r="I8" s="24">
        <v>747124</v>
      </c>
      <c r="J8" s="24">
        <v>1346562</v>
      </c>
      <c r="K8" s="24">
        <v>715921</v>
      </c>
      <c r="L8" s="24">
        <v>925950</v>
      </c>
      <c r="M8" s="24">
        <v>446004</v>
      </c>
      <c r="N8" s="24">
        <v>2087875</v>
      </c>
      <c r="O8" s="24"/>
      <c r="P8" s="24"/>
      <c r="Q8" s="24"/>
      <c r="R8" s="24"/>
      <c r="S8" s="24"/>
      <c r="T8" s="24"/>
      <c r="U8" s="24"/>
      <c r="V8" s="24"/>
      <c r="W8" s="24">
        <v>3434437</v>
      </c>
      <c r="X8" s="24"/>
      <c r="Y8" s="24">
        <v>3434437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1313488</v>
      </c>
      <c r="D9" s="19">
        <f>SUM(D10:D14)</f>
        <v>0</v>
      </c>
      <c r="E9" s="20">
        <f t="shared" si="1"/>
        <v>42750</v>
      </c>
      <c r="F9" s="21">
        <f t="shared" si="1"/>
        <v>42750</v>
      </c>
      <c r="G9" s="21">
        <f t="shared" si="1"/>
        <v>1170</v>
      </c>
      <c r="H9" s="21">
        <f t="shared" si="1"/>
        <v>3545</v>
      </c>
      <c r="I9" s="21">
        <f t="shared" si="1"/>
        <v>2150</v>
      </c>
      <c r="J9" s="21">
        <f t="shared" si="1"/>
        <v>6865</v>
      </c>
      <c r="K9" s="21">
        <f t="shared" si="1"/>
        <v>3900</v>
      </c>
      <c r="L9" s="21">
        <f t="shared" si="1"/>
        <v>185876</v>
      </c>
      <c r="M9" s="21">
        <f t="shared" si="1"/>
        <v>910</v>
      </c>
      <c r="N9" s="21">
        <f t="shared" si="1"/>
        <v>190686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197551</v>
      </c>
      <c r="X9" s="21">
        <f t="shared" si="1"/>
        <v>21378</v>
      </c>
      <c r="Y9" s="21">
        <f t="shared" si="1"/>
        <v>176173</v>
      </c>
      <c r="Z9" s="4">
        <f>+IF(X9&lt;&gt;0,+(Y9/X9)*100,0)</f>
        <v>824.085508466648</v>
      </c>
      <c r="AA9" s="19">
        <f>SUM(AA10:AA14)</f>
        <v>42750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1277409</v>
      </c>
      <c r="D12" s="22"/>
      <c r="E12" s="23"/>
      <c r="F12" s="24"/>
      <c r="G12" s="24"/>
      <c r="H12" s="24"/>
      <c r="I12" s="24"/>
      <c r="J12" s="24"/>
      <c r="K12" s="24"/>
      <c r="L12" s="24">
        <v>185676</v>
      </c>
      <c r="M12" s="24"/>
      <c r="N12" s="24">
        <v>185676</v>
      </c>
      <c r="O12" s="24"/>
      <c r="P12" s="24"/>
      <c r="Q12" s="24"/>
      <c r="R12" s="24"/>
      <c r="S12" s="24"/>
      <c r="T12" s="24"/>
      <c r="U12" s="24"/>
      <c r="V12" s="24"/>
      <c r="W12" s="24">
        <v>185676</v>
      </c>
      <c r="X12" s="24"/>
      <c r="Y12" s="24">
        <v>185676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36079</v>
      </c>
      <c r="D14" s="25"/>
      <c r="E14" s="26">
        <v>42750</v>
      </c>
      <c r="F14" s="27">
        <v>42750</v>
      </c>
      <c r="G14" s="27">
        <v>1170</v>
      </c>
      <c r="H14" s="27">
        <v>3545</v>
      </c>
      <c r="I14" s="27">
        <v>2150</v>
      </c>
      <c r="J14" s="27">
        <v>6865</v>
      </c>
      <c r="K14" s="27">
        <v>3900</v>
      </c>
      <c r="L14" s="27">
        <v>200</v>
      </c>
      <c r="M14" s="27">
        <v>910</v>
      </c>
      <c r="N14" s="27">
        <v>5010</v>
      </c>
      <c r="O14" s="27"/>
      <c r="P14" s="27"/>
      <c r="Q14" s="27"/>
      <c r="R14" s="27"/>
      <c r="S14" s="27"/>
      <c r="T14" s="27"/>
      <c r="U14" s="27"/>
      <c r="V14" s="27"/>
      <c r="W14" s="27">
        <v>11875</v>
      </c>
      <c r="X14" s="27">
        <v>21378</v>
      </c>
      <c r="Y14" s="27">
        <v>-9503</v>
      </c>
      <c r="Z14" s="7">
        <v>-44.45</v>
      </c>
      <c r="AA14" s="25">
        <v>42750</v>
      </c>
    </row>
    <row r="15" spans="1:27" ht="13.5">
      <c r="A15" s="2" t="s">
        <v>42</v>
      </c>
      <c r="B15" s="8"/>
      <c r="C15" s="19">
        <f aca="true" t="shared" si="2" ref="C15:Y15">SUM(C16:C18)</f>
        <v>42478676</v>
      </c>
      <c r="D15" s="19">
        <f>SUM(D16:D18)</f>
        <v>0</v>
      </c>
      <c r="E15" s="20">
        <f t="shared" si="2"/>
        <v>40950000</v>
      </c>
      <c r="F15" s="21">
        <f t="shared" si="2"/>
        <v>40950000</v>
      </c>
      <c r="G15" s="21">
        <f t="shared" si="2"/>
        <v>0</v>
      </c>
      <c r="H15" s="21">
        <f t="shared" si="2"/>
        <v>7246525</v>
      </c>
      <c r="I15" s="21">
        <f t="shared" si="2"/>
        <v>3524627</v>
      </c>
      <c r="J15" s="21">
        <f t="shared" si="2"/>
        <v>10771152</v>
      </c>
      <c r="K15" s="21">
        <f t="shared" si="2"/>
        <v>3444552</v>
      </c>
      <c r="L15" s="21">
        <f t="shared" si="2"/>
        <v>3621877</v>
      </c>
      <c r="M15" s="21">
        <f t="shared" si="2"/>
        <v>0</v>
      </c>
      <c r="N15" s="21">
        <f t="shared" si="2"/>
        <v>7066429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17837581</v>
      </c>
      <c r="X15" s="21">
        <f t="shared" si="2"/>
        <v>20475000</v>
      </c>
      <c r="Y15" s="21">
        <f t="shared" si="2"/>
        <v>-2637419</v>
      </c>
      <c r="Z15" s="4">
        <f>+IF(X15&lt;&gt;0,+(Y15/X15)*100,0)</f>
        <v>-12.881167277167277</v>
      </c>
      <c r="AA15" s="19">
        <f>SUM(AA16:AA18)</f>
        <v>40950000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42478676</v>
      </c>
      <c r="D17" s="22"/>
      <c r="E17" s="23">
        <v>40950000</v>
      </c>
      <c r="F17" s="24">
        <v>40950000</v>
      </c>
      <c r="G17" s="24"/>
      <c r="H17" s="24">
        <v>7246525</v>
      </c>
      <c r="I17" s="24">
        <v>3524627</v>
      </c>
      <c r="J17" s="24">
        <v>10771152</v>
      </c>
      <c r="K17" s="24">
        <v>3444552</v>
      </c>
      <c r="L17" s="24">
        <v>3621877</v>
      </c>
      <c r="M17" s="24"/>
      <c r="N17" s="24">
        <v>7066429</v>
      </c>
      <c r="O17" s="24"/>
      <c r="P17" s="24"/>
      <c r="Q17" s="24"/>
      <c r="R17" s="24"/>
      <c r="S17" s="24"/>
      <c r="T17" s="24"/>
      <c r="U17" s="24"/>
      <c r="V17" s="24"/>
      <c r="W17" s="24">
        <v>17837581</v>
      </c>
      <c r="X17" s="24">
        <v>20475000</v>
      </c>
      <c r="Y17" s="24">
        <v>-2637419</v>
      </c>
      <c r="Z17" s="6">
        <v>-12.88</v>
      </c>
      <c r="AA17" s="22">
        <v>40950000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81787405</v>
      </c>
      <c r="D25" s="40">
        <f>+D5+D9+D15+D19+D24</f>
        <v>0</v>
      </c>
      <c r="E25" s="41">
        <f t="shared" si="4"/>
        <v>81896918</v>
      </c>
      <c r="F25" s="42">
        <f t="shared" si="4"/>
        <v>81896918</v>
      </c>
      <c r="G25" s="42">
        <f t="shared" si="4"/>
        <v>12241453</v>
      </c>
      <c r="H25" s="42">
        <f t="shared" si="4"/>
        <v>7805792</v>
      </c>
      <c r="I25" s="42">
        <f t="shared" si="4"/>
        <v>5136416</v>
      </c>
      <c r="J25" s="42">
        <f t="shared" si="4"/>
        <v>25183661</v>
      </c>
      <c r="K25" s="42">
        <f t="shared" si="4"/>
        <v>4630390</v>
      </c>
      <c r="L25" s="42">
        <f t="shared" si="4"/>
        <v>4867121</v>
      </c>
      <c r="M25" s="42">
        <f t="shared" si="4"/>
        <v>9976008</v>
      </c>
      <c r="N25" s="42">
        <f t="shared" si="4"/>
        <v>19473519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44657180</v>
      </c>
      <c r="X25" s="42">
        <f t="shared" si="4"/>
        <v>40948464</v>
      </c>
      <c r="Y25" s="42">
        <f t="shared" si="4"/>
        <v>3708716</v>
      </c>
      <c r="Z25" s="43">
        <f>+IF(X25&lt;&gt;0,+(Y25/X25)*100,0)</f>
        <v>9.057033250380282</v>
      </c>
      <c r="AA25" s="40">
        <f>+AA5+AA9+AA15+AA19+AA24</f>
        <v>81896918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33790502</v>
      </c>
      <c r="D28" s="19">
        <f>SUM(D29:D31)</f>
        <v>0</v>
      </c>
      <c r="E28" s="20">
        <f t="shared" si="5"/>
        <v>28452260</v>
      </c>
      <c r="F28" s="21">
        <f t="shared" si="5"/>
        <v>28452260</v>
      </c>
      <c r="G28" s="21">
        <f t="shared" si="5"/>
        <v>2670224</v>
      </c>
      <c r="H28" s="21">
        <f t="shared" si="5"/>
        <v>2474601</v>
      </c>
      <c r="I28" s="21">
        <f t="shared" si="5"/>
        <v>2822155</v>
      </c>
      <c r="J28" s="21">
        <f t="shared" si="5"/>
        <v>7966980</v>
      </c>
      <c r="K28" s="21">
        <f t="shared" si="5"/>
        <v>2418280</v>
      </c>
      <c r="L28" s="21">
        <f t="shared" si="5"/>
        <v>2386236</v>
      </c>
      <c r="M28" s="21">
        <f t="shared" si="5"/>
        <v>3210927</v>
      </c>
      <c r="N28" s="21">
        <f t="shared" si="5"/>
        <v>8015443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15982423</v>
      </c>
      <c r="X28" s="21">
        <f t="shared" si="5"/>
        <v>14226132</v>
      </c>
      <c r="Y28" s="21">
        <f t="shared" si="5"/>
        <v>1756291</v>
      </c>
      <c r="Z28" s="4">
        <f>+IF(X28&lt;&gt;0,+(Y28/X28)*100,0)</f>
        <v>12.34552723115461</v>
      </c>
      <c r="AA28" s="19">
        <f>SUM(AA29:AA31)</f>
        <v>28452260</v>
      </c>
    </row>
    <row r="29" spans="1:27" ht="13.5">
      <c r="A29" s="5" t="s">
        <v>33</v>
      </c>
      <c r="B29" s="3"/>
      <c r="C29" s="22">
        <v>11464031</v>
      </c>
      <c r="D29" s="22"/>
      <c r="E29" s="23">
        <v>8283493</v>
      </c>
      <c r="F29" s="24">
        <v>8283493</v>
      </c>
      <c r="G29" s="24">
        <v>776461</v>
      </c>
      <c r="H29" s="24">
        <v>979365</v>
      </c>
      <c r="I29" s="24">
        <v>1091104</v>
      </c>
      <c r="J29" s="24">
        <v>2846930</v>
      </c>
      <c r="K29" s="24">
        <v>853656</v>
      </c>
      <c r="L29" s="24">
        <v>703231</v>
      </c>
      <c r="M29" s="24">
        <v>751985</v>
      </c>
      <c r="N29" s="24">
        <v>2308872</v>
      </c>
      <c r="O29" s="24"/>
      <c r="P29" s="24"/>
      <c r="Q29" s="24"/>
      <c r="R29" s="24"/>
      <c r="S29" s="24"/>
      <c r="T29" s="24"/>
      <c r="U29" s="24"/>
      <c r="V29" s="24"/>
      <c r="W29" s="24">
        <v>5155802</v>
      </c>
      <c r="X29" s="24">
        <v>4141746</v>
      </c>
      <c r="Y29" s="24">
        <v>1014056</v>
      </c>
      <c r="Z29" s="6">
        <v>24.48</v>
      </c>
      <c r="AA29" s="22">
        <v>8283493</v>
      </c>
    </row>
    <row r="30" spans="1:27" ht="13.5">
      <c r="A30" s="5" t="s">
        <v>34</v>
      </c>
      <c r="B30" s="3"/>
      <c r="C30" s="25">
        <v>12726491</v>
      </c>
      <c r="D30" s="25"/>
      <c r="E30" s="26">
        <v>19776744</v>
      </c>
      <c r="F30" s="27">
        <v>19776744</v>
      </c>
      <c r="G30" s="27">
        <v>928329</v>
      </c>
      <c r="H30" s="27">
        <v>814627</v>
      </c>
      <c r="I30" s="27">
        <v>923727</v>
      </c>
      <c r="J30" s="27">
        <v>2666683</v>
      </c>
      <c r="K30" s="27">
        <v>641752</v>
      </c>
      <c r="L30" s="27">
        <v>533497</v>
      </c>
      <c r="M30" s="27">
        <v>1522130</v>
      </c>
      <c r="N30" s="27">
        <v>2697379</v>
      </c>
      <c r="O30" s="27"/>
      <c r="P30" s="27"/>
      <c r="Q30" s="27"/>
      <c r="R30" s="27"/>
      <c r="S30" s="27"/>
      <c r="T30" s="27"/>
      <c r="U30" s="27"/>
      <c r="V30" s="27"/>
      <c r="W30" s="27">
        <v>5364062</v>
      </c>
      <c r="X30" s="27">
        <v>9888372</v>
      </c>
      <c r="Y30" s="27">
        <v>-4524310</v>
      </c>
      <c r="Z30" s="7">
        <v>-45.75</v>
      </c>
      <c r="AA30" s="25">
        <v>19776744</v>
      </c>
    </row>
    <row r="31" spans="1:27" ht="13.5">
      <c r="A31" s="5" t="s">
        <v>35</v>
      </c>
      <c r="B31" s="3"/>
      <c r="C31" s="22">
        <v>9599980</v>
      </c>
      <c r="D31" s="22"/>
      <c r="E31" s="23">
        <v>392023</v>
      </c>
      <c r="F31" s="24">
        <v>392023</v>
      </c>
      <c r="G31" s="24">
        <v>965434</v>
      </c>
      <c r="H31" s="24">
        <v>680609</v>
      </c>
      <c r="I31" s="24">
        <v>807324</v>
      </c>
      <c r="J31" s="24">
        <v>2453367</v>
      </c>
      <c r="K31" s="24">
        <v>922872</v>
      </c>
      <c r="L31" s="24">
        <v>1149508</v>
      </c>
      <c r="M31" s="24">
        <v>936812</v>
      </c>
      <c r="N31" s="24">
        <v>3009192</v>
      </c>
      <c r="O31" s="24"/>
      <c r="P31" s="24"/>
      <c r="Q31" s="24"/>
      <c r="R31" s="24"/>
      <c r="S31" s="24"/>
      <c r="T31" s="24"/>
      <c r="U31" s="24"/>
      <c r="V31" s="24"/>
      <c r="W31" s="24">
        <v>5462559</v>
      </c>
      <c r="X31" s="24">
        <v>196014</v>
      </c>
      <c r="Y31" s="24">
        <v>5266545</v>
      </c>
      <c r="Z31" s="6">
        <v>2686.82</v>
      </c>
      <c r="AA31" s="22">
        <v>392023</v>
      </c>
    </row>
    <row r="32" spans="1:27" ht="13.5">
      <c r="A32" s="2" t="s">
        <v>36</v>
      </c>
      <c r="B32" s="3"/>
      <c r="C32" s="19">
        <f aca="true" t="shared" si="6" ref="C32:Y32">SUM(C33:C37)</f>
        <v>3245137</v>
      </c>
      <c r="D32" s="19">
        <f>SUM(D33:D37)</f>
        <v>0</v>
      </c>
      <c r="E32" s="20">
        <f t="shared" si="6"/>
        <v>6439594</v>
      </c>
      <c r="F32" s="21">
        <f t="shared" si="6"/>
        <v>6439594</v>
      </c>
      <c r="G32" s="21">
        <f t="shared" si="6"/>
        <v>292420</v>
      </c>
      <c r="H32" s="21">
        <f t="shared" si="6"/>
        <v>339011</v>
      </c>
      <c r="I32" s="21">
        <f t="shared" si="6"/>
        <v>351020</v>
      </c>
      <c r="J32" s="21">
        <f t="shared" si="6"/>
        <v>982451</v>
      </c>
      <c r="K32" s="21">
        <f t="shared" si="6"/>
        <v>359150</v>
      </c>
      <c r="L32" s="21">
        <f t="shared" si="6"/>
        <v>503315</v>
      </c>
      <c r="M32" s="21">
        <f t="shared" si="6"/>
        <v>548927</v>
      </c>
      <c r="N32" s="21">
        <f t="shared" si="6"/>
        <v>1411392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2393843</v>
      </c>
      <c r="X32" s="21">
        <f t="shared" si="6"/>
        <v>3219798</v>
      </c>
      <c r="Y32" s="21">
        <f t="shared" si="6"/>
        <v>-825955</v>
      </c>
      <c r="Z32" s="4">
        <f>+IF(X32&lt;&gt;0,+(Y32/X32)*100,0)</f>
        <v>-25.652385646552982</v>
      </c>
      <c r="AA32" s="19">
        <f>SUM(AA33:AA37)</f>
        <v>6439594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1583360</v>
      </c>
      <c r="F35" s="24">
        <v>1583360</v>
      </c>
      <c r="G35" s="24">
        <v>69028</v>
      </c>
      <c r="H35" s="24">
        <v>74294</v>
      </c>
      <c r="I35" s="24">
        <v>75919</v>
      </c>
      <c r="J35" s="24">
        <v>219241</v>
      </c>
      <c r="K35" s="24">
        <v>71824</v>
      </c>
      <c r="L35" s="24">
        <v>261109</v>
      </c>
      <c r="M35" s="24">
        <v>141673</v>
      </c>
      <c r="N35" s="24">
        <v>474606</v>
      </c>
      <c r="O35" s="24"/>
      <c r="P35" s="24"/>
      <c r="Q35" s="24"/>
      <c r="R35" s="24"/>
      <c r="S35" s="24"/>
      <c r="T35" s="24"/>
      <c r="U35" s="24"/>
      <c r="V35" s="24"/>
      <c r="W35" s="24">
        <v>693847</v>
      </c>
      <c r="X35" s="24">
        <v>791682</v>
      </c>
      <c r="Y35" s="24">
        <v>-97835</v>
      </c>
      <c r="Z35" s="6">
        <v>-12.36</v>
      </c>
      <c r="AA35" s="22">
        <v>1583360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3245137</v>
      </c>
      <c r="D37" s="25"/>
      <c r="E37" s="26">
        <v>4856234</v>
      </c>
      <c r="F37" s="27">
        <v>4856234</v>
      </c>
      <c r="G37" s="27">
        <v>223392</v>
      </c>
      <c r="H37" s="27">
        <v>264717</v>
      </c>
      <c r="I37" s="27">
        <v>275101</v>
      </c>
      <c r="J37" s="27">
        <v>763210</v>
      </c>
      <c r="K37" s="27">
        <v>287326</v>
      </c>
      <c r="L37" s="27">
        <v>242206</v>
      </c>
      <c r="M37" s="27">
        <v>407254</v>
      </c>
      <c r="N37" s="27">
        <v>936786</v>
      </c>
      <c r="O37" s="27"/>
      <c r="P37" s="27"/>
      <c r="Q37" s="27"/>
      <c r="R37" s="27"/>
      <c r="S37" s="27"/>
      <c r="T37" s="27"/>
      <c r="U37" s="27"/>
      <c r="V37" s="27"/>
      <c r="W37" s="27">
        <v>1699996</v>
      </c>
      <c r="X37" s="27">
        <v>2428116</v>
      </c>
      <c r="Y37" s="27">
        <v>-728120</v>
      </c>
      <c r="Z37" s="7">
        <v>-29.99</v>
      </c>
      <c r="AA37" s="25">
        <v>4856234</v>
      </c>
    </row>
    <row r="38" spans="1:27" ht="13.5">
      <c r="A38" s="2" t="s">
        <v>42</v>
      </c>
      <c r="B38" s="8"/>
      <c r="C38" s="19">
        <f aca="true" t="shared" si="7" ref="C38:Y38">SUM(C39:C41)</f>
        <v>44824022</v>
      </c>
      <c r="D38" s="19">
        <f>SUM(D39:D41)</f>
        <v>0</v>
      </c>
      <c r="E38" s="20">
        <f t="shared" si="7"/>
        <v>45434303</v>
      </c>
      <c r="F38" s="21">
        <f t="shared" si="7"/>
        <v>45434303</v>
      </c>
      <c r="G38" s="21">
        <f t="shared" si="7"/>
        <v>3049149</v>
      </c>
      <c r="H38" s="21">
        <f t="shared" si="7"/>
        <v>3664249</v>
      </c>
      <c r="I38" s="21">
        <f t="shared" si="7"/>
        <v>3556146</v>
      </c>
      <c r="J38" s="21">
        <f t="shared" si="7"/>
        <v>10269544</v>
      </c>
      <c r="K38" s="21">
        <f t="shared" si="7"/>
        <v>3766714</v>
      </c>
      <c r="L38" s="21">
        <f t="shared" si="7"/>
        <v>4085252</v>
      </c>
      <c r="M38" s="21">
        <f t="shared" si="7"/>
        <v>4828196</v>
      </c>
      <c r="N38" s="21">
        <f t="shared" si="7"/>
        <v>12680162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22949706</v>
      </c>
      <c r="X38" s="21">
        <f t="shared" si="7"/>
        <v>22717152</v>
      </c>
      <c r="Y38" s="21">
        <f t="shared" si="7"/>
        <v>232554</v>
      </c>
      <c r="Z38" s="4">
        <f>+IF(X38&lt;&gt;0,+(Y38/X38)*100,0)</f>
        <v>1.023693462983388</v>
      </c>
      <c r="AA38" s="19">
        <f>SUM(AA39:AA41)</f>
        <v>45434303</v>
      </c>
    </row>
    <row r="39" spans="1:27" ht="13.5">
      <c r="A39" s="5" t="s">
        <v>43</v>
      </c>
      <c r="B39" s="3"/>
      <c r="C39" s="22">
        <v>2307045</v>
      </c>
      <c r="D39" s="22"/>
      <c r="E39" s="23">
        <v>3226354</v>
      </c>
      <c r="F39" s="24">
        <v>3226354</v>
      </c>
      <c r="G39" s="24">
        <v>550</v>
      </c>
      <c r="H39" s="24">
        <v>138191</v>
      </c>
      <c r="I39" s="24">
        <v>113024</v>
      </c>
      <c r="J39" s="24">
        <v>251765</v>
      </c>
      <c r="K39" s="24">
        <v>144837</v>
      </c>
      <c r="L39" s="24">
        <v>216822</v>
      </c>
      <c r="M39" s="24">
        <v>182082</v>
      </c>
      <c r="N39" s="24">
        <v>543741</v>
      </c>
      <c r="O39" s="24"/>
      <c r="P39" s="24"/>
      <c r="Q39" s="24"/>
      <c r="R39" s="24"/>
      <c r="S39" s="24"/>
      <c r="T39" s="24"/>
      <c r="U39" s="24"/>
      <c r="V39" s="24"/>
      <c r="W39" s="24">
        <v>795506</v>
      </c>
      <c r="X39" s="24">
        <v>1613178</v>
      </c>
      <c r="Y39" s="24">
        <v>-817672</v>
      </c>
      <c r="Z39" s="6">
        <v>-50.69</v>
      </c>
      <c r="AA39" s="22">
        <v>3226354</v>
      </c>
    </row>
    <row r="40" spans="1:27" ht="13.5">
      <c r="A40" s="5" t="s">
        <v>44</v>
      </c>
      <c r="B40" s="3"/>
      <c r="C40" s="22">
        <v>42516977</v>
      </c>
      <c r="D40" s="22"/>
      <c r="E40" s="23">
        <v>42207949</v>
      </c>
      <c r="F40" s="24">
        <v>42207949</v>
      </c>
      <c r="G40" s="24">
        <v>3048599</v>
      </c>
      <c r="H40" s="24">
        <v>3526058</v>
      </c>
      <c r="I40" s="24">
        <v>3443122</v>
      </c>
      <c r="J40" s="24">
        <v>10017779</v>
      </c>
      <c r="K40" s="24">
        <v>3621877</v>
      </c>
      <c r="L40" s="24">
        <v>3868430</v>
      </c>
      <c r="M40" s="24">
        <v>4646114</v>
      </c>
      <c r="N40" s="24">
        <v>12136421</v>
      </c>
      <c r="O40" s="24"/>
      <c r="P40" s="24"/>
      <c r="Q40" s="24"/>
      <c r="R40" s="24"/>
      <c r="S40" s="24"/>
      <c r="T40" s="24"/>
      <c r="U40" s="24"/>
      <c r="V40" s="24"/>
      <c r="W40" s="24">
        <v>22154200</v>
      </c>
      <c r="X40" s="24">
        <v>21103974</v>
      </c>
      <c r="Y40" s="24">
        <v>1050226</v>
      </c>
      <c r="Z40" s="6">
        <v>4.98</v>
      </c>
      <c r="AA40" s="22">
        <v>42207949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157000</v>
      </c>
      <c r="F47" s="21">
        <v>157000</v>
      </c>
      <c r="G47" s="21"/>
      <c r="H47" s="21"/>
      <c r="I47" s="21"/>
      <c r="J47" s="21"/>
      <c r="K47" s="21"/>
      <c r="L47" s="21">
        <v>11173</v>
      </c>
      <c r="M47" s="21"/>
      <c r="N47" s="21">
        <v>11173</v>
      </c>
      <c r="O47" s="21"/>
      <c r="P47" s="21"/>
      <c r="Q47" s="21"/>
      <c r="R47" s="21"/>
      <c r="S47" s="21"/>
      <c r="T47" s="21"/>
      <c r="U47" s="21"/>
      <c r="V47" s="21"/>
      <c r="W47" s="21">
        <v>11173</v>
      </c>
      <c r="X47" s="21">
        <v>78498</v>
      </c>
      <c r="Y47" s="21">
        <v>-67325</v>
      </c>
      <c r="Z47" s="4">
        <v>-85.77</v>
      </c>
      <c r="AA47" s="19">
        <v>157000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81859661</v>
      </c>
      <c r="D48" s="40">
        <f>+D28+D32+D38+D42+D47</f>
        <v>0</v>
      </c>
      <c r="E48" s="41">
        <f t="shared" si="9"/>
        <v>80483157</v>
      </c>
      <c r="F48" s="42">
        <f t="shared" si="9"/>
        <v>80483157</v>
      </c>
      <c r="G48" s="42">
        <f t="shared" si="9"/>
        <v>6011793</v>
      </c>
      <c r="H48" s="42">
        <f t="shared" si="9"/>
        <v>6477861</v>
      </c>
      <c r="I48" s="42">
        <f t="shared" si="9"/>
        <v>6729321</v>
      </c>
      <c r="J48" s="42">
        <f t="shared" si="9"/>
        <v>19218975</v>
      </c>
      <c r="K48" s="42">
        <f t="shared" si="9"/>
        <v>6544144</v>
      </c>
      <c r="L48" s="42">
        <f t="shared" si="9"/>
        <v>6985976</v>
      </c>
      <c r="M48" s="42">
        <f t="shared" si="9"/>
        <v>8588050</v>
      </c>
      <c r="N48" s="42">
        <f t="shared" si="9"/>
        <v>22118170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41337145</v>
      </c>
      <c r="X48" s="42">
        <f t="shared" si="9"/>
        <v>40241580</v>
      </c>
      <c r="Y48" s="42">
        <f t="shared" si="9"/>
        <v>1095565</v>
      </c>
      <c r="Z48" s="43">
        <f>+IF(X48&lt;&gt;0,+(Y48/X48)*100,0)</f>
        <v>2.722470141579928</v>
      </c>
      <c r="AA48" s="40">
        <f>+AA28+AA32+AA38+AA42+AA47</f>
        <v>80483157</v>
      </c>
    </row>
    <row r="49" spans="1:27" ht="13.5">
      <c r="A49" s="14" t="s">
        <v>58</v>
      </c>
      <c r="B49" s="15"/>
      <c r="C49" s="44">
        <f aca="true" t="shared" si="10" ref="C49:Y49">+C25-C48</f>
        <v>-72256</v>
      </c>
      <c r="D49" s="44">
        <f>+D25-D48</f>
        <v>0</v>
      </c>
      <c r="E49" s="45">
        <f t="shared" si="10"/>
        <v>1413761</v>
      </c>
      <c r="F49" s="46">
        <f t="shared" si="10"/>
        <v>1413761</v>
      </c>
      <c r="G49" s="46">
        <f t="shared" si="10"/>
        <v>6229660</v>
      </c>
      <c r="H49" s="46">
        <f t="shared" si="10"/>
        <v>1327931</v>
      </c>
      <c r="I49" s="46">
        <f t="shared" si="10"/>
        <v>-1592905</v>
      </c>
      <c r="J49" s="46">
        <f t="shared" si="10"/>
        <v>5964686</v>
      </c>
      <c r="K49" s="46">
        <f t="shared" si="10"/>
        <v>-1913754</v>
      </c>
      <c r="L49" s="46">
        <f t="shared" si="10"/>
        <v>-2118855</v>
      </c>
      <c r="M49" s="46">
        <f t="shared" si="10"/>
        <v>1387958</v>
      </c>
      <c r="N49" s="46">
        <f t="shared" si="10"/>
        <v>-2644651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3320035</v>
      </c>
      <c r="X49" s="46">
        <f>IF(F25=F48,0,X25-X48)</f>
        <v>706884</v>
      </c>
      <c r="Y49" s="46">
        <f t="shared" si="10"/>
        <v>2613151</v>
      </c>
      <c r="Z49" s="47">
        <f>+IF(X49&lt;&gt;0,+(Y49/X49)*100,0)</f>
        <v>369.671827343666</v>
      </c>
      <c r="AA49" s="44">
        <f>+AA25-AA48</f>
        <v>1413761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19230999321</v>
      </c>
      <c r="D5" s="19">
        <f>SUM(D6:D8)</f>
        <v>0</v>
      </c>
      <c r="E5" s="20">
        <f t="shared" si="0"/>
        <v>19767292386</v>
      </c>
      <c r="F5" s="21">
        <f t="shared" si="0"/>
        <v>19763653843</v>
      </c>
      <c r="G5" s="21">
        <f t="shared" si="0"/>
        <v>3018894652</v>
      </c>
      <c r="H5" s="21">
        <f t="shared" si="0"/>
        <v>2035592798</v>
      </c>
      <c r="I5" s="21">
        <f t="shared" si="0"/>
        <v>1141338457</v>
      </c>
      <c r="J5" s="21">
        <f t="shared" si="0"/>
        <v>6195825907</v>
      </c>
      <c r="K5" s="21">
        <f t="shared" si="0"/>
        <v>1186202583</v>
      </c>
      <c r="L5" s="21">
        <f t="shared" si="0"/>
        <v>1169335194</v>
      </c>
      <c r="M5" s="21">
        <f t="shared" si="0"/>
        <v>2731754822</v>
      </c>
      <c r="N5" s="21">
        <f t="shared" si="0"/>
        <v>5087292599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11283118506</v>
      </c>
      <c r="X5" s="21">
        <f t="shared" si="0"/>
        <v>10460809954</v>
      </c>
      <c r="Y5" s="21">
        <f t="shared" si="0"/>
        <v>822308552</v>
      </c>
      <c r="Z5" s="4">
        <f>+IF(X5&lt;&gt;0,+(Y5/X5)*100,0)</f>
        <v>7.8608497393222025</v>
      </c>
      <c r="AA5" s="19">
        <f>SUM(AA6:AA8)</f>
        <v>19763653843</v>
      </c>
    </row>
    <row r="6" spans="1:27" ht="13.5">
      <c r="A6" s="5" t="s">
        <v>33</v>
      </c>
      <c r="B6" s="3"/>
      <c r="C6" s="22">
        <v>705047095</v>
      </c>
      <c r="D6" s="22"/>
      <c r="E6" s="23">
        <v>788331848</v>
      </c>
      <c r="F6" s="24">
        <v>781326980</v>
      </c>
      <c r="G6" s="24">
        <v>218503383</v>
      </c>
      <c r="H6" s="24">
        <v>15039615</v>
      </c>
      <c r="I6" s="24">
        <v>56619996</v>
      </c>
      <c r="J6" s="24">
        <v>290162994</v>
      </c>
      <c r="K6" s="24">
        <v>15822282</v>
      </c>
      <c r="L6" s="24">
        <v>15133149</v>
      </c>
      <c r="M6" s="24">
        <v>184044914</v>
      </c>
      <c r="N6" s="24">
        <v>215000345</v>
      </c>
      <c r="O6" s="24"/>
      <c r="P6" s="24"/>
      <c r="Q6" s="24"/>
      <c r="R6" s="24"/>
      <c r="S6" s="24"/>
      <c r="T6" s="24"/>
      <c r="U6" s="24"/>
      <c r="V6" s="24"/>
      <c r="W6" s="24">
        <v>505163339</v>
      </c>
      <c r="X6" s="24">
        <v>331957099</v>
      </c>
      <c r="Y6" s="24">
        <v>173206240</v>
      </c>
      <c r="Z6" s="6">
        <v>52.18</v>
      </c>
      <c r="AA6" s="22">
        <v>781326980</v>
      </c>
    </row>
    <row r="7" spans="1:27" ht="13.5">
      <c r="A7" s="5" t="s">
        <v>34</v>
      </c>
      <c r="B7" s="3"/>
      <c r="C7" s="25">
        <v>17451047732</v>
      </c>
      <c r="D7" s="25"/>
      <c r="E7" s="26">
        <v>18966177914</v>
      </c>
      <c r="F7" s="27">
        <v>18922517204</v>
      </c>
      <c r="G7" s="27">
        <v>2726903688</v>
      </c>
      <c r="H7" s="27">
        <v>1997058886</v>
      </c>
      <c r="I7" s="27">
        <v>1056922046</v>
      </c>
      <c r="J7" s="27">
        <v>5780884620</v>
      </c>
      <c r="K7" s="27">
        <v>1150820933</v>
      </c>
      <c r="L7" s="27">
        <v>1144052896</v>
      </c>
      <c r="M7" s="27">
        <v>2502720925</v>
      </c>
      <c r="N7" s="27">
        <v>4797594754</v>
      </c>
      <c r="O7" s="27"/>
      <c r="P7" s="27"/>
      <c r="Q7" s="27"/>
      <c r="R7" s="27"/>
      <c r="S7" s="27"/>
      <c r="T7" s="27"/>
      <c r="U7" s="27"/>
      <c r="V7" s="27"/>
      <c r="W7" s="27">
        <v>10578479374</v>
      </c>
      <c r="X7" s="27">
        <v>10128585721</v>
      </c>
      <c r="Y7" s="27">
        <v>449893653</v>
      </c>
      <c r="Z7" s="7">
        <v>4.44</v>
      </c>
      <c r="AA7" s="25">
        <v>18922517204</v>
      </c>
    </row>
    <row r="8" spans="1:27" ht="13.5">
      <c r="A8" s="5" t="s">
        <v>35</v>
      </c>
      <c r="B8" s="3"/>
      <c r="C8" s="22">
        <v>1074904494</v>
      </c>
      <c r="D8" s="22"/>
      <c r="E8" s="23">
        <v>12782624</v>
      </c>
      <c r="F8" s="24">
        <v>59809659</v>
      </c>
      <c r="G8" s="24">
        <v>73487581</v>
      </c>
      <c r="H8" s="24">
        <v>23494297</v>
      </c>
      <c r="I8" s="24">
        <v>27796415</v>
      </c>
      <c r="J8" s="24">
        <v>124778293</v>
      </c>
      <c r="K8" s="24">
        <v>19559368</v>
      </c>
      <c r="L8" s="24">
        <v>10149149</v>
      </c>
      <c r="M8" s="24">
        <v>44988983</v>
      </c>
      <c r="N8" s="24">
        <v>74697500</v>
      </c>
      <c r="O8" s="24"/>
      <c r="P8" s="24"/>
      <c r="Q8" s="24"/>
      <c r="R8" s="24"/>
      <c r="S8" s="24"/>
      <c r="T8" s="24"/>
      <c r="U8" s="24"/>
      <c r="V8" s="24"/>
      <c r="W8" s="24">
        <v>199475793</v>
      </c>
      <c r="X8" s="24">
        <v>267134</v>
      </c>
      <c r="Y8" s="24">
        <v>199208659</v>
      </c>
      <c r="Z8" s="6">
        <v>74572.56</v>
      </c>
      <c r="AA8" s="22">
        <v>59809659</v>
      </c>
    </row>
    <row r="9" spans="1:27" ht="13.5">
      <c r="A9" s="2" t="s">
        <v>36</v>
      </c>
      <c r="B9" s="3"/>
      <c r="C9" s="19">
        <f aca="true" t="shared" si="1" ref="C9:Y9">SUM(C10:C14)</f>
        <v>3232944688</v>
      </c>
      <c r="D9" s="19">
        <f>SUM(D10:D14)</f>
        <v>0</v>
      </c>
      <c r="E9" s="20">
        <f t="shared" si="1"/>
        <v>3200072877</v>
      </c>
      <c r="F9" s="21">
        <f t="shared" si="1"/>
        <v>3715178816</v>
      </c>
      <c r="G9" s="21">
        <f t="shared" si="1"/>
        <v>170720099</v>
      </c>
      <c r="H9" s="21">
        <f t="shared" si="1"/>
        <v>160206924</v>
      </c>
      <c r="I9" s="21">
        <f t="shared" si="1"/>
        <v>230261364</v>
      </c>
      <c r="J9" s="21">
        <f t="shared" si="1"/>
        <v>561188387</v>
      </c>
      <c r="K9" s="21">
        <f t="shared" si="1"/>
        <v>240218602</v>
      </c>
      <c r="L9" s="21">
        <f t="shared" si="1"/>
        <v>241591579</v>
      </c>
      <c r="M9" s="21">
        <f t="shared" si="1"/>
        <v>281858996</v>
      </c>
      <c r="N9" s="21">
        <f t="shared" si="1"/>
        <v>763669177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1324857564</v>
      </c>
      <c r="X9" s="21">
        <f t="shared" si="1"/>
        <v>1345549842</v>
      </c>
      <c r="Y9" s="21">
        <f t="shared" si="1"/>
        <v>-20692278</v>
      </c>
      <c r="Z9" s="4">
        <f>+IF(X9&lt;&gt;0,+(Y9/X9)*100,0)</f>
        <v>-1.5378306588214814</v>
      </c>
      <c r="AA9" s="19">
        <f>SUM(AA10:AA14)</f>
        <v>3715178816</v>
      </c>
    </row>
    <row r="10" spans="1:27" ht="13.5">
      <c r="A10" s="5" t="s">
        <v>37</v>
      </c>
      <c r="B10" s="3"/>
      <c r="C10" s="22">
        <v>408100768</v>
      </c>
      <c r="D10" s="22"/>
      <c r="E10" s="23">
        <v>443578084</v>
      </c>
      <c r="F10" s="24">
        <v>457558548</v>
      </c>
      <c r="G10" s="24">
        <v>48808900</v>
      </c>
      <c r="H10" s="24">
        <v>18494711</v>
      </c>
      <c r="I10" s="24">
        <v>21049734</v>
      </c>
      <c r="J10" s="24">
        <v>88353345</v>
      </c>
      <c r="K10" s="24">
        <v>17492956</v>
      </c>
      <c r="L10" s="24">
        <v>28941851</v>
      </c>
      <c r="M10" s="24">
        <v>47755394</v>
      </c>
      <c r="N10" s="24">
        <v>94190201</v>
      </c>
      <c r="O10" s="24"/>
      <c r="P10" s="24"/>
      <c r="Q10" s="24"/>
      <c r="R10" s="24"/>
      <c r="S10" s="24"/>
      <c r="T10" s="24"/>
      <c r="U10" s="24"/>
      <c r="V10" s="24"/>
      <c r="W10" s="24">
        <v>182543546</v>
      </c>
      <c r="X10" s="24">
        <v>204896508</v>
      </c>
      <c r="Y10" s="24">
        <v>-22352962</v>
      </c>
      <c r="Z10" s="6">
        <v>-10.91</v>
      </c>
      <c r="AA10" s="22">
        <v>457558548</v>
      </c>
    </row>
    <row r="11" spans="1:27" ht="13.5">
      <c r="A11" s="5" t="s">
        <v>38</v>
      </c>
      <c r="B11" s="3"/>
      <c r="C11" s="22">
        <v>202472905</v>
      </c>
      <c r="D11" s="22"/>
      <c r="E11" s="23">
        <v>255824741</v>
      </c>
      <c r="F11" s="24">
        <v>253382619</v>
      </c>
      <c r="G11" s="24">
        <v>7582738</v>
      </c>
      <c r="H11" s="24">
        <v>11898615</v>
      </c>
      <c r="I11" s="24">
        <v>19252785</v>
      </c>
      <c r="J11" s="24">
        <v>38734138</v>
      </c>
      <c r="K11" s="24">
        <v>16688887</v>
      </c>
      <c r="L11" s="24">
        <v>22782962</v>
      </c>
      <c r="M11" s="24">
        <v>14015483</v>
      </c>
      <c r="N11" s="24">
        <v>53487332</v>
      </c>
      <c r="O11" s="24"/>
      <c r="P11" s="24"/>
      <c r="Q11" s="24"/>
      <c r="R11" s="24"/>
      <c r="S11" s="24"/>
      <c r="T11" s="24"/>
      <c r="U11" s="24"/>
      <c r="V11" s="24"/>
      <c r="W11" s="24">
        <v>92221470</v>
      </c>
      <c r="X11" s="24">
        <v>121572635</v>
      </c>
      <c r="Y11" s="24">
        <v>-29351165</v>
      </c>
      <c r="Z11" s="6">
        <v>-24.14</v>
      </c>
      <c r="AA11" s="22">
        <v>253382619</v>
      </c>
    </row>
    <row r="12" spans="1:27" ht="13.5">
      <c r="A12" s="5" t="s">
        <v>39</v>
      </c>
      <c r="B12" s="3"/>
      <c r="C12" s="22">
        <v>594245634</v>
      </c>
      <c r="D12" s="22"/>
      <c r="E12" s="23">
        <v>37894969</v>
      </c>
      <c r="F12" s="24">
        <v>78921817</v>
      </c>
      <c r="G12" s="24">
        <v>11530019</v>
      </c>
      <c r="H12" s="24">
        <v>9396901</v>
      </c>
      <c r="I12" s="24">
        <v>7877837</v>
      </c>
      <c r="J12" s="24">
        <v>28804757</v>
      </c>
      <c r="K12" s="24">
        <v>20051183</v>
      </c>
      <c r="L12" s="24">
        <v>22117830</v>
      </c>
      <c r="M12" s="24">
        <v>33576145</v>
      </c>
      <c r="N12" s="24">
        <v>75745158</v>
      </c>
      <c r="O12" s="24"/>
      <c r="P12" s="24"/>
      <c r="Q12" s="24"/>
      <c r="R12" s="24"/>
      <c r="S12" s="24"/>
      <c r="T12" s="24"/>
      <c r="U12" s="24"/>
      <c r="V12" s="24"/>
      <c r="W12" s="24">
        <v>104549915</v>
      </c>
      <c r="X12" s="24">
        <v>21474712</v>
      </c>
      <c r="Y12" s="24">
        <v>83075203</v>
      </c>
      <c r="Z12" s="6">
        <v>386.85</v>
      </c>
      <c r="AA12" s="22">
        <v>78921817</v>
      </c>
    </row>
    <row r="13" spans="1:27" ht="13.5">
      <c r="A13" s="5" t="s">
        <v>40</v>
      </c>
      <c r="B13" s="3"/>
      <c r="C13" s="22">
        <v>1636195703</v>
      </c>
      <c r="D13" s="22"/>
      <c r="E13" s="23">
        <v>2036464224</v>
      </c>
      <c r="F13" s="24">
        <v>2497153014</v>
      </c>
      <c r="G13" s="24">
        <v>93632975</v>
      </c>
      <c r="H13" s="24">
        <v>101032261</v>
      </c>
      <c r="I13" s="24">
        <v>145113165</v>
      </c>
      <c r="J13" s="24">
        <v>339778401</v>
      </c>
      <c r="K13" s="24">
        <v>160003816</v>
      </c>
      <c r="L13" s="24">
        <v>122231248</v>
      </c>
      <c r="M13" s="24">
        <v>156537738</v>
      </c>
      <c r="N13" s="24">
        <v>438772802</v>
      </c>
      <c r="O13" s="24"/>
      <c r="P13" s="24"/>
      <c r="Q13" s="24"/>
      <c r="R13" s="24"/>
      <c r="S13" s="24"/>
      <c r="T13" s="24"/>
      <c r="U13" s="24"/>
      <c r="V13" s="24"/>
      <c r="W13" s="24">
        <v>778551203</v>
      </c>
      <c r="X13" s="24">
        <v>797808734</v>
      </c>
      <c r="Y13" s="24">
        <v>-19257531</v>
      </c>
      <c r="Z13" s="6">
        <v>-2.41</v>
      </c>
      <c r="AA13" s="22">
        <v>2497153014</v>
      </c>
    </row>
    <row r="14" spans="1:27" ht="13.5">
      <c r="A14" s="5" t="s">
        <v>41</v>
      </c>
      <c r="B14" s="3"/>
      <c r="C14" s="25">
        <v>391929678</v>
      </c>
      <c r="D14" s="25"/>
      <c r="E14" s="26">
        <v>426310859</v>
      </c>
      <c r="F14" s="27">
        <v>428162818</v>
      </c>
      <c r="G14" s="27">
        <v>9165467</v>
      </c>
      <c r="H14" s="27">
        <v>19384436</v>
      </c>
      <c r="I14" s="27">
        <v>36967843</v>
      </c>
      <c r="J14" s="27">
        <v>65517746</v>
      </c>
      <c r="K14" s="27">
        <v>25981760</v>
      </c>
      <c r="L14" s="27">
        <v>45517688</v>
      </c>
      <c r="M14" s="27">
        <v>29974236</v>
      </c>
      <c r="N14" s="27">
        <v>101473684</v>
      </c>
      <c r="O14" s="27"/>
      <c r="P14" s="27"/>
      <c r="Q14" s="27"/>
      <c r="R14" s="27"/>
      <c r="S14" s="27"/>
      <c r="T14" s="27"/>
      <c r="U14" s="27"/>
      <c r="V14" s="27"/>
      <c r="W14" s="27">
        <v>166991430</v>
      </c>
      <c r="X14" s="27">
        <v>199797253</v>
      </c>
      <c r="Y14" s="27">
        <v>-32805823</v>
      </c>
      <c r="Z14" s="7">
        <v>-16.42</v>
      </c>
      <c r="AA14" s="25">
        <v>428162818</v>
      </c>
    </row>
    <row r="15" spans="1:27" ht="13.5">
      <c r="A15" s="2" t="s">
        <v>42</v>
      </c>
      <c r="B15" s="8"/>
      <c r="C15" s="19">
        <f aca="true" t="shared" si="2" ref="C15:Y15">SUM(C16:C18)</f>
        <v>5059470959</v>
      </c>
      <c r="D15" s="19">
        <f>SUM(D16:D18)</f>
        <v>0</v>
      </c>
      <c r="E15" s="20">
        <f t="shared" si="2"/>
        <v>5338504133</v>
      </c>
      <c r="F15" s="21">
        <f t="shared" si="2"/>
        <v>5510978124</v>
      </c>
      <c r="G15" s="21">
        <f t="shared" si="2"/>
        <v>129081324</v>
      </c>
      <c r="H15" s="21">
        <f t="shared" si="2"/>
        <v>319177968</v>
      </c>
      <c r="I15" s="21">
        <f t="shared" si="2"/>
        <v>261220019</v>
      </c>
      <c r="J15" s="21">
        <f t="shared" si="2"/>
        <v>709479311</v>
      </c>
      <c r="K15" s="21">
        <f t="shared" si="2"/>
        <v>350472565</v>
      </c>
      <c r="L15" s="21">
        <f t="shared" si="2"/>
        <v>544448387</v>
      </c>
      <c r="M15" s="21">
        <f t="shared" si="2"/>
        <v>403999000</v>
      </c>
      <c r="N15" s="21">
        <f t="shared" si="2"/>
        <v>1298919952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2008399263</v>
      </c>
      <c r="X15" s="21">
        <f t="shared" si="2"/>
        <v>2268342767</v>
      </c>
      <c r="Y15" s="21">
        <f t="shared" si="2"/>
        <v>-259943504</v>
      </c>
      <c r="Z15" s="4">
        <f>+IF(X15&lt;&gt;0,+(Y15/X15)*100,0)</f>
        <v>-11.459621878213259</v>
      </c>
      <c r="AA15" s="19">
        <f>SUM(AA16:AA18)</f>
        <v>5510978124</v>
      </c>
    </row>
    <row r="16" spans="1:27" ht="13.5">
      <c r="A16" s="5" t="s">
        <v>43</v>
      </c>
      <c r="B16" s="3"/>
      <c r="C16" s="22">
        <v>517461498</v>
      </c>
      <c r="D16" s="22"/>
      <c r="E16" s="23">
        <v>522655821</v>
      </c>
      <c r="F16" s="24">
        <v>562995359</v>
      </c>
      <c r="G16" s="24">
        <v>17894647</v>
      </c>
      <c r="H16" s="24">
        <v>44193069</v>
      </c>
      <c r="I16" s="24">
        <v>28663133</v>
      </c>
      <c r="J16" s="24">
        <v>90750849</v>
      </c>
      <c r="K16" s="24">
        <v>52392380</v>
      </c>
      <c r="L16" s="24">
        <v>42850362</v>
      </c>
      <c r="M16" s="24">
        <v>42205066</v>
      </c>
      <c r="N16" s="24">
        <v>137447808</v>
      </c>
      <c r="O16" s="24"/>
      <c r="P16" s="24"/>
      <c r="Q16" s="24"/>
      <c r="R16" s="24"/>
      <c r="S16" s="24"/>
      <c r="T16" s="24"/>
      <c r="U16" s="24"/>
      <c r="V16" s="24"/>
      <c r="W16" s="24">
        <v>228198657</v>
      </c>
      <c r="X16" s="24">
        <v>267671066</v>
      </c>
      <c r="Y16" s="24">
        <v>-39472409</v>
      </c>
      <c r="Z16" s="6">
        <v>-14.75</v>
      </c>
      <c r="AA16" s="22">
        <v>562995359</v>
      </c>
    </row>
    <row r="17" spans="1:27" ht="13.5">
      <c r="A17" s="5" t="s">
        <v>44</v>
      </c>
      <c r="B17" s="3"/>
      <c r="C17" s="22">
        <v>4528156963</v>
      </c>
      <c r="D17" s="22"/>
      <c r="E17" s="23">
        <v>4799263818</v>
      </c>
      <c r="F17" s="24">
        <v>4931398272</v>
      </c>
      <c r="G17" s="24">
        <v>111038044</v>
      </c>
      <c r="H17" s="24">
        <v>274875151</v>
      </c>
      <c r="I17" s="24">
        <v>232393193</v>
      </c>
      <c r="J17" s="24">
        <v>618306388</v>
      </c>
      <c r="K17" s="24">
        <v>297011053</v>
      </c>
      <c r="L17" s="24">
        <v>499314659</v>
      </c>
      <c r="M17" s="24">
        <v>353314901</v>
      </c>
      <c r="N17" s="24">
        <v>1149640613</v>
      </c>
      <c r="O17" s="24"/>
      <c r="P17" s="24"/>
      <c r="Q17" s="24"/>
      <c r="R17" s="24"/>
      <c r="S17" s="24"/>
      <c r="T17" s="24"/>
      <c r="U17" s="24"/>
      <c r="V17" s="24"/>
      <c r="W17" s="24">
        <v>1767947001</v>
      </c>
      <c r="X17" s="24">
        <v>1994298483</v>
      </c>
      <c r="Y17" s="24">
        <v>-226351482</v>
      </c>
      <c r="Z17" s="6">
        <v>-11.35</v>
      </c>
      <c r="AA17" s="22">
        <v>4931398272</v>
      </c>
    </row>
    <row r="18" spans="1:27" ht="13.5">
      <c r="A18" s="5" t="s">
        <v>45</v>
      </c>
      <c r="B18" s="3"/>
      <c r="C18" s="22">
        <v>13852498</v>
      </c>
      <c r="D18" s="22"/>
      <c r="E18" s="23">
        <v>16584494</v>
      </c>
      <c r="F18" s="24">
        <v>16584493</v>
      </c>
      <c r="G18" s="24">
        <v>148633</v>
      </c>
      <c r="H18" s="24">
        <v>109748</v>
      </c>
      <c r="I18" s="24">
        <v>163693</v>
      </c>
      <c r="J18" s="24">
        <v>422074</v>
      </c>
      <c r="K18" s="24">
        <v>1069132</v>
      </c>
      <c r="L18" s="24">
        <v>2283366</v>
      </c>
      <c r="M18" s="24">
        <v>8479033</v>
      </c>
      <c r="N18" s="24">
        <v>11831531</v>
      </c>
      <c r="O18" s="24"/>
      <c r="P18" s="24"/>
      <c r="Q18" s="24"/>
      <c r="R18" s="24"/>
      <c r="S18" s="24"/>
      <c r="T18" s="24"/>
      <c r="U18" s="24"/>
      <c r="V18" s="24"/>
      <c r="W18" s="24">
        <v>12253605</v>
      </c>
      <c r="X18" s="24">
        <v>6373218</v>
      </c>
      <c r="Y18" s="24">
        <v>5880387</v>
      </c>
      <c r="Z18" s="6">
        <v>92.27</v>
      </c>
      <c r="AA18" s="22">
        <v>16584493</v>
      </c>
    </row>
    <row r="19" spans="1:27" ht="13.5">
      <c r="A19" s="2" t="s">
        <v>46</v>
      </c>
      <c r="B19" s="8"/>
      <c r="C19" s="19">
        <f aca="true" t="shared" si="3" ref="C19:Y19">SUM(C20:C23)</f>
        <v>29952372416</v>
      </c>
      <c r="D19" s="19">
        <f>SUM(D20:D23)</f>
        <v>0</v>
      </c>
      <c r="E19" s="20">
        <f t="shared" si="3"/>
        <v>32968054028</v>
      </c>
      <c r="F19" s="21">
        <f t="shared" si="3"/>
        <v>33647721981</v>
      </c>
      <c r="G19" s="21">
        <f t="shared" si="3"/>
        <v>3890407393</v>
      </c>
      <c r="H19" s="21">
        <f t="shared" si="3"/>
        <v>2752714583</v>
      </c>
      <c r="I19" s="21">
        <f t="shared" si="3"/>
        <v>2903207570</v>
      </c>
      <c r="J19" s="21">
        <f t="shared" si="3"/>
        <v>9546329546</v>
      </c>
      <c r="K19" s="21">
        <f t="shared" si="3"/>
        <v>2876582076</v>
      </c>
      <c r="L19" s="21">
        <f t="shared" si="3"/>
        <v>2511184841</v>
      </c>
      <c r="M19" s="21">
        <f t="shared" si="3"/>
        <v>3000301452</v>
      </c>
      <c r="N19" s="21">
        <f t="shared" si="3"/>
        <v>8388068369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17934397915</v>
      </c>
      <c r="X19" s="21">
        <f t="shared" si="3"/>
        <v>16716301600</v>
      </c>
      <c r="Y19" s="21">
        <f t="shared" si="3"/>
        <v>1218096315</v>
      </c>
      <c r="Z19" s="4">
        <f>+IF(X19&lt;&gt;0,+(Y19/X19)*100,0)</f>
        <v>7.286876871137572</v>
      </c>
      <c r="AA19" s="19">
        <f>SUM(AA20:AA23)</f>
        <v>33647721981</v>
      </c>
    </row>
    <row r="20" spans="1:27" ht="13.5">
      <c r="A20" s="5" t="s">
        <v>47</v>
      </c>
      <c r="B20" s="3"/>
      <c r="C20" s="22">
        <v>18260000243</v>
      </c>
      <c r="D20" s="22"/>
      <c r="E20" s="23">
        <v>19624267220</v>
      </c>
      <c r="F20" s="24">
        <v>19629144758</v>
      </c>
      <c r="G20" s="24">
        <v>1787233814</v>
      </c>
      <c r="H20" s="24">
        <v>1681931051</v>
      </c>
      <c r="I20" s="24">
        <v>1701152011</v>
      </c>
      <c r="J20" s="24">
        <v>5170316876</v>
      </c>
      <c r="K20" s="24">
        <v>1693623975</v>
      </c>
      <c r="L20" s="24">
        <v>1606615215</v>
      </c>
      <c r="M20" s="24">
        <v>1577442922</v>
      </c>
      <c r="N20" s="24">
        <v>4877682112</v>
      </c>
      <c r="O20" s="24"/>
      <c r="P20" s="24"/>
      <c r="Q20" s="24"/>
      <c r="R20" s="24"/>
      <c r="S20" s="24"/>
      <c r="T20" s="24"/>
      <c r="U20" s="24"/>
      <c r="V20" s="24"/>
      <c r="W20" s="24">
        <v>10047998988</v>
      </c>
      <c r="X20" s="24">
        <v>9917671655</v>
      </c>
      <c r="Y20" s="24">
        <v>130327333</v>
      </c>
      <c r="Z20" s="6">
        <v>1.31</v>
      </c>
      <c r="AA20" s="22">
        <v>19629144758</v>
      </c>
    </row>
    <row r="21" spans="1:27" ht="13.5">
      <c r="A21" s="5" t="s">
        <v>48</v>
      </c>
      <c r="B21" s="3"/>
      <c r="C21" s="22">
        <v>6044378880</v>
      </c>
      <c r="D21" s="22"/>
      <c r="E21" s="23">
        <v>6869740056</v>
      </c>
      <c r="F21" s="24">
        <v>7537472852</v>
      </c>
      <c r="G21" s="24">
        <v>1030474020</v>
      </c>
      <c r="H21" s="24">
        <v>617657307</v>
      </c>
      <c r="I21" s="24">
        <v>735876220</v>
      </c>
      <c r="J21" s="24">
        <v>2384007547</v>
      </c>
      <c r="K21" s="24">
        <v>724290763</v>
      </c>
      <c r="L21" s="24">
        <v>514836250</v>
      </c>
      <c r="M21" s="24">
        <v>804078860</v>
      </c>
      <c r="N21" s="24">
        <v>2043205873</v>
      </c>
      <c r="O21" s="24"/>
      <c r="P21" s="24"/>
      <c r="Q21" s="24"/>
      <c r="R21" s="24"/>
      <c r="S21" s="24"/>
      <c r="T21" s="24"/>
      <c r="U21" s="24"/>
      <c r="V21" s="24"/>
      <c r="W21" s="24">
        <v>4427213420</v>
      </c>
      <c r="X21" s="24">
        <v>3386318328</v>
      </c>
      <c r="Y21" s="24">
        <v>1040895092</v>
      </c>
      <c r="Z21" s="6">
        <v>30.74</v>
      </c>
      <c r="AA21" s="22">
        <v>7537472852</v>
      </c>
    </row>
    <row r="22" spans="1:27" ht="13.5">
      <c r="A22" s="5" t="s">
        <v>49</v>
      </c>
      <c r="B22" s="3"/>
      <c r="C22" s="25">
        <v>3153546512</v>
      </c>
      <c r="D22" s="25"/>
      <c r="E22" s="26">
        <v>3785585240</v>
      </c>
      <c r="F22" s="27">
        <v>3792642855</v>
      </c>
      <c r="G22" s="27">
        <v>520778996</v>
      </c>
      <c r="H22" s="27">
        <v>300219288</v>
      </c>
      <c r="I22" s="27">
        <v>300184569</v>
      </c>
      <c r="J22" s="27">
        <v>1121182853</v>
      </c>
      <c r="K22" s="27">
        <v>298541323</v>
      </c>
      <c r="L22" s="27">
        <v>240423714</v>
      </c>
      <c r="M22" s="27">
        <v>309100506</v>
      </c>
      <c r="N22" s="27">
        <v>848065543</v>
      </c>
      <c r="O22" s="27"/>
      <c r="P22" s="27"/>
      <c r="Q22" s="27"/>
      <c r="R22" s="27"/>
      <c r="S22" s="27"/>
      <c r="T22" s="27"/>
      <c r="U22" s="27"/>
      <c r="V22" s="27"/>
      <c r="W22" s="27">
        <v>1969248396</v>
      </c>
      <c r="X22" s="27">
        <v>1976890788</v>
      </c>
      <c r="Y22" s="27">
        <v>-7642392</v>
      </c>
      <c r="Z22" s="7">
        <v>-0.39</v>
      </c>
      <c r="AA22" s="25">
        <v>3792642855</v>
      </c>
    </row>
    <row r="23" spans="1:27" ht="13.5">
      <c r="A23" s="5" t="s">
        <v>50</v>
      </c>
      <c r="B23" s="3"/>
      <c r="C23" s="22">
        <v>2494446781</v>
      </c>
      <c r="D23" s="22"/>
      <c r="E23" s="23">
        <v>2688461512</v>
      </c>
      <c r="F23" s="24">
        <v>2688461516</v>
      </c>
      <c r="G23" s="24">
        <v>551920563</v>
      </c>
      <c r="H23" s="24">
        <v>152906937</v>
      </c>
      <c r="I23" s="24">
        <v>165994770</v>
      </c>
      <c r="J23" s="24">
        <v>870822270</v>
      </c>
      <c r="K23" s="24">
        <v>160126015</v>
      </c>
      <c r="L23" s="24">
        <v>149309662</v>
      </c>
      <c r="M23" s="24">
        <v>309679164</v>
      </c>
      <c r="N23" s="24">
        <v>619114841</v>
      </c>
      <c r="O23" s="24"/>
      <c r="P23" s="24"/>
      <c r="Q23" s="24"/>
      <c r="R23" s="24"/>
      <c r="S23" s="24"/>
      <c r="T23" s="24"/>
      <c r="U23" s="24"/>
      <c r="V23" s="24"/>
      <c r="W23" s="24">
        <v>1489937111</v>
      </c>
      <c r="X23" s="24">
        <v>1435420829</v>
      </c>
      <c r="Y23" s="24">
        <v>54516282</v>
      </c>
      <c r="Z23" s="6">
        <v>3.8</v>
      </c>
      <c r="AA23" s="22">
        <v>2688461516</v>
      </c>
    </row>
    <row r="24" spans="1:27" ht="13.5">
      <c r="A24" s="2" t="s">
        <v>51</v>
      </c>
      <c r="B24" s="8" t="s">
        <v>52</v>
      </c>
      <c r="C24" s="19">
        <v>270335232</v>
      </c>
      <c r="D24" s="19"/>
      <c r="E24" s="20">
        <v>301903492</v>
      </c>
      <c r="F24" s="21">
        <v>278478253</v>
      </c>
      <c r="G24" s="21">
        <v>14084314</v>
      </c>
      <c r="H24" s="21">
        <v>15659920</v>
      </c>
      <c r="I24" s="21">
        <v>24151235</v>
      </c>
      <c r="J24" s="21">
        <v>53895469</v>
      </c>
      <c r="K24" s="21">
        <v>35312146</v>
      </c>
      <c r="L24" s="21">
        <v>31882357</v>
      </c>
      <c r="M24" s="21">
        <v>14562032</v>
      </c>
      <c r="N24" s="21">
        <v>81756535</v>
      </c>
      <c r="O24" s="21"/>
      <c r="P24" s="21"/>
      <c r="Q24" s="21"/>
      <c r="R24" s="21"/>
      <c r="S24" s="21"/>
      <c r="T24" s="21"/>
      <c r="U24" s="21"/>
      <c r="V24" s="21"/>
      <c r="W24" s="21">
        <v>135652004</v>
      </c>
      <c r="X24" s="21">
        <v>149932921</v>
      </c>
      <c r="Y24" s="21">
        <v>-14280917</v>
      </c>
      <c r="Z24" s="4">
        <v>-9.52</v>
      </c>
      <c r="AA24" s="19">
        <v>278478253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57746122616</v>
      </c>
      <c r="D25" s="40">
        <f>+D5+D9+D15+D19+D24</f>
        <v>0</v>
      </c>
      <c r="E25" s="41">
        <f t="shared" si="4"/>
        <v>61575826916</v>
      </c>
      <c r="F25" s="42">
        <f t="shared" si="4"/>
        <v>62916011017</v>
      </c>
      <c r="G25" s="42">
        <f t="shared" si="4"/>
        <v>7223187782</v>
      </c>
      <c r="H25" s="42">
        <f t="shared" si="4"/>
        <v>5283352193</v>
      </c>
      <c r="I25" s="42">
        <f t="shared" si="4"/>
        <v>4560178645</v>
      </c>
      <c r="J25" s="42">
        <f t="shared" si="4"/>
        <v>17066718620</v>
      </c>
      <c r="K25" s="42">
        <f t="shared" si="4"/>
        <v>4688787972</v>
      </c>
      <c r="L25" s="42">
        <f t="shared" si="4"/>
        <v>4498442358</v>
      </c>
      <c r="M25" s="42">
        <f t="shared" si="4"/>
        <v>6432476302</v>
      </c>
      <c r="N25" s="42">
        <f t="shared" si="4"/>
        <v>15619706632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32686425252</v>
      </c>
      <c r="X25" s="42">
        <f t="shared" si="4"/>
        <v>30940937084</v>
      </c>
      <c r="Y25" s="42">
        <f t="shared" si="4"/>
        <v>1745488168</v>
      </c>
      <c r="Z25" s="43">
        <f>+IF(X25&lt;&gt;0,+(Y25/X25)*100,0)</f>
        <v>5.641355215781803</v>
      </c>
      <c r="AA25" s="40">
        <f>+AA5+AA9+AA15+AA19+AA24</f>
        <v>62916011017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9944367136</v>
      </c>
      <c r="D28" s="19">
        <f>SUM(D29:D31)</f>
        <v>0</v>
      </c>
      <c r="E28" s="20">
        <f t="shared" si="5"/>
        <v>12630878473</v>
      </c>
      <c r="F28" s="21">
        <f t="shared" si="5"/>
        <v>12637904901</v>
      </c>
      <c r="G28" s="21">
        <f t="shared" si="5"/>
        <v>636221108</v>
      </c>
      <c r="H28" s="21">
        <f t="shared" si="5"/>
        <v>893548175</v>
      </c>
      <c r="I28" s="21">
        <f t="shared" si="5"/>
        <v>883982068</v>
      </c>
      <c r="J28" s="21">
        <f t="shared" si="5"/>
        <v>2413751351</v>
      </c>
      <c r="K28" s="21">
        <f t="shared" si="5"/>
        <v>938837900</v>
      </c>
      <c r="L28" s="21">
        <f t="shared" si="5"/>
        <v>1121735346</v>
      </c>
      <c r="M28" s="21">
        <f t="shared" si="5"/>
        <v>933588563</v>
      </c>
      <c r="N28" s="21">
        <f t="shared" si="5"/>
        <v>2994161809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5407913160</v>
      </c>
      <c r="X28" s="21">
        <f t="shared" si="5"/>
        <v>6191748354</v>
      </c>
      <c r="Y28" s="21">
        <f t="shared" si="5"/>
        <v>-783835194</v>
      </c>
      <c r="Z28" s="4">
        <f>+IF(X28&lt;&gt;0,+(Y28/X28)*100,0)</f>
        <v>-12.659351594830659</v>
      </c>
      <c r="AA28" s="19">
        <f>SUM(AA29:AA31)</f>
        <v>12637904901</v>
      </c>
    </row>
    <row r="29" spans="1:27" ht="13.5">
      <c r="A29" s="5" t="s">
        <v>33</v>
      </c>
      <c r="B29" s="3"/>
      <c r="C29" s="22">
        <v>1300535052</v>
      </c>
      <c r="D29" s="22"/>
      <c r="E29" s="23">
        <v>1440599245</v>
      </c>
      <c r="F29" s="24">
        <v>1467948784</v>
      </c>
      <c r="G29" s="24">
        <v>112430408</v>
      </c>
      <c r="H29" s="24">
        <v>138914077</v>
      </c>
      <c r="I29" s="24">
        <v>118450974</v>
      </c>
      <c r="J29" s="24">
        <v>369795459</v>
      </c>
      <c r="K29" s="24">
        <v>125331214</v>
      </c>
      <c r="L29" s="24">
        <v>164680191</v>
      </c>
      <c r="M29" s="24">
        <v>141799646</v>
      </c>
      <c r="N29" s="24">
        <v>431811051</v>
      </c>
      <c r="O29" s="24"/>
      <c r="P29" s="24"/>
      <c r="Q29" s="24"/>
      <c r="R29" s="24"/>
      <c r="S29" s="24"/>
      <c r="T29" s="24"/>
      <c r="U29" s="24"/>
      <c r="V29" s="24"/>
      <c r="W29" s="24">
        <v>801606510</v>
      </c>
      <c r="X29" s="24">
        <v>701020917</v>
      </c>
      <c r="Y29" s="24">
        <v>100585593</v>
      </c>
      <c r="Z29" s="6">
        <v>14.35</v>
      </c>
      <c r="AA29" s="22">
        <v>1467948784</v>
      </c>
    </row>
    <row r="30" spans="1:27" ht="13.5">
      <c r="A30" s="5" t="s">
        <v>34</v>
      </c>
      <c r="B30" s="3"/>
      <c r="C30" s="25">
        <v>3339251363</v>
      </c>
      <c r="D30" s="25"/>
      <c r="E30" s="26">
        <v>10962030261</v>
      </c>
      <c r="F30" s="27">
        <v>10407733174</v>
      </c>
      <c r="G30" s="27">
        <v>462441876</v>
      </c>
      <c r="H30" s="27">
        <v>653646051</v>
      </c>
      <c r="I30" s="27">
        <v>680902408</v>
      </c>
      <c r="J30" s="27">
        <v>1796990335</v>
      </c>
      <c r="K30" s="27">
        <v>721530230</v>
      </c>
      <c r="L30" s="27">
        <v>851577765</v>
      </c>
      <c r="M30" s="27">
        <v>689232036</v>
      </c>
      <c r="N30" s="27">
        <v>2262340031</v>
      </c>
      <c r="O30" s="27"/>
      <c r="P30" s="27"/>
      <c r="Q30" s="27"/>
      <c r="R30" s="27"/>
      <c r="S30" s="27"/>
      <c r="T30" s="27"/>
      <c r="U30" s="27"/>
      <c r="V30" s="27"/>
      <c r="W30" s="27">
        <v>4059330366</v>
      </c>
      <c r="X30" s="27">
        <v>5421356820</v>
      </c>
      <c r="Y30" s="27">
        <v>-1362026454</v>
      </c>
      <c r="Z30" s="7">
        <v>-25.12</v>
      </c>
      <c r="AA30" s="25">
        <v>10407733174</v>
      </c>
    </row>
    <row r="31" spans="1:27" ht="13.5">
      <c r="A31" s="5" t="s">
        <v>35</v>
      </c>
      <c r="B31" s="3"/>
      <c r="C31" s="22">
        <v>5304580721</v>
      </c>
      <c r="D31" s="22"/>
      <c r="E31" s="23">
        <v>228248967</v>
      </c>
      <c r="F31" s="24">
        <v>762222943</v>
      </c>
      <c r="G31" s="24">
        <v>61348824</v>
      </c>
      <c r="H31" s="24">
        <v>100988047</v>
      </c>
      <c r="I31" s="24">
        <v>84628686</v>
      </c>
      <c r="J31" s="24">
        <v>246965557</v>
      </c>
      <c r="K31" s="24">
        <v>91976456</v>
      </c>
      <c r="L31" s="24">
        <v>105477390</v>
      </c>
      <c r="M31" s="24">
        <v>102556881</v>
      </c>
      <c r="N31" s="24">
        <v>300010727</v>
      </c>
      <c r="O31" s="24"/>
      <c r="P31" s="24"/>
      <c r="Q31" s="24"/>
      <c r="R31" s="24"/>
      <c r="S31" s="24"/>
      <c r="T31" s="24"/>
      <c r="U31" s="24"/>
      <c r="V31" s="24"/>
      <c r="W31" s="24">
        <v>546976284</v>
      </c>
      <c r="X31" s="24">
        <v>69370617</v>
      </c>
      <c r="Y31" s="24">
        <v>477605667</v>
      </c>
      <c r="Z31" s="6">
        <v>688.48</v>
      </c>
      <c r="AA31" s="22">
        <v>762222943</v>
      </c>
    </row>
    <row r="32" spans="1:27" ht="13.5">
      <c r="A32" s="2" t="s">
        <v>36</v>
      </c>
      <c r="B32" s="3"/>
      <c r="C32" s="19">
        <f aca="true" t="shared" si="6" ref="C32:Y32">SUM(C33:C37)</f>
        <v>7479090127</v>
      </c>
      <c r="D32" s="19">
        <f>SUM(D33:D37)</f>
        <v>0</v>
      </c>
      <c r="E32" s="20">
        <f t="shared" si="6"/>
        <v>7704776629</v>
      </c>
      <c r="F32" s="21">
        <f t="shared" si="6"/>
        <v>8018862075</v>
      </c>
      <c r="G32" s="21">
        <f t="shared" si="6"/>
        <v>380760184</v>
      </c>
      <c r="H32" s="21">
        <f t="shared" si="6"/>
        <v>511269480</v>
      </c>
      <c r="I32" s="21">
        <f t="shared" si="6"/>
        <v>593483436</v>
      </c>
      <c r="J32" s="21">
        <f t="shared" si="6"/>
        <v>1485513100</v>
      </c>
      <c r="K32" s="21">
        <f t="shared" si="6"/>
        <v>576495138</v>
      </c>
      <c r="L32" s="21">
        <f t="shared" si="6"/>
        <v>747795498</v>
      </c>
      <c r="M32" s="21">
        <f t="shared" si="6"/>
        <v>634903190</v>
      </c>
      <c r="N32" s="21">
        <f t="shared" si="6"/>
        <v>1959193826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3444706926</v>
      </c>
      <c r="X32" s="21">
        <f t="shared" si="6"/>
        <v>5764121859</v>
      </c>
      <c r="Y32" s="21">
        <f t="shared" si="6"/>
        <v>-2319414933</v>
      </c>
      <c r="Z32" s="4">
        <f>+IF(X32&lt;&gt;0,+(Y32/X32)*100,0)</f>
        <v>-40.238825440140644</v>
      </c>
      <c r="AA32" s="19">
        <f>SUM(AA33:AA37)</f>
        <v>8018862075</v>
      </c>
    </row>
    <row r="33" spans="1:27" ht="13.5">
      <c r="A33" s="5" t="s">
        <v>37</v>
      </c>
      <c r="B33" s="3"/>
      <c r="C33" s="22">
        <v>1290293407</v>
      </c>
      <c r="D33" s="22"/>
      <c r="E33" s="23">
        <v>1393300804</v>
      </c>
      <c r="F33" s="24">
        <v>1439373176</v>
      </c>
      <c r="G33" s="24">
        <v>76461174</v>
      </c>
      <c r="H33" s="24">
        <v>92585163</v>
      </c>
      <c r="I33" s="24">
        <v>108585963</v>
      </c>
      <c r="J33" s="24">
        <v>277632300</v>
      </c>
      <c r="K33" s="24">
        <v>105682884</v>
      </c>
      <c r="L33" s="24">
        <v>146725444</v>
      </c>
      <c r="M33" s="24">
        <v>113175906</v>
      </c>
      <c r="N33" s="24">
        <v>365584234</v>
      </c>
      <c r="O33" s="24"/>
      <c r="P33" s="24"/>
      <c r="Q33" s="24"/>
      <c r="R33" s="24"/>
      <c r="S33" s="24"/>
      <c r="T33" s="24"/>
      <c r="U33" s="24"/>
      <c r="V33" s="24"/>
      <c r="W33" s="24">
        <v>643216534</v>
      </c>
      <c r="X33" s="24">
        <v>1132078280</v>
      </c>
      <c r="Y33" s="24">
        <v>-488861746</v>
      </c>
      <c r="Z33" s="6">
        <v>-43.18</v>
      </c>
      <c r="AA33" s="22">
        <v>1439373176</v>
      </c>
    </row>
    <row r="34" spans="1:27" ht="13.5">
      <c r="A34" s="5" t="s">
        <v>38</v>
      </c>
      <c r="B34" s="3"/>
      <c r="C34" s="22">
        <v>1591691431</v>
      </c>
      <c r="D34" s="22"/>
      <c r="E34" s="23">
        <v>1820192737</v>
      </c>
      <c r="F34" s="24">
        <v>1765106879</v>
      </c>
      <c r="G34" s="24">
        <v>84314864</v>
      </c>
      <c r="H34" s="24">
        <v>114358477</v>
      </c>
      <c r="I34" s="24">
        <v>126508720</v>
      </c>
      <c r="J34" s="24">
        <v>325182061</v>
      </c>
      <c r="K34" s="24">
        <v>130851935</v>
      </c>
      <c r="L34" s="24">
        <v>174217932</v>
      </c>
      <c r="M34" s="24">
        <v>153585550</v>
      </c>
      <c r="N34" s="24">
        <v>458655417</v>
      </c>
      <c r="O34" s="24"/>
      <c r="P34" s="24"/>
      <c r="Q34" s="24"/>
      <c r="R34" s="24"/>
      <c r="S34" s="24"/>
      <c r="T34" s="24"/>
      <c r="U34" s="24"/>
      <c r="V34" s="24"/>
      <c r="W34" s="24">
        <v>783837478</v>
      </c>
      <c r="X34" s="24">
        <v>1425093171</v>
      </c>
      <c r="Y34" s="24">
        <v>-641255693</v>
      </c>
      <c r="Z34" s="6">
        <v>-45</v>
      </c>
      <c r="AA34" s="22">
        <v>1765106879</v>
      </c>
    </row>
    <row r="35" spans="1:27" ht="13.5">
      <c r="A35" s="5" t="s">
        <v>39</v>
      </c>
      <c r="B35" s="3"/>
      <c r="C35" s="22">
        <v>1764626332</v>
      </c>
      <c r="D35" s="22"/>
      <c r="E35" s="23">
        <v>1123164377</v>
      </c>
      <c r="F35" s="24">
        <v>1165787921</v>
      </c>
      <c r="G35" s="24">
        <v>79760547</v>
      </c>
      <c r="H35" s="24">
        <v>92048874</v>
      </c>
      <c r="I35" s="24">
        <v>97044632</v>
      </c>
      <c r="J35" s="24">
        <v>268854053</v>
      </c>
      <c r="K35" s="24">
        <v>97548673</v>
      </c>
      <c r="L35" s="24">
        <v>136256705</v>
      </c>
      <c r="M35" s="24">
        <v>91148268</v>
      </c>
      <c r="N35" s="24">
        <v>324953646</v>
      </c>
      <c r="O35" s="24"/>
      <c r="P35" s="24"/>
      <c r="Q35" s="24"/>
      <c r="R35" s="24"/>
      <c r="S35" s="24"/>
      <c r="T35" s="24"/>
      <c r="U35" s="24"/>
      <c r="V35" s="24"/>
      <c r="W35" s="24">
        <v>593807699</v>
      </c>
      <c r="X35" s="24">
        <v>862191844</v>
      </c>
      <c r="Y35" s="24">
        <v>-268384145</v>
      </c>
      <c r="Z35" s="6">
        <v>-31.13</v>
      </c>
      <c r="AA35" s="22">
        <v>1165787921</v>
      </c>
    </row>
    <row r="36" spans="1:27" ht="13.5">
      <c r="A36" s="5" t="s">
        <v>40</v>
      </c>
      <c r="B36" s="3"/>
      <c r="C36" s="22">
        <v>1650953858</v>
      </c>
      <c r="D36" s="22"/>
      <c r="E36" s="23">
        <v>2077102061</v>
      </c>
      <c r="F36" s="24">
        <v>2341360134</v>
      </c>
      <c r="G36" s="24">
        <v>87017466</v>
      </c>
      <c r="H36" s="24">
        <v>135822342</v>
      </c>
      <c r="I36" s="24">
        <v>148276473</v>
      </c>
      <c r="J36" s="24">
        <v>371116281</v>
      </c>
      <c r="K36" s="24">
        <v>150329464</v>
      </c>
      <c r="L36" s="24">
        <v>139889408</v>
      </c>
      <c r="M36" s="24">
        <v>182555495</v>
      </c>
      <c r="N36" s="24">
        <v>472774367</v>
      </c>
      <c r="O36" s="24"/>
      <c r="P36" s="24"/>
      <c r="Q36" s="24"/>
      <c r="R36" s="24"/>
      <c r="S36" s="24"/>
      <c r="T36" s="24"/>
      <c r="U36" s="24"/>
      <c r="V36" s="24"/>
      <c r="W36" s="24">
        <v>843890648</v>
      </c>
      <c r="X36" s="24">
        <v>1132299488</v>
      </c>
      <c r="Y36" s="24">
        <v>-288408840</v>
      </c>
      <c r="Z36" s="6">
        <v>-25.47</v>
      </c>
      <c r="AA36" s="22">
        <v>2341360134</v>
      </c>
    </row>
    <row r="37" spans="1:27" ht="13.5">
      <c r="A37" s="5" t="s">
        <v>41</v>
      </c>
      <c r="B37" s="3"/>
      <c r="C37" s="25">
        <v>1181525099</v>
      </c>
      <c r="D37" s="25"/>
      <c r="E37" s="26">
        <v>1291016650</v>
      </c>
      <c r="F37" s="27">
        <v>1307233965</v>
      </c>
      <c r="G37" s="27">
        <v>53206133</v>
      </c>
      <c r="H37" s="27">
        <v>76454624</v>
      </c>
      <c r="I37" s="27">
        <v>113067648</v>
      </c>
      <c r="J37" s="27">
        <v>242728405</v>
      </c>
      <c r="K37" s="27">
        <v>92082182</v>
      </c>
      <c r="L37" s="27">
        <v>150706009</v>
      </c>
      <c r="M37" s="27">
        <v>94437971</v>
      </c>
      <c r="N37" s="27">
        <v>337226162</v>
      </c>
      <c r="O37" s="27"/>
      <c r="P37" s="27"/>
      <c r="Q37" s="27"/>
      <c r="R37" s="27"/>
      <c r="S37" s="27"/>
      <c r="T37" s="27"/>
      <c r="U37" s="27"/>
      <c r="V37" s="27"/>
      <c r="W37" s="27">
        <v>579954567</v>
      </c>
      <c r="X37" s="27">
        <v>1212459076</v>
      </c>
      <c r="Y37" s="27">
        <v>-632504509</v>
      </c>
      <c r="Z37" s="7">
        <v>-52.17</v>
      </c>
      <c r="AA37" s="25">
        <v>1307233965</v>
      </c>
    </row>
    <row r="38" spans="1:27" ht="13.5">
      <c r="A38" s="2" t="s">
        <v>42</v>
      </c>
      <c r="B38" s="8"/>
      <c r="C38" s="19">
        <f aca="true" t="shared" si="7" ref="C38:Y38">SUM(C39:C41)</f>
        <v>9146230065</v>
      </c>
      <c r="D38" s="19">
        <f>SUM(D39:D41)</f>
        <v>0</v>
      </c>
      <c r="E38" s="20">
        <f t="shared" si="7"/>
        <v>10053282509</v>
      </c>
      <c r="F38" s="21">
        <f t="shared" si="7"/>
        <v>10104819194</v>
      </c>
      <c r="G38" s="21">
        <f t="shared" si="7"/>
        <v>413177795</v>
      </c>
      <c r="H38" s="21">
        <f t="shared" si="7"/>
        <v>682954780</v>
      </c>
      <c r="I38" s="21">
        <f t="shared" si="7"/>
        <v>698514843</v>
      </c>
      <c r="J38" s="21">
        <f t="shared" si="7"/>
        <v>1794647418</v>
      </c>
      <c r="K38" s="21">
        <f t="shared" si="7"/>
        <v>699135966</v>
      </c>
      <c r="L38" s="21">
        <f t="shared" si="7"/>
        <v>868136372</v>
      </c>
      <c r="M38" s="21">
        <f t="shared" si="7"/>
        <v>756196707</v>
      </c>
      <c r="N38" s="21">
        <f t="shared" si="7"/>
        <v>2323469045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4118116463</v>
      </c>
      <c r="X38" s="21">
        <f t="shared" si="7"/>
        <v>6751702255</v>
      </c>
      <c r="Y38" s="21">
        <f t="shared" si="7"/>
        <v>-2633585792</v>
      </c>
      <c r="Z38" s="4">
        <f>+IF(X38&lt;&gt;0,+(Y38/X38)*100,0)</f>
        <v>-39.00624898039139</v>
      </c>
      <c r="AA38" s="19">
        <f>SUM(AA39:AA41)</f>
        <v>10104819194</v>
      </c>
    </row>
    <row r="39" spans="1:27" ht="13.5">
      <c r="A39" s="5" t="s">
        <v>43</v>
      </c>
      <c r="B39" s="3"/>
      <c r="C39" s="22">
        <v>1625369852</v>
      </c>
      <c r="D39" s="22"/>
      <c r="E39" s="23">
        <v>1611880411</v>
      </c>
      <c r="F39" s="24">
        <v>1664062076</v>
      </c>
      <c r="G39" s="24">
        <v>92573003</v>
      </c>
      <c r="H39" s="24">
        <v>154559414</v>
      </c>
      <c r="I39" s="24">
        <v>122414029</v>
      </c>
      <c r="J39" s="24">
        <v>369546446</v>
      </c>
      <c r="K39" s="24">
        <v>105043627</v>
      </c>
      <c r="L39" s="24">
        <v>153199392</v>
      </c>
      <c r="M39" s="24">
        <v>125310352</v>
      </c>
      <c r="N39" s="24">
        <v>383553371</v>
      </c>
      <c r="O39" s="24"/>
      <c r="P39" s="24"/>
      <c r="Q39" s="24"/>
      <c r="R39" s="24"/>
      <c r="S39" s="24"/>
      <c r="T39" s="24"/>
      <c r="U39" s="24"/>
      <c r="V39" s="24"/>
      <c r="W39" s="24">
        <v>753099817</v>
      </c>
      <c r="X39" s="24">
        <v>1335795254</v>
      </c>
      <c r="Y39" s="24">
        <v>-582695437</v>
      </c>
      <c r="Z39" s="6">
        <v>-43.62</v>
      </c>
      <c r="AA39" s="22">
        <v>1664062076</v>
      </c>
    </row>
    <row r="40" spans="1:27" ht="13.5">
      <c r="A40" s="5" t="s">
        <v>44</v>
      </c>
      <c r="B40" s="3"/>
      <c r="C40" s="22">
        <v>7336018534</v>
      </c>
      <c r="D40" s="22"/>
      <c r="E40" s="23">
        <v>8240356187</v>
      </c>
      <c r="F40" s="24">
        <v>8239735051</v>
      </c>
      <c r="G40" s="24">
        <v>311192724</v>
      </c>
      <c r="H40" s="24">
        <v>515488428</v>
      </c>
      <c r="I40" s="24">
        <v>562565876</v>
      </c>
      <c r="J40" s="24">
        <v>1389247028</v>
      </c>
      <c r="K40" s="24">
        <v>579191653</v>
      </c>
      <c r="L40" s="24">
        <v>695771394</v>
      </c>
      <c r="M40" s="24">
        <v>614803097</v>
      </c>
      <c r="N40" s="24">
        <v>1889766144</v>
      </c>
      <c r="O40" s="24"/>
      <c r="P40" s="24"/>
      <c r="Q40" s="24"/>
      <c r="R40" s="24"/>
      <c r="S40" s="24"/>
      <c r="T40" s="24"/>
      <c r="U40" s="24"/>
      <c r="V40" s="24"/>
      <c r="W40" s="24">
        <v>3279013172</v>
      </c>
      <c r="X40" s="24">
        <v>5259478959</v>
      </c>
      <c r="Y40" s="24">
        <v>-1980465787</v>
      </c>
      <c r="Z40" s="6">
        <v>-37.66</v>
      </c>
      <c r="AA40" s="22">
        <v>8239735051</v>
      </c>
    </row>
    <row r="41" spans="1:27" ht="13.5">
      <c r="A41" s="5" t="s">
        <v>45</v>
      </c>
      <c r="B41" s="3"/>
      <c r="C41" s="22">
        <v>184841679</v>
      </c>
      <c r="D41" s="22"/>
      <c r="E41" s="23">
        <v>201045911</v>
      </c>
      <c r="F41" s="24">
        <v>201022067</v>
      </c>
      <c r="G41" s="24">
        <v>9412068</v>
      </c>
      <c r="H41" s="24">
        <v>12906938</v>
      </c>
      <c r="I41" s="24">
        <v>13534938</v>
      </c>
      <c r="J41" s="24">
        <v>35853944</v>
      </c>
      <c r="K41" s="24">
        <v>14900686</v>
      </c>
      <c r="L41" s="24">
        <v>19165586</v>
      </c>
      <c r="M41" s="24">
        <v>16083258</v>
      </c>
      <c r="N41" s="24">
        <v>50149530</v>
      </c>
      <c r="O41" s="24"/>
      <c r="P41" s="24"/>
      <c r="Q41" s="24"/>
      <c r="R41" s="24"/>
      <c r="S41" s="24"/>
      <c r="T41" s="24"/>
      <c r="U41" s="24"/>
      <c r="V41" s="24"/>
      <c r="W41" s="24">
        <v>86003474</v>
      </c>
      <c r="X41" s="24">
        <v>156428042</v>
      </c>
      <c r="Y41" s="24">
        <v>-70424568</v>
      </c>
      <c r="Z41" s="6">
        <v>-45.02</v>
      </c>
      <c r="AA41" s="22">
        <v>201022067</v>
      </c>
    </row>
    <row r="42" spans="1:27" ht="13.5">
      <c r="A42" s="2" t="s">
        <v>46</v>
      </c>
      <c r="B42" s="8"/>
      <c r="C42" s="19">
        <f aca="true" t="shared" si="8" ref="C42:Y42">SUM(C43:C46)</f>
        <v>23487046737</v>
      </c>
      <c r="D42" s="19">
        <f>SUM(D43:D46)</f>
        <v>0</v>
      </c>
      <c r="E42" s="20">
        <f t="shared" si="8"/>
        <v>27774667498</v>
      </c>
      <c r="F42" s="21">
        <f t="shared" si="8"/>
        <v>27711485834</v>
      </c>
      <c r="G42" s="21">
        <f t="shared" si="8"/>
        <v>770817943</v>
      </c>
      <c r="H42" s="21">
        <f t="shared" si="8"/>
        <v>2427368916</v>
      </c>
      <c r="I42" s="21">
        <f t="shared" si="8"/>
        <v>2528125710</v>
      </c>
      <c r="J42" s="21">
        <f t="shared" si="8"/>
        <v>5726312569</v>
      </c>
      <c r="K42" s="21">
        <f t="shared" si="8"/>
        <v>2126260742</v>
      </c>
      <c r="L42" s="21">
        <f t="shared" si="8"/>
        <v>2157800139</v>
      </c>
      <c r="M42" s="21">
        <f t="shared" si="8"/>
        <v>1996281957</v>
      </c>
      <c r="N42" s="21">
        <f t="shared" si="8"/>
        <v>6280342838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12006655407</v>
      </c>
      <c r="X42" s="21">
        <f t="shared" si="8"/>
        <v>21127616160</v>
      </c>
      <c r="Y42" s="21">
        <f t="shared" si="8"/>
        <v>-9120960753</v>
      </c>
      <c r="Z42" s="4">
        <f>+IF(X42&lt;&gt;0,+(Y42/X42)*100,0)</f>
        <v>-43.170799222812086</v>
      </c>
      <c r="AA42" s="19">
        <f>SUM(AA43:AA46)</f>
        <v>27711485834</v>
      </c>
    </row>
    <row r="43" spans="1:27" ht="13.5">
      <c r="A43" s="5" t="s">
        <v>47</v>
      </c>
      <c r="B43" s="3"/>
      <c r="C43" s="22">
        <v>14147820211</v>
      </c>
      <c r="D43" s="22"/>
      <c r="E43" s="23">
        <v>15697321758</v>
      </c>
      <c r="F43" s="24">
        <v>15690974264</v>
      </c>
      <c r="G43" s="24">
        <v>282508395</v>
      </c>
      <c r="H43" s="24">
        <v>1697389109</v>
      </c>
      <c r="I43" s="24">
        <v>1734793105</v>
      </c>
      <c r="J43" s="24">
        <v>3714690609</v>
      </c>
      <c r="K43" s="24">
        <v>1309624168</v>
      </c>
      <c r="L43" s="24">
        <v>1205063730</v>
      </c>
      <c r="M43" s="24">
        <v>1136724068</v>
      </c>
      <c r="N43" s="24">
        <v>3651411966</v>
      </c>
      <c r="O43" s="24"/>
      <c r="P43" s="24"/>
      <c r="Q43" s="24"/>
      <c r="R43" s="24"/>
      <c r="S43" s="24"/>
      <c r="T43" s="24"/>
      <c r="U43" s="24"/>
      <c r="V43" s="24"/>
      <c r="W43" s="24">
        <v>7366102575</v>
      </c>
      <c r="X43" s="24">
        <v>12205177797</v>
      </c>
      <c r="Y43" s="24">
        <v>-4839075222</v>
      </c>
      <c r="Z43" s="6">
        <v>-39.65</v>
      </c>
      <c r="AA43" s="22">
        <v>15690974264</v>
      </c>
    </row>
    <row r="44" spans="1:27" ht="13.5">
      <c r="A44" s="5" t="s">
        <v>48</v>
      </c>
      <c r="B44" s="3"/>
      <c r="C44" s="22">
        <v>4232469059</v>
      </c>
      <c r="D44" s="22"/>
      <c r="E44" s="23">
        <v>6185148656</v>
      </c>
      <c r="F44" s="24">
        <v>6135833518</v>
      </c>
      <c r="G44" s="24">
        <v>262517692</v>
      </c>
      <c r="H44" s="24">
        <v>357510475</v>
      </c>
      <c r="I44" s="24">
        <v>374337116</v>
      </c>
      <c r="J44" s="24">
        <v>994365283</v>
      </c>
      <c r="K44" s="24">
        <v>383934144</v>
      </c>
      <c r="L44" s="24">
        <v>435966114</v>
      </c>
      <c r="M44" s="24">
        <v>395201518</v>
      </c>
      <c r="N44" s="24">
        <v>1215101776</v>
      </c>
      <c r="O44" s="24"/>
      <c r="P44" s="24"/>
      <c r="Q44" s="24"/>
      <c r="R44" s="24"/>
      <c r="S44" s="24"/>
      <c r="T44" s="24"/>
      <c r="U44" s="24"/>
      <c r="V44" s="24"/>
      <c r="W44" s="24">
        <v>2209467059</v>
      </c>
      <c r="X44" s="24">
        <v>4712067978</v>
      </c>
      <c r="Y44" s="24">
        <v>-2502600919</v>
      </c>
      <c r="Z44" s="6">
        <v>-53.11</v>
      </c>
      <c r="AA44" s="22">
        <v>6135833518</v>
      </c>
    </row>
    <row r="45" spans="1:27" ht="13.5">
      <c r="A45" s="5" t="s">
        <v>49</v>
      </c>
      <c r="B45" s="3"/>
      <c r="C45" s="25">
        <v>2148137588</v>
      </c>
      <c r="D45" s="25"/>
      <c r="E45" s="26">
        <v>3020582000</v>
      </c>
      <c r="F45" s="27">
        <v>3018175774</v>
      </c>
      <c r="G45" s="27">
        <v>123592468</v>
      </c>
      <c r="H45" s="27">
        <v>181552590</v>
      </c>
      <c r="I45" s="27">
        <v>213204650</v>
      </c>
      <c r="J45" s="27">
        <v>518349708</v>
      </c>
      <c r="K45" s="27">
        <v>218994235</v>
      </c>
      <c r="L45" s="27">
        <v>239799794</v>
      </c>
      <c r="M45" s="27">
        <v>237233897</v>
      </c>
      <c r="N45" s="27">
        <v>696027926</v>
      </c>
      <c r="O45" s="27"/>
      <c r="P45" s="27"/>
      <c r="Q45" s="27"/>
      <c r="R45" s="27"/>
      <c r="S45" s="27"/>
      <c r="T45" s="27"/>
      <c r="U45" s="27"/>
      <c r="V45" s="27"/>
      <c r="W45" s="27">
        <v>1214377634</v>
      </c>
      <c r="X45" s="27">
        <v>2057011498</v>
      </c>
      <c r="Y45" s="27">
        <v>-842633864</v>
      </c>
      <c r="Z45" s="7">
        <v>-40.96</v>
      </c>
      <c r="AA45" s="25">
        <v>3018175774</v>
      </c>
    </row>
    <row r="46" spans="1:27" ht="13.5">
      <c r="A46" s="5" t="s">
        <v>50</v>
      </c>
      <c r="B46" s="3"/>
      <c r="C46" s="22">
        <v>2958619879</v>
      </c>
      <c r="D46" s="22"/>
      <c r="E46" s="23">
        <v>2871615084</v>
      </c>
      <c r="F46" s="24">
        <v>2866502278</v>
      </c>
      <c r="G46" s="24">
        <v>102199388</v>
      </c>
      <c r="H46" s="24">
        <v>190916742</v>
      </c>
      <c r="I46" s="24">
        <v>205790839</v>
      </c>
      <c r="J46" s="24">
        <v>498906969</v>
      </c>
      <c r="K46" s="24">
        <v>213708195</v>
      </c>
      <c r="L46" s="24">
        <v>276970501</v>
      </c>
      <c r="M46" s="24">
        <v>227122474</v>
      </c>
      <c r="N46" s="24">
        <v>717801170</v>
      </c>
      <c r="O46" s="24"/>
      <c r="P46" s="24"/>
      <c r="Q46" s="24"/>
      <c r="R46" s="24"/>
      <c r="S46" s="24"/>
      <c r="T46" s="24"/>
      <c r="U46" s="24"/>
      <c r="V46" s="24"/>
      <c r="W46" s="24">
        <v>1216708139</v>
      </c>
      <c r="X46" s="24">
        <v>2153358887</v>
      </c>
      <c r="Y46" s="24">
        <v>-936650748</v>
      </c>
      <c r="Z46" s="6">
        <v>-43.5</v>
      </c>
      <c r="AA46" s="22">
        <v>2866502278</v>
      </c>
    </row>
    <row r="47" spans="1:27" ht="13.5">
      <c r="A47" s="2" t="s">
        <v>51</v>
      </c>
      <c r="B47" s="8" t="s">
        <v>52</v>
      </c>
      <c r="C47" s="19">
        <v>658079344</v>
      </c>
      <c r="D47" s="19"/>
      <c r="E47" s="20">
        <v>475273648</v>
      </c>
      <c r="F47" s="21">
        <v>473672263</v>
      </c>
      <c r="G47" s="21">
        <v>21252118</v>
      </c>
      <c r="H47" s="21">
        <v>25646258</v>
      </c>
      <c r="I47" s="21">
        <v>27413488</v>
      </c>
      <c r="J47" s="21">
        <v>74311864</v>
      </c>
      <c r="K47" s="21">
        <v>29045926</v>
      </c>
      <c r="L47" s="21">
        <v>28739360</v>
      </c>
      <c r="M47" s="21">
        <v>26022104</v>
      </c>
      <c r="N47" s="21">
        <v>83807390</v>
      </c>
      <c r="O47" s="21"/>
      <c r="P47" s="21"/>
      <c r="Q47" s="21"/>
      <c r="R47" s="21"/>
      <c r="S47" s="21"/>
      <c r="T47" s="21"/>
      <c r="U47" s="21"/>
      <c r="V47" s="21"/>
      <c r="W47" s="21">
        <v>158119254</v>
      </c>
      <c r="X47" s="21">
        <v>171529512</v>
      </c>
      <c r="Y47" s="21">
        <v>-13410258</v>
      </c>
      <c r="Z47" s="4">
        <v>-7.82</v>
      </c>
      <c r="AA47" s="19">
        <v>473672263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50714813409</v>
      </c>
      <c r="D48" s="40">
        <f>+D28+D32+D38+D42+D47</f>
        <v>0</v>
      </c>
      <c r="E48" s="41">
        <f t="shared" si="9"/>
        <v>58638878757</v>
      </c>
      <c r="F48" s="42">
        <f t="shared" si="9"/>
        <v>58946744267</v>
      </c>
      <c r="G48" s="42">
        <f t="shared" si="9"/>
        <v>2222229148</v>
      </c>
      <c r="H48" s="42">
        <f t="shared" si="9"/>
        <v>4540787609</v>
      </c>
      <c r="I48" s="42">
        <f t="shared" si="9"/>
        <v>4731519545</v>
      </c>
      <c r="J48" s="42">
        <f t="shared" si="9"/>
        <v>11494536302</v>
      </c>
      <c r="K48" s="42">
        <f t="shared" si="9"/>
        <v>4369775672</v>
      </c>
      <c r="L48" s="42">
        <f t="shared" si="9"/>
        <v>4924206715</v>
      </c>
      <c r="M48" s="42">
        <f t="shared" si="9"/>
        <v>4346992521</v>
      </c>
      <c r="N48" s="42">
        <f t="shared" si="9"/>
        <v>13640974908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25135511210</v>
      </c>
      <c r="X48" s="42">
        <f t="shared" si="9"/>
        <v>40006718140</v>
      </c>
      <c r="Y48" s="42">
        <f t="shared" si="9"/>
        <v>-14871206930</v>
      </c>
      <c r="Z48" s="43">
        <f>+IF(X48&lt;&gt;0,+(Y48/X48)*100,0)</f>
        <v>-37.17177419542267</v>
      </c>
      <c r="AA48" s="40">
        <f>+AA28+AA32+AA38+AA42+AA47</f>
        <v>58946744267</v>
      </c>
    </row>
    <row r="49" spans="1:27" ht="13.5">
      <c r="A49" s="14" t="s">
        <v>58</v>
      </c>
      <c r="B49" s="15"/>
      <c r="C49" s="44">
        <f aca="true" t="shared" si="10" ref="C49:Y49">+C25-C48</f>
        <v>7031309207</v>
      </c>
      <c r="D49" s="44">
        <f>+D25-D48</f>
        <v>0</v>
      </c>
      <c r="E49" s="45">
        <f t="shared" si="10"/>
        <v>2936948159</v>
      </c>
      <c r="F49" s="46">
        <f t="shared" si="10"/>
        <v>3969266750</v>
      </c>
      <c r="G49" s="46">
        <f t="shared" si="10"/>
        <v>5000958634</v>
      </c>
      <c r="H49" s="46">
        <f t="shared" si="10"/>
        <v>742564584</v>
      </c>
      <c r="I49" s="46">
        <f t="shared" si="10"/>
        <v>-171340900</v>
      </c>
      <c r="J49" s="46">
        <f t="shared" si="10"/>
        <v>5572182318</v>
      </c>
      <c r="K49" s="46">
        <f t="shared" si="10"/>
        <v>319012300</v>
      </c>
      <c r="L49" s="46">
        <f t="shared" si="10"/>
        <v>-425764357</v>
      </c>
      <c r="M49" s="46">
        <f t="shared" si="10"/>
        <v>2085483781</v>
      </c>
      <c r="N49" s="46">
        <f t="shared" si="10"/>
        <v>1978731724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7550914042</v>
      </c>
      <c r="X49" s="46">
        <f>IF(F25=F48,0,X25-X48)</f>
        <v>-9065781056</v>
      </c>
      <c r="Y49" s="46">
        <f t="shared" si="10"/>
        <v>16616695098</v>
      </c>
      <c r="Z49" s="47">
        <f>+IF(X49&lt;&gt;0,+(Y49/X49)*100,0)</f>
        <v>-183.29027576727748</v>
      </c>
      <c r="AA49" s="44">
        <f>+AA25-AA48</f>
        <v>3969266750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110917502</v>
      </c>
      <c r="D5" s="19">
        <f>SUM(D6:D8)</f>
        <v>0</v>
      </c>
      <c r="E5" s="20">
        <f t="shared" si="0"/>
        <v>111400342</v>
      </c>
      <c r="F5" s="21">
        <f t="shared" si="0"/>
        <v>111400342</v>
      </c>
      <c r="G5" s="21">
        <f t="shared" si="0"/>
        <v>34913383</v>
      </c>
      <c r="H5" s="21">
        <f t="shared" si="0"/>
        <v>7004308</v>
      </c>
      <c r="I5" s="21">
        <f t="shared" si="0"/>
        <v>13319311</v>
      </c>
      <c r="J5" s="21">
        <f t="shared" si="0"/>
        <v>55237002</v>
      </c>
      <c r="K5" s="21">
        <f t="shared" si="0"/>
        <v>6352963</v>
      </c>
      <c r="L5" s="21">
        <f t="shared" si="0"/>
        <v>5621163</v>
      </c>
      <c r="M5" s="21">
        <f t="shared" si="0"/>
        <v>17131604</v>
      </c>
      <c r="N5" s="21">
        <f t="shared" si="0"/>
        <v>29105730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84342732</v>
      </c>
      <c r="X5" s="21">
        <f t="shared" si="0"/>
        <v>62783564</v>
      </c>
      <c r="Y5" s="21">
        <f t="shared" si="0"/>
        <v>21559168</v>
      </c>
      <c r="Z5" s="4">
        <f>+IF(X5&lt;&gt;0,+(Y5/X5)*100,0)</f>
        <v>34.33887251128337</v>
      </c>
      <c r="AA5" s="19">
        <f>SUM(AA6:AA8)</f>
        <v>111400342</v>
      </c>
    </row>
    <row r="6" spans="1:27" ht="13.5">
      <c r="A6" s="5" t="s">
        <v>33</v>
      </c>
      <c r="B6" s="3"/>
      <c r="C6" s="22">
        <v>26780921</v>
      </c>
      <c r="D6" s="22"/>
      <c r="E6" s="23">
        <v>31026862</v>
      </c>
      <c r="F6" s="24">
        <v>31026862</v>
      </c>
      <c r="G6" s="24">
        <v>17246000</v>
      </c>
      <c r="H6" s="24"/>
      <c r="I6" s="24">
        <v>8669000</v>
      </c>
      <c r="J6" s="24">
        <v>25915000</v>
      </c>
      <c r="K6" s="24"/>
      <c r="L6" s="24"/>
      <c r="M6" s="24">
        <v>10856419</v>
      </c>
      <c r="N6" s="24">
        <v>10856419</v>
      </c>
      <c r="O6" s="24"/>
      <c r="P6" s="24"/>
      <c r="Q6" s="24"/>
      <c r="R6" s="24"/>
      <c r="S6" s="24"/>
      <c r="T6" s="24"/>
      <c r="U6" s="24"/>
      <c r="V6" s="24"/>
      <c r="W6" s="24">
        <v>36771419</v>
      </c>
      <c r="X6" s="24">
        <v>18276981</v>
      </c>
      <c r="Y6" s="24">
        <v>18494438</v>
      </c>
      <c r="Z6" s="6">
        <v>101.19</v>
      </c>
      <c r="AA6" s="22">
        <v>31026862</v>
      </c>
    </row>
    <row r="7" spans="1:27" ht="13.5">
      <c r="A7" s="5" t="s">
        <v>34</v>
      </c>
      <c r="B7" s="3"/>
      <c r="C7" s="25">
        <v>77944459</v>
      </c>
      <c r="D7" s="25"/>
      <c r="E7" s="26">
        <v>80373480</v>
      </c>
      <c r="F7" s="27">
        <v>80373480</v>
      </c>
      <c r="G7" s="27">
        <v>17622880</v>
      </c>
      <c r="H7" s="27">
        <v>6079451</v>
      </c>
      <c r="I7" s="27">
        <v>4406396</v>
      </c>
      <c r="J7" s="27">
        <v>28108727</v>
      </c>
      <c r="K7" s="27">
        <v>6188670</v>
      </c>
      <c r="L7" s="27">
        <v>6214989</v>
      </c>
      <c r="M7" s="27">
        <v>6406000</v>
      </c>
      <c r="N7" s="27">
        <v>18809659</v>
      </c>
      <c r="O7" s="27"/>
      <c r="P7" s="27"/>
      <c r="Q7" s="27"/>
      <c r="R7" s="27"/>
      <c r="S7" s="27"/>
      <c r="T7" s="27"/>
      <c r="U7" s="27"/>
      <c r="V7" s="27"/>
      <c r="W7" s="27">
        <v>46918386</v>
      </c>
      <c r="X7" s="27">
        <v>44506583</v>
      </c>
      <c r="Y7" s="27">
        <v>2411803</v>
      </c>
      <c r="Z7" s="7">
        <v>5.42</v>
      </c>
      <c r="AA7" s="25">
        <v>80373480</v>
      </c>
    </row>
    <row r="8" spans="1:27" ht="13.5">
      <c r="A8" s="5" t="s">
        <v>35</v>
      </c>
      <c r="B8" s="3"/>
      <c r="C8" s="22">
        <v>6192122</v>
      </c>
      <c r="D8" s="22"/>
      <c r="E8" s="23"/>
      <c r="F8" s="24"/>
      <c r="G8" s="24">
        <v>44503</v>
      </c>
      <c r="H8" s="24">
        <v>924857</v>
      </c>
      <c r="I8" s="24">
        <v>243915</v>
      </c>
      <c r="J8" s="24">
        <v>1213275</v>
      </c>
      <c r="K8" s="24">
        <v>164293</v>
      </c>
      <c r="L8" s="24">
        <v>-593826</v>
      </c>
      <c r="M8" s="24">
        <v>-130815</v>
      </c>
      <c r="N8" s="24">
        <v>-560348</v>
      </c>
      <c r="O8" s="24"/>
      <c r="P8" s="24"/>
      <c r="Q8" s="24"/>
      <c r="R8" s="24"/>
      <c r="S8" s="24"/>
      <c r="T8" s="24"/>
      <c r="U8" s="24"/>
      <c r="V8" s="24"/>
      <c r="W8" s="24">
        <v>652927</v>
      </c>
      <c r="X8" s="24"/>
      <c r="Y8" s="24">
        <v>652927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19622235</v>
      </c>
      <c r="D9" s="19">
        <f>SUM(D10:D14)</f>
        <v>0</v>
      </c>
      <c r="E9" s="20">
        <f t="shared" si="1"/>
        <v>19662547</v>
      </c>
      <c r="F9" s="21">
        <f t="shared" si="1"/>
        <v>19662547</v>
      </c>
      <c r="G9" s="21">
        <f t="shared" si="1"/>
        <v>430389</v>
      </c>
      <c r="H9" s="21">
        <f t="shared" si="1"/>
        <v>242627</v>
      </c>
      <c r="I9" s="21">
        <f t="shared" si="1"/>
        <v>505134</v>
      </c>
      <c r="J9" s="21">
        <f t="shared" si="1"/>
        <v>1178150</v>
      </c>
      <c r="K9" s="21">
        <f t="shared" si="1"/>
        <v>566348</v>
      </c>
      <c r="L9" s="21">
        <f t="shared" si="1"/>
        <v>334953</v>
      </c>
      <c r="M9" s="21">
        <f t="shared" si="1"/>
        <v>3449643</v>
      </c>
      <c r="N9" s="21">
        <f t="shared" si="1"/>
        <v>4350944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5529094</v>
      </c>
      <c r="X9" s="21">
        <f t="shared" si="1"/>
        <v>9509260</v>
      </c>
      <c r="Y9" s="21">
        <f t="shared" si="1"/>
        <v>-3980166</v>
      </c>
      <c r="Z9" s="4">
        <f>+IF(X9&lt;&gt;0,+(Y9/X9)*100,0)</f>
        <v>-41.855685931397396</v>
      </c>
      <c r="AA9" s="19">
        <f>SUM(AA10:AA14)</f>
        <v>19662547</v>
      </c>
    </row>
    <row r="10" spans="1:27" ht="13.5">
      <c r="A10" s="5" t="s">
        <v>37</v>
      </c>
      <c r="B10" s="3"/>
      <c r="C10" s="22">
        <v>7138438</v>
      </c>
      <c r="D10" s="22"/>
      <c r="E10" s="23">
        <v>7765118</v>
      </c>
      <c r="F10" s="24">
        <v>7765118</v>
      </c>
      <c r="G10" s="24">
        <v>44002</v>
      </c>
      <c r="H10" s="24">
        <v>43487</v>
      </c>
      <c r="I10" s="24">
        <v>101406</v>
      </c>
      <c r="J10" s="24">
        <v>188895</v>
      </c>
      <c r="K10" s="24">
        <v>55017</v>
      </c>
      <c r="L10" s="24">
        <v>68011</v>
      </c>
      <c r="M10" s="24">
        <v>2808315</v>
      </c>
      <c r="N10" s="24">
        <v>2931343</v>
      </c>
      <c r="O10" s="24"/>
      <c r="P10" s="24"/>
      <c r="Q10" s="24"/>
      <c r="R10" s="24"/>
      <c r="S10" s="24"/>
      <c r="T10" s="24"/>
      <c r="U10" s="24"/>
      <c r="V10" s="24"/>
      <c r="W10" s="24">
        <v>3120238</v>
      </c>
      <c r="X10" s="24">
        <v>4487688</v>
      </c>
      <c r="Y10" s="24">
        <v>-1367450</v>
      </c>
      <c r="Z10" s="6">
        <v>-30.47</v>
      </c>
      <c r="AA10" s="22">
        <v>7765118</v>
      </c>
    </row>
    <row r="11" spans="1:27" ht="13.5">
      <c r="A11" s="5" t="s">
        <v>38</v>
      </c>
      <c r="B11" s="3"/>
      <c r="C11" s="22">
        <v>4253823</v>
      </c>
      <c r="D11" s="22"/>
      <c r="E11" s="23">
        <v>4849392</v>
      </c>
      <c r="F11" s="24">
        <v>4849392</v>
      </c>
      <c r="G11" s="24">
        <v>384034</v>
      </c>
      <c r="H11" s="24">
        <v>198988</v>
      </c>
      <c r="I11" s="24">
        <v>405886</v>
      </c>
      <c r="J11" s="24">
        <v>988908</v>
      </c>
      <c r="K11" s="24">
        <v>250939</v>
      </c>
      <c r="L11" s="24">
        <v>266877</v>
      </c>
      <c r="M11" s="24">
        <v>641306</v>
      </c>
      <c r="N11" s="24">
        <v>1159122</v>
      </c>
      <c r="O11" s="24"/>
      <c r="P11" s="24"/>
      <c r="Q11" s="24"/>
      <c r="R11" s="24"/>
      <c r="S11" s="24"/>
      <c r="T11" s="24"/>
      <c r="U11" s="24"/>
      <c r="V11" s="24"/>
      <c r="W11" s="24">
        <v>2148030</v>
      </c>
      <c r="X11" s="24">
        <v>872499</v>
      </c>
      <c r="Y11" s="24">
        <v>1275531</v>
      </c>
      <c r="Z11" s="6">
        <v>146.19</v>
      </c>
      <c r="AA11" s="22">
        <v>4849392</v>
      </c>
    </row>
    <row r="12" spans="1:27" ht="13.5">
      <c r="A12" s="5" t="s">
        <v>39</v>
      </c>
      <c r="B12" s="3"/>
      <c r="C12" s="22">
        <v>8229974</v>
      </c>
      <c r="D12" s="22"/>
      <c r="E12" s="23">
        <v>5719</v>
      </c>
      <c r="F12" s="24">
        <v>5719</v>
      </c>
      <c r="G12" s="24">
        <v>2353</v>
      </c>
      <c r="H12" s="24">
        <v>152</v>
      </c>
      <c r="I12" s="24">
        <v>-2158</v>
      </c>
      <c r="J12" s="24">
        <v>347</v>
      </c>
      <c r="K12" s="24">
        <v>260392</v>
      </c>
      <c r="L12" s="24">
        <v>65</v>
      </c>
      <c r="M12" s="24">
        <v>22</v>
      </c>
      <c r="N12" s="24">
        <v>260479</v>
      </c>
      <c r="O12" s="24"/>
      <c r="P12" s="24"/>
      <c r="Q12" s="24"/>
      <c r="R12" s="24"/>
      <c r="S12" s="24"/>
      <c r="T12" s="24"/>
      <c r="U12" s="24"/>
      <c r="V12" s="24"/>
      <c r="W12" s="24">
        <v>260826</v>
      </c>
      <c r="X12" s="24">
        <v>1013</v>
      </c>
      <c r="Y12" s="24">
        <v>259813</v>
      </c>
      <c r="Z12" s="6">
        <v>25647.88</v>
      </c>
      <c r="AA12" s="22">
        <v>5719</v>
      </c>
    </row>
    <row r="13" spans="1:27" ht="13.5">
      <c r="A13" s="5" t="s">
        <v>40</v>
      </c>
      <c r="B13" s="3"/>
      <c r="C13" s="22"/>
      <c r="D13" s="22"/>
      <c r="E13" s="23">
        <v>7042318</v>
      </c>
      <c r="F13" s="24">
        <v>7042318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4148060</v>
      </c>
      <c r="Y13" s="24">
        <v>-4148060</v>
      </c>
      <c r="Z13" s="6">
        <v>-100</v>
      </c>
      <c r="AA13" s="22">
        <v>7042318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8980451</v>
      </c>
      <c r="D15" s="19">
        <f>SUM(D16:D18)</f>
        <v>0</v>
      </c>
      <c r="E15" s="20">
        <f t="shared" si="2"/>
        <v>37552328</v>
      </c>
      <c r="F15" s="21">
        <f t="shared" si="2"/>
        <v>37552328</v>
      </c>
      <c r="G15" s="21">
        <f t="shared" si="2"/>
        <v>295464</v>
      </c>
      <c r="H15" s="21">
        <f t="shared" si="2"/>
        <v>-423182</v>
      </c>
      <c r="I15" s="21">
        <f t="shared" si="2"/>
        <v>-1010971</v>
      </c>
      <c r="J15" s="21">
        <f t="shared" si="2"/>
        <v>-1138689</v>
      </c>
      <c r="K15" s="21">
        <f t="shared" si="2"/>
        <v>370707</v>
      </c>
      <c r="L15" s="21">
        <f t="shared" si="2"/>
        <v>335267</v>
      </c>
      <c r="M15" s="21">
        <f t="shared" si="2"/>
        <v>10303598</v>
      </c>
      <c r="N15" s="21">
        <f t="shared" si="2"/>
        <v>11009572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9870883</v>
      </c>
      <c r="X15" s="21">
        <f t="shared" si="2"/>
        <v>22537043</v>
      </c>
      <c r="Y15" s="21">
        <f t="shared" si="2"/>
        <v>-12666160</v>
      </c>
      <c r="Z15" s="4">
        <f>+IF(X15&lt;&gt;0,+(Y15/X15)*100,0)</f>
        <v>-56.20151676508759</v>
      </c>
      <c r="AA15" s="19">
        <f>SUM(AA16:AA18)</f>
        <v>37552328</v>
      </c>
    </row>
    <row r="16" spans="1:27" ht="13.5">
      <c r="A16" s="5" t="s">
        <v>43</v>
      </c>
      <c r="B16" s="3"/>
      <c r="C16" s="22">
        <v>2464103</v>
      </c>
      <c r="D16" s="22"/>
      <c r="E16" s="23">
        <v>22204575</v>
      </c>
      <c r="F16" s="24">
        <v>22204575</v>
      </c>
      <c r="G16" s="24">
        <v>106529</v>
      </c>
      <c r="H16" s="24">
        <v>76591</v>
      </c>
      <c r="I16" s="24">
        <v>189489</v>
      </c>
      <c r="J16" s="24">
        <v>372609</v>
      </c>
      <c r="K16" s="24">
        <v>99754</v>
      </c>
      <c r="L16" s="24">
        <v>89345</v>
      </c>
      <c r="M16" s="24">
        <v>1044353</v>
      </c>
      <c r="N16" s="24">
        <v>1233452</v>
      </c>
      <c r="O16" s="24"/>
      <c r="P16" s="24"/>
      <c r="Q16" s="24"/>
      <c r="R16" s="24"/>
      <c r="S16" s="24"/>
      <c r="T16" s="24"/>
      <c r="U16" s="24"/>
      <c r="V16" s="24"/>
      <c r="W16" s="24">
        <v>1606061</v>
      </c>
      <c r="X16" s="24">
        <v>14786906</v>
      </c>
      <c r="Y16" s="24">
        <v>-13180845</v>
      </c>
      <c r="Z16" s="6">
        <v>-89.14</v>
      </c>
      <c r="AA16" s="22">
        <v>22204575</v>
      </c>
    </row>
    <row r="17" spans="1:27" ht="13.5">
      <c r="A17" s="5" t="s">
        <v>44</v>
      </c>
      <c r="B17" s="3"/>
      <c r="C17" s="22">
        <v>6516348</v>
      </c>
      <c r="D17" s="22"/>
      <c r="E17" s="23">
        <v>15347753</v>
      </c>
      <c r="F17" s="24">
        <v>15347753</v>
      </c>
      <c r="G17" s="24">
        <v>188935</v>
      </c>
      <c r="H17" s="24">
        <v>-499773</v>
      </c>
      <c r="I17" s="24">
        <v>-1200460</v>
      </c>
      <c r="J17" s="24">
        <v>-1511298</v>
      </c>
      <c r="K17" s="24">
        <v>270953</v>
      </c>
      <c r="L17" s="24">
        <v>245922</v>
      </c>
      <c r="M17" s="24">
        <v>9259245</v>
      </c>
      <c r="N17" s="24">
        <v>9776120</v>
      </c>
      <c r="O17" s="24"/>
      <c r="P17" s="24"/>
      <c r="Q17" s="24"/>
      <c r="R17" s="24"/>
      <c r="S17" s="24"/>
      <c r="T17" s="24"/>
      <c r="U17" s="24"/>
      <c r="V17" s="24"/>
      <c r="W17" s="24">
        <v>8264822</v>
      </c>
      <c r="X17" s="24">
        <v>7750137</v>
      </c>
      <c r="Y17" s="24">
        <v>514685</v>
      </c>
      <c r="Z17" s="6">
        <v>6.64</v>
      </c>
      <c r="AA17" s="22">
        <v>15347753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171209289</v>
      </c>
      <c r="D19" s="19">
        <f>SUM(D20:D23)</f>
        <v>0</v>
      </c>
      <c r="E19" s="20">
        <f t="shared" si="3"/>
        <v>181546221</v>
      </c>
      <c r="F19" s="21">
        <f t="shared" si="3"/>
        <v>181546221</v>
      </c>
      <c r="G19" s="21">
        <f t="shared" si="3"/>
        <v>20074536</v>
      </c>
      <c r="H19" s="21">
        <f t="shared" si="3"/>
        <v>13288238</v>
      </c>
      <c r="I19" s="21">
        <f t="shared" si="3"/>
        <v>11036558</v>
      </c>
      <c r="J19" s="21">
        <f t="shared" si="3"/>
        <v>44399332</v>
      </c>
      <c r="K19" s="21">
        <f t="shared" si="3"/>
        <v>9155117</v>
      </c>
      <c r="L19" s="21">
        <f t="shared" si="3"/>
        <v>25396939</v>
      </c>
      <c r="M19" s="21">
        <f t="shared" si="3"/>
        <v>-14570</v>
      </c>
      <c r="N19" s="21">
        <f t="shared" si="3"/>
        <v>34537486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78936818</v>
      </c>
      <c r="X19" s="21">
        <f t="shared" si="3"/>
        <v>87853243</v>
      </c>
      <c r="Y19" s="21">
        <f t="shared" si="3"/>
        <v>-8916425</v>
      </c>
      <c r="Z19" s="4">
        <f>+IF(X19&lt;&gt;0,+(Y19/X19)*100,0)</f>
        <v>-10.149226932920394</v>
      </c>
      <c r="AA19" s="19">
        <f>SUM(AA20:AA23)</f>
        <v>181546221</v>
      </c>
    </row>
    <row r="20" spans="1:27" ht="13.5">
      <c r="A20" s="5" t="s">
        <v>47</v>
      </c>
      <c r="B20" s="3"/>
      <c r="C20" s="22">
        <v>96476289</v>
      </c>
      <c r="D20" s="22"/>
      <c r="E20" s="23">
        <v>116660088</v>
      </c>
      <c r="F20" s="24">
        <v>116660088</v>
      </c>
      <c r="G20" s="24">
        <v>9002126</v>
      </c>
      <c r="H20" s="24">
        <v>8427877</v>
      </c>
      <c r="I20" s="24">
        <v>10301434</v>
      </c>
      <c r="J20" s="24">
        <v>27731437</v>
      </c>
      <c r="K20" s="24">
        <v>5121321</v>
      </c>
      <c r="L20" s="24">
        <v>11832470</v>
      </c>
      <c r="M20" s="24">
        <v>5628140</v>
      </c>
      <c r="N20" s="24">
        <v>22581931</v>
      </c>
      <c r="O20" s="24"/>
      <c r="P20" s="24"/>
      <c r="Q20" s="24"/>
      <c r="R20" s="24"/>
      <c r="S20" s="24"/>
      <c r="T20" s="24"/>
      <c r="U20" s="24"/>
      <c r="V20" s="24"/>
      <c r="W20" s="24">
        <v>50313368</v>
      </c>
      <c r="X20" s="24">
        <v>56602009</v>
      </c>
      <c r="Y20" s="24">
        <v>-6288641</v>
      </c>
      <c r="Z20" s="6">
        <v>-11.11</v>
      </c>
      <c r="AA20" s="22">
        <v>116660088</v>
      </c>
    </row>
    <row r="21" spans="1:27" ht="13.5">
      <c r="A21" s="5" t="s">
        <v>48</v>
      </c>
      <c r="B21" s="3"/>
      <c r="C21" s="22">
        <v>21255934</v>
      </c>
      <c r="D21" s="22"/>
      <c r="E21" s="23">
        <v>23760717</v>
      </c>
      <c r="F21" s="24">
        <v>23760717</v>
      </c>
      <c r="G21" s="24">
        <v>1868114</v>
      </c>
      <c r="H21" s="24">
        <v>1463425</v>
      </c>
      <c r="I21" s="24">
        <v>2621457</v>
      </c>
      <c r="J21" s="24">
        <v>5952996</v>
      </c>
      <c r="K21" s="24">
        <v>1507661</v>
      </c>
      <c r="L21" s="24">
        <v>10831925</v>
      </c>
      <c r="M21" s="24">
        <v>-6726952</v>
      </c>
      <c r="N21" s="24">
        <v>5612634</v>
      </c>
      <c r="O21" s="24"/>
      <c r="P21" s="24"/>
      <c r="Q21" s="24"/>
      <c r="R21" s="24"/>
      <c r="S21" s="24"/>
      <c r="T21" s="24"/>
      <c r="U21" s="24"/>
      <c r="V21" s="24"/>
      <c r="W21" s="24">
        <v>11565630</v>
      </c>
      <c r="X21" s="24">
        <v>10533690</v>
      </c>
      <c r="Y21" s="24">
        <v>1031940</v>
      </c>
      <c r="Z21" s="6">
        <v>9.8</v>
      </c>
      <c r="AA21" s="22">
        <v>23760717</v>
      </c>
    </row>
    <row r="22" spans="1:27" ht="13.5">
      <c r="A22" s="5" t="s">
        <v>49</v>
      </c>
      <c r="B22" s="3"/>
      <c r="C22" s="25">
        <v>28958707</v>
      </c>
      <c r="D22" s="25"/>
      <c r="E22" s="26">
        <v>15639087</v>
      </c>
      <c r="F22" s="27">
        <v>15639087</v>
      </c>
      <c r="G22" s="27">
        <v>7275497</v>
      </c>
      <c r="H22" s="27">
        <v>1306507</v>
      </c>
      <c r="I22" s="27">
        <v>-4655645</v>
      </c>
      <c r="J22" s="27">
        <v>3926359</v>
      </c>
      <c r="K22" s="27">
        <v>1070672</v>
      </c>
      <c r="L22" s="27">
        <v>1012596</v>
      </c>
      <c r="M22" s="27">
        <v>352473</v>
      </c>
      <c r="N22" s="27">
        <v>2435741</v>
      </c>
      <c r="O22" s="27"/>
      <c r="P22" s="27"/>
      <c r="Q22" s="27"/>
      <c r="R22" s="27"/>
      <c r="S22" s="27"/>
      <c r="T22" s="27"/>
      <c r="U22" s="27"/>
      <c r="V22" s="27"/>
      <c r="W22" s="27">
        <v>6362100</v>
      </c>
      <c r="X22" s="27">
        <v>7907743</v>
      </c>
      <c r="Y22" s="27">
        <v>-1545643</v>
      </c>
      <c r="Z22" s="7">
        <v>-19.55</v>
      </c>
      <c r="AA22" s="25">
        <v>15639087</v>
      </c>
    </row>
    <row r="23" spans="1:27" ht="13.5">
      <c r="A23" s="5" t="s">
        <v>50</v>
      </c>
      <c r="B23" s="3"/>
      <c r="C23" s="22">
        <v>24518359</v>
      </c>
      <c r="D23" s="22"/>
      <c r="E23" s="23">
        <v>25486329</v>
      </c>
      <c r="F23" s="24">
        <v>25486329</v>
      </c>
      <c r="G23" s="24">
        <v>1928799</v>
      </c>
      <c r="H23" s="24">
        <v>2090429</v>
      </c>
      <c r="I23" s="24">
        <v>2769312</v>
      </c>
      <c r="J23" s="24">
        <v>6788540</v>
      </c>
      <c r="K23" s="24">
        <v>1455463</v>
      </c>
      <c r="L23" s="24">
        <v>1719948</v>
      </c>
      <c r="M23" s="24">
        <v>731769</v>
      </c>
      <c r="N23" s="24">
        <v>3907180</v>
      </c>
      <c r="O23" s="24"/>
      <c r="P23" s="24"/>
      <c r="Q23" s="24"/>
      <c r="R23" s="24"/>
      <c r="S23" s="24"/>
      <c r="T23" s="24"/>
      <c r="U23" s="24"/>
      <c r="V23" s="24"/>
      <c r="W23" s="24">
        <v>10695720</v>
      </c>
      <c r="X23" s="24">
        <v>12809801</v>
      </c>
      <c r="Y23" s="24">
        <v>-2114081</v>
      </c>
      <c r="Z23" s="6">
        <v>-16.5</v>
      </c>
      <c r="AA23" s="22">
        <v>25486329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310729477</v>
      </c>
      <c r="D25" s="40">
        <f>+D5+D9+D15+D19+D24</f>
        <v>0</v>
      </c>
      <c r="E25" s="41">
        <f t="shared" si="4"/>
        <v>350161438</v>
      </c>
      <c r="F25" s="42">
        <f t="shared" si="4"/>
        <v>350161438</v>
      </c>
      <c r="G25" s="42">
        <f t="shared" si="4"/>
        <v>55713772</v>
      </c>
      <c r="H25" s="42">
        <f t="shared" si="4"/>
        <v>20111991</v>
      </c>
      <c r="I25" s="42">
        <f t="shared" si="4"/>
        <v>23850032</v>
      </c>
      <c r="J25" s="42">
        <f t="shared" si="4"/>
        <v>99675795</v>
      </c>
      <c r="K25" s="42">
        <f t="shared" si="4"/>
        <v>16445135</v>
      </c>
      <c r="L25" s="42">
        <f t="shared" si="4"/>
        <v>31688322</v>
      </c>
      <c r="M25" s="42">
        <f t="shared" si="4"/>
        <v>30870275</v>
      </c>
      <c r="N25" s="42">
        <f t="shared" si="4"/>
        <v>79003732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178679527</v>
      </c>
      <c r="X25" s="42">
        <f t="shared" si="4"/>
        <v>182683110</v>
      </c>
      <c r="Y25" s="42">
        <f t="shared" si="4"/>
        <v>-4003583</v>
      </c>
      <c r="Z25" s="43">
        <f>+IF(X25&lt;&gt;0,+(Y25/X25)*100,0)</f>
        <v>-2.191545239184947</v>
      </c>
      <c r="AA25" s="40">
        <f>+AA5+AA9+AA15+AA19+AA24</f>
        <v>350161438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77191643</v>
      </c>
      <c r="D28" s="19">
        <f>SUM(D29:D31)</f>
        <v>0</v>
      </c>
      <c r="E28" s="20">
        <f t="shared" si="5"/>
        <v>85831920</v>
      </c>
      <c r="F28" s="21">
        <f t="shared" si="5"/>
        <v>85831920</v>
      </c>
      <c r="G28" s="21">
        <f t="shared" si="5"/>
        <v>4932684</v>
      </c>
      <c r="H28" s="21">
        <f t="shared" si="5"/>
        <v>10841041</v>
      </c>
      <c r="I28" s="21">
        <f t="shared" si="5"/>
        <v>1722977</v>
      </c>
      <c r="J28" s="21">
        <f t="shared" si="5"/>
        <v>17496702</v>
      </c>
      <c r="K28" s="21">
        <f t="shared" si="5"/>
        <v>5561976</v>
      </c>
      <c r="L28" s="21">
        <f t="shared" si="5"/>
        <v>8482677</v>
      </c>
      <c r="M28" s="21">
        <f t="shared" si="5"/>
        <v>6554887</v>
      </c>
      <c r="N28" s="21">
        <f t="shared" si="5"/>
        <v>20599540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38096242</v>
      </c>
      <c r="X28" s="21">
        <f t="shared" si="5"/>
        <v>42522233</v>
      </c>
      <c r="Y28" s="21">
        <f t="shared" si="5"/>
        <v>-4425991</v>
      </c>
      <c r="Z28" s="4">
        <f>+IF(X28&lt;&gt;0,+(Y28/X28)*100,0)</f>
        <v>-10.408651398904663</v>
      </c>
      <c r="AA28" s="19">
        <f>SUM(AA29:AA31)</f>
        <v>85831920</v>
      </c>
    </row>
    <row r="29" spans="1:27" ht="13.5">
      <c r="A29" s="5" t="s">
        <v>33</v>
      </c>
      <c r="B29" s="3"/>
      <c r="C29" s="22">
        <v>20832263</v>
      </c>
      <c r="D29" s="22"/>
      <c r="E29" s="23">
        <v>18934793</v>
      </c>
      <c r="F29" s="24">
        <v>18934793</v>
      </c>
      <c r="G29" s="24">
        <v>1480428</v>
      </c>
      <c r="H29" s="24">
        <v>10210630</v>
      </c>
      <c r="I29" s="24">
        <v>-4805347</v>
      </c>
      <c r="J29" s="24">
        <v>6885711</v>
      </c>
      <c r="K29" s="24">
        <v>1400555</v>
      </c>
      <c r="L29" s="24">
        <v>2074000</v>
      </c>
      <c r="M29" s="24">
        <v>1372032</v>
      </c>
      <c r="N29" s="24">
        <v>4846587</v>
      </c>
      <c r="O29" s="24"/>
      <c r="P29" s="24"/>
      <c r="Q29" s="24"/>
      <c r="R29" s="24"/>
      <c r="S29" s="24"/>
      <c r="T29" s="24"/>
      <c r="U29" s="24"/>
      <c r="V29" s="24"/>
      <c r="W29" s="24">
        <v>11732298</v>
      </c>
      <c r="X29" s="24">
        <v>8900409</v>
      </c>
      <c r="Y29" s="24">
        <v>2831889</v>
      </c>
      <c r="Z29" s="6">
        <v>31.82</v>
      </c>
      <c r="AA29" s="22">
        <v>18934793</v>
      </c>
    </row>
    <row r="30" spans="1:27" ht="13.5">
      <c r="A30" s="5" t="s">
        <v>34</v>
      </c>
      <c r="B30" s="3"/>
      <c r="C30" s="25">
        <v>27247449</v>
      </c>
      <c r="D30" s="25"/>
      <c r="E30" s="26">
        <v>65663289</v>
      </c>
      <c r="F30" s="27">
        <v>65663289</v>
      </c>
      <c r="G30" s="27">
        <v>1951474</v>
      </c>
      <c r="H30" s="27">
        <v>312084</v>
      </c>
      <c r="I30" s="27">
        <v>3422077</v>
      </c>
      <c r="J30" s="27">
        <v>5685635</v>
      </c>
      <c r="K30" s="27">
        <v>2702833</v>
      </c>
      <c r="L30" s="27">
        <v>3291793</v>
      </c>
      <c r="M30" s="27">
        <v>2445776</v>
      </c>
      <c r="N30" s="27">
        <v>8440402</v>
      </c>
      <c r="O30" s="27"/>
      <c r="P30" s="27"/>
      <c r="Q30" s="27"/>
      <c r="R30" s="27"/>
      <c r="S30" s="27"/>
      <c r="T30" s="27"/>
      <c r="U30" s="27"/>
      <c r="V30" s="27"/>
      <c r="W30" s="27">
        <v>14126037</v>
      </c>
      <c r="X30" s="27">
        <v>32995198</v>
      </c>
      <c r="Y30" s="27">
        <v>-18869161</v>
      </c>
      <c r="Z30" s="7">
        <v>-57.19</v>
      </c>
      <c r="AA30" s="25">
        <v>65663289</v>
      </c>
    </row>
    <row r="31" spans="1:27" ht="13.5">
      <c r="A31" s="5" t="s">
        <v>35</v>
      </c>
      <c r="B31" s="3"/>
      <c r="C31" s="22">
        <v>29111931</v>
      </c>
      <c r="D31" s="22"/>
      <c r="E31" s="23">
        <v>1233838</v>
      </c>
      <c r="F31" s="24">
        <v>1233838</v>
      </c>
      <c r="G31" s="24">
        <v>1500782</v>
      </c>
      <c r="H31" s="24">
        <v>318327</v>
      </c>
      <c r="I31" s="24">
        <v>3106247</v>
      </c>
      <c r="J31" s="24">
        <v>4925356</v>
      </c>
      <c r="K31" s="24">
        <v>1458588</v>
      </c>
      <c r="L31" s="24">
        <v>3116884</v>
      </c>
      <c r="M31" s="24">
        <v>2737079</v>
      </c>
      <c r="N31" s="24">
        <v>7312551</v>
      </c>
      <c r="O31" s="24"/>
      <c r="P31" s="24"/>
      <c r="Q31" s="24"/>
      <c r="R31" s="24"/>
      <c r="S31" s="24"/>
      <c r="T31" s="24"/>
      <c r="U31" s="24"/>
      <c r="V31" s="24"/>
      <c r="W31" s="24">
        <v>12237907</v>
      </c>
      <c r="X31" s="24">
        <v>626626</v>
      </c>
      <c r="Y31" s="24">
        <v>11611281</v>
      </c>
      <c r="Z31" s="6">
        <v>1852.98</v>
      </c>
      <c r="AA31" s="22">
        <v>1233838</v>
      </c>
    </row>
    <row r="32" spans="1:27" ht="13.5">
      <c r="A32" s="2" t="s">
        <v>36</v>
      </c>
      <c r="B32" s="3"/>
      <c r="C32" s="19">
        <f aca="true" t="shared" si="6" ref="C32:Y32">SUM(C33:C37)</f>
        <v>38830632</v>
      </c>
      <c r="D32" s="19">
        <f>SUM(D33:D37)</f>
        <v>0</v>
      </c>
      <c r="E32" s="20">
        <f t="shared" si="6"/>
        <v>37608526</v>
      </c>
      <c r="F32" s="21">
        <f t="shared" si="6"/>
        <v>37608526</v>
      </c>
      <c r="G32" s="21">
        <f t="shared" si="6"/>
        <v>2169063</v>
      </c>
      <c r="H32" s="21">
        <f t="shared" si="6"/>
        <v>253186</v>
      </c>
      <c r="I32" s="21">
        <f t="shared" si="6"/>
        <v>6348475</v>
      </c>
      <c r="J32" s="21">
        <f t="shared" si="6"/>
        <v>8770724</v>
      </c>
      <c r="K32" s="21">
        <f t="shared" si="6"/>
        <v>2932228</v>
      </c>
      <c r="L32" s="21">
        <f t="shared" si="6"/>
        <v>5494202</v>
      </c>
      <c r="M32" s="21">
        <f t="shared" si="6"/>
        <v>3472783</v>
      </c>
      <c r="N32" s="21">
        <f t="shared" si="6"/>
        <v>11899213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20669937</v>
      </c>
      <c r="X32" s="21">
        <f t="shared" si="6"/>
        <v>18857293</v>
      </c>
      <c r="Y32" s="21">
        <f t="shared" si="6"/>
        <v>1812644</v>
      </c>
      <c r="Z32" s="4">
        <f>+IF(X32&lt;&gt;0,+(Y32/X32)*100,0)</f>
        <v>9.612429525277037</v>
      </c>
      <c r="AA32" s="19">
        <f>SUM(AA33:AA37)</f>
        <v>37608526</v>
      </c>
    </row>
    <row r="33" spans="1:27" ht="13.5">
      <c r="A33" s="5" t="s">
        <v>37</v>
      </c>
      <c r="B33" s="3"/>
      <c r="C33" s="22">
        <v>8611883</v>
      </c>
      <c r="D33" s="22"/>
      <c r="E33" s="23">
        <v>8991841</v>
      </c>
      <c r="F33" s="24">
        <v>8991841</v>
      </c>
      <c r="G33" s="24">
        <v>460803</v>
      </c>
      <c r="H33" s="24">
        <v>20945</v>
      </c>
      <c r="I33" s="24">
        <v>1742702</v>
      </c>
      <c r="J33" s="24">
        <v>2224450</v>
      </c>
      <c r="K33" s="24">
        <v>761866</v>
      </c>
      <c r="L33" s="24">
        <v>1535206</v>
      </c>
      <c r="M33" s="24">
        <v>1069620</v>
      </c>
      <c r="N33" s="24">
        <v>3366692</v>
      </c>
      <c r="O33" s="24"/>
      <c r="P33" s="24"/>
      <c r="Q33" s="24"/>
      <c r="R33" s="24"/>
      <c r="S33" s="24"/>
      <c r="T33" s="24"/>
      <c r="U33" s="24"/>
      <c r="V33" s="24"/>
      <c r="W33" s="24">
        <v>5591142</v>
      </c>
      <c r="X33" s="24">
        <v>4564800</v>
      </c>
      <c r="Y33" s="24">
        <v>1026342</v>
      </c>
      <c r="Z33" s="6">
        <v>22.48</v>
      </c>
      <c r="AA33" s="22">
        <v>8991841</v>
      </c>
    </row>
    <row r="34" spans="1:27" ht="13.5">
      <c r="A34" s="5" t="s">
        <v>38</v>
      </c>
      <c r="B34" s="3"/>
      <c r="C34" s="22">
        <v>13759796</v>
      </c>
      <c r="D34" s="22"/>
      <c r="E34" s="23">
        <v>18870184</v>
      </c>
      <c r="F34" s="24">
        <v>18870184</v>
      </c>
      <c r="G34" s="24">
        <v>858767</v>
      </c>
      <c r="H34" s="24">
        <v>109271</v>
      </c>
      <c r="I34" s="24">
        <v>2973933</v>
      </c>
      <c r="J34" s="24">
        <v>3941971</v>
      </c>
      <c r="K34" s="24">
        <v>1257067</v>
      </c>
      <c r="L34" s="24">
        <v>2331819</v>
      </c>
      <c r="M34" s="24">
        <v>1413122</v>
      </c>
      <c r="N34" s="24">
        <v>5002008</v>
      </c>
      <c r="O34" s="24"/>
      <c r="P34" s="24"/>
      <c r="Q34" s="24"/>
      <c r="R34" s="24"/>
      <c r="S34" s="24"/>
      <c r="T34" s="24"/>
      <c r="U34" s="24"/>
      <c r="V34" s="24"/>
      <c r="W34" s="24">
        <v>8943979</v>
      </c>
      <c r="X34" s="24">
        <v>9537597</v>
      </c>
      <c r="Y34" s="24">
        <v>-593618</v>
      </c>
      <c r="Z34" s="6">
        <v>-6.22</v>
      </c>
      <c r="AA34" s="22">
        <v>18870184</v>
      </c>
    </row>
    <row r="35" spans="1:27" ht="13.5">
      <c r="A35" s="5" t="s">
        <v>39</v>
      </c>
      <c r="B35" s="3"/>
      <c r="C35" s="22">
        <v>15425291</v>
      </c>
      <c r="D35" s="22"/>
      <c r="E35" s="23">
        <v>1348522</v>
      </c>
      <c r="F35" s="24">
        <v>1348522</v>
      </c>
      <c r="G35" s="24">
        <v>773077</v>
      </c>
      <c r="H35" s="24">
        <v>120760</v>
      </c>
      <c r="I35" s="24">
        <v>1395998</v>
      </c>
      <c r="J35" s="24">
        <v>2289835</v>
      </c>
      <c r="K35" s="24">
        <v>809816</v>
      </c>
      <c r="L35" s="24">
        <v>1456447</v>
      </c>
      <c r="M35" s="24">
        <v>868772</v>
      </c>
      <c r="N35" s="24">
        <v>3135035</v>
      </c>
      <c r="O35" s="24"/>
      <c r="P35" s="24"/>
      <c r="Q35" s="24"/>
      <c r="R35" s="24"/>
      <c r="S35" s="24"/>
      <c r="T35" s="24"/>
      <c r="U35" s="24"/>
      <c r="V35" s="24"/>
      <c r="W35" s="24">
        <v>5424870</v>
      </c>
      <c r="X35" s="24">
        <v>676959</v>
      </c>
      <c r="Y35" s="24">
        <v>4747911</v>
      </c>
      <c r="Z35" s="6">
        <v>701.36</v>
      </c>
      <c r="AA35" s="22">
        <v>1348522</v>
      </c>
    </row>
    <row r="36" spans="1:27" ht="13.5">
      <c r="A36" s="5" t="s">
        <v>40</v>
      </c>
      <c r="B36" s="3"/>
      <c r="C36" s="22">
        <v>1033662</v>
      </c>
      <c r="D36" s="22"/>
      <c r="E36" s="23">
        <v>8397979</v>
      </c>
      <c r="F36" s="24">
        <v>8397979</v>
      </c>
      <c r="G36" s="24">
        <v>76416</v>
      </c>
      <c r="H36" s="24">
        <v>2210</v>
      </c>
      <c r="I36" s="24">
        <v>235842</v>
      </c>
      <c r="J36" s="24">
        <v>314468</v>
      </c>
      <c r="K36" s="24">
        <v>103479</v>
      </c>
      <c r="L36" s="24">
        <v>170730</v>
      </c>
      <c r="M36" s="24">
        <v>121269</v>
      </c>
      <c r="N36" s="24">
        <v>395478</v>
      </c>
      <c r="O36" s="24"/>
      <c r="P36" s="24"/>
      <c r="Q36" s="24"/>
      <c r="R36" s="24"/>
      <c r="S36" s="24"/>
      <c r="T36" s="24"/>
      <c r="U36" s="24"/>
      <c r="V36" s="24"/>
      <c r="W36" s="24">
        <v>709946</v>
      </c>
      <c r="X36" s="24">
        <v>4077937</v>
      </c>
      <c r="Y36" s="24">
        <v>-3367991</v>
      </c>
      <c r="Z36" s="6">
        <v>-82.59</v>
      </c>
      <c r="AA36" s="22">
        <v>8397979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33663185</v>
      </c>
      <c r="D38" s="19">
        <f>SUM(D39:D41)</f>
        <v>0</v>
      </c>
      <c r="E38" s="20">
        <f t="shared" si="7"/>
        <v>58924370</v>
      </c>
      <c r="F38" s="21">
        <f t="shared" si="7"/>
        <v>58924370</v>
      </c>
      <c r="G38" s="21">
        <f t="shared" si="7"/>
        <v>1921457</v>
      </c>
      <c r="H38" s="21">
        <f t="shared" si="7"/>
        <v>325820</v>
      </c>
      <c r="I38" s="21">
        <f t="shared" si="7"/>
        <v>4623028</v>
      </c>
      <c r="J38" s="21">
        <f t="shared" si="7"/>
        <v>6870305</v>
      </c>
      <c r="K38" s="21">
        <f t="shared" si="7"/>
        <v>3050902</v>
      </c>
      <c r="L38" s="21">
        <f t="shared" si="7"/>
        <v>4598518</v>
      </c>
      <c r="M38" s="21">
        <f t="shared" si="7"/>
        <v>2893994</v>
      </c>
      <c r="N38" s="21">
        <f t="shared" si="7"/>
        <v>10543414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17413719</v>
      </c>
      <c r="X38" s="21">
        <f t="shared" si="7"/>
        <v>29793146</v>
      </c>
      <c r="Y38" s="21">
        <f t="shared" si="7"/>
        <v>-12379427</v>
      </c>
      <c r="Z38" s="4">
        <f>+IF(X38&lt;&gt;0,+(Y38/X38)*100,0)</f>
        <v>-41.551258131652155</v>
      </c>
      <c r="AA38" s="19">
        <f>SUM(AA39:AA41)</f>
        <v>58924370</v>
      </c>
    </row>
    <row r="39" spans="1:27" ht="13.5">
      <c r="A39" s="5" t="s">
        <v>43</v>
      </c>
      <c r="B39" s="3"/>
      <c r="C39" s="22">
        <v>5445532</v>
      </c>
      <c r="D39" s="22"/>
      <c r="E39" s="23">
        <v>12617186</v>
      </c>
      <c r="F39" s="24">
        <v>12617186</v>
      </c>
      <c r="G39" s="24">
        <v>326971</v>
      </c>
      <c r="H39" s="24">
        <v>1656</v>
      </c>
      <c r="I39" s="24">
        <v>1185468</v>
      </c>
      <c r="J39" s="24">
        <v>1514095</v>
      </c>
      <c r="K39" s="24">
        <v>208647</v>
      </c>
      <c r="L39" s="24">
        <v>645563</v>
      </c>
      <c r="M39" s="24">
        <v>427265</v>
      </c>
      <c r="N39" s="24">
        <v>1281475</v>
      </c>
      <c r="O39" s="24"/>
      <c r="P39" s="24"/>
      <c r="Q39" s="24"/>
      <c r="R39" s="24"/>
      <c r="S39" s="24"/>
      <c r="T39" s="24"/>
      <c r="U39" s="24"/>
      <c r="V39" s="24"/>
      <c r="W39" s="24">
        <v>2795570</v>
      </c>
      <c r="X39" s="24">
        <v>6373258</v>
      </c>
      <c r="Y39" s="24">
        <v>-3577688</v>
      </c>
      <c r="Z39" s="6">
        <v>-56.14</v>
      </c>
      <c r="AA39" s="22">
        <v>12617186</v>
      </c>
    </row>
    <row r="40" spans="1:27" ht="13.5">
      <c r="A40" s="5" t="s">
        <v>44</v>
      </c>
      <c r="B40" s="3"/>
      <c r="C40" s="22">
        <v>28217653</v>
      </c>
      <c r="D40" s="22"/>
      <c r="E40" s="23">
        <v>46307184</v>
      </c>
      <c r="F40" s="24">
        <v>46307184</v>
      </c>
      <c r="G40" s="24">
        <v>1594486</v>
      </c>
      <c r="H40" s="24">
        <v>324164</v>
      </c>
      <c r="I40" s="24">
        <v>3437560</v>
      </c>
      <c r="J40" s="24">
        <v>5356210</v>
      </c>
      <c r="K40" s="24">
        <v>2842255</v>
      </c>
      <c r="L40" s="24">
        <v>3952955</v>
      </c>
      <c r="M40" s="24">
        <v>2466729</v>
      </c>
      <c r="N40" s="24">
        <v>9261939</v>
      </c>
      <c r="O40" s="24"/>
      <c r="P40" s="24"/>
      <c r="Q40" s="24"/>
      <c r="R40" s="24"/>
      <c r="S40" s="24"/>
      <c r="T40" s="24"/>
      <c r="U40" s="24"/>
      <c r="V40" s="24"/>
      <c r="W40" s="24">
        <v>14618149</v>
      </c>
      <c r="X40" s="24">
        <v>23419888</v>
      </c>
      <c r="Y40" s="24">
        <v>-8801739</v>
      </c>
      <c r="Z40" s="6">
        <v>-37.58</v>
      </c>
      <c r="AA40" s="22">
        <v>46307184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141617969</v>
      </c>
      <c r="D42" s="19">
        <f>SUM(D43:D46)</f>
        <v>0</v>
      </c>
      <c r="E42" s="20">
        <f t="shared" si="8"/>
        <v>153480469</v>
      </c>
      <c r="F42" s="21">
        <f t="shared" si="8"/>
        <v>153480469</v>
      </c>
      <c r="G42" s="21">
        <f t="shared" si="8"/>
        <v>2372378</v>
      </c>
      <c r="H42" s="21">
        <f t="shared" si="8"/>
        <v>1488695</v>
      </c>
      <c r="I42" s="21">
        <f t="shared" si="8"/>
        <v>24721026</v>
      </c>
      <c r="J42" s="21">
        <f t="shared" si="8"/>
        <v>28582099</v>
      </c>
      <c r="K42" s="21">
        <f t="shared" si="8"/>
        <v>15290724</v>
      </c>
      <c r="L42" s="21">
        <f t="shared" si="8"/>
        <v>10437987</v>
      </c>
      <c r="M42" s="21">
        <f t="shared" si="8"/>
        <v>11374354</v>
      </c>
      <c r="N42" s="21">
        <f t="shared" si="8"/>
        <v>37103065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65685164</v>
      </c>
      <c r="X42" s="21">
        <f t="shared" si="8"/>
        <v>76646967</v>
      </c>
      <c r="Y42" s="21">
        <f t="shared" si="8"/>
        <v>-10961803</v>
      </c>
      <c r="Z42" s="4">
        <f>+IF(X42&lt;&gt;0,+(Y42/X42)*100,0)</f>
        <v>-14.301678760491592</v>
      </c>
      <c r="AA42" s="19">
        <f>SUM(AA43:AA46)</f>
        <v>153480469</v>
      </c>
    </row>
    <row r="43" spans="1:27" ht="13.5">
      <c r="A43" s="5" t="s">
        <v>47</v>
      </c>
      <c r="B43" s="3"/>
      <c r="C43" s="22">
        <v>91495696</v>
      </c>
      <c r="D43" s="22"/>
      <c r="E43" s="23">
        <v>95778308</v>
      </c>
      <c r="F43" s="24">
        <v>95778308</v>
      </c>
      <c r="G43" s="24">
        <v>818323</v>
      </c>
      <c r="H43" s="24">
        <v>514807</v>
      </c>
      <c r="I43" s="24">
        <v>20620735</v>
      </c>
      <c r="J43" s="24">
        <v>21953865</v>
      </c>
      <c r="K43" s="24">
        <v>13112957</v>
      </c>
      <c r="L43" s="24">
        <v>2477746</v>
      </c>
      <c r="M43" s="24">
        <v>7006454</v>
      </c>
      <c r="N43" s="24">
        <v>22597157</v>
      </c>
      <c r="O43" s="24"/>
      <c r="P43" s="24"/>
      <c r="Q43" s="24"/>
      <c r="R43" s="24"/>
      <c r="S43" s="24"/>
      <c r="T43" s="24"/>
      <c r="U43" s="24"/>
      <c r="V43" s="24"/>
      <c r="W43" s="24">
        <v>44551022</v>
      </c>
      <c r="X43" s="24">
        <v>47911707</v>
      </c>
      <c r="Y43" s="24">
        <v>-3360685</v>
      </c>
      <c r="Z43" s="6">
        <v>-7.01</v>
      </c>
      <c r="AA43" s="22">
        <v>95778308</v>
      </c>
    </row>
    <row r="44" spans="1:27" ht="13.5">
      <c r="A44" s="5" t="s">
        <v>48</v>
      </c>
      <c r="B44" s="3"/>
      <c r="C44" s="22">
        <v>18242607</v>
      </c>
      <c r="D44" s="22"/>
      <c r="E44" s="23">
        <v>20731252</v>
      </c>
      <c r="F44" s="24">
        <v>20731252</v>
      </c>
      <c r="G44" s="24">
        <v>225602</v>
      </c>
      <c r="H44" s="24">
        <v>426036</v>
      </c>
      <c r="I44" s="24">
        <v>1705045</v>
      </c>
      <c r="J44" s="24">
        <v>2356683</v>
      </c>
      <c r="K44" s="24">
        <v>629869</v>
      </c>
      <c r="L44" s="24">
        <v>2537321</v>
      </c>
      <c r="M44" s="24">
        <v>1670734</v>
      </c>
      <c r="N44" s="24">
        <v>4837924</v>
      </c>
      <c r="O44" s="24"/>
      <c r="P44" s="24"/>
      <c r="Q44" s="24"/>
      <c r="R44" s="24"/>
      <c r="S44" s="24"/>
      <c r="T44" s="24"/>
      <c r="U44" s="24"/>
      <c r="V44" s="24"/>
      <c r="W44" s="24">
        <v>7194607</v>
      </c>
      <c r="X44" s="24">
        <v>10341561</v>
      </c>
      <c r="Y44" s="24">
        <v>-3146954</v>
      </c>
      <c r="Z44" s="6">
        <v>-30.43</v>
      </c>
      <c r="AA44" s="22">
        <v>20731252</v>
      </c>
    </row>
    <row r="45" spans="1:27" ht="13.5">
      <c r="A45" s="5" t="s">
        <v>49</v>
      </c>
      <c r="B45" s="3"/>
      <c r="C45" s="25">
        <v>8716091</v>
      </c>
      <c r="D45" s="25"/>
      <c r="E45" s="26">
        <v>13140047</v>
      </c>
      <c r="F45" s="27">
        <v>13140047</v>
      </c>
      <c r="G45" s="27">
        <v>286445</v>
      </c>
      <c r="H45" s="27">
        <v>25014</v>
      </c>
      <c r="I45" s="27">
        <v>571420</v>
      </c>
      <c r="J45" s="27">
        <v>882879</v>
      </c>
      <c r="K45" s="27">
        <v>284316</v>
      </c>
      <c r="L45" s="27">
        <v>2021479</v>
      </c>
      <c r="M45" s="27">
        <v>937452</v>
      </c>
      <c r="N45" s="27">
        <v>3243247</v>
      </c>
      <c r="O45" s="27"/>
      <c r="P45" s="27"/>
      <c r="Q45" s="27"/>
      <c r="R45" s="27"/>
      <c r="S45" s="27"/>
      <c r="T45" s="27"/>
      <c r="U45" s="27"/>
      <c r="V45" s="27"/>
      <c r="W45" s="27">
        <v>4126126</v>
      </c>
      <c r="X45" s="27">
        <v>6512829</v>
      </c>
      <c r="Y45" s="27">
        <v>-2386703</v>
      </c>
      <c r="Z45" s="7">
        <v>-36.65</v>
      </c>
      <c r="AA45" s="25">
        <v>13140047</v>
      </c>
    </row>
    <row r="46" spans="1:27" ht="13.5">
      <c r="A46" s="5" t="s">
        <v>50</v>
      </c>
      <c r="B46" s="3"/>
      <c r="C46" s="22">
        <v>23163575</v>
      </c>
      <c r="D46" s="22"/>
      <c r="E46" s="23">
        <v>23830862</v>
      </c>
      <c r="F46" s="24">
        <v>23830862</v>
      </c>
      <c r="G46" s="24">
        <v>1042008</v>
      </c>
      <c r="H46" s="24">
        <v>522838</v>
      </c>
      <c r="I46" s="24">
        <v>1823826</v>
      </c>
      <c r="J46" s="24">
        <v>3388672</v>
      </c>
      <c r="K46" s="24">
        <v>1263582</v>
      </c>
      <c r="L46" s="24">
        <v>3401441</v>
      </c>
      <c r="M46" s="24">
        <v>1759714</v>
      </c>
      <c r="N46" s="24">
        <v>6424737</v>
      </c>
      <c r="O46" s="24"/>
      <c r="P46" s="24"/>
      <c r="Q46" s="24"/>
      <c r="R46" s="24"/>
      <c r="S46" s="24"/>
      <c r="T46" s="24"/>
      <c r="U46" s="24"/>
      <c r="V46" s="24"/>
      <c r="W46" s="24">
        <v>9813409</v>
      </c>
      <c r="X46" s="24">
        <v>11880870</v>
      </c>
      <c r="Y46" s="24">
        <v>-2067461</v>
      </c>
      <c r="Z46" s="6">
        <v>-17.4</v>
      </c>
      <c r="AA46" s="22">
        <v>23830862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291303429</v>
      </c>
      <c r="D48" s="40">
        <f>+D28+D32+D38+D42+D47</f>
        <v>0</v>
      </c>
      <c r="E48" s="41">
        <f t="shared" si="9"/>
        <v>335845285</v>
      </c>
      <c r="F48" s="42">
        <f t="shared" si="9"/>
        <v>335845285</v>
      </c>
      <c r="G48" s="42">
        <f t="shared" si="9"/>
        <v>11395582</v>
      </c>
      <c r="H48" s="42">
        <f t="shared" si="9"/>
        <v>12908742</v>
      </c>
      <c r="I48" s="42">
        <f t="shared" si="9"/>
        <v>37415506</v>
      </c>
      <c r="J48" s="42">
        <f t="shared" si="9"/>
        <v>61719830</v>
      </c>
      <c r="K48" s="42">
        <f t="shared" si="9"/>
        <v>26835830</v>
      </c>
      <c r="L48" s="42">
        <f t="shared" si="9"/>
        <v>29013384</v>
      </c>
      <c r="M48" s="42">
        <f t="shared" si="9"/>
        <v>24296018</v>
      </c>
      <c r="N48" s="42">
        <f t="shared" si="9"/>
        <v>80145232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141865062</v>
      </c>
      <c r="X48" s="42">
        <f t="shared" si="9"/>
        <v>167819639</v>
      </c>
      <c r="Y48" s="42">
        <f t="shared" si="9"/>
        <v>-25954577</v>
      </c>
      <c r="Z48" s="43">
        <f>+IF(X48&lt;&gt;0,+(Y48/X48)*100,0)</f>
        <v>-15.46575666272289</v>
      </c>
      <c r="AA48" s="40">
        <f>+AA28+AA32+AA38+AA42+AA47</f>
        <v>335845285</v>
      </c>
    </row>
    <row r="49" spans="1:27" ht="13.5">
      <c r="A49" s="14" t="s">
        <v>58</v>
      </c>
      <c r="B49" s="15"/>
      <c r="C49" s="44">
        <f aca="true" t="shared" si="10" ref="C49:Y49">+C25-C48</f>
        <v>19426048</v>
      </c>
      <c r="D49" s="44">
        <f>+D25-D48</f>
        <v>0</v>
      </c>
      <c r="E49" s="45">
        <f t="shared" si="10"/>
        <v>14316153</v>
      </c>
      <c r="F49" s="46">
        <f t="shared" si="10"/>
        <v>14316153</v>
      </c>
      <c r="G49" s="46">
        <f t="shared" si="10"/>
        <v>44318190</v>
      </c>
      <c r="H49" s="46">
        <f t="shared" si="10"/>
        <v>7203249</v>
      </c>
      <c r="I49" s="46">
        <f t="shared" si="10"/>
        <v>-13565474</v>
      </c>
      <c r="J49" s="46">
        <f t="shared" si="10"/>
        <v>37955965</v>
      </c>
      <c r="K49" s="46">
        <f t="shared" si="10"/>
        <v>-10390695</v>
      </c>
      <c r="L49" s="46">
        <f t="shared" si="10"/>
        <v>2674938</v>
      </c>
      <c r="M49" s="46">
        <f t="shared" si="10"/>
        <v>6574257</v>
      </c>
      <c r="N49" s="46">
        <f t="shared" si="10"/>
        <v>-1141500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36814465</v>
      </c>
      <c r="X49" s="46">
        <f>IF(F25=F48,0,X25-X48)</f>
        <v>14863471</v>
      </c>
      <c r="Y49" s="46">
        <f t="shared" si="10"/>
        <v>21950994</v>
      </c>
      <c r="Z49" s="47">
        <f>+IF(X49&lt;&gt;0,+(Y49/X49)*100,0)</f>
        <v>147.6841714832289</v>
      </c>
      <c r="AA49" s="44">
        <f>+AA25-AA48</f>
        <v>14316153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310722383</v>
      </c>
      <c r="D5" s="19">
        <f>SUM(D6:D8)</f>
        <v>0</v>
      </c>
      <c r="E5" s="20">
        <f t="shared" si="0"/>
        <v>311328408</v>
      </c>
      <c r="F5" s="21">
        <f t="shared" si="0"/>
        <v>315051650</v>
      </c>
      <c r="G5" s="21">
        <f t="shared" si="0"/>
        <v>59006414</v>
      </c>
      <c r="H5" s="21">
        <f t="shared" si="0"/>
        <v>20512514</v>
      </c>
      <c r="I5" s="21">
        <f t="shared" si="0"/>
        <v>20817949</v>
      </c>
      <c r="J5" s="21">
        <f t="shared" si="0"/>
        <v>100336877</v>
      </c>
      <c r="K5" s="21">
        <f t="shared" si="0"/>
        <v>21072123</v>
      </c>
      <c r="L5" s="21">
        <f t="shared" si="0"/>
        <v>20513292</v>
      </c>
      <c r="M5" s="21">
        <f t="shared" si="0"/>
        <v>20304812</v>
      </c>
      <c r="N5" s="21">
        <f t="shared" si="0"/>
        <v>61890227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162227104</v>
      </c>
      <c r="X5" s="21">
        <f t="shared" si="0"/>
        <v>182240268</v>
      </c>
      <c r="Y5" s="21">
        <f t="shared" si="0"/>
        <v>-20013164</v>
      </c>
      <c r="Z5" s="4">
        <f>+IF(X5&lt;&gt;0,+(Y5/X5)*100,0)</f>
        <v>-10.981746361347538</v>
      </c>
      <c r="AA5" s="19">
        <f>SUM(AA6:AA8)</f>
        <v>315051650</v>
      </c>
    </row>
    <row r="6" spans="1:27" ht="13.5">
      <c r="A6" s="5" t="s">
        <v>33</v>
      </c>
      <c r="B6" s="3"/>
      <c r="C6" s="22">
        <v>8641216</v>
      </c>
      <c r="D6" s="22"/>
      <c r="E6" s="23">
        <v>5600000</v>
      </c>
      <c r="F6" s="24">
        <v>5863000</v>
      </c>
      <c r="G6" s="24">
        <v>2333310</v>
      </c>
      <c r="H6" s="24"/>
      <c r="I6" s="24">
        <v>19564</v>
      </c>
      <c r="J6" s="24">
        <v>2352874</v>
      </c>
      <c r="K6" s="24">
        <v>26849</v>
      </c>
      <c r="L6" s="24"/>
      <c r="M6" s="24">
        <v>60518</v>
      </c>
      <c r="N6" s="24">
        <v>87367</v>
      </c>
      <c r="O6" s="24"/>
      <c r="P6" s="24"/>
      <c r="Q6" s="24"/>
      <c r="R6" s="24"/>
      <c r="S6" s="24"/>
      <c r="T6" s="24"/>
      <c r="U6" s="24"/>
      <c r="V6" s="24"/>
      <c r="W6" s="24">
        <v>2440241</v>
      </c>
      <c r="X6" s="24">
        <v>5600000</v>
      </c>
      <c r="Y6" s="24">
        <v>-3159759</v>
      </c>
      <c r="Z6" s="6">
        <v>-56.42</v>
      </c>
      <c r="AA6" s="22">
        <v>5863000</v>
      </c>
    </row>
    <row r="7" spans="1:27" ht="13.5">
      <c r="A7" s="5" t="s">
        <v>34</v>
      </c>
      <c r="B7" s="3"/>
      <c r="C7" s="25">
        <v>287373798</v>
      </c>
      <c r="D7" s="25"/>
      <c r="E7" s="26">
        <v>305465408</v>
      </c>
      <c r="F7" s="27">
        <v>299510726</v>
      </c>
      <c r="G7" s="27">
        <v>56401237</v>
      </c>
      <c r="H7" s="27">
        <v>20249733</v>
      </c>
      <c r="I7" s="27">
        <v>20535090</v>
      </c>
      <c r="J7" s="27">
        <v>97186060</v>
      </c>
      <c r="K7" s="27">
        <v>20453946</v>
      </c>
      <c r="L7" s="27">
        <v>20177905</v>
      </c>
      <c r="M7" s="27">
        <v>19915350</v>
      </c>
      <c r="N7" s="27">
        <v>60547201</v>
      </c>
      <c r="O7" s="27"/>
      <c r="P7" s="27"/>
      <c r="Q7" s="27"/>
      <c r="R7" s="27"/>
      <c r="S7" s="27"/>
      <c r="T7" s="27"/>
      <c r="U7" s="27"/>
      <c r="V7" s="27"/>
      <c r="W7" s="27">
        <v>157733261</v>
      </c>
      <c r="X7" s="27">
        <v>176377268</v>
      </c>
      <c r="Y7" s="27">
        <v>-18644007</v>
      </c>
      <c r="Z7" s="7">
        <v>-10.57</v>
      </c>
      <c r="AA7" s="25">
        <v>299510726</v>
      </c>
    </row>
    <row r="8" spans="1:27" ht="13.5">
      <c r="A8" s="5" t="s">
        <v>35</v>
      </c>
      <c r="B8" s="3"/>
      <c r="C8" s="22">
        <v>14707369</v>
      </c>
      <c r="D8" s="22"/>
      <c r="E8" s="23">
        <v>263000</v>
      </c>
      <c r="F8" s="24">
        <v>9677924</v>
      </c>
      <c r="G8" s="24">
        <v>271867</v>
      </c>
      <c r="H8" s="24">
        <v>262781</v>
      </c>
      <c r="I8" s="24">
        <v>263295</v>
      </c>
      <c r="J8" s="24">
        <v>797943</v>
      </c>
      <c r="K8" s="24">
        <v>591328</v>
      </c>
      <c r="L8" s="24">
        <v>335387</v>
      </c>
      <c r="M8" s="24">
        <v>328944</v>
      </c>
      <c r="N8" s="24">
        <v>1255659</v>
      </c>
      <c r="O8" s="24"/>
      <c r="P8" s="24"/>
      <c r="Q8" s="24"/>
      <c r="R8" s="24"/>
      <c r="S8" s="24"/>
      <c r="T8" s="24"/>
      <c r="U8" s="24"/>
      <c r="V8" s="24"/>
      <c r="W8" s="24">
        <v>2053602</v>
      </c>
      <c r="X8" s="24">
        <v>263000</v>
      </c>
      <c r="Y8" s="24">
        <v>1790602</v>
      </c>
      <c r="Z8" s="6">
        <v>680.84</v>
      </c>
      <c r="AA8" s="22">
        <v>9677924</v>
      </c>
    </row>
    <row r="9" spans="1:27" ht="13.5">
      <c r="A9" s="2" t="s">
        <v>36</v>
      </c>
      <c r="B9" s="3"/>
      <c r="C9" s="19">
        <f aca="true" t="shared" si="1" ref="C9:Y9">SUM(C10:C14)</f>
        <v>20566097</v>
      </c>
      <c r="D9" s="19">
        <f>SUM(D10:D14)</f>
        <v>0</v>
      </c>
      <c r="E9" s="20">
        <f t="shared" si="1"/>
        <v>23271038</v>
      </c>
      <c r="F9" s="21">
        <f t="shared" si="1"/>
        <v>53342400</v>
      </c>
      <c r="G9" s="21">
        <f t="shared" si="1"/>
        <v>1234402</v>
      </c>
      <c r="H9" s="21">
        <f t="shared" si="1"/>
        <v>1007773</v>
      </c>
      <c r="I9" s="21">
        <f t="shared" si="1"/>
        <v>2418550</v>
      </c>
      <c r="J9" s="21">
        <f t="shared" si="1"/>
        <v>4660725</v>
      </c>
      <c r="K9" s="21">
        <f t="shared" si="1"/>
        <v>31755611</v>
      </c>
      <c r="L9" s="21">
        <f t="shared" si="1"/>
        <v>912774</v>
      </c>
      <c r="M9" s="21">
        <f t="shared" si="1"/>
        <v>2673117</v>
      </c>
      <c r="N9" s="21">
        <f t="shared" si="1"/>
        <v>35341502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40002227</v>
      </c>
      <c r="X9" s="21">
        <f t="shared" si="1"/>
        <v>16105735</v>
      </c>
      <c r="Y9" s="21">
        <f t="shared" si="1"/>
        <v>23896492</v>
      </c>
      <c r="Z9" s="4">
        <f>+IF(X9&lt;&gt;0,+(Y9/X9)*100,0)</f>
        <v>148.37256418288268</v>
      </c>
      <c r="AA9" s="19">
        <f>SUM(AA10:AA14)</f>
        <v>53342400</v>
      </c>
    </row>
    <row r="10" spans="1:27" ht="13.5">
      <c r="A10" s="5" t="s">
        <v>37</v>
      </c>
      <c r="B10" s="3"/>
      <c r="C10" s="22">
        <v>9478779</v>
      </c>
      <c r="D10" s="22"/>
      <c r="E10" s="23">
        <v>8366690</v>
      </c>
      <c r="F10" s="24">
        <v>8438052</v>
      </c>
      <c r="G10" s="24">
        <v>81899</v>
      </c>
      <c r="H10" s="24">
        <v>121724</v>
      </c>
      <c r="I10" s="24">
        <v>1372386</v>
      </c>
      <c r="J10" s="24">
        <v>1576009</v>
      </c>
      <c r="K10" s="24">
        <v>573983</v>
      </c>
      <c r="L10" s="24">
        <v>81089</v>
      </c>
      <c r="M10" s="24">
        <v>1756668</v>
      </c>
      <c r="N10" s="24">
        <v>2411740</v>
      </c>
      <c r="O10" s="24"/>
      <c r="P10" s="24"/>
      <c r="Q10" s="24"/>
      <c r="R10" s="24"/>
      <c r="S10" s="24"/>
      <c r="T10" s="24"/>
      <c r="U10" s="24"/>
      <c r="V10" s="24"/>
      <c r="W10" s="24">
        <v>3987749</v>
      </c>
      <c r="X10" s="24">
        <v>7841850</v>
      </c>
      <c r="Y10" s="24">
        <v>-3854101</v>
      </c>
      <c r="Z10" s="6">
        <v>-49.15</v>
      </c>
      <c r="AA10" s="22">
        <v>8438052</v>
      </c>
    </row>
    <row r="11" spans="1:27" ht="13.5">
      <c r="A11" s="5" t="s">
        <v>38</v>
      </c>
      <c r="B11" s="3"/>
      <c r="C11" s="22">
        <v>9494521</v>
      </c>
      <c r="D11" s="22"/>
      <c r="E11" s="23">
        <v>13052429</v>
      </c>
      <c r="F11" s="24">
        <v>13052429</v>
      </c>
      <c r="G11" s="24">
        <v>541468</v>
      </c>
      <c r="H11" s="24">
        <v>855239</v>
      </c>
      <c r="I11" s="24">
        <v>1013331</v>
      </c>
      <c r="J11" s="24">
        <v>2410038</v>
      </c>
      <c r="K11" s="24">
        <v>1147011</v>
      </c>
      <c r="L11" s="24">
        <v>800159</v>
      </c>
      <c r="M11" s="24">
        <v>874033</v>
      </c>
      <c r="N11" s="24">
        <v>2821203</v>
      </c>
      <c r="O11" s="24"/>
      <c r="P11" s="24"/>
      <c r="Q11" s="24"/>
      <c r="R11" s="24"/>
      <c r="S11" s="24"/>
      <c r="T11" s="24"/>
      <c r="U11" s="24"/>
      <c r="V11" s="24"/>
      <c r="W11" s="24">
        <v>5231241</v>
      </c>
      <c r="X11" s="24">
        <v>6640212</v>
      </c>
      <c r="Y11" s="24">
        <v>-1408971</v>
      </c>
      <c r="Z11" s="6">
        <v>-21.22</v>
      </c>
      <c r="AA11" s="22">
        <v>13052429</v>
      </c>
    </row>
    <row r="12" spans="1:27" ht="13.5">
      <c r="A12" s="5" t="s">
        <v>39</v>
      </c>
      <c r="B12" s="3"/>
      <c r="C12" s="22">
        <v>725864</v>
      </c>
      <c r="D12" s="22"/>
      <c r="E12" s="23">
        <v>82500</v>
      </c>
      <c r="F12" s="24">
        <v>82500</v>
      </c>
      <c r="G12" s="24">
        <v>4721</v>
      </c>
      <c r="H12" s="24">
        <v>5997</v>
      </c>
      <c r="I12" s="24">
        <v>8822</v>
      </c>
      <c r="J12" s="24">
        <v>19540</v>
      </c>
      <c r="K12" s="24">
        <v>10888</v>
      </c>
      <c r="L12" s="24">
        <v>7862</v>
      </c>
      <c r="M12" s="24">
        <v>18756</v>
      </c>
      <c r="N12" s="24">
        <v>37506</v>
      </c>
      <c r="O12" s="24"/>
      <c r="P12" s="24"/>
      <c r="Q12" s="24"/>
      <c r="R12" s="24"/>
      <c r="S12" s="24"/>
      <c r="T12" s="24"/>
      <c r="U12" s="24"/>
      <c r="V12" s="24"/>
      <c r="W12" s="24">
        <v>57046</v>
      </c>
      <c r="X12" s="24">
        <v>41250</v>
      </c>
      <c r="Y12" s="24">
        <v>15796</v>
      </c>
      <c r="Z12" s="6">
        <v>38.29</v>
      </c>
      <c r="AA12" s="22">
        <v>82500</v>
      </c>
    </row>
    <row r="13" spans="1:27" ht="13.5">
      <c r="A13" s="5" t="s">
        <v>40</v>
      </c>
      <c r="B13" s="3"/>
      <c r="C13" s="22">
        <v>866933</v>
      </c>
      <c r="D13" s="22"/>
      <c r="E13" s="23">
        <v>1769419</v>
      </c>
      <c r="F13" s="24">
        <v>31769419</v>
      </c>
      <c r="G13" s="24">
        <v>606314</v>
      </c>
      <c r="H13" s="24">
        <v>24813</v>
      </c>
      <c r="I13" s="24">
        <v>24011</v>
      </c>
      <c r="J13" s="24">
        <v>655138</v>
      </c>
      <c r="K13" s="24">
        <v>30023729</v>
      </c>
      <c r="L13" s="24">
        <v>23664</v>
      </c>
      <c r="M13" s="24">
        <v>23660</v>
      </c>
      <c r="N13" s="24">
        <v>30071053</v>
      </c>
      <c r="O13" s="24"/>
      <c r="P13" s="24"/>
      <c r="Q13" s="24"/>
      <c r="R13" s="24"/>
      <c r="S13" s="24"/>
      <c r="T13" s="24"/>
      <c r="U13" s="24"/>
      <c r="V13" s="24"/>
      <c r="W13" s="24">
        <v>30726191</v>
      </c>
      <c r="X13" s="24">
        <v>1582423</v>
      </c>
      <c r="Y13" s="24">
        <v>29143768</v>
      </c>
      <c r="Z13" s="6">
        <v>1841.72</v>
      </c>
      <c r="AA13" s="22">
        <v>31769419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64471394</v>
      </c>
      <c r="D15" s="19">
        <f>SUM(D16:D18)</f>
        <v>0</v>
      </c>
      <c r="E15" s="20">
        <f t="shared" si="2"/>
        <v>66832102</v>
      </c>
      <c r="F15" s="21">
        <f t="shared" si="2"/>
        <v>76990523</v>
      </c>
      <c r="G15" s="21">
        <f t="shared" si="2"/>
        <v>2014987</v>
      </c>
      <c r="H15" s="21">
        <f t="shared" si="2"/>
        <v>2283601</v>
      </c>
      <c r="I15" s="21">
        <f t="shared" si="2"/>
        <v>2320728</v>
      </c>
      <c r="J15" s="21">
        <f t="shared" si="2"/>
        <v>6619316</v>
      </c>
      <c r="K15" s="21">
        <f t="shared" si="2"/>
        <v>2286101</v>
      </c>
      <c r="L15" s="21">
        <f t="shared" si="2"/>
        <v>2197040</v>
      </c>
      <c r="M15" s="21">
        <f t="shared" si="2"/>
        <v>4783320</v>
      </c>
      <c r="N15" s="21">
        <f t="shared" si="2"/>
        <v>9266461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15885777</v>
      </c>
      <c r="X15" s="21">
        <f t="shared" si="2"/>
        <v>38024781</v>
      </c>
      <c r="Y15" s="21">
        <f t="shared" si="2"/>
        <v>-22139004</v>
      </c>
      <c r="Z15" s="4">
        <f>+IF(X15&lt;&gt;0,+(Y15/X15)*100,0)</f>
        <v>-58.22256806686145</v>
      </c>
      <c r="AA15" s="19">
        <f>SUM(AA16:AA18)</f>
        <v>76990523</v>
      </c>
    </row>
    <row r="16" spans="1:27" ht="13.5">
      <c r="A16" s="5" t="s">
        <v>43</v>
      </c>
      <c r="B16" s="3"/>
      <c r="C16" s="22">
        <v>8228568</v>
      </c>
      <c r="D16" s="22"/>
      <c r="E16" s="23">
        <v>10180587</v>
      </c>
      <c r="F16" s="24">
        <v>17281369</v>
      </c>
      <c r="G16" s="24">
        <v>728265</v>
      </c>
      <c r="H16" s="24">
        <v>268027</v>
      </c>
      <c r="I16" s="24">
        <v>512865</v>
      </c>
      <c r="J16" s="24">
        <v>1509157</v>
      </c>
      <c r="K16" s="24">
        <v>567598</v>
      </c>
      <c r="L16" s="24">
        <v>383555</v>
      </c>
      <c r="M16" s="24">
        <v>1496639</v>
      </c>
      <c r="N16" s="24">
        <v>2447792</v>
      </c>
      <c r="O16" s="24"/>
      <c r="P16" s="24"/>
      <c r="Q16" s="24"/>
      <c r="R16" s="24"/>
      <c r="S16" s="24"/>
      <c r="T16" s="24"/>
      <c r="U16" s="24"/>
      <c r="V16" s="24"/>
      <c r="W16" s="24">
        <v>3956949</v>
      </c>
      <c r="X16" s="24">
        <v>7276986</v>
      </c>
      <c r="Y16" s="24">
        <v>-3320037</v>
      </c>
      <c r="Z16" s="6">
        <v>-45.62</v>
      </c>
      <c r="AA16" s="22">
        <v>17281369</v>
      </c>
    </row>
    <row r="17" spans="1:27" ht="13.5">
      <c r="A17" s="5" t="s">
        <v>44</v>
      </c>
      <c r="B17" s="3"/>
      <c r="C17" s="22">
        <v>56244081</v>
      </c>
      <c r="D17" s="22"/>
      <c r="E17" s="23">
        <v>56651515</v>
      </c>
      <c r="F17" s="24">
        <v>59709154</v>
      </c>
      <c r="G17" s="24">
        <v>1286722</v>
      </c>
      <c r="H17" s="24">
        <v>2015574</v>
      </c>
      <c r="I17" s="24">
        <v>1807863</v>
      </c>
      <c r="J17" s="24">
        <v>5110159</v>
      </c>
      <c r="K17" s="24">
        <v>1718503</v>
      </c>
      <c r="L17" s="24">
        <v>1813485</v>
      </c>
      <c r="M17" s="24">
        <v>3286681</v>
      </c>
      <c r="N17" s="24">
        <v>6818669</v>
      </c>
      <c r="O17" s="24"/>
      <c r="P17" s="24"/>
      <c r="Q17" s="24"/>
      <c r="R17" s="24"/>
      <c r="S17" s="24"/>
      <c r="T17" s="24"/>
      <c r="U17" s="24"/>
      <c r="V17" s="24"/>
      <c r="W17" s="24">
        <v>11928828</v>
      </c>
      <c r="X17" s="24">
        <v>30747795</v>
      </c>
      <c r="Y17" s="24">
        <v>-18818967</v>
      </c>
      <c r="Z17" s="6">
        <v>-61.2</v>
      </c>
      <c r="AA17" s="22">
        <v>59709154</v>
      </c>
    </row>
    <row r="18" spans="1:27" ht="13.5">
      <c r="A18" s="5" t="s">
        <v>45</v>
      </c>
      <c r="B18" s="3"/>
      <c r="C18" s="22">
        <v>-1255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713128033</v>
      </c>
      <c r="D19" s="19">
        <f>SUM(D20:D23)</f>
        <v>0</v>
      </c>
      <c r="E19" s="20">
        <f t="shared" si="3"/>
        <v>709721240</v>
      </c>
      <c r="F19" s="21">
        <f t="shared" si="3"/>
        <v>703367275</v>
      </c>
      <c r="G19" s="21">
        <f t="shared" si="3"/>
        <v>75691480</v>
      </c>
      <c r="H19" s="21">
        <f t="shared" si="3"/>
        <v>23967911</v>
      </c>
      <c r="I19" s="21">
        <f t="shared" si="3"/>
        <v>52756236</v>
      </c>
      <c r="J19" s="21">
        <f t="shared" si="3"/>
        <v>152415627</v>
      </c>
      <c r="K19" s="21">
        <f t="shared" si="3"/>
        <v>56269715</v>
      </c>
      <c r="L19" s="21">
        <f t="shared" si="3"/>
        <v>50083576</v>
      </c>
      <c r="M19" s="21">
        <f t="shared" si="3"/>
        <v>51758431</v>
      </c>
      <c r="N19" s="21">
        <f t="shared" si="3"/>
        <v>158111722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310527349</v>
      </c>
      <c r="X19" s="21">
        <f t="shared" si="3"/>
        <v>399193383</v>
      </c>
      <c r="Y19" s="21">
        <f t="shared" si="3"/>
        <v>-88666034</v>
      </c>
      <c r="Z19" s="4">
        <f>+IF(X19&lt;&gt;0,+(Y19/X19)*100,0)</f>
        <v>-22.211298527460812</v>
      </c>
      <c r="AA19" s="19">
        <f>SUM(AA20:AA23)</f>
        <v>703367275</v>
      </c>
    </row>
    <row r="20" spans="1:27" ht="13.5">
      <c r="A20" s="5" t="s">
        <v>47</v>
      </c>
      <c r="B20" s="3"/>
      <c r="C20" s="22">
        <v>305846578</v>
      </c>
      <c r="D20" s="22"/>
      <c r="E20" s="23">
        <v>347761659</v>
      </c>
      <c r="F20" s="24">
        <v>348261663</v>
      </c>
      <c r="G20" s="24">
        <v>31117080</v>
      </c>
      <c r="H20" s="24">
        <v>14341325</v>
      </c>
      <c r="I20" s="24">
        <v>25228063</v>
      </c>
      <c r="J20" s="24">
        <v>70686468</v>
      </c>
      <c r="K20" s="24">
        <v>25503523</v>
      </c>
      <c r="L20" s="24">
        <v>24049026</v>
      </c>
      <c r="M20" s="24">
        <v>24145121</v>
      </c>
      <c r="N20" s="24">
        <v>73697670</v>
      </c>
      <c r="O20" s="24"/>
      <c r="P20" s="24"/>
      <c r="Q20" s="24"/>
      <c r="R20" s="24"/>
      <c r="S20" s="24"/>
      <c r="T20" s="24"/>
      <c r="U20" s="24"/>
      <c r="V20" s="24"/>
      <c r="W20" s="24">
        <v>144384138</v>
      </c>
      <c r="X20" s="24">
        <v>190911172</v>
      </c>
      <c r="Y20" s="24">
        <v>-46527034</v>
      </c>
      <c r="Z20" s="6">
        <v>-24.37</v>
      </c>
      <c r="AA20" s="22">
        <v>348261663</v>
      </c>
    </row>
    <row r="21" spans="1:27" ht="13.5">
      <c r="A21" s="5" t="s">
        <v>48</v>
      </c>
      <c r="B21" s="3"/>
      <c r="C21" s="22">
        <v>245015805</v>
      </c>
      <c r="D21" s="22"/>
      <c r="E21" s="23">
        <v>180561269</v>
      </c>
      <c r="F21" s="24">
        <v>172089764</v>
      </c>
      <c r="G21" s="24">
        <v>22651655</v>
      </c>
      <c r="H21" s="24">
        <v>-2146873</v>
      </c>
      <c r="I21" s="24">
        <v>14616887</v>
      </c>
      <c r="J21" s="24">
        <v>35121669</v>
      </c>
      <c r="K21" s="24">
        <v>14022457</v>
      </c>
      <c r="L21" s="24">
        <v>14310948</v>
      </c>
      <c r="M21" s="24">
        <v>15718696</v>
      </c>
      <c r="N21" s="24">
        <v>44052101</v>
      </c>
      <c r="O21" s="24"/>
      <c r="P21" s="24"/>
      <c r="Q21" s="24"/>
      <c r="R21" s="24"/>
      <c r="S21" s="24"/>
      <c r="T21" s="24"/>
      <c r="U21" s="24"/>
      <c r="V21" s="24"/>
      <c r="W21" s="24">
        <v>79173770</v>
      </c>
      <c r="X21" s="24">
        <v>96742741</v>
      </c>
      <c r="Y21" s="24">
        <v>-17568971</v>
      </c>
      <c r="Z21" s="6">
        <v>-18.16</v>
      </c>
      <c r="AA21" s="22">
        <v>172089764</v>
      </c>
    </row>
    <row r="22" spans="1:27" ht="13.5">
      <c r="A22" s="5" t="s">
        <v>49</v>
      </c>
      <c r="B22" s="3"/>
      <c r="C22" s="25">
        <v>71160500</v>
      </c>
      <c r="D22" s="25"/>
      <c r="E22" s="26">
        <v>75092682</v>
      </c>
      <c r="F22" s="27">
        <v>76710218</v>
      </c>
      <c r="G22" s="27">
        <v>8861324</v>
      </c>
      <c r="H22" s="27">
        <v>5547507</v>
      </c>
      <c r="I22" s="27">
        <v>5549381</v>
      </c>
      <c r="J22" s="27">
        <v>19958212</v>
      </c>
      <c r="K22" s="27">
        <v>5746137</v>
      </c>
      <c r="L22" s="27">
        <v>5409579</v>
      </c>
      <c r="M22" s="27">
        <v>5348219</v>
      </c>
      <c r="N22" s="27">
        <v>16503935</v>
      </c>
      <c r="O22" s="27"/>
      <c r="P22" s="27"/>
      <c r="Q22" s="27"/>
      <c r="R22" s="27"/>
      <c r="S22" s="27"/>
      <c r="T22" s="27"/>
      <c r="U22" s="27"/>
      <c r="V22" s="27"/>
      <c r="W22" s="27">
        <v>36462147</v>
      </c>
      <c r="X22" s="27">
        <v>40998576</v>
      </c>
      <c r="Y22" s="27">
        <v>-4536429</v>
      </c>
      <c r="Z22" s="7">
        <v>-11.06</v>
      </c>
      <c r="AA22" s="25">
        <v>76710218</v>
      </c>
    </row>
    <row r="23" spans="1:27" ht="13.5">
      <c r="A23" s="5" t="s">
        <v>50</v>
      </c>
      <c r="B23" s="3"/>
      <c r="C23" s="22">
        <v>91105150</v>
      </c>
      <c r="D23" s="22"/>
      <c r="E23" s="23">
        <v>106305630</v>
      </c>
      <c r="F23" s="24">
        <v>106305630</v>
      </c>
      <c r="G23" s="24">
        <v>13061421</v>
      </c>
      <c r="H23" s="24">
        <v>6225952</v>
      </c>
      <c r="I23" s="24">
        <v>7361905</v>
      </c>
      <c r="J23" s="24">
        <v>26649278</v>
      </c>
      <c r="K23" s="24">
        <v>10997598</v>
      </c>
      <c r="L23" s="24">
        <v>6314023</v>
      </c>
      <c r="M23" s="24">
        <v>6546395</v>
      </c>
      <c r="N23" s="24">
        <v>23858016</v>
      </c>
      <c r="O23" s="24"/>
      <c r="P23" s="24"/>
      <c r="Q23" s="24"/>
      <c r="R23" s="24"/>
      <c r="S23" s="24"/>
      <c r="T23" s="24"/>
      <c r="U23" s="24"/>
      <c r="V23" s="24"/>
      <c r="W23" s="24">
        <v>50507294</v>
      </c>
      <c r="X23" s="24">
        <v>70540894</v>
      </c>
      <c r="Y23" s="24">
        <v>-20033600</v>
      </c>
      <c r="Z23" s="6">
        <v>-28.4</v>
      </c>
      <c r="AA23" s="22">
        <v>106305630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1108887907</v>
      </c>
      <c r="D25" s="40">
        <f>+D5+D9+D15+D19+D24</f>
        <v>0</v>
      </c>
      <c r="E25" s="41">
        <f t="shared" si="4"/>
        <v>1111152788</v>
      </c>
      <c r="F25" s="42">
        <f t="shared" si="4"/>
        <v>1148751848</v>
      </c>
      <c r="G25" s="42">
        <f t="shared" si="4"/>
        <v>137947283</v>
      </c>
      <c r="H25" s="42">
        <f t="shared" si="4"/>
        <v>47771799</v>
      </c>
      <c r="I25" s="42">
        <f t="shared" si="4"/>
        <v>78313463</v>
      </c>
      <c r="J25" s="42">
        <f t="shared" si="4"/>
        <v>264032545</v>
      </c>
      <c r="K25" s="42">
        <f t="shared" si="4"/>
        <v>111383550</v>
      </c>
      <c r="L25" s="42">
        <f t="shared" si="4"/>
        <v>73706682</v>
      </c>
      <c r="M25" s="42">
        <f t="shared" si="4"/>
        <v>79519680</v>
      </c>
      <c r="N25" s="42">
        <f t="shared" si="4"/>
        <v>264609912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528642457</v>
      </c>
      <c r="X25" s="42">
        <f t="shared" si="4"/>
        <v>635564167</v>
      </c>
      <c r="Y25" s="42">
        <f t="shared" si="4"/>
        <v>-106921710</v>
      </c>
      <c r="Z25" s="43">
        <f>+IF(X25&lt;&gt;0,+(Y25/X25)*100,0)</f>
        <v>-16.823118034594923</v>
      </c>
      <c r="AA25" s="40">
        <f>+AA5+AA9+AA15+AA19+AA24</f>
        <v>1148751848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189292941</v>
      </c>
      <c r="D28" s="19">
        <f>SUM(D29:D31)</f>
        <v>0</v>
      </c>
      <c r="E28" s="20">
        <f t="shared" si="5"/>
        <v>241914675</v>
      </c>
      <c r="F28" s="21">
        <f t="shared" si="5"/>
        <v>242397033</v>
      </c>
      <c r="G28" s="21">
        <f t="shared" si="5"/>
        <v>10030261</v>
      </c>
      <c r="H28" s="21">
        <f t="shared" si="5"/>
        <v>16676653</v>
      </c>
      <c r="I28" s="21">
        <f t="shared" si="5"/>
        <v>18714424</v>
      </c>
      <c r="J28" s="21">
        <f t="shared" si="5"/>
        <v>45421338</v>
      </c>
      <c r="K28" s="21">
        <f t="shared" si="5"/>
        <v>13679495</v>
      </c>
      <c r="L28" s="21">
        <f t="shared" si="5"/>
        <v>19989567</v>
      </c>
      <c r="M28" s="21">
        <f t="shared" si="5"/>
        <v>18521862</v>
      </c>
      <c r="N28" s="21">
        <f t="shared" si="5"/>
        <v>52190924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97612262</v>
      </c>
      <c r="X28" s="21">
        <f t="shared" si="5"/>
        <v>124137585</v>
      </c>
      <c r="Y28" s="21">
        <f t="shared" si="5"/>
        <v>-26525323</v>
      </c>
      <c r="Z28" s="4">
        <f>+IF(X28&lt;&gt;0,+(Y28/X28)*100,0)</f>
        <v>-21.367680867965973</v>
      </c>
      <c r="AA28" s="19">
        <f>SUM(AA29:AA31)</f>
        <v>242397033</v>
      </c>
    </row>
    <row r="29" spans="1:27" ht="13.5">
      <c r="A29" s="5" t="s">
        <v>33</v>
      </c>
      <c r="B29" s="3"/>
      <c r="C29" s="22">
        <v>11483527</v>
      </c>
      <c r="D29" s="22"/>
      <c r="E29" s="23">
        <v>17130942</v>
      </c>
      <c r="F29" s="24">
        <v>20771586</v>
      </c>
      <c r="G29" s="24">
        <v>1366641</v>
      </c>
      <c r="H29" s="24">
        <v>1307840</v>
      </c>
      <c r="I29" s="24">
        <v>1390005</v>
      </c>
      <c r="J29" s="24">
        <v>4064486</v>
      </c>
      <c r="K29" s="24">
        <v>1429284</v>
      </c>
      <c r="L29" s="24">
        <v>1570277</v>
      </c>
      <c r="M29" s="24">
        <v>1546377</v>
      </c>
      <c r="N29" s="24">
        <v>4545938</v>
      </c>
      <c r="O29" s="24"/>
      <c r="P29" s="24"/>
      <c r="Q29" s="24"/>
      <c r="R29" s="24"/>
      <c r="S29" s="24"/>
      <c r="T29" s="24"/>
      <c r="U29" s="24"/>
      <c r="V29" s="24"/>
      <c r="W29" s="24">
        <v>8610424</v>
      </c>
      <c r="X29" s="24">
        <v>8559036</v>
      </c>
      <c r="Y29" s="24">
        <v>51388</v>
      </c>
      <c r="Z29" s="6">
        <v>0.6</v>
      </c>
      <c r="AA29" s="22">
        <v>20771586</v>
      </c>
    </row>
    <row r="30" spans="1:27" ht="13.5">
      <c r="A30" s="5" t="s">
        <v>34</v>
      </c>
      <c r="B30" s="3"/>
      <c r="C30" s="25">
        <v>101235337</v>
      </c>
      <c r="D30" s="25"/>
      <c r="E30" s="26">
        <v>221143108</v>
      </c>
      <c r="F30" s="27">
        <v>113033839</v>
      </c>
      <c r="G30" s="27">
        <v>5561663</v>
      </c>
      <c r="H30" s="27">
        <v>7114767</v>
      </c>
      <c r="I30" s="27">
        <v>12032616</v>
      </c>
      <c r="J30" s="27">
        <v>24709046</v>
      </c>
      <c r="K30" s="27">
        <v>7960285</v>
      </c>
      <c r="L30" s="27">
        <v>10494787</v>
      </c>
      <c r="M30" s="27">
        <v>10057809</v>
      </c>
      <c r="N30" s="27">
        <v>28512881</v>
      </c>
      <c r="O30" s="27"/>
      <c r="P30" s="27"/>
      <c r="Q30" s="27"/>
      <c r="R30" s="27"/>
      <c r="S30" s="27"/>
      <c r="T30" s="27"/>
      <c r="U30" s="27"/>
      <c r="V30" s="27"/>
      <c r="W30" s="27">
        <v>53221927</v>
      </c>
      <c r="X30" s="27">
        <v>113626525</v>
      </c>
      <c r="Y30" s="27">
        <v>-60404598</v>
      </c>
      <c r="Z30" s="7">
        <v>-53.16</v>
      </c>
      <c r="AA30" s="25">
        <v>113033839</v>
      </c>
    </row>
    <row r="31" spans="1:27" ht="13.5">
      <c r="A31" s="5" t="s">
        <v>35</v>
      </c>
      <c r="B31" s="3"/>
      <c r="C31" s="22">
        <v>76574077</v>
      </c>
      <c r="D31" s="22"/>
      <c r="E31" s="23">
        <v>3640625</v>
      </c>
      <c r="F31" s="24">
        <v>108591608</v>
      </c>
      <c r="G31" s="24">
        <v>3101957</v>
      </c>
      <c r="H31" s="24">
        <v>8254046</v>
      </c>
      <c r="I31" s="24">
        <v>5291803</v>
      </c>
      <c r="J31" s="24">
        <v>16647806</v>
      </c>
      <c r="K31" s="24">
        <v>4289926</v>
      </c>
      <c r="L31" s="24">
        <v>7924503</v>
      </c>
      <c r="M31" s="24">
        <v>6917676</v>
      </c>
      <c r="N31" s="24">
        <v>19132105</v>
      </c>
      <c r="O31" s="24"/>
      <c r="P31" s="24"/>
      <c r="Q31" s="24"/>
      <c r="R31" s="24"/>
      <c r="S31" s="24"/>
      <c r="T31" s="24"/>
      <c r="U31" s="24"/>
      <c r="V31" s="24"/>
      <c r="W31" s="24">
        <v>35779911</v>
      </c>
      <c r="X31" s="24">
        <v>1952024</v>
      </c>
      <c r="Y31" s="24">
        <v>33827887</v>
      </c>
      <c r="Z31" s="6">
        <v>1732.96</v>
      </c>
      <c r="AA31" s="22">
        <v>108591608</v>
      </c>
    </row>
    <row r="32" spans="1:27" ht="13.5">
      <c r="A32" s="2" t="s">
        <v>36</v>
      </c>
      <c r="B32" s="3"/>
      <c r="C32" s="19">
        <f aca="true" t="shared" si="6" ref="C32:Y32">SUM(C33:C37)</f>
        <v>72419124</v>
      </c>
      <c r="D32" s="19">
        <f>SUM(D33:D37)</f>
        <v>0</v>
      </c>
      <c r="E32" s="20">
        <f t="shared" si="6"/>
        <v>94766357</v>
      </c>
      <c r="F32" s="21">
        <f t="shared" si="6"/>
        <v>80647463</v>
      </c>
      <c r="G32" s="21">
        <f t="shared" si="6"/>
        <v>4457068</v>
      </c>
      <c r="H32" s="21">
        <f t="shared" si="6"/>
        <v>5409122</v>
      </c>
      <c r="I32" s="21">
        <f t="shared" si="6"/>
        <v>5799031</v>
      </c>
      <c r="J32" s="21">
        <f t="shared" si="6"/>
        <v>15665221</v>
      </c>
      <c r="K32" s="21">
        <f t="shared" si="6"/>
        <v>5920460</v>
      </c>
      <c r="L32" s="21">
        <f t="shared" si="6"/>
        <v>9430332</v>
      </c>
      <c r="M32" s="21">
        <f t="shared" si="6"/>
        <v>6215923</v>
      </c>
      <c r="N32" s="21">
        <f t="shared" si="6"/>
        <v>21566715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37231936</v>
      </c>
      <c r="X32" s="21">
        <f t="shared" si="6"/>
        <v>47929084</v>
      </c>
      <c r="Y32" s="21">
        <f t="shared" si="6"/>
        <v>-10697148</v>
      </c>
      <c r="Z32" s="4">
        <f>+IF(X32&lt;&gt;0,+(Y32/X32)*100,0)</f>
        <v>-22.318699017907374</v>
      </c>
      <c r="AA32" s="19">
        <f>SUM(AA33:AA37)</f>
        <v>80647463</v>
      </c>
    </row>
    <row r="33" spans="1:27" ht="13.5">
      <c r="A33" s="5" t="s">
        <v>37</v>
      </c>
      <c r="B33" s="3"/>
      <c r="C33" s="22">
        <v>24189304</v>
      </c>
      <c r="D33" s="22"/>
      <c r="E33" s="23">
        <v>32992097</v>
      </c>
      <c r="F33" s="24">
        <v>33063461</v>
      </c>
      <c r="G33" s="24">
        <v>1673554</v>
      </c>
      <c r="H33" s="24">
        <v>1914038</v>
      </c>
      <c r="I33" s="24">
        <v>2144168</v>
      </c>
      <c r="J33" s="24">
        <v>5731760</v>
      </c>
      <c r="K33" s="24">
        <v>2304595</v>
      </c>
      <c r="L33" s="24">
        <v>3539409</v>
      </c>
      <c r="M33" s="24">
        <v>2234975</v>
      </c>
      <c r="N33" s="24">
        <v>8078979</v>
      </c>
      <c r="O33" s="24"/>
      <c r="P33" s="24"/>
      <c r="Q33" s="24"/>
      <c r="R33" s="24"/>
      <c r="S33" s="24"/>
      <c r="T33" s="24"/>
      <c r="U33" s="24"/>
      <c r="V33" s="24"/>
      <c r="W33" s="24">
        <v>13810739</v>
      </c>
      <c r="X33" s="24">
        <v>16564235</v>
      </c>
      <c r="Y33" s="24">
        <v>-2753496</v>
      </c>
      <c r="Z33" s="6">
        <v>-16.62</v>
      </c>
      <c r="AA33" s="22">
        <v>33063461</v>
      </c>
    </row>
    <row r="34" spans="1:27" ht="13.5">
      <c r="A34" s="5" t="s">
        <v>38</v>
      </c>
      <c r="B34" s="3"/>
      <c r="C34" s="22">
        <v>38538975</v>
      </c>
      <c r="D34" s="22"/>
      <c r="E34" s="23">
        <v>48389562</v>
      </c>
      <c r="F34" s="24">
        <v>31290213</v>
      </c>
      <c r="G34" s="24">
        <v>1950849</v>
      </c>
      <c r="H34" s="24">
        <v>2561227</v>
      </c>
      <c r="I34" s="24">
        <v>2408490</v>
      </c>
      <c r="J34" s="24">
        <v>6920566</v>
      </c>
      <c r="K34" s="24">
        <v>2598216</v>
      </c>
      <c r="L34" s="24">
        <v>4040548</v>
      </c>
      <c r="M34" s="24">
        <v>2713994</v>
      </c>
      <c r="N34" s="24">
        <v>9352758</v>
      </c>
      <c r="O34" s="24"/>
      <c r="P34" s="24"/>
      <c r="Q34" s="24"/>
      <c r="R34" s="24"/>
      <c r="S34" s="24"/>
      <c r="T34" s="24"/>
      <c r="U34" s="24"/>
      <c r="V34" s="24"/>
      <c r="W34" s="24">
        <v>16273324</v>
      </c>
      <c r="X34" s="24">
        <v>24659602</v>
      </c>
      <c r="Y34" s="24">
        <v>-8386278</v>
      </c>
      <c r="Z34" s="6">
        <v>-34.01</v>
      </c>
      <c r="AA34" s="22">
        <v>31290213</v>
      </c>
    </row>
    <row r="35" spans="1:27" ht="13.5">
      <c r="A35" s="5" t="s">
        <v>39</v>
      </c>
      <c r="B35" s="3"/>
      <c r="C35" s="22">
        <v>6221791</v>
      </c>
      <c r="D35" s="22"/>
      <c r="E35" s="23">
        <v>7441442</v>
      </c>
      <c r="F35" s="24">
        <v>10350530</v>
      </c>
      <c r="G35" s="24">
        <v>658412</v>
      </c>
      <c r="H35" s="24">
        <v>738176</v>
      </c>
      <c r="I35" s="24">
        <v>780840</v>
      </c>
      <c r="J35" s="24">
        <v>2177428</v>
      </c>
      <c r="K35" s="24">
        <v>532760</v>
      </c>
      <c r="L35" s="24">
        <v>978894</v>
      </c>
      <c r="M35" s="24">
        <v>830649</v>
      </c>
      <c r="N35" s="24">
        <v>2342303</v>
      </c>
      <c r="O35" s="24"/>
      <c r="P35" s="24"/>
      <c r="Q35" s="24"/>
      <c r="R35" s="24"/>
      <c r="S35" s="24"/>
      <c r="T35" s="24"/>
      <c r="U35" s="24"/>
      <c r="V35" s="24"/>
      <c r="W35" s="24">
        <v>4519731</v>
      </c>
      <c r="X35" s="24">
        <v>3720714</v>
      </c>
      <c r="Y35" s="24">
        <v>799017</v>
      </c>
      <c r="Z35" s="6">
        <v>21.47</v>
      </c>
      <c r="AA35" s="22">
        <v>10350530</v>
      </c>
    </row>
    <row r="36" spans="1:27" ht="13.5">
      <c r="A36" s="5" t="s">
        <v>40</v>
      </c>
      <c r="B36" s="3"/>
      <c r="C36" s="22">
        <v>3449490</v>
      </c>
      <c r="D36" s="22"/>
      <c r="E36" s="23">
        <v>5793256</v>
      </c>
      <c r="F36" s="24">
        <v>5793259</v>
      </c>
      <c r="G36" s="24">
        <v>174253</v>
      </c>
      <c r="H36" s="24">
        <v>195681</v>
      </c>
      <c r="I36" s="24">
        <v>465533</v>
      </c>
      <c r="J36" s="24">
        <v>835467</v>
      </c>
      <c r="K36" s="24">
        <v>484889</v>
      </c>
      <c r="L36" s="24">
        <v>871481</v>
      </c>
      <c r="M36" s="24">
        <v>435915</v>
      </c>
      <c r="N36" s="24">
        <v>1792285</v>
      </c>
      <c r="O36" s="24"/>
      <c r="P36" s="24"/>
      <c r="Q36" s="24"/>
      <c r="R36" s="24"/>
      <c r="S36" s="24"/>
      <c r="T36" s="24"/>
      <c r="U36" s="24"/>
      <c r="V36" s="24"/>
      <c r="W36" s="24">
        <v>2627752</v>
      </c>
      <c r="X36" s="24">
        <v>2909533</v>
      </c>
      <c r="Y36" s="24">
        <v>-281781</v>
      </c>
      <c r="Z36" s="6">
        <v>-9.68</v>
      </c>
      <c r="AA36" s="22">
        <v>5793259</v>
      </c>
    </row>
    <row r="37" spans="1:27" ht="13.5">
      <c r="A37" s="5" t="s">
        <v>41</v>
      </c>
      <c r="B37" s="3"/>
      <c r="C37" s="25">
        <v>19564</v>
      </c>
      <c r="D37" s="25"/>
      <c r="E37" s="26">
        <v>150000</v>
      </c>
      <c r="F37" s="27">
        <v>150000</v>
      </c>
      <c r="G37" s="27"/>
      <c r="H37" s="27"/>
      <c r="I37" s="27"/>
      <c r="J37" s="27"/>
      <c r="K37" s="27"/>
      <c r="L37" s="27"/>
      <c r="M37" s="27">
        <v>390</v>
      </c>
      <c r="N37" s="27">
        <v>390</v>
      </c>
      <c r="O37" s="27"/>
      <c r="P37" s="27"/>
      <c r="Q37" s="27"/>
      <c r="R37" s="27"/>
      <c r="S37" s="27"/>
      <c r="T37" s="27"/>
      <c r="U37" s="27"/>
      <c r="V37" s="27"/>
      <c r="W37" s="27">
        <v>390</v>
      </c>
      <c r="X37" s="27">
        <v>75000</v>
      </c>
      <c r="Y37" s="27">
        <v>-74610</v>
      </c>
      <c r="Z37" s="7">
        <v>-99.48</v>
      </c>
      <c r="AA37" s="25">
        <v>150000</v>
      </c>
    </row>
    <row r="38" spans="1:27" ht="13.5">
      <c r="A38" s="2" t="s">
        <v>42</v>
      </c>
      <c r="B38" s="8"/>
      <c r="C38" s="19">
        <f aca="true" t="shared" si="7" ref="C38:Y38">SUM(C39:C41)</f>
        <v>171062926</v>
      </c>
      <c r="D38" s="19">
        <f>SUM(D39:D41)</f>
        <v>0</v>
      </c>
      <c r="E38" s="20">
        <f t="shared" si="7"/>
        <v>213914238</v>
      </c>
      <c r="F38" s="21">
        <f t="shared" si="7"/>
        <v>213965429</v>
      </c>
      <c r="G38" s="21">
        <f t="shared" si="7"/>
        <v>7863880</v>
      </c>
      <c r="H38" s="21">
        <f t="shared" si="7"/>
        <v>14688876</v>
      </c>
      <c r="I38" s="21">
        <f t="shared" si="7"/>
        <v>12513939</v>
      </c>
      <c r="J38" s="21">
        <f t="shared" si="7"/>
        <v>35066695</v>
      </c>
      <c r="K38" s="21">
        <f t="shared" si="7"/>
        <v>12885299</v>
      </c>
      <c r="L38" s="21">
        <f t="shared" si="7"/>
        <v>17263871</v>
      </c>
      <c r="M38" s="21">
        <f t="shared" si="7"/>
        <v>14745630</v>
      </c>
      <c r="N38" s="21">
        <f t="shared" si="7"/>
        <v>44894800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79961495</v>
      </c>
      <c r="X38" s="21">
        <f t="shared" si="7"/>
        <v>108847616</v>
      </c>
      <c r="Y38" s="21">
        <f t="shared" si="7"/>
        <v>-28886121</v>
      </c>
      <c r="Z38" s="4">
        <f>+IF(X38&lt;&gt;0,+(Y38/X38)*100,0)</f>
        <v>-26.538129231971418</v>
      </c>
      <c r="AA38" s="19">
        <f>SUM(AA39:AA41)</f>
        <v>213965429</v>
      </c>
    </row>
    <row r="39" spans="1:27" ht="13.5">
      <c r="A39" s="5" t="s">
        <v>43</v>
      </c>
      <c r="B39" s="3"/>
      <c r="C39" s="22">
        <v>42498265</v>
      </c>
      <c r="D39" s="22"/>
      <c r="E39" s="23">
        <v>51987667</v>
      </c>
      <c r="F39" s="24">
        <v>52057152</v>
      </c>
      <c r="G39" s="24">
        <v>2815497</v>
      </c>
      <c r="H39" s="24">
        <v>3235575</v>
      </c>
      <c r="I39" s="24">
        <v>3514981</v>
      </c>
      <c r="J39" s="24">
        <v>9566053</v>
      </c>
      <c r="K39" s="24">
        <v>3117572</v>
      </c>
      <c r="L39" s="24">
        <v>4602822</v>
      </c>
      <c r="M39" s="24">
        <v>3236936</v>
      </c>
      <c r="N39" s="24">
        <v>10957330</v>
      </c>
      <c r="O39" s="24"/>
      <c r="P39" s="24"/>
      <c r="Q39" s="24"/>
      <c r="R39" s="24"/>
      <c r="S39" s="24"/>
      <c r="T39" s="24"/>
      <c r="U39" s="24"/>
      <c r="V39" s="24"/>
      <c r="W39" s="24">
        <v>20523383</v>
      </c>
      <c r="X39" s="24">
        <v>26573512</v>
      </c>
      <c r="Y39" s="24">
        <v>-6050129</v>
      </c>
      <c r="Z39" s="6">
        <v>-22.77</v>
      </c>
      <c r="AA39" s="22">
        <v>52057152</v>
      </c>
    </row>
    <row r="40" spans="1:27" ht="13.5">
      <c r="A40" s="5" t="s">
        <v>44</v>
      </c>
      <c r="B40" s="3"/>
      <c r="C40" s="22">
        <v>125608854</v>
      </c>
      <c r="D40" s="22"/>
      <c r="E40" s="23">
        <v>157470947</v>
      </c>
      <c r="F40" s="24">
        <v>157452669</v>
      </c>
      <c r="G40" s="24">
        <v>4918262</v>
      </c>
      <c r="H40" s="24">
        <v>11090357</v>
      </c>
      <c r="I40" s="24">
        <v>8720172</v>
      </c>
      <c r="J40" s="24">
        <v>24728791</v>
      </c>
      <c r="K40" s="24">
        <v>9567588</v>
      </c>
      <c r="L40" s="24">
        <v>12396676</v>
      </c>
      <c r="M40" s="24">
        <v>11249220</v>
      </c>
      <c r="N40" s="24">
        <v>33213484</v>
      </c>
      <c r="O40" s="24"/>
      <c r="P40" s="24"/>
      <c r="Q40" s="24"/>
      <c r="R40" s="24"/>
      <c r="S40" s="24"/>
      <c r="T40" s="24"/>
      <c r="U40" s="24"/>
      <c r="V40" s="24"/>
      <c r="W40" s="24">
        <v>57942275</v>
      </c>
      <c r="X40" s="24">
        <v>80183494</v>
      </c>
      <c r="Y40" s="24">
        <v>-22241219</v>
      </c>
      <c r="Z40" s="6">
        <v>-27.74</v>
      </c>
      <c r="AA40" s="22">
        <v>157452669</v>
      </c>
    </row>
    <row r="41" spans="1:27" ht="13.5">
      <c r="A41" s="5" t="s">
        <v>45</v>
      </c>
      <c r="B41" s="3"/>
      <c r="C41" s="22">
        <v>2955807</v>
      </c>
      <c r="D41" s="22"/>
      <c r="E41" s="23">
        <v>4455624</v>
      </c>
      <c r="F41" s="24">
        <v>4455608</v>
      </c>
      <c r="G41" s="24">
        <v>130121</v>
      </c>
      <c r="H41" s="24">
        <v>362944</v>
      </c>
      <c r="I41" s="24">
        <v>278786</v>
      </c>
      <c r="J41" s="24">
        <v>771851</v>
      </c>
      <c r="K41" s="24">
        <v>200139</v>
      </c>
      <c r="L41" s="24">
        <v>264373</v>
      </c>
      <c r="M41" s="24">
        <v>259474</v>
      </c>
      <c r="N41" s="24">
        <v>723986</v>
      </c>
      <c r="O41" s="24"/>
      <c r="P41" s="24"/>
      <c r="Q41" s="24"/>
      <c r="R41" s="24"/>
      <c r="S41" s="24"/>
      <c r="T41" s="24"/>
      <c r="U41" s="24"/>
      <c r="V41" s="24"/>
      <c r="W41" s="24">
        <v>1495837</v>
      </c>
      <c r="X41" s="24">
        <v>2090610</v>
      </c>
      <c r="Y41" s="24">
        <v>-594773</v>
      </c>
      <c r="Z41" s="6">
        <v>-28.45</v>
      </c>
      <c r="AA41" s="22">
        <v>4455608</v>
      </c>
    </row>
    <row r="42" spans="1:27" ht="13.5">
      <c r="A42" s="2" t="s">
        <v>46</v>
      </c>
      <c r="B42" s="8"/>
      <c r="C42" s="19">
        <f aca="true" t="shared" si="8" ref="C42:Y42">SUM(C43:C46)</f>
        <v>522352848</v>
      </c>
      <c r="D42" s="19">
        <f>SUM(D43:D46)</f>
        <v>0</v>
      </c>
      <c r="E42" s="20">
        <f t="shared" si="8"/>
        <v>596190997</v>
      </c>
      <c r="F42" s="21">
        <f t="shared" si="8"/>
        <v>601489485</v>
      </c>
      <c r="G42" s="21">
        <f t="shared" si="8"/>
        <v>10330799</v>
      </c>
      <c r="H42" s="21">
        <f t="shared" si="8"/>
        <v>45263859</v>
      </c>
      <c r="I42" s="21">
        <f t="shared" si="8"/>
        <v>46274276</v>
      </c>
      <c r="J42" s="21">
        <f t="shared" si="8"/>
        <v>101868934</v>
      </c>
      <c r="K42" s="21">
        <f t="shared" si="8"/>
        <v>33762740</v>
      </c>
      <c r="L42" s="21">
        <f t="shared" si="8"/>
        <v>40296930</v>
      </c>
      <c r="M42" s="21">
        <f t="shared" si="8"/>
        <v>42673661</v>
      </c>
      <c r="N42" s="21">
        <f t="shared" si="8"/>
        <v>116733331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218602265</v>
      </c>
      <c r="X42" s="21">
        <f t="shared" si="8"/>
        <v>305873825</v>
      </c>
      <c r="Y42" s="21">
        <f t="shared" si="8"/>
        <v>-87271560</v>
      </c>
      <c r="Z42" s="4">
        <f>+IF(X42&lt;&gt;0,+(Y42/X42)*100,0)</f>
        <v>-28.531882386470958</v>
      </c>
      <c r="AA42" s="19">
        <f>SUM(AA43:AA46)</f>
        <v>601489485</v>
      </c>
    </row>
    <row r="43" spans="1:27" ht="13.5">
      <c r="A43" s="5" t="s">
        <v>47</v>
      </c>
      <c r="B43" s="3"/>
      <c r="C43" s="22">
        <v>265365656</v>
      </c>
      <c r="D43" s="22"/>
      <c r="E43" s="23">
        <v>309646292</v>
      </c>
      <c r="F43" s="24">
        <v>305225778</v>
      </c>
      <c r="G43" s="24">
        <v>2079072</v>
      </c>
      <c r="H43" s="24">
        <v>31710839</v>
      </c>
      <c r="I43" s="24">
        <v>30645910</v>
      </c>
      <c r="J43" s="24">
        <v>64435821</v>
      </c>
      <c r="K43" s="24">
        <v>19238974</v>
      </c>
      <c r="L43" s="24">
        <v>20636901</v>
      </c>
      <c r="M43" s="24">
        <v>20287043</v>
      </c>
      <c r="N43" s="24">
        <v>60162918</v>
      </c>
      <c r="O43" s="24"/>
      <c r="P43" s="24"/>
      <c r="Q43" s="24"/>
      <c r="R43" s="24"/>
      <c r="S43" s="24"/>
      <c r="T43" s="24"/>
      <c r="U43" s="24"/>
      <c r="V43" s="24"/>
      <c r="W43" s="24">
        <v>124598739</v>
      </c>
      <c r="X43" s="24">
        <v>161417763</v>
      </c>
      <c r="Y43" s="24">
        <v>-36819024</v>
      </c>
      <c r="Z43" s="6">
        <v>-22.81</v>
      </c>
      <c r="AA43" s="22">
        <v>305225778</v>
      </c>
    </row>
    <row r="44" spans="1:27" ht="13.5">
      <c r="A44" s="5" t="s">
        <v>48</v>
      </c>
      <c r="B44" s="3"/>
      <c r="C44" s="22">
        <v>128417767</v>
      </c>
      <c r="D44" s="22"/>
      <c r="E44" s="23">
        <v>148630934</v>
      </c>
      <c r="F44" s="24">
        <v>148630913</v>
      </c>
      <c r="G44" s="24">
        <v>1807597</v>
      </c>
      <c r="H44" s="24">
        <v>4724381</v>
      </c>
      <c r="I44" s="24">
        <v>7058375</v>
      </c>
      <c r="J44" s="24">
        <v>13590353</v>
      </c>
      <c r="K44" s="24">
        <v>6649832</v>
      </c>
      <c r="L44" s="24">
        <v>8103345</v>
      </c>
      <c r="M44" s="24">
        <v>10734055</v>
      </c>
      <c r="N44" s="24">
        <v>25487232</v>
      </c>
      <c r="O44" s="24"/>
      <c r="P44" s="24"/>
      <c r="Q44" s="24"/>
      <c r="R44" s="24"/>
      <c r="S44" s="24"/>
      <c r="T44" s="24"/>
      <c r="U44" s="24"/>
      <c r="V44" s="24"/>
      <c r="W44" s="24">
        <v>39077585</v>
      </c>
      <c r="X44" s="24">
        <v>74418872</v>
      </c>
      <c r="Y44" s="24">
        <v>-35341287</v>
      </c>
      <c r="Z44" s="6">
        <v>-47.49</v>
      </c>
      <c r="AA44" s="22">
        <v>148630913</v>
      </c>
    </row>
    <row r="45" spans="1:27" ht="13.5">
      <c r="A45" s="5" t="s">
        <v>49</v>
      </c>
      <c r="B45" s="3"/>
      <c r="C45" s="25">
        <v>64373778</v>
      </c>
      <c r="D45" s="25"/>
      <c r="E45" s="26">
        <v>70440052</v>
      </c>
      <c r="F45" s="27">
        <v>80159067</v>
      </c>
      <c r="G45" s="27">
        <v>2535218</v>
      </c>
      <c r="H45" s="27">
        <v>3966079</v>
      </c>
      <c r="I45" s="27">
        <v>4104772</v>
      </c>
      <c r="J45" s="27">
        <v>10606069</v>
      </c>
      <c r="K45" s="27">
        <v>3746620</v>
      </c>
      <c r="L45" s="27">
        <v>5444643</v>
      </c>
      <c r="M45" s="27">
        <v>5574730</v>
      </c>
      <c r="N45" s="27">
        <v>14765993</v>
      </c>
      <c r="O45" s="27"/>
      <c r="P45" s="27"/>
      <c r="Q45" s="27"/>
      <c r="R45" s="27"/>
      <c r="S45" s="27"/>
      <c r="T45" s="27"/>
      <c r="U45" s="27"/>
      <c r="V45" s="27"/>
      <c r="W45" s="27">
        <v>25372062</v>
      </c>
      <c r="X45" s="27">
        <v>35259139</v>
      </c>
      <c r="Y45" s="27">
        <v>-9887077</v>
      </c>
      <c r="Z45" s="7">
        <v>-28.04</v>
      </c>
      <c r="AA45" s="25">
        <v>80159067</v>
      </c>
    </row>
    <row r="46" spans="1:27" ht="13.5">
      <c r="A46" s="5" t="s">
        <v>50</v>
      </c>
      <c r="B46" s="3"/>
      <c r="C46" s="22">
        <v>64195647</v>
      </c>
      <c r="D46" s="22"/>
      <c r="E46" s="23">
        <v>67473719</v>
      </c>
      <c r="F46" s="24">
        <v>67473727</v>
      </c>
      <c r="G46" s="24">
        <v>3908912</v>
      </c>
      <c r="H46" s="24">
        <v>4862560</v>
      </c>
      <c r="I46" s="24">
        <v>4465219</v>
      </c>
      <c r="J46" s="24">
        <v>13236691</v>
      </c>
      <c r="K46" s="24">
        <v>4127314</v>
      </c>
      <c r="L46" s="24">
        <v>6112041</v>
      </c>
      <c r="M46" s="24">
        <v>6077833</v>
      </c>
      <c r="N46" s="24">
        <v>16317188</v>
      </c>
      <c r="O46" s="24"/>
      <c r="P46" s="24"/>
      <c r="Q46" s="24"/>
      <c r="R46" s="24"/>
      <c r="S46" s="24"/>
      <c r="T46" s="24"/>
      <c r="U46" s="24"/>
      <c r="V46" s="24"/>
      <c r="W46" s="24">
        <v>29553879</v>
      </c>
      <c r="X46" s="24">
        <v>34778051</v>
      </c>
      <c r="Y46" s="24">
        <v>-5224172</v>
      </c>
      <c r="Z46" s="6">
        <v>-15.02</v>
      </c>
      <c r="AA46" s="22">
        <v>67473727</v>
      </c>
    </row>
    <row r="47" spans="1:27" ht="13.5">
      <c r="A47" s="2" t="s">
        <v>51</v>
      </c>
      <c r="B47" s="8" t="s">
        <v>52</v>
      </c>
      <c r="C47" s="19">
        <v>2326458</v>
      </c>
      <c r="D47" s="19"/>
      <c r="E47" s="20">
        <v>2466017</v>
      </c>
      <c r="F47" s="21">
        <v>2466017</v>
      </c>
      <c r="G47" s="21"/>
      <c r="H47" s="21"/>
      <c r="I47" s="21">
        <v>821814</v>
      </c>
      <c r="J47" s="21">
        <v>821814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821814</v>
      </c>
      <c r="X47" s="21">
        <v>1233008</v>
      </c>
      <c r="Y47" s="21">
        <v>-411194</v>
      </c>
      <c r="Z47" s="4">
        <v>-33.35</v>
      </c>
      <c r="AA47" s="19">
        <v>2466017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957454297</v>
      </c>
      <c r="D48" s="40">
        <f>+D28+D32+D38+D42+D47</f>
        <v>0</v>
      </c>
      <c r="E48" s="41">
        <f t="shared" si="9"/>
        <v>1149252284</v>
      </c>
      <c r="F48" s="42">
        <f t="shared" si="9"/>
        <v>1140965427</v>
      </c>
      <c r="G48" s="42">
        <f t="shared" si="9"/>
        <v>32682008</v>
      </c>
      <c r="H48" s="42">
        <f t="shared" si="9"/>
        <v>82038510</v>
      </c>
      <c r="I48" s="42">
        <f t="shared" si="9"/>
        <v>84123484</v>
      </c>
      <c r="J48" s="42">
        <f t="shared" si="9"/>
        <v>198844002</v>
      </c>
      <c r="K48" s="42">
        <f t="shared" si="9"/>
        <v>66247994</v>
      </c>
      <c r="L48" s="42">
        <f t="shared" si="9"/>
        <v>86980700</v>
      </c>
      <c r="M48" s="42">
        <f t="shared" si="9"/>
        <v>82157076</v>
      </c>
      <c r="N48" s="42">
        <f t="shared" si="9"/>
        <v>235385770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434229772</v>
      </c>
      <c r="X48" s="42">
        <f t="shared" si="9"/>
        <v>588021118</v>
      </c>
      <c r="Y48" s="42">
        <f t="shared" si="9"/>
        <v>-153791346</v>
      </c>
      <c r="Z48" s="43">
        <f>+IF(X48&lt;&gt;0,+(Y48/X48)*100,0)</f>
        <v>-26.1540514944567</v>
      </c>
      <c r="AA48" s="40">
        <f>+AA28+AA32+AA38+AA42+AA47</f>
        <v>1140965427</v>
      </c>
    </row>
    <row r="49" spans="1:27" ht="13.5">
      <c r="A49" s="14" t="s">
        <v>58</v>
      </c>
      <c r="B49" s="15"/>
      <c r="C49" s="44">
        <f aca="true" t="shared" si="10" ref="C49:Y49">+C25-C48</f>
        <v>151433610</v>
      </c>
      <c r="D49" s="44">
        <f>+D25-D48</f>
        <v>0</v>
      </c>
      <c r="E49" s="45">
        <f t="shared" si="10"/>
        <v>-38099496</v>
      </c>
      <c r="F49" s="46">
        <f t="shared" si="10"/>
        <v>7786421</v>
      </c>
      <c r="G49" s="46">
        <f t="shared" si="10"/>
        <v>105265275</v>
      </c>
      <c r="H49" s="46">
        <f t="shared" si="10"/>
        <v>-34266711</v>
      </c>
      <c r="I49" s="46">
        <f t="shared" si="10"/>
        <v>-5810021</v>
      </c>
      <c r="J49" s="46">
        <f t="shared" si="10"/>
        <v>65188543</v>
      </c>
      <c r="K49" s="46">
        <f t="shared" si="10"/>
        <v>45135556</v>
      </c>
      <c r="L49" s="46">
        <f t="shared" si="10"/>
        <v>-13274018</v>
      </c>
      <c r="M49" s="46">
        <f t="shared" si="10"/>
        <v>-2637396</v>
      </c>
      <c r="N49" s="46">
        <f t="shared" si="10"/>
        <v>29224142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94412685</v>
      </c>
      <c r="X49" s="46">
        <f>IF(F25=F48,0,X25-X48)</f>
        <v>47543049</v>
      </c>
      <c r="Y49" s="46">
        <f t="shared" si="10"/>
        <v>46869636</v>
      </c>
      <c r="Z49" s="47">
        <f>+IF(X49&lt;&gt;0,+(Y49/X49)*100,0)</f>
        <v>98.58357212218341</v>
      </c>
      <c r="AA49" s="44">
        <f>+AA25-AA48</f>
        <v>7786421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179911776</v>
      </c>
      <c r="D5" s="19">
        <f>SUM(D6:D8)</f>
        <v>0</v>
      </c>
      <c r="E5" s="20">
        <f t="shared" si="0"/>
        <v>168525732</v>
      </c>
      <c r="F5" s="21">
        <f t="shared" si="0"/>
        <v>168525732</v>
      </c>
      <c r="G5" s="21">
        <f t="shared" si="0"/>
        <v>21945380</v>
      </c>
      <c r="H5" s="21">
        <f t="shared" si="0"/>
        <v>18704369</v>
      </c>
      <c r="I5" s="21">
        <f t="shared" si="0"/>
        <v>10255401</v>
      </c>
      <c r="J5" s="21">
        <f t="shared" si="0"/>
        <v>50905150</v>
      </c>
      <c r="K5" s="21">
        <f t="shared" si="0"/>
        <v>11992135</v>
      </c>
      <c r="L5" s="21">
        <f t="shared" si="0"/>
        <v>10165898</v>
      </c>
      <c r="M5" s="21">
        <f t="shared" si="0"/>
        <v>20615630</v>
      </c>
      <c r="N5" s="21">
        <f t="shared" si="0"/>
        <v>42773663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93678813</v>
      </c>
      <c r="X5" s="21">
        <f t="shared" si="0"/>
        <v>84086393</v>
      </c>
      <c r="Y5" s="21">
        <f t="shared" si="0"/>
        <v>9592420</v>
      </c>
      <c r="Z5" s="4">
        <f>+IF(X5&lt;&gt;0,+(Y5/X5)*100,0)</f>
        <v>11.40781481731533</v>
      </c>
      <c r="AA5" s="19">
        <f>SUM(AA6:AA8)</f>
        <v>168525732</v>
      </c>
    </row>
    <row r="6" spans="1:27" ht="13.5">
      <c r="A6" s="5" t="s">
        <v>33</v>
      </c>
      <c r="B6" s="3"/>
      <c r="C6" s="22">
        <v>389287</v>
      </c>
      <c r="D6" s="22"/>
      <c r="E6" s="23">
        <v>273766</v>
      </c>
      <c r="F6" s="24">
        <v>273766</v>
      </c>
      <c r="G6" s="24">
        <v>3759</v>
      </c>
      <c r="H6" s="24">
        <v>24390</v>
      </c>
      <c r="I6" s="24">
        <v>1790</v>
      </c>
      <c r="J6" s="24">
        <v>29939</v>
      </c>
      <c r="K6" s="24">
        <v>16668</v>
      </c>
      <c r="L6" s="24">
        <v>30159</v>
      </c>
      <c r="M6" s="24">
        <v>4455</v>
      </c>
      <c r="N6" s="24">
        <v>51282</v>
      </c>
      <c r="O6" s="24"/>
      <c r="P6" s="24"/>
      <c r="Q6" s="24"/>
      <c r="R6" s="24"/>
      <c r="S6" s="24"/>
      <c r="T6" s="24"/>
      <c r="U6" s="24"/>
      <c r="V6" s="24"/>
      <c r="W6" s="24">
        <v>81221</v>
      </c>
      <c r="X6" s="24">
        <v>136884</v>
      </c>
      <c r="Y6" s="24">
        <v>-55663</v>
      </c>
      <c r="Z6" s="6">
        <v>-40.66</v>
      </c>
      <c r="AA6" s="22">
        <v>273766</v>
      </c>
    </row>
    <row r="7" spans="1:27" ht="13.5">
      <c r="A7" s="5" t="s">
        <v>34</v>
      </c>
      <c r="B7" s="3"/>
      <c r="C7" s="25">
        <v>179422489</v>
      </c>
      <c r="D7" s="25"/>
      <c r="E7" s="26">
        <v>168151966</v>
      </c>
      <c r="F7" s="27">
        <v>168151966</v>
      </c>
      <c r="G7" s="27">
        <v>21941621</v>
      </c>
      <c r="H7" s="27">
        <v>18679979</v>
      </c>
      <c r="I7" s="27">
        <v>10253611</v>
      </c>
      <c r="J7" s="27">
        <v>50875211</v>
      </c>
      <c r="K7" s="27">
        <v>11975467</v>
      </c>
      <c r="L7" s="27">
        <v>10135739</v>
      </c>
      <c r="M7" s="27">
        <v>20611175</v>
      </c>
      <c r="N7" s="27">
        <v>42722381</v>
      </c>
      <c r="O7" s="27"/>
      <c r="P7" s="27"/>
      <c r="Q7" s="27"/>
      <c r="R7" s="27"/>
      <c r="S7" s="27"/>
      <c r="T7" s="27"/>
      <c r="U7" s="27"/>
      <c r="V7" s="27"/>
      <c r="W7" s="27">
        <v>93597592</v>
      </c>
      <c r="X7" s="27">
        <v>83949509</v>
      </c>
      <c r="Y7" s="27">
        <v>9648083</v>
      </c>
      <c r="Z7" s="7">
        <v>11.49</v>
      </c>
      <c r="AA7" s="25">
        <v>168151966</v>
      </c>
    </row>
    <row r="8" spans="1:27" ht="13.5">
      <c r="A8" s="5" t="s">
        <v>35</v>
      </c>
      <c r="B8" s="3"/>
      <c r="C8" s="22">
        <v>100000</v>
      </c>
      <c r="D8" s="22"/>
      <c r="E8" s="23">
        <v>100000</v>
      </c>
      <c r="F8" s="24">
        <v>100000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100000</v>
      </c>
    </row>
    <row r="9" spans="1:27" ht="13.5">
      <c r="A9" s="2" t="s">
        <v>36</v>
      </c>
      <c r="B9" s="3"/>
      <c r="C9" s="19">
        <f aca="true" t="shared" si="1" ref="C9:Y9">SUM(C10:C14)</f>
        <v>42151291</v>
      </c>
      <c r="D9" s="19">
        <f>SUM(D10:D14)</f>
        <v>0</v>
      </c>
      <c r="E9" s="20">
        <f t="shared" si="1"/>
        <v>58509143</v>
      </c>
      <c r="F9" s="21">
        <f t="shared" si="1"/>
        <v>62669247</v>
      </c>
      <c r="G9" s="21">
        <f t="shared" si="1"/>
        <v>336447</v>
      </c>
      <c r="H9" s="21">
        <f t="shared" si="1"/>
        <v>276196</v>
      </c>
      <c r="I9" s="21">
        <f t="shared" si="1"/>
        <v>368584</v>
      </c>
      <c r="J9" s="21">
        <f t="shared" si="1"/>
        <v>981227</v>
      </c>
      <c r="K9" s="21">
        <f t="shared" si="1"/>
        <v>972655</v>
      </c>
      <c r="L9" s="21">
        <f t="shared" si="1"/>
        <v>464457</v>
      </c>
      <c r="M9" s="21">
        <f t="shared" si="1"/>
        <v>371257</v>
      </c>
      <c r="N9" s="21">
        <f t="shared" si="1"/>
        <v>1808369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2789596</v>
      </c>
      <c r="X9" s="21">
        <f t="shared" si="1"/>
        <v>2153112</v>
      </c>
      <c r="Y9" s="21">
        <f t="shared" si="1"/>
        <v>636484</v>
      </c>
      <c r="Z9" s="4">
        <f>+IF(X9&lt;&gt;0,+(Y9/X9)*100,0)</f>
        <v>29.56111897569657</v>
      </c>
      <c r="AA9" s="19">
        <f>SUM(AA10:AA14)</f>
        <v>62669247</v>
      </c>
    </row>
    <row r="10" spans="1:27" ht="13.5">
      <c r="A10" s="5" t="s">
        <v>37</v>
      </c>
      <c r="B10" s="3"/>
      <c r="C10" s="22">
        <v>8905124</v>
      </c>
      <c r="D10" s="22"/>
      <c r="E10" s="23">
        <v>11094133</v>
      </c>
      <c r="F10" s="24">
        <v>12643720</v>
      </c>
      <c r="G10" s="24">
        <v>111597</v>
      </c>
      <c r="H10" s="24">
        <v>109409</v>
      </c>
      <c r="I10" s="24">
        <v>92452</v>
      </c>
      <c r="J10" s="24">
        <v>313458</v>
      </c>
      <c r="K10" s="24">
        <v>107144</v>
      </c>
      <c r="L10" s="24">
        <v>94906</v>
      </c>
      <c r="M10" s="24">
        <v>53947</v>
      </c>
      <c r="N10" s="24">
        <v>255997</v>
      </c>
      <c r="O10" s="24"/>
      <c r="P10" s="24"/>
      <c r="Q10" s="24"/>
      <c r="R10" s="24"/>
      <c r="S10" s="24"/>
      <c r="T10" s="24"/>
      <c r="U10" s="24"/>
      <c r="V10" s="24"/>
      <c r="W10" s="24">
        <v>569455</v>
      </c>
      <c r="X10" s="24">
        <v>544464</v>
      </c>
      <c r="Y10" s="24">
        <v>24991</v>
      </c>
      <c r="Z10" s="6">
        <v>4.59</v>
      </c>
      <c r="AA10" s="22">
        <v>12643720</v>
      </c>
    </row>
    <row r="11" spans="1:27" ht="13.5">
      <c r="A11" s="5" t="s">
        <v>38</v>
      </c>
      <c r="B11" s="3"/>
      <c r="C11" s="22">
        <v>11270763</v>
      </c>
      <c r="D11" s="22"/>
      <c r="E11" s="23">
        <v>6987150</v>
      </c>
      <c r="F11" s="24">
        <v>8064379</v>
      </c>
      <c r="G11" s="24">
        <v>208511</v>
      </c>
      <c r="H11" s="24">
        <v>148799</v>
      </c>
      <c r="I11" s="24">
        <v>258144</v>
      </c>
      <c r="J11" s="24">
        <v>615454</v>
      </c>
      <c r="K11" s="24">
        <v>848946</v>
      </c>
      <c r="L11" s="24">
        <v>352603</v>
      </c>
      <c r="M11" s="24">
        <v>300983</v>
      </c>
      <c r="N11" s="24">
        <v>1502532</v>
      </c>
      <c r="O11" s="24"/>
      <c r="P11" s="24"/>
      <c r="Q11" s="24"/>
      <c r="R11" s="24"/>
      <c r="S11" s="24"/>
      <c r="T11" s="24"/>
      <c r="U11" s="24"/>
      <c r="V11" s="24"/>
      <c r="W11" s="24">
        <v>2117986</v>
      </c>
      <c r="X11" s="24">
        <v>1509912</v>
      </c>
      <c r="Y11" s="24">
        <v>608074</v>
      </c>
      <c r="Z11" s="6">
        <v>40.27</v>
      </c>
      <c r="AA11" s="22">
        <v>8064379</v>
      </c>
    </row>
    <row r="12" spans="1:27" ht="13.5">
      <c r="A12" s="5" t="s">
        <v>39</v>
      </c>
      <c r="B12" s="3"/>
      <c r="C12" s="22">
        <v>813524</v>
      </c>
      <c r="D12" s="22"/>
      <c r="E12" s="23">
        <v>22312</v>
      </c>
      <c r="F12" s="24">
        <v>22312</v>
      </c>
      <c r="G12" s="24">
        <v>12</v>
      </c>
      <c r="H12" s="24">
        <v>1661</v>
      </c>
      <c r="I12" s="24">
        <v>1661</v>
      </c>
      <c r="J12" s="24">
        <v>3334</v>
      </c>
      <c r="K12" s="24">
        <v>238</v>
      </c>
      <c r="L12" s="24">
        <v>621</v>
      </c>
      <c r="M12" s="24"/>
      <c r="N12" s="24">
        <v>859</v>
      </c>
      <c r="O12" s="24"/>
      <c r="P12" s="24"/>
      <c r="Q12" s="24"/>
      <c r="R12" s="24"/>
      <c r="S12" s="24"/>
      <c r="T12" s="24"/>
      <c r="U12" s="24"/>
      <c r="V12" s="24"/>
      <c r="W12" s="24">
        <v>4193</v>
      </c>
      <c r="X12" s="24">
        <v>5964</v>
      </c>
      <c r="Y12" s="24">
        <v>-1771</v>
      </c>
      <c r="Z12" s="6">
        <v>-29.69</v>
      </c>
      <c r="AA12" s="22">
        <v>22312</v>
      </c>
    </row>
    <row r="13" spans="1:27" ht="13.5">
      <c r="A13" s="5" t="s">
        <v>40</v>
      </c>
      <c r="B13" s="3"/>
      <c r="C13" s="22">
        <v>21161880</v>
      </c>
      <c r="D13" s="22"/>
      <c r="E13" s="23">
        <v>40405548</v>
      </c>
      <c r="F13" s="24">
        <v>41938836</v>
      </c>
      <c r="G13" s="24">
        <v>16327</v>
      </c>
      <c r="H13" s="24">
        <v>16327</v>
      </c>
      <c r="I13" s="24">
        <v>16327</v>
      </c>
      <c r="J13" s="24">
        <v>48981</v>
      </c>
      <c r="K13" s="24">
        <v>16327</v>
      </c>
      <c r="L13" s="24">
        <v>16327</v>
      </c>
      <c r="M13" s="24">
        <v>16327</v>
      </c>
      <c r="N13" s="24">
        <v>48981</v>
      </c>
      <c r="O13" s="24"/>
      <c r="P13" s="24"/>
      <c r="Q13" s="24"/>
      <c r="R13" s="24"/>
      <c r="S13" s="24"/>
      <c r="T13" s="24"/>
      <c r="U13" s="24"/>
      <c r="V13" s="24"/>
      <c r="W13" s="24">
        <v>97962</v>
      </c>
      <c r="X13" s="24">
        <v>92772</v>
      </c>
      <c r="Y13" s="24">
        <v>5190</v>
      </c>
      <c r="Z13" s="6">
        <v>5.59</v>
      </c>
      <c r="AA13" s="22">
        <v>41938836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69653939</v>
      </c>
      <c r="D15" s="19">
        <f>SUM(D16:D18)</f>
        <v>0</v>
      </c>
      <c r="E15" s="20">
        <f t="shared" si="2"/>
        <v>41055768</v>
      </c>
      <c r="F15" s="21">
        <f t="shared" si="2"/>
        <v>42245066</v>
      </c>
      <c r="G15" s="21">
        <f t="shared" si="2"/>
        <v>965693</v>
      </c>
      <c r="H15" s="21">
        <f t="shared" si="2"/>
        <v>1134804</v>
      </c>
      <c r="I15" s="21">
        <f t="shared" si="2"/>
        <v>1003241</v>
      </c>
      <c r="J15" s="21">
        <f t="shared" si="2"/>
        <v>3103738</v>
      </c>
      <c r="K15" s="21">
        <f t="shared" si="2"/>
        <v>1193410</v>
      </c>
      <c r="L15" s="21">
        <f t="shared" si="2"/>
        <v>1124564</v>
      </c>
      <c r="M15" s="21">
        <f t="shared" si="2"/>
        <v>845878</v>
      </c>
      <c r="N15" s="21">
        <f t="shared" si="2"/>
        <v>3163852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6267590</v>
      </c>
      <c r="X15" s="21">
        <f t="shared" si="2"/>
        <v>18575376</v>
      </c>
      <c r="Y15" s="21">
        <f t="shared" si="2"/>
        <v>-12307786</v>
      </c>
      <c r="Z15" s="4">
        <f>+IF(X15&lt;&gt;0,+(Y15/X15)*100,0)</f>
        <v>-66.25861032368874</v>
      </c>
      <c r="AA15" s="19">
        <f>SUM(AA16:AA18)</f>
        <v>42245066</v>
      </c>
    </row>
    <row r="16" spans="1:27" ht="13.5">
      <c r="A16" s="5" t="s">
        <v>43</v>
      </c>
      <c r="B16" s="3"/>
      <c r="C16" s="22">
        <v>3752259</v>
      </c>
      <c r="D16" s="22"/>
      <c r="E16" s="23">
        <v>3549694</v>
      </c>
      <c r="F16" s="24">
        <v>3549694</v>
      </c>
      <c r="G16" s="24">
        <v>243444</v>
      </c>
      <c r="H16" s="24">
        <v>374362</v>
      </c>
      <c r="I16" s="24">
        <v>282747</v>
      </c>
      <c r="J16" s="24">
        <v>900553</v>
      </c>
      <c r="K16" s="24">
        <v>249203</v>
      </c>
      <c r="L16" s="24">
        <v>319515</v>
      </c>
      <c r="M16" s="24">
        <v>218588</v>
      </c>
      <c r="N16" s="24">
        <v>787306</v>
      </c>
      <c r="O16" s="24"/>
      <c r="P16" s="24"/>
      <c r="Q16" s="24"/>
      <c r="R16" s="24"/>
      <c r="S16" s="24"/>
      <c r="T16" s="24"/>
      <c r="U16" s="24"/>
      <c r="V16" s="24"/>
      <c r="W16" s="24">
        <v>1687859</v>
      </c>
      <c r="X16" s="24">
        <v>1774848</v>
      </c>
      <c r="Y16" s="24">
        <v>-86989</v>
      </c>
      <c r="Z16" s="6">
        <v>-4.9</v>
      </c>
      <c r="AA16" s="22">
        <v>3549694</v>
      </c>
    </row>
    <row r="17" spans="1:27" ht="13.5">
      <c r="A17" s="5" t="s">
        <v>44</v>
      </c>
      <c r="B17" s="3"/>
      <c r="C17" s="22">
        <v>65901680</v>
      </c>
      <c r="D17" s="22"/>
      <c r="E17" s="23">
        <v>37506074</v>
      </c>
      <c r="F17" s="24">
        <v>38695372</v>
      </c>
      <c r="G17" s="24">
        <v>722249</v>
      </c>
      <c r="H17" s="24">
        <v>760442</v>
      </c>
      <c r="I17" s="24">
        <v>720494</v>
      </c>
      <c r="J17" s="24">
        <v>2203185</v>
      </c>
      <c r="K17" s="24">
        <v>944207</v>
      </c>
      <c r="L17" s="24">
        <v>805049</v>
      </c>
      <c r="M17" s="24">
        <v>627290</v>
      </c>
      <c r="N17" s="24">
        <v>2376546</v>
      </c>
      <c r="O17" s="24"/>
      <c r="P17" s="24"/>
      <c r="Q17" s="24"/>
      <c r="R17" s="24"/>
      <c r="S17" s="24"/>
      <c r="T17" s="24"/>
      <c r="U17" s="24"/>
      <c r="V17" s="24"/>
      <c r="W17" s="24">
        <v>4579731</v>
      </c>
      <c r="X17" s="24">
        <v>16800528</v>
      </c>
      <c r="Y17" s="24">
        <v>-12220797</v>
      </c>
      <c r="Z17" s="6">
        <v>-72.74</v>
      </c>
      <c r="AA17" s="22">
        <v>38695372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434982432</v>
      </c>
      <c r="D19" s="19">
        <f>SUM(D20:D23)</f>
        <v>0</v>
      </c>
      <c r="E19" s="20">
        <f t="shared" si="3"/>
        <v>466513260</v>
      </c>
      <c r="F19" s="21">
        <f t="shared" si="3"/>
        <v>466513261</v>
      </c>
      <c r="G19" s="21">
        <f t="shared" si="3"/>
        <v>55803065</v>
      </c>
      <c r="H19" s="21">
        <f t="shared" si="3"/>
        <v>33585791</v>
      </c>
      <c r="I19" s="21">
        <f t="shared" si="3"/>
        <v>33522935</v>
      </c>
      <c r="J19" s="21">
        <f t="shared" si="3"/>
        <v>122911791</v>
      </c>
      <c r="K19" s="21">
        <f t="shared" si="3"/>
        <v>33350997</v>
      </c>
      <c r="L19" s="21">
        <f t="shared" si="3"/>
        <v>33597588</v>
      </c>
      <c r="M19" s="21">
        <f t="shared" si="3"/>
        <v>51123226</v>
      </c>
      <c r="N19" s="21">
        <f t="shared" si="3"/>
        <v>118071811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240983602</v>
      </c>
      <c r="X19" s="21">
        <f t="shared" si="3"/>
        <v>233706935</v>
      </c>
      <c r="Y19" s="21">
        <f t="shared" si="3"/>
        <v>7276667</v>
      </c>
      <c r="Z19" s="4">
        <f>+IF(X19&lt;&gt;0,+(Y19/X19)*100,0)</f>
        <v>3.1135862527999008</v>
      </c>
      <c r="AA19" s="19">
        <f>SUM(AA20:AA23)</f>
        <v>466513261</v>
      </c>
    </row>
    <row r="20" spans="1:27" ht="13.5">
      <c r="A20" s="5" t="s">
        <v>47</v>
      </c>
      <c r="B20" s="3"/>
      <c r="C20" s="22">
        <v>251924920</v>
      </c>
      <c r="D20" s="22"/>
      <c r="E20" s="23">
        <v>271436276</v>
      </c>
      <c r="F20" s="24">
        <v>271436277</v>
      </c>
      <c r="G20" s="24">
        <v>23264990</v>
      </c>
      <c r="H20" s="24">
        <v>23059807</v>
      </c>
      <c r="I20" s="24">
        <v>23165184</v>
      </c>
      <c r="J20" s="24">
        <v>69489981</v>
      </c>
      <c r="K20" s="24">
        <v>22174046</v>
      </c>
      <c r="L20" s="24">
        <v>21881195</v>
      </c>
      <c r="M20" s="24">
        <v>22460879</v>
      </c>
      <c r="N20" s="24">
        <v>66516120</v>
      </c>
      <c r="O20" s="24"/>
      <c r="P20" s="24"/>
      <c r="Q20" s="24"/>
      <c r="R20" s="24"/>
      <c r="S20" s="24"/>
      <c r="T20" s="24"/>
      <c r="U20" s="24"/>
      <c r="V20" s="24"/>
      <c r="W20" s="24">
        <v>136006101</v>
      </c>
      <c r="X20" s="24">
        <v>130666993</v>
      </c>
      <c r="Y20" s="24">
        <v>5339108</v>
      </c>
      <c r="Z20" s="6">
        <v>4.09</v>
      </c>
      <c r="AA20" s="22">
        <v>271436277</v>
      </c>
    </row>
    <row r="21" spans="1:27" ht="13.5">
      <c r="A21" s="5" t="s">
        <v>48</v>
      </c>
      <c r="B21" s="3"/>
      <c r="C21" s="22">
        <v>72965505</v>
      </c>
      <c r="D21" s="22"/>
      <c r="E21" s="23">
        <v>84537052</v>
      </c>
      <c r="F21" s="24">
        <v>84537052</v>
      </c>
      <c r="G21" s="24">
        <v>12460474</v>
      </c>
      <c r="H21" s="24">
        <v>4554563</v>
      </c>
      <c r="I21" s="24">
        <v>4552518</v>
      </c>
      <c r="J21" s="24">
        <v>21567555</v>
      </c>
      <c r="K21" s="24">
        <v>5574956</v>
      </c>
      <c r="L21" s="24">
        <v>5857336</v>
      </c>
      <c r="M21" s="24">
        <v>10961999</v>
      </c>
      <c r="N21" s="24">
        <v>22394291</v>
      </c>
      <c r="O21" s="24"/>
      <c r="P21" s="24"/>
      <c r="Q21" s="24"/>
      <c r="R21" s="24"/>
      <c r="S21" s="24"/>
      <c r="T21" s="24"/>
      <c r="U21" s="24"/>
      <c r="V21" s="24"/>
      <c r="W21" s="24">
        <v>43961846</v>
      </c>
      <c r="X21" s="24">
        <v>43149675</v>
      </c>
      <c r="Y21" s="24">
        <v>812171</v>
      </c>
      <c r="Z21" s="6">
        <v>1.88</v>
      </c>
      <c r="AA21" s="22">
        <v>84537052</v>
      </c>
    </row>
    <row r="22" spans="1:27" ht="13.5">
      <c r="A22" s="5" t="s">
        <v>49</v>
      </c>
      <c r="B22" s="3"/>
      <c r="C22" s="25">
        <v>73170756</v>
      </c>
      <c r="D22" s="25"/>
      <c r="E22" s="26">
        <v>71066061</v>
      </c>
      <c r="F22" s="27">
        <v>71066061</v>
      </c>
      <c r="G22" s="27">
        <v>12534696</v>
      </c>
      <c r="H22" s="27">
        <v>3692154</v>
      </c>
      <c r="I22" s="27">
        <v>3543629</v>
      </c>
      <c r="J22" s="27">
        <v>19770479</v>
      </c>
      <c r="K22" s="27">
        <v>3461085</v>
      </c>
      <c r="L22" s="27">
        <v>3503933</v>
      </c>
      <c r="M22" s="27">
        <v>11083809</v>
      </c>
      <c r="N22" s="27">
        <v>18048827</v>
      </c>
      <c r="O22" s="27"/>
      <c r="P22" s="27"/>
      <c r="Q22" s="27"/>
      <c r="R22" s="27"/>
      <c r="S22" s="27"/>
      <c r="T22" s="27"/>
      <c r="U22" s="27"/>
      <c r="V22" s="27"/>
      <c r="W22" s="27">
        <v>37819306</v>
      </c>
      <c r="X22" s="27">
        <v>37039292</v>
      </c>
      <c r="Y22" s="27">
        <v>780014</v>
      </c>
      <c r="Z22" s="7">
        <v>2.11</v>
      </c>
      <c r="AA22" s="25">
        <v>71066061</v>
      </c>
    </row>
    <row r="23" spans="1:27" ht="13.5">
      <c r="A23" s="5" t="s">
        <v>50</v>
      </c>
      <c r="B23" s="3"/>
      <c r="C23" s="22">
        <v>36921251</v>
      </c>
      <c r="D23" s="22"/>
      <c r="E23" s="23">
        <v>39473871</v>
      </c>
      <c r="F23" s="24">
        <v>39473871</v>
      </c>
      <c r="G23" s="24">
        <v>7542905</v>
      </c>
      <c r="H23" s="24">
        <v>2279267</v>
      </c>
      <c r="I23" s="24">
        <v>2261604</v>
      </c>
      <c r="J23" s="24">
        <v>12083776</v>
      </c>
      <c r="K23" s="24">
        <v>2140910</v>
      </c>
      <c r="L23" s="24">
        <v>2355124</v>
      </c>
      <c r="M23" s="24">
        <v>6616539</v>
      </c>
      <c r="N23" s="24">
        <v>11112573</v>
      </c>
      <c r="O23" s="24"/>
      <c r="P23" s="24"/>
      <c r="Q23" s="24"/>
      <c r="R23" s="24"/>
      <c r="S23" s="24"/>
      <c r="T23" s="24"/>
      <c r="U23" s="24"/>
      <c r="V23" s="24"/>
      <c r="W23" s="24">
        <v>23196349</v>
      </c>
      <c r="X23" s="24">
        <v>22850975</v>
      </c>
      <c r="Y23" s="24">
        <v>345374</v>
      </c>
      <c r="Z23" s="6">
        <v>1.51</v>
      </c>
      <c r="AA23" s="22">
        <v>39473871</v>
      </c>
    </row>
    <row r="24" spans="1:27" ht="13.5">
      <c r="A24" s="2" t="s">
        <v>51</v>
      </c>
      <c r="B24" s="8" t="s">
        <v>52</v>
      </c>
      <c r="C24" s="19">
        <v>24371</v>
      </c>
      <c r="D24" s="19"/>
      <c r="E24" s="20">
        <v>26178</v>
      </c>
      <c r="F24" s="21">
        <v>26178</v>
      </c>
      <c r="G24" s="21">
        <v>2137</v>
      </c>
      <c r="H24" s="21">
        <v>2137</v>
      </c>
      <c r="I24" s="21">
        <v>2137</v>
      </c>
      <c r="J24" s="21">
        <v>6411</v>
      </c>
      <c r="K24" s="21">
        <v>2137</v>
      </c>
      <c r="L24" s="21">
        <v>2137</v>
      </c>
      <c r="M24" s="21">
        <v>2137</v>
      </c>
      <c r="N24" s="21">
        <v>6411</v>
      </c>
      <c r="O24" s="21"/>
      <c r="P24" s="21"/>
      <c r="Q24" s="21"/>
      <c r="R24" s="21"/>
      <c r="S24" s="21"/>
      <c r="T24" s="21"/>
      <c r="U24" s="21"/>
      <c r="V24" s="21"/>
      <c r="W24" s="21">
        <v>12822</v>
      </c>
      <c r="X24" s="21">
        <v>13092</v>
      </c>
      <c r="Y24" s="21">
        <v>-270</v>
      </c>
      <c r="Z24" s="4">
        <v>-2.06</v>
      </c>
      <c r="AA24" s="19">
        <v>26178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726723809</v>
      </c>
      <c r="D25" s="40">
        <f>+D5+D9+D15+D19+D24</f>
        <v>0</v>
      </c>
      <c r="E25" s="41">
        <f t="shared" si="4"/>
        <v>734630081</v>
      </c>
      <c r="F25" s="42">
        <f t="shared" si="4"/>
        <v>739979484</v>
      </c>
      <c r="G25" s="42">
        <f t="shared" si="4"/>
        <v>79052722</v>
      </c>
      <c r="H25" s="42">
        <f t="shared" si="4"/>
        <v>53703297</v>
      </c>
      <c r="I25" s="42">
        <f t="shared" si="4"/>
        <v>45152298</v>
      </c>
      <c r="J25" s="42">
        <f t="shared" si="4"/>
        <v>177908317</v>
      </c>
      <c r="K25" s="42">
        <f t="shared" si="4"/>
        <v>47511334</v>
      </c>
      <c r="L25" s="42">
        <f t="shared" si="4"/>
        <v>45354644</v>
      </c>
      <c r="M25" s="42">
        <f t="shared" si="4"/>
        <v>72958128</v>
      </c>
      <c r="N25" s="42">
        <f t="shared" si="4"/>
        <v>165824106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343732423</v>
      </c>
      <c r="X25" s="42">
        <f t="shared" si="4"/>
        <v>338534908</v>
      </c>
      <c r="Y25" s="42">
        <f t="shared" si="4"/>
        <v>5197515</v>
      </c>
      <c r="Z25" s="43">
        <f>+IF(X25&lt;&gt;0,+(Y25/X25)*100,0)</f>
        <v>1.5352966199869704</v>
      </c>
      <c r="AA25" s="40">
        <f>+AA5+AA9+AA15+AA19+AA24</f>
        <v>739979484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116226061</v>
      </c>
      <c r="D28" s="19">
        <f>SUM(D29:D31)</f>
        <v>0</v>
      </c>
      <c r="E28" s="20">
        <f t="shared" si="5"/>
        <v>120851715</v>
      </c>
      <c r="F28" s="21">
        <f t="shared" si="5"/>
        <v>120462475</v>
      </c>
      <c r="G28" s="21">
        <f t="shared" si="5"/>
        <v>6172780</v>
      </c>
      <c r="H28" s="21">
        <f t="shared" si="5"/>
        <v>7411431</v>
      </c>
      <c r="I28" s="21">
        <f t="shared" si="5"/>
        <v>7944598</v>
      </c>
      <c r="J28" s="21">
        <f t="shared" si="5"/>
        <v>21528809</v>
      </c>
      <c r="K28" s="21">
        <f t="shared" si="5"/>
        <v>7375605</v>
      </c>
      <c r="L28" s="21">
        <f t="shared" si="5"/>
        <v>9976039</v>
      </c>
      <c r="M28" s="21">
        <f t="shared" si="5"/>
        <v>7995344</v>
      </c>
      <c r="N28" s="21">
        <f t="shared" si="5"/>
        <v>25346988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46875797</v>
      </c>
      <c r="X28" s="21">
        <f t="shared" si="5"/>
        <v>52967148</v>
      </c>
      <c r="Y28" s="21">
        <f t="shared" si="5"/>
        <v>-6091351</v>
      </c>
      <c r="Z28" s="4">
        <f>+IF(X28&lt;&gt;0,+(Y28/X28)*100,0)</f>
        <v>-11.500243509429655</v>
      </c>
      <c r="AA28" s="19">
        <f>SUM(AA29:AA31)</f>
        <v>120462475</v>
      </c>
    </row>
    <row r="29" spans="1:27" ht="13.5">
      <c r="A29" s="5" t="s">
        <v>33</v>
      </c>
      <c r="B29" s="3"/>
      <c r="C29" s="22">
        <v>17994737</v>
      </c>
      <c r="D29" s="22"/>
      <c r="E29" s="23">
        <v>18734083</v>
      </c>
      <c r="F29" s="24">
        <v>18734084</v>
      </c>
      <c r="G29" s="24">
        <v>1358967</v>
      </c>
      <c r="H29" s="24">
        <v>1309947</v>
      </c>
      <c r="I29" s="24">
        <v>1328630</v>
      </c>
      <c r="J29" s="24">
        <v>3997544</v>
      </c>
      <c r="K29" s="24">
        <v>1173980</v>
      </c>
      <c r="L29" s="24">
        <v>1371756</v>
      </c>
      <c r="M29" s="24">
        <v>1162766</v>
      </c>
      <c r="N29" s="24">
        <v>3708502</v>
      </c>
      <c r="O29" s="24"/>
      <c r="P29" s="24"/>
      <c r="Q29" s="24"/>
      <c r="R29" s="24"/>
      <c r="S29" s="24"/>
      <c r="T29" s="24"/>
      <c r="U29" s="24"/>
      <c r="V29" s="24"/>
      <c r="W29" s="24">
        <v>7706046</v>
      </c>
      <c r="X29" s="24">
        <v>9157339</v>
      </c>
      <c r="Y29" s="24">
        <v>-1451293</v>
      </c>
      <c r="Z29" s="6">
        <v>-15.85</v>
      </c>
      <c r="AA29" s="22">
        <v>18734084</v>
      </c>
    </row>
    <row r="30" spans="1:27" ht="13.5">
      <c r="A30" s="5" t="s">
        <v>34</v>
      </c>
      <c r="B30" s="3"/>
      <c r="C30" s="25">
        <v>96796287</v>
      </c>
      <c r="D30" s="25"/>
      <c r="E30" s="26">
        <v>100457457</v>
      </c>
      <c r="F30" s="27">
        <v>100068216</v>
      </c>
      <c r="G30" s="27">
        <v>4713743</v>
      </c>
      <c r="H30" s="27">
        <v>5953871</v>
      </c>
      <c r="I30" s="27">
        <v>6506721</v>
      </c>
      <c r="J30" s="27">
        <v>17174335</v>
      </c>
      <c r="K30" s="27">
        <v>6090663</v>
      </c>
      <c r="L30" s="27">
        <v>8422818</v>
      </c>
      <c r="M30" s="27">
        <v>6681180</v>
      </c>
      <c r="N30" s="27">
        <v>21194661</v>
      </c>
      <c r="O30" s="27"/>
      <c r="P30" s="27"/>
      <c r="Q30" s="27"/>
      <c r="R30" s="27"/>
      <c r="S30" s="27"/>
      <c r="T30" s="27"/>
      <c r="U30" s="27"/>
      <c r="V30" s="27"/>
      <c r="W30" s="27">
        <v>38368996</v>
      </c>
      <c r="X30" s="27">
        <v>42974515</v>
      </c>
      <c r="Y30" s="27">
        <v>-4605519</v>
      </c>
      <c r="Z30" s="7">
        <v>-10.72</v>
      </c>
      <c r="AA30" s="25">
        <v>100068216</v>
      </c>
    </row>
    <row r="31" spans="1:27" ht="13.5">
      <c r="A31" s="5" t="s">
        <v>35</v>
      </c>
      <c r="B31" s="3"/>
      <c r="C31" s="22">
        <v>1435037</v>
      </c>
      <c r="D31" s="22"/>
      <c r="E31" s="23">
        <v>1660175</v>
      </c>
      <c r="F31" s="24">
        <v>1660175</v>
      </c>
      <c r="G31" s="24">
        <v>100070</v>
      </c>
      <c r="H31" s="24">
        <v>147613</v>
      </c>
      <c r="I31" s="24">
        <v>109247</v>
      </c>
      <c r="J31" s="24">
        <v>356930</v>
      </c>
      <c r="K31" s="24">
        <v>110962</v>
      </c>
      <c r="L31" s="24">
        <v>181465</v>
      </c>
      <c r="M31" s="24">
        <v>151398</v>
      </c>
      <c r="N31" s="24">
        <v>443825</v>
      </c>
      <c r="O31" s="24"/>
      <c r="P31" s="24"/>
      <c r="Q31" s="24"/>
      <c r="R31" s="24"/>
      <c r="S31" s="24"/>
      <c r="T31" s="24"/>
      <c r="U31" s="24"/>
      <c r="V31" s="24"/>
      <c r="W31" s="24">
        <v>800755</v>
      </c>
      <c r="X31" s="24">
        <v>835294</v>
      </c>
      <c r="Y31" s="24">
        <v>-34539</v>
      </c>
      <c r="Z31" s="6">
        <v>-4.13</v>
      </c>
      <c r="AA31" s="22">
        <v>1660175</v>
      </c>
    </row>
    <row r="32" spans="1:27" ht="13.5">
      <c r="A32" s="2" t="s">
        <v>36</v>
      </c>
      <c r="B32" s="3"/>
      <c r="C32" s="19">
        <f aca="true" t="shared" si="6" ref="C32:Y32">SUM(C33:C37)</f>
        <v>39653080</v>
      </c>
      <c r="D32" s="19">
        <f>SUM(D33:D37)</f>
        <v>0</v>
      </c>
      <c r="E32" s="20">
        <f t="shared" si="6"/>
        <v>80938631</v>
      </c>
      <c r="F32" s="21">
        <f t="shared" si="6"/>
        <v>82485996</v>
      </c>
      <c r="G32" s="21">
        <f t="shared" si="6"/>
        <v>2194053</v>
      </c>
      <c r="H32" s="21">
        <f t="shared" si="6"/>
        <v>3502678</v>
      </c>
      <c r="I32" s="21">
        <f t="shared" si="6"/>
        <v>3200814</v>
      </c>
      <c r="J32" s="21">
        <f t="shared" si="6"/>
        <v>8897545</v>
      </c>
      <c r="K32" s="21">
        <f t="shared" si="6"/>
        <v>3185465</v>
      </c>
      <c r="L32" s="21">
        <f t="shared" si="6"/>
        <v>4544445</v>
      </c>
      <c r="M32" s="21">
        <f t="shared" si="6"/>
        <v>3190291</v>
      </c>
      <c r="N32" s="21">
        <f t="shared" si="6"/>
        <v>10920201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19817746</v>
      </c>
      <c r="X32" s="21">
        <f t="shared" si="6"/>
        <v>38540813</v>
      </c>
      <c r="Y32" s="21">
        <f t="shared" si="6"/>
        <v>-18723067</v>
      </c>
      <c r="Z32" s="4">
        <f>+IF(X32&lt;&gt;0,+(Y32/X32)*100,0)</f>
        <v>-48.57984443659764</v>
      </c>
      <c r="AA32" s="19">
        <f>SUM(AA33:AA37)</f>
        <v>82485996</v>
      </c>
    </row>
    <row r="33" spans="1:27" ht="13.5">
      <c r="A33" s="5" t="s">
        <v>37</v>
      </c>
      <c r="B33" s="3"/>
      <c r="C33" s="22">
        <v>14994601</v>
      </c>
      <c r="D33" s="22"/>
      <c r="E33" s="23">
        <v>17517527</v>
      </c>
      <c r="F33" s="24">
        <v>17517526</v>
      </c>
      <c r="G33" s="24">
        <v>899548</v>
      </c>
      <c r="H33" s="24">
        <v>1339928</v>
      </c>
      <c r="I33" s="24">
        <v>1174400</v>
      </c>
      <c r="J33" s="24">
        <v>3413876</v>
      </c>
      <c r="K33" s="24">
        <v>1194466</v>
      </c>
      <c r="L33" s="24">
        <v>1722575</v>
      </c>
      <c r="M33" s="24">
        <v>1109554</v>
      </c>
      <c r="N33" s="24">
        <v>4026595</v>
      </c>
      <c r="O33" s="24"/>
      <c r="P33" s="24"/>
      <c r="Q33" s="24"/>
      <c r="R33" s="24"/>
      <c r="S33" s="24"/>
      <c r="T33" s="24"/>
      <c r="U33" s="24"/>
      <c r="V33" s="24"/>
      <c r="W33" s="24">
        <v>7440471</v>
      </c>
      <c r="X33" s="24">
        <v>8342388</v>
      </c>
      <c r="Y33" s="24">
        <v>-901917</v>
      </c>
      <c r="Z33" s="6">
        <v>-10.81</v>
      </c>
      <c r="AA33" s="22">
        <v>17517526</v>
      </c>
    </row>
    <row r="34" spans="1:27" ht="13.5">
      <c r="A34" s="5" t="s">
        <v>38</v>
      </c>
      <c r="B34" s="3"/>
      <c r="C34" s="22">
        <v>19277077</v>
      </c>
      <c r="D34" s="22"/>
      <c r="E34" s="23">
        <v>22539958</v>
      </c>
      <c r="F34" s="24">
        <v>22551345</v>
      </c>
      <c r="G34" s="24">
        <v>1098628</v>
      </c>
      <c r="H34" s="24">
        <v>1404030</v>
      </c>
      <c r="I34" s="24">
        <v>1604391</v>
      </c>
      <c r="J34" s="24">
        <v>4107049</v>
      </c>
      <c r="K34" s="24">
        <v>1605888</v>
      </c>
      <c r="L34" s="24">
        <v>2309067</v>
      </c>
      <c r="M34" s="24">
        <v>1521169</v>
      </c>
      <c r="N34" s="24">
        <v>5436124</v>
      </c>
      <c r="O34" s="24"/>
      <c r="P34" s="24"/>
      <c r="Q34" s="24"/>
      <c r="R34" s="24"/>
      <c r="S34" s="24"/>
      <c r="T34" s="24"/>
      <c r="U34" s="24"/>
      <c r="V34" s="24"/>
      <c r="W34" s="24">
        <v>9543173</v>
      </c>
      <c r="X34" s="24">
        <v>10475525</v>
      </c>
      <c r="Y34" s="24">
        <v>-932352</v>
      </c>
      <c r="Z34" s="6">
        <v>-8.9</v>
      </c>
      <c r="AA34" s="22">
        <v>22551345</v>
      </c>
    </row>
    <row r="35" spans="1:27" ht="13.5">
      <c r="A35" s="5" t="s">
        <v>39</v>
      </c>
      <c r="B35" s="3"/>
      <c r="C35" s="22">
        <v>3321725</v>
      </c>
      <c r="D35" s="22"/>
      <c r="E35" s="23">
        <v>4132591</v>
      </c>
      <c r="F35" s="24">
        <v>4135282</v>
      </c>
      <c r="G35" s="24">
        <v>101372</v>
      </c>
      <c r="H35" s="24">
        <v>252052</v>
      </c>
      <c r="I35" s="24">
        <v>241184</v>
      </c>
      <c r="J35" s="24">
        <v>594608</v>
      </c>
      <c r="K35" s="24">
        <v>274143</v>
      </c>
      <c r="L35" s="24">
        <v>345224</v>
      </c>
      <c r="M35" s="24">
        <v>452472</v>
      </c>
      <c r="N35" s="24">
        <v>1071839</v>
      </c>
      <c r="O35" s="24"/>
      <c r="P35" s="24"/>
      <c r="Q35" s="24"/>
      <c r="R35" s="24"/>
      <c r="S35" s="24"/>
      <c r="T35" s="24"/>
      <c r="U35" s="24"/>
      <c r="V35" s="24"/>
      <c r="W35" s="24">
        <v>1666447</v>
      </c>
      <c r="X35" s="24">
        <v>2064776</v>
      </c>
      <c r="Y35" s="24">
        <v>-398329</v>
      </c>
      <c r="Z35" s="6">
        <v>-19.29</v>
      </c>
      <c r="AA35" s="22">
        <v>4135282</v>
      </c>
    </row>
    <row r="36" spans="1:27" ht="13.5">
      <c r="A36" s="5" t="s">
        <v>40</v>
      </c>
      <c r="B36" s="3"/>
      <c r="C36" s="22">
        <v>2059677</v>
      </c>
      <c r="D36" s="22"/>
      <c r="E36" s="23">
        <v>36748555</v>
      </c>
      <c r="F36" s="24">
        <v>38281843</v>
      </c>
      <c r="G36" s="24">
        <v>94505</v>
      </c>
      <c r="H36" s="24">
        <v>506668</v>
      </c>
      <c r="I36" s="24">
        <v>180839</v>
      </c>
      <c r="J36" s="24">
        <v>782012</v>
      </c>
      <c r="K36" s="24">
        <v>110968</v>
      </c>
      <c r="L36" s="24">
        <v>167579</v>
      </c>
      <c r="M36" s="24">
        <v>107096</v>
      </c>
      <c r="N36" s="24">
        <v>385643</v>
      </c>
      <c r="O36" s="24"/>
      <c r="P36" s="24"/>
      <c r="Q36" s="24"/>
      <c r="R36" s="24"/>
      <c r="S36" s="24"/>
      <c r="T36" s="24"/>
      <c r="U36" s="24"/>
      <c r="V36" s="24"/>
      <c r="W36" s="24">
        <v>1167655</v>
      </c>
      <c r="X36" s="24">
        <v>17658124</v>
      </c>
      <c r="Y36" s="24">
        <v>-16490469</v>
      </c>
      <c r="Z36" s="6">
        <v>-93.39</v>
      </c>
      <c r="AA36" s="22">
        <v>38281843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118558212</v>
      </c>
      <c r="D38" s="19">
        <f>SUM(D39:D41)</f>
        <v>0</v>
      </c>
      <c r="E38" s="20">
        <f t="shared" si="7"/>
        <v>105568360</v>
      </c>
      <c r="F38" s="21">
        <f t="shared" si="7"/>
        <v>105614136</v>
      </c>
      <c r="G38" s="21">
        <f t="shared" si="7"/>
        <v>2599055</v>
      </c>
      <c r="H38" s="21">
        <f t="shared" si="7"/>
        <v>3860460</v>
      </c>
      <c r="I38" s="21">
        <f t="shared" si="7"/>
        <v>3673632</v>
      </c>
      <c r="J38" s="21">
        <f t="shared" si="7"/>
        <v>10133147</v>
      </c>
      <c r="K38" s="21">
        <f t="shared" si="7"/>
        <v>3800822</v>
      </c>
      <c r="L38" s="21">
        <f t="shared" si="7"/>
        <v>6432123</v>
      </c>
      <c r="M38" s="21">
        <f t="shared" si="7"/>
        <v>4883958</v>
      </c>
      <c r="N38" s="21">
        <f t="shared" si="7"/>
        <v>15116903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25250050</v>
      </c>
      <c r="X38" s="21">
        <f t="shared" si="7"/>
        <v>31663252</v>
      </c>
      <c r="Y38" s="21">
        <f t="shared" si="7"/>
        <v>-6413202</v>
      </c>
      <c r="Z38" s="4">
        <f>+IF(X38&lt;&gt;0,+(Y38/X38)*100,0)</f>
        <v>-20.254400906135604</v>
      </c>
      <c r="AA38" s="19">
        <f>SUM(AA39:AA41)</f>
        <v>105614136</v>
      </c>
    </row>
    <row r="39" spans="1:27" ht="13.5">
      <c r="A39" s="5" t="s">
        <v>43</v>
      </c>
      <c r="B39" s="3"/>
      <c r="C39" s="22">
        <v>10045337</v>
      </c>
      <c r="D39" s="22"/>
      <c r="E39" s="23">
        <v>12414412</v>
      </c>
      <c r="F39" s="24">
        <v>12414413</v>
      </c>
      <c r="G39" s="24">
        <v>724370</v>
      </c>
      <c r="H39" s="24">
        <v>743043</v>
      </c>
      <c r="I39" s="24">
        <v>778103</v>
      </c>
      <c r="J39" s="24">
        <v>2245516</v>
      </c>
      <c r="K39" s="24">
        <v>705738</v>
      </c>
      <c r="L39" s="24">
        <v>1292312</v>
      </c>
      <c r="M39" s="24">
        <v>982122</v>
      </c>
      <c r="N39" s="24">
        <v>2980172</v>
      </c>
      <c r="O39" s="24"/>
      <c r="P39" s="24"/>
      <c r="Q39" s="24"/>
      <c r="R39" s="24"/>
      <c r="S39" s="24"/>
      <c r="T39" s="24"/>
      <c r="U39" s="24"/>
      <c r="V39" s="24"/>
      <c r="W39" s="24">
        <v>5225688</v>
      </c>
      <c r="X39" s="24">
        <v>6109289</v>
      </c>
      <c r="Y39" s="24">
        <v>-883601</v>
      </c>
      <c r="Z39" s="6">
        <v>-14.46</v>
      </c>
      <c r="AA39" s="22">
        <v>12414413</v>
      </c>
    </row>
    <row r="40" spans="1:27" ht="13.5">
      <c r="A40" s="5" t="s">
        <v>44</v>
      </c>
      <c r="B40" s="3"/>
      <c r="C40" s="22">
        <v>108512875</v>
      </c>
      <c r="D40" s="22"/>
      <c r="E40" s="23">
        <v>93153948</v>
      </c>
      <c r="F40" s="24">
        <v>93199723</v>
      </c>
      <c r="G40" s="24">
        <v>1874685</v>
      </c>
      <c r="H40" s="24">
        <v>3117417</v>
      </c>
      <c r="I40" s="24">
        <v>2895529</v>
      </c>
      <c r="J40" s="24">
        <v>7887631</v>
      </c>
      <c r="K40" s="24">
        <v>3095084</v>
      </c>
      <c r="L40" s="24">
        <v>5139811</v>
      </c>
      <c r="M40" s="24">
        <v>3901836</v>
      </c>
      <c r="N40" s="24">
        <v>12136731</v>
      </c>
      <c r="O40" s="24"/>
      <c r="P40" s="24"/>
      <c r="Q40" s="24"/>
      <c r="R40" s="24"/>
      <c r="S40" s="24"/>
      <c r="T40" s="24"/>
      <c r="U40" s="24"/>
      <c r="V40" s="24"/>
      <c r="W40" s="24">
        <v>20024362</v>
      </c>
      <c r="X40" s="24">
        <v>25553963</v>
      </c>
      <c r="Y40" s="24">
        <v>-5529601</v>
      </c>
      <c r="Z40" s="6">
        <v>-21.64</v>
      </c>
      <c r="AA40" s="22">
        <v>93199723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326025903</v>
      </c>
      <c r="D42" s="19">
        <f>SUM(D43:D46)</f>
        <v>0</v>
      </c>
      <c r="E42" s="20">
        <f t="shared" si="8"/>
        <v>377909034</v>
      </c>
      <c r="F42" s="21">
        <f t="shared" si="8"/>
        <v>378238419</v>
      </c>
      <c r="G42" s="21">
        <f t="shared" si="8"/>
        <v>5513658</v>
      </c>
      <c r="H42" s="21">
        <f t="shared" si="8"/>
        <v>32432675</v>
      </c>
      <c r="I42" s="21">
        <f t="shared" si="8"/>
        <v>33295882</v>
      </c>
      <c r="J42" s="21">
        <f t="shared" si="8"/>
        <v>71242215</v>
      </c>
      <c r="K42" s="21">
        <f t="shared" si="8"/>
        <v>16723908</v>
      </c>
      <c r="L42" s="21">
        <f t="shared" si="8"/>
        <v>39476041</v>
      </c>
      <c r="M42" s="21">
        <f t="shared" si="8"/>
        <v>29145928</v>
      </c>
      <c r="N42" s="21">
        <f t="shared" si="8"/>
        <v>85345877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156588092</v>
      </c>
      <c r="X42" s="21">
        <f t="shared" si="8"/>
        <v>156937181</v>
      </c>
      <c r="Y42" s="21">
        <f t="shared" si="8"/>
        <v>-349089</v>
      </c>
      <c r="Z42" s="4">
        <f>+IF(X42&lt;&gt;0,+(Y42/X42)*100,0)</f>
        <v>-0.22243868392156224</v>
      </c>
      <c r="AA42" s="19">
        <f>SUM(AA43:AA46)</f>
        <v>378238419</v>
      </c>
    </row>
    <row r="43" spans="1:27" ht="13.5">
      <c r="A43" s="5" t="s">
        <v>47</v>
      </c>
      <c r="B43" s="3"/>
      <c r="C43" s="22">
        <v>196877651</v>
      </c>
      <c r="D43" s="22"/>
      <c r="E43" s="23">
        <v>229709255</v>
      </c>
      <c r="F43" s="24">
        <v>229712893</v>
      </c>
      <c r="G43" s="24">
        <v>1239431</v>
      </c>
      <c r="H43" s="24">
        <v>24466424</v>
      </c>
      <c r="I43" s="24">
        <v>25438946</v>
      </c>
      <c r="J43" s="24">
        <v>51144801</v>
      </c>
      <c r="K43" s="24">
        <v>8440038</v>
      </c>
      <c r="L43" s="24">
        <v>29077022</v>
      </c>
      <c r="M43" s="24">
        <v>15707939</v>
      </c>
      <c r="N43" s="24">
        <v>53224999</v>
      </c>
      <c r="O43" s="24"/>
      <c r="P43" s="24"/>
      <c r="Q43" s="24"/>
      <c r="R43" s="24"/>
      <c r="S43" s="24"/>
      <c r="T43" s="24"/>
      <c r="U43" s="24"/>
      <c r="V43" s="24"/>
      <c r="W43" s="24">
        <v>104369800</v>
      </c>
      <c r="X43" s="24">
        <v>100643638</v>
      </c>
      <c r="Y43" s="24">
        <v>3726162</v>
      </c>
      <c r="Z43" s="6">
        <v>3.7</v>
      </c>
      <c r="AA43" s="22">
        <v>229712893</v>
      </c>
    </row>
    <row r="44" spans="1:27" ht="13.5">
      <c r="A44" s="5" t="s">
        <v>48</v>
      </c>
      <c r="B44" s="3"/>
      <c r="C44" s="22">
        <v>45682235</v>
      </c>
      <c r="D44" s="22"/>
      <c r="E44" s="23">
        <v>56095431</v>
      </c>
      <c r="F44" s="24">
        <v>56098332</v>
      </c>
      <c r="G44" s="24">
        <v>927725</v>
      </c>
      <c r="H44" s="24">
        <v>2796249</v>
      </c>
      <c r="I44" s="24">
        <v>3004107</v>
      </c>
      <c r="J44" s="24">
        <v>6728081</v>
      </c>
      <c r="K44" s="24">
        <v>3019606</v>
      </c>
      <c r="L44" s="24">
        <v>3922284</v>
      </c>
      <c r="M44" s="24">
        <v>3265489</v>
      </c>
      <c r="N44" s="24">
        <v>10207379</v>
      </c>
      <c r="O44" s="24"/>
      <c r="P44" s="24"/>
      <c r="Q44" s="24"/>
      <c r="R44" s="24"/>
      <c r="S44" s="24"/>
      <c r="T44" s="24"/>
      <c r="U44" s="24"/>
      <c r="V44" s="24"/>
      <c r="W44" s="24">
        <v>16935460</v>
      </c>
      <c r="X44" s="24">
        <v>19261478</v>
      </c>
      <c r="Y44" s="24">
        <v>-2326018</v>
      </c>
      <c r="Z44" s="6">
        <v>-12.08</v>
      </c>
      <c r="AA44" s="22">
        <v>56098332</v>
      </c>
    </row>
    <row r="45" spans="1:27" ht="13.5">
      <c r="A45" s="5" t="s">
        <v>49</v>
      </c>
      <c r="B45" s="3"/>
      <c r="C45" s="25">
        <v>54089439</v>
      </c>
      <c r="D45" s="25"/>
      <c r="E45" s="26">
        <v>59060623</v>
      </c>
      <c r="F45" s="27">
        <v>59185365</v>
      </c>
      <c r="G45" s="27">
        <v>1678119</v>
      </c>
      <c r="H45" s="27">
        <v>2468893</v>
      </c>
      <c r="I45" s="27">
        <v>2556874</v>
      </c>
      <c r="J45" s="27">
        <v>6703886</v>
      </c>
      <c r="K45" s="27">
        <v>2487673</v>
      </c>
      <c r="L45" s="27">
        <v>3457478</v>
      </c>
      <c r="M45" s="27">
        <v>7511743</v>
      </c>
      <c r="N45" s="27">
        <v>13456894</v>
      </c>
      <c r="O45" s="27"/>
      <c r="P45" s="27"/>
      <c r="Q45" s="27"/>
      <c r="R45" s="27"/>
      <c r="S45" s="27"/>
      <c r="T45" s="27"/>
      <c r="U45" s="27"/>
      <c r="V45" s="27"/>
      <c r="W45" s="27">
        <v>20160780</v>
      </c>
      <c r="X45" s="27">
        <v>21365371</v>
      </c>
      <c r="Y45" s="27">
        <v>-1204591</v>
      </c>
      <c r="Z45" s="7">
        <v>-5.64</v>
      </c>
      <c r="AA45" s="25">
        <v>59185365</v>
      </c>
    </row>
    <row r="46" spans="1:27" ht="13.5">
      <c r="A46" s="5" t="s">
        <v>50</v>
      </c>
      <c r="B46" s="3"/>
      <c r="C46" s="22">
        <v>29376578</v>
      </c>
      <c r="D46" s="22"/>
      <c r="E46" s="23">
        <v>33043725</v>
      </c>
      <c r="F46" s="24">
        <v>33241829</v>
      </c>
      <c r="G46" s="24">
        <v>1668383</v>
      </c>
      <c r="H46" s="24">
        <v>2701109</v>
      </c>
      <c r="I46" s="24">
        <v>2295955</v>
      </c>
      <c r="J46" s="24">
        <v>6665447</v>
      </c>
      <c r="K46" s="24">
        <v>2776591</v>
      </c>
      <c r="L46" s="24">
        <v>3019257</v>
      </c>
      <c r="M46" s="24">
        <v>2660757</v>
      </c>
      <c r="N46" s="24">
        <v>8456605</v>
      </c>
      <c r="O46" s="24"/>
      <c r="P46" s="24"/>
      <c r="Q46" s="24"/>
      <c r="R46" s="24"/>
      <c r="S46" s="24"/>
      <c r="T46" s="24"/>
      <c r="U46" s="24"/>
      <c r="V46" s="24"/>
      <c r="W46" s="24">
        <v>15122052</v>
      </c>
      <c r="X46" s="24">
        <v>15666694</v>
      </c>
      <c r="Y46" s="24">
        <v>-544642</v>
      </c>
      <c r="Z46" s="6">
        <v>-3.48</v>
      </c>
      <c r="AA46" s="22">
        <v>33241829</v>
      </c>
    </row>
    <row r="47" spans="1:27" ht="13.5">
      <c r="A47" s="2" t="s">
        <v>51</v>
      </c>
      <c r="B47" s="8" t="s">
        <v>52</v>
      </c>
      <c r="C47" s="19">
        <v>1202976</v>
      </c>
      <c r="D47" s="19"/>
      <c r="E47" s="20">
        <v>1435734</v>
      </c>
      <c r="F47" s="21">
        <v>1435734</v>
      </c>
      <c r="G47" s="21">
        <v>31835</v>
      </c>
      <c r="H47" s="21">
        <v>229262</v>
      </c>
      <c r="I47" s="21">
        <v>44395</v>
      </c>
      <c r="J47" s="21">
        <v>305492</v>
      </c>
      <c r="K47" s="21">
        <v>227494</v>
      </c>
      <c r="L47" s="21">
        <v>64450</v>
      </c>
      <c r="M47" s="21">
        <v>205773</v>
      </c>
      <c r="N47" s="21">
        <v>497717</v>
      </c>
      <c r="O47" s="21"/>
      <c r="P47" s="21"/>
      <c r="Q47" s="21"/>
      <c r="R47" s="21"/>
      <c r="S47" s="21"/>
      <c r="T47" s="21"/>
      <c r="U47" s="21"/>
      <c r="V47" s="21"/>
      <c r="W47" s="21">
        <v>803209</v>
      </c>
      <c r="X47" s="21">
        <v>711424</v>
      </c>
      <c r="Y47" s="21">
        <v>91785</v>
      </c>
      <c r="Z47" s="4">
        <v>12.9</v>
      </c>
      <c r="AA47" s="19">
        <v>1435734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601666232</v>
      </c>
      <c r="D48" s="40">
        <f>+D28+D32+D38+D42+D47</f>
        <v>0</v>
      </c>
      <c r="E48" s="41">
        <f t="shared" si="9"/>
        <v>686703474</v>
      </c>
      <c r="F48" s="42">
        <f t="shared" si="9"/>
        <v>688236760</v>
      </c>
      <c r="G48" s="42">
        <f t="shared" si="9"/>
        <v>16511381</v>
      </c>
      <c r="H48" s="42">
        <f t="shared" si="9"/>
        <v>47436506</v>
      </c>
      <c r="I48" s="42">
        <f t="shared" si="9"/>
        <v>48159321</v>
      </c>
      <c r="J48" s="42">
        <f t="shared" si="9"/>
        <v>112107208</v>
      </c>
      <c r="K48" s="42">
        <f t="shared" si="9"/>
        <v>31313294</v>
      </c>
      <c r="L48" s="42">
        <f t="shared" si="9"/>
        <v>60493098</v>
      </c>
      <c r="M48" s="42">
        <f t="shared" si="9"/>
        <v>45421294</v>
      </c>
      <c r="N48" s="42">
        <f t="shared" si="9"/>
        <v>137227686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249334894</v>
      </c>
      <c r="X48" s="42">
        <f t="shared" si="9"/>
        <v>280819818</v>
      </c>
      <c r="Y48" s="42">
        <f t="shared" si="9"/>
        <v>-31484924</v>
      </c>
      <c r="Z48" s="43">
        <f>+IF(X48&lt;&gt;0,+(Y48/X48)*100,0)</f>
        <v>-11.211788478546767</v>
      </c>
      <c r="AA48" s="40">
        <f>+AA28+AA32+AA38+AA42+AA47</f>
        <v>688236760</v>
      </c>
    </row>
    <row r="49" spans="1:27" ht="13.5">
      <c r="A49" s="14" t="s">
        <v>58</v>
      </c>
      <c r="B49" s="15"/>
      <c r="C49" s="44">
        <f aca="true" t="shared" si="10" ref="C49:Y49">+C25-C48</f>
        <v>125057577</v>
      </c>
      <c r="D49" s="44">
        <f>+D25-D48</f>
        <v>0</v>
      </c>
      <c r="E49" s="45">
        <f t="shared" si="10"/>
        <v>47926607</v>
      </c>
      <c r="F49" s="46">
        <f t="shared" si="10"/>
        <v>51742724</v>
      </c>
      <c r="G49" s="46">
        <f t="shared" si="10"/>
        <v>62541341</v>
      </c>
      <c r="H49" s="46">
        <f t="shared" si="10"/>
        <v>6266791</v>
      </c>
      <c r="I49" s="46">
        <f t="shared" si="10"/>
        <v>-3007023</v>
      </c>
      <c r="J49" s="46">
        <f t="shared" si="10"/>
        <v>65801109</v>
      </c>
      <c r="K49" s="46">
        <f t="shared" si="10"/>
        <v>16198040</v>
      </c>
      <c r="L49" s="46">
        <f t="shared" si="10"/>
        <v>-15138454</v>
      </c>
      <c r="M49" s="46">
        <f t="shared" si="10"/>
        <v>27536834</v>
      </c>
      <c r="N49" s="46">
        <f t="shared" si="10"/>
        <v>28596420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94397529</v>
      </c>
      <c r="X49" s="46">
        <f>IF(F25=F48,0,X25-X48)</f>
        <v>57715090</v>
      </c>
      <c r="Y49" s="46">
        <f t="shared" si="10"/>
        <v>36682439</v>
      </c>
      <c r="Z49" s="47">
        <f>+IF(X49&lt;&gt;0,+(Y49/X49)*100,0)</f>
        <v>63.55779571685672</v>
      </c>
      <c r="AA49" s="44">
        <f>+AA25-AA48</f>
        <v>51742724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110501981</v>
      </c>
      <c r="D5" s="19">
        <f>SUM(D6:D8)</f>
        <v>0</v>
      </c>
      <c r="E5" s="20">
        <f t="shared" si="0"/>
        <v>105765799</v>
      </c>
      <c r="F5" s="21">
        <f t="shared" si="0"/>
        <v>106002820</v>
      </c>
      <c r="G5" s="21">
        <f t="shared" si="0"/>
        <v>31601089</v>
      </c>
      <c r="H5" s="21">
        <f t="shared" si="0"/>
        <v>1675176</v>
      </c>
      <c r="I5" s="21">
        <f t="shared" si="0"/>
        <v>3693004</v>
      </c>
      <c r="J5" s="21">
        <f t="shared" si="0"/>
        <v>36969269</v>
      </c>
      <c r="K5" s="21">
        <f t="shared" si="0"/>
        <v>1071458</v>
      </c>
      <c r="L5" s="21">
        <f t="shared" si="0"/>
        <v>3458190</v>
      </c>
      <c r="M5" s="21">
        <f t="shared" si="0"/>
        <v>26180026</v>
      </c>
      <c r="N5" s="21">
        <f t="shared" si="0"/>
        <v>30709674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67678943</v>
      </c>
      <c r="X5" s="21">
        <f t="shared" si="0"/>
        <v>64712946</v>
      </c>
      <c r="Y5" s="21">
        <f t="shared" si="0"/>
        <v>2965997</v>
      </c>
      <c r="Z5" s="4">
        <f>+IF(X5&lt;&gt;0,+(Y5/X5)*100,0)</f>
        <v>4.58331320598509</v>
      </c>
      <c r="AA5" s="19">
        <f>SUM(AA6:AA8)</f>
        <v>106002820</v>
      </c>
    </row>
    <row r="6" spans="1:27" ht="13.5">
      <c r="A6" s="5" t="s">
        <v>33</v>
      </c>
      <c r="B6" s="3"/>
      <c r="C6" s="22">
        <v>224461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106557796</v>
      </c>
      <c r="D7" s="25"/>
      <c r="E7" s="26">
        <v>105765799</v>
      </c>
      <c r="F7" s="27">
        <v>106002820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64712946</v>
      </c>
      <c r="Y7" s="27">
        <v>-64712946</v>
      </c>
      <c r="Z7" s="7">
        <v>-100</v>
      </c>
      <c r="AA7" s="25">
        <v>106002820</v>
      </c>
    </row>
    <row r="8" spans="1:27" ht="13.5">
      <c r="A8" s="5" t="s">
        <v>35</v>
      </c>
      <c r="B8" s="3"/>
      <c r="C8" s="22">
        <v>3719724</v>
      </c>
      <c r="D8" s="22"/>
      <c r="E8" s="23"/>
      <c r="F8" s="24"/>
      <c r="G8" s="24">
        <v>31601089</v>
      </c>
      <c r="H8" s="24">
        <v>1675176</v>
      </c>
      <c r="I8" s="24">
        <v>3693004</v>
      </c>
      <c r="J8" s="24">
        <v>36969269</v>
      </c>
      <c r="K8" s="24">
        <v>1071458</v>
      </c>
      <c r="L8" s="24">
        <v>3458190</v>
      </c>
      <c r="M8" s="24">
        <v>26180026</v>
      </c>
      <c r="N8" s="24">
        <v>30709674</v>
      </c>
      <c r="O8" s="24"/>
      <c r="P8" s="24"/>
      <c r="Q8" s="24"/>
      <c r="R8" s="24"/>
      <c r="S8" s="24"/>
      <c r="T8" s="24"/>
      <c r="U8" s="24"/>
      <c r="V8" s="24"/>
      <c r="W8" s="24">
        <v>67678943</v>
      </c>
      <c r="X8" s="24"/>
      <c r="Y8" s="24">
        <v>67678943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23706822</v>
      </c>
      <c r="D9" s="19">
        <f>SUM(D10:D14)</f>
        <v>0</v>
      </c>
      <c r="E9" s="20">
        <f t="shared" si="1"/>
        <v>23793146</v>
      </c>
      <c r="F9" s="21">
        <f t="shared" si="1"/>
        <v>25645105</v>
      </c>
      <c r="G9" s="21">
        <f t="shared" si="1"/>
        <v>7820327</v>
      </c>
      <c r="H9" s="21">
        <f t="shared" si="1"/>
        <v>255257</v>
      </c>
      <c r="I9" s="21">
        <f t="shared" si="1"/>
        <v>588406</v>
      </c>
      <c r="J9" s="21">
        <f t="shared" si="1"/>
        <v>8663990</v>
      </c>
      <c r="K9" s="21">
        <f t="shared" si="1"/>
        <v>477376</v>
      </c>
      <c r="L9" s="21">
        <f t="shared" si="1"/>
        <v>485539</v>
      </c>
      <c r="M9" s="21">
        <f t="shared" si="1"/>
        <v>5825508</v>
      </c>
      <c r="N9" s="21">
        <f t="shared" si="1"/>
        <v>6788423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15452413</v>
      </c>
      <c r="X9" s="21">
        <f t="shared" si="1"/>
        <v>15979063</v>
      </c>
      <c r="Y9" s="21">
        <f t="shared" si="1"/>
        <v>-526650</v>
      </c>
      <c r="Z9" s="4">
        <f>+IF(X9&lt;&gt;0,+(Y9/X9)*100,0)</f>
        <v>-3.29587535889933</v>
      </c>
      <c r="AA9" s="19">
        <f>SUM(AA10:AA14)</f>
        <v>25645105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3643288</v>
      </c>
      <c r="D11" s="22"/>
      <c r="E11" s="23">
        <v>4270146</v>
      </c>
      <c r="F11" s="24">
        <v>4270146</v>
      </c>
      <c r="G11" s="24">
        <v>891540</v>
      </c>
      <c r="H11" s="24">
        <v>317377</v>
      </c>
      <c r="I11" s="24">
        <v>428540</v>
      </c>
      <c r="J11" s="24">
        <v>1637457</v>
      </c>
      <c r="K11" s="24">
        <v>374696</v>
      </c>
      <c r="L11" s="24">
        <v>277823</v>
      </c>
      <c r="M11" s="24">
        <v>271076</v>
      </c>
      <c r="N11" s="24">
        <v>923595</v>
      </c>
      <c r="O11" s="24"/>
      <c r="P11" s="24"/>
      <c r="Q11" s="24"/>
      <c r="R11" s="24"/>
      <c r="S11" s="24"/>
      <c r="T11" s="24"/>
      <c r="U11" s="24"/>
      <c r="V11" s="24"/>
      <c r="W11" s="24">
        <v>2561052</v>
      </c>
      <c r="X11" s="24">
        <v>1701407</v>
      </c>
      <c r="Y11" s="24">
        <v>859645</v>
      </c>
      <c r="Z11" s="6">
        <v>50.53</v>
      </c>
      <c r="AA11" s="22">
        <v>4270146</v>
      </c>
    </row>
    <row r="12" spans="1:27" ht="13.5">
      <c r="A12" s="5" t="s">
        <v>39</v>
      </c>
      <c r="B12" s="3"/>
      <c r="C12" s="22">
        <v>9984930</v>
      </c>
      <c r="D12" s="22"/>
      <c r="E12" s="23">
        <v>10087000</v>
      </c>
      <c r="F12" s="24">
        <v>10087000</v>
      </c>
      <c r="G12" s="24">
        <v>3381289</v>
      </c>
      <c r="H12" s="24">
        <v>7245</v>
      </c>
      <c r="I12" s="24">
        <v>5692</v>
      </c>
      <c r="J12" s="24">
        <v>3394226</v>
      </c>
      <c r="K12" s="24">
        <v>13383</v>
      </c>
      <c r="L12" s="24">
        <v>5701</v>
      </c>
      <c r="M12" s="24">
        <v>2736688</v>
      </c>
      <c r="N12" s="24">
        <v>2755772</v>
      </c>
      <c r="O12" s="24"/>
      <c r="P12" s="24"/>
      <c r="Q12" s="24"/>
      <c r="R12" s="24"/>
      <c r="S12" s="24"/>
      <c r="T12" s="24"/>
      <c r="U12" s="24"/>
      <c r="V12" s="24"/>
      <c r="W12" s="24">
        <v>6149998</v>
      </c>
      <c r="X12" s="24">
        <v>7600268</v>
      </c>
      <c r="Y12" s="24">
        <v>-1450270</v>
      </c>
      <c r="Z12" s="6">
        <v>-19.08</v>
      </c>
      <c r="AA12" s="22">
        <v>10087000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10078604</v>
      </c>
      <c r="D14" s="25"/>
      <c r="E14" s="26">
        <v>9436000</v>
      </c>
      <c r="F14" s="27">
        <v>11287959</v>
      </c>
      <c r="G14" s="27">
        <v>3547498</v>
      </c>
      <c r="H14" s="27">
        <v>-69365</v>
      </c>
      <c r="I14" s="27">
        <v>154174</v>
      </c>
      <c r="J14" s="27">
        <v>3632307</v>
      </c>
      <c r="K14" s="27">
        <v>89297</v>
      </c>
      <c r="L14" s="27">
        <v>202015</v>
      </c>
      <c r="M14" s="27">
        <v>2817744</v>
      </c>
      <c r="N14" s="27">
        <v>3109056</v>
      </c>
      <c r="O14" s="27"/>
      <c r="P14" s="27"/>
      <c r="Q14" s="27"/>
      <c r="R14" s="27"/>
      <c r="S14" s="27"/>
      <c r="T14" s="27"/>
      <c r="U14" s="27"/>
      <c r="V14" s="27"/>
      <c r="W14" s="27">
        <v>6741363</v>
      </c>
      <c r="X14" s="27">
        <v>6677388</v>
      </c>
      <c r="Y14" s="27">
        <v>63975</v>
      </c>
      <c r="Z14" s="7">
        <v>0.96</v>
      </c>
      <c r="AA14" s="25">
        <v>11287959</v>
      </c>
    </row>
    <row r="15" spans="1:27" ht="13.5">
      <c r="A15" s="2" t="s">
        <v>42</v>
      </c>
      <c r="B15" s="8"/>
      <c r="C15" s="19">
        <f aca="true" t="shared" si="2" ref="C15:Y15">SUM(C16:C18)</f>
        <v>122126676</v>
      </c>
      <c r="D15" s="19">
        <f>SUM(D16:D18)</f>
        <v>0</v>
      </c>
      <c r="E15" s="20">
        <f t="shared" si="2"/>
        <v>127301794</v>
      </c>
      <c r="F15" s="21">
        <f t="shared" si="2"/>
        <v>128035115</v>
      </c>
      <c r="G15" s="21">
        <f t="shared" si="2"/>
        <v>6320573</v>
      </c>
      <c r="H15" s="21">
        <f t="shared" si="2"/>
        <v>7310379</v>
      </c>
      <c r="I15" s="21">
        <f t="shared" si="2"/>
        <v>10565961</v>
      </c>
      <c r="J15" s="21">
        <f t="shared" si="2"/>
        <v>24196913</v>
      </c>
      <c r="K15" s="21">
        <f t="shared" si="2"/>
        <v>8773075</v>
      </c>
      <c r="L15" s="21">
        <f t="shared" si="2"/>
        <v>17975209</v>
      </c>
      <c r="M15" s="21">
        <f t="shared" si="2"/>
        <v>16377041</v>
      </c>
      <c r="N15" s="21">
        <f t="shared" si="2"/>
        <v>43125325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67322238</v>
      </c>
      <c r="X15" s="21">
        <f t="shared" si="2"/>
        <v>69879020</v>
      </c>
      <c r="Y15" s="21">
        <f t="shared" si="2"/>
        <v>-2556782</v>
      </c>
      <c r="Z15" s="4">
        <f>+IF(X15&lt;&gt;0,+(Y15/X15)*100,0)</f>
        <v>-3.6588692858028056</v>
      </c>
      <c r="AA15" s="19">
        <f>SUM(AA16:AA18)</f>
        <v>128035115</v>
      </c>
    </row>
    <row r="16" spans="1:27" ht="13.5">
      <c r="A16" s="5" t="s">
        <v>43</v>
      </c>
      <c r="B16" s="3"/>
      <c r="C16" s="22">
        <v>755879</v>
      </c>
      <c r="D16" s="22"/>
      <c r="E16" s="23">
        <v>37000</v>
      </c>
      <c r="F16" s="24">
        <v>770321</v>
      </c>
      <c r="G16" s="24">
        <v>147473</v>
      </c>
      <c r="H16" s="24">
        <v>167350</v>
      </c>
      <c r="I16" s="24"/>
      <c r="J16" s="24">
        <v>314823</v>
      </c>
      <c r="K16" s="24"/>
      <c r="L16" s="24">
        <v>-127719</v>
      </c>
      <c r="M16" s="24">
        <v>159120</v>
      </c>
      <c r="N16" s="24">
        <v>31401</v>
      </c>
      <c r="O16" s="24"/>
      <c r="P16" s="24"/>
      <c r="Q16" s="24"/>
      <c r="R16" s="24"/>
      <c r="S16" s="24"/>
      <c r="T16" s="24"/>
      <c r="U16" s="24"/>
      <c r="V16" s="24"/>
      <c r="W16" s="24">
        <v>346224</v>
      </c>
      <c r="X16" s="24">
        <v>18574</v>
      </c>
      <c r="Y16" s="24">
        <v>327650</v>
      </c>
      <c r="Z16" s="6">
        <v>1764.02</v>
      </c>
      <c r="AA16" s="22">
        <v>770321</v>
      </c>
    </row>
    <row r="17" spans="1:27" ht="13.5">
      <c r="A17" s="5" t="s">
        <v>44</v>
      </c>
      <c r="B17" s="3"/>
      <c r="C17" s="22">
        <v>121370797</v>
      </c>
      <c r="D17" s="22"/>
      <c r="E17" s="23">
        <v>127264794</v>
      </c>
      <c r="F17" s="24">
        <v>127264794</v>
      </c>
      <c r="G17" s="24">
        <v>6173100</v>
      </c>
      <c r="H17" s="24">
        <v>7143029</v>
      </c>
      <c r="I17" s="24">
        <v>10565961</v>
      </c>
      <c r="J17" s="24">
        <v>23882090</v>
      </c>
      <c r="K17" s="24">
        <v>8773075</v>
      </c>
      <c r="L17" s="24">
        <v>18102928</v>
      </c>
      <c r="M17" s="24">
        <v>16217921</v>
      </c>
      <c r="N17" s="24">
        <v>43093924</v>
      </c>
      <c r="O17" s="24"/>
      <c r="P17" s="24"/>
      <c r="Q17" s="24"/>
      <c r="R17" s="24"/>
      <c r="S17" s="24"/>
      <c r="T17" s="24"/>
      <c r="U17" s="24"/>
      <c r="V17" s="24"/>
      <c r="W17" s="24">
        <v>66976014</v>
      </c>
      <c r="X17" s="24">
        <v>69860446</v>
      </c>
      <c r="Y17" s="24">
        <v>-2884432</v>
      </c>
      <c r="Z17" s="6">
        <v>-4.13</v>
      </c>
      <c r="AA17" s="22">
        <v>127264794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93684059</v>
      </c>
      <c r="D19" s="19">
        <f>SUM(D20:D23)</f>
        <v>0</v>
      </c>
      <c r="E19" s="20">
        <f t="shared" si="3"/>
        <v>98317818</v>
      </c>
      <c r="F19" s="21">
        <f t="shared" si="3"/>
        <v>98317818</v>
      </c>
      <c r="G19" s="21">
        <f t="shared" si="3"/>
        <v>4034259</v>
      </c>
      <c r="H19" s="21">
        <f t="shared" si="3"/>
        <v>8380887</v>
      </c>
      <c r="I19" s="21">
        <f t="shared" si="3"/>
        <v>7614211</v>
      </c>
      <c r="J19" s="21">
        <f t="shared" si="3"/>
        <v>20029357</v>
      </c>
      <c r="K19" s="21">
        <f t="shared" si="3"/>
        <v>8590099</v>
      </c>
      <c r="L19" s="21">
        <f t="shared" si="3"/>
        <v>9361384</v>
      </c>
      <c r="M19" s="21">
        <f t="shared" si="3"/>
        <v>9644170</v>
      </c>
      <c r="N19" s="21">
        <f t="shared" si="3"/>
        <v>27595653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47625010</v>
      </c>
      <c r="X19" s="21">
        <f t="shared" si="3"/>
        <v>51711061</v>
      </c>
      <c r="Y19" s="21">
        <f t="shared" si="3"/>
        <v>-4086051</v>
      </c>
      <c r="Z19" s="4">
        <f>+IF(X19&lt;&gt;0,+(Y19/X19)*100,0)</f>
        <v>-7.90169631212943</v>
      </c>
      <c r="AA19" s="19">
        <f>SUM(AA20:AA23)</f>
        <v>98317818</v>
      </c>
    </row>
    <row r="20" spans="1:27" ht="13.5">
      <c r="A20" s="5" t="s">
        <v>47</v>
      </c>
      <c r="B20" s="3"/>
      <c r="C20" s="22"/>
      <c r="D20" s="22"/>
      <c r="E20" s="23">
        <v>619544</v>
      </c>
      <c r="F20" s="24">
        <v>619544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>
        <v>619544</v>
      </c>
    </row>
    <row r="21" spans="1:27" ht="13.5">
      <c r="A21" s="5" t="s">
        <v>48</v>
      </c>
      <c r="B21" s="3"/>
      <c r="C21" s="22">
        <v>93684059</v>
      </c>
      <c r="D21" s="22"/>
      <c r="E21" s="23">
        <v>97555991</v>
      </c>
      <c r="F21" s="24">
        <v>97555991</v>
      </c>
      <c r="G21" s="24">
        <v>4034259</v>
      </c>
      <c r="H21" s="24">
        <v>8380887</v>
      </c>
      <c r="I21" s="24">
        <v>7614211</v>
      </c>
      <c r="J21" s="24">
        <v>20029357</v>
      </c>
      <c r="K21" s="24">
        <v>8590099</v>
      </c>
      <c r="L21" s="24">
        <v>9361384</v>
      </c>
      <c r="M21" s="24">
        <v>9644170</v>
      </c>
      <c r="N21" s="24">
        <v>27595653</v>
      </c>
      <c r="O21" s="24"/>
      <c r="P21" s="24"/>
      <c r="Q21" s="24"/>
      <c r="R21" s="24"/>
      <c r="S21" s="24"/>
      <c r="T21" s="24"/>
      <c r="U21" s="24"/>
      <c r="V21" s="24"/>
      <c r="W21" s="24">
        <v>47625010</v>
      </c>
      <c r="X21" s="24">
        <v>51711061</v>
      </c>
      <c r="Y21" s="24">
        <v>-4086051</v>
      </c>
      <c r="Z21" s="6">
        <v>-7.9</v>
      </c>
      <c r="AA21" s="22">
        <v>97555991</v>
      </c>
    </row>
    <row r="22" spans="1:27" ht="13.5">
      <c r="A22" s="5" t="s">
        <v>49</v>
      </c>
      <c r="B22" s="3"/>
      <c r="C22" s="25"/>
      <c r="D22" s="25"/>
      <c r="E22" s="26">
        <v>82748</v>
      </c>
      <c r="F22" s="27">
        <v>82748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>
        <v>82748</v>
      </c>
    </row>
    <row r="23" spans="1:27" ht="13.5">
      <c r="A23" s="5" t="s">
        <v>50</v>
      </c>
      <c r="B23" s="3"/>
      <c r="C23" s="22"/>
      <c r="D23" s="22"/>
      <c r="E23" s="23">
        <v>59535</v>
      </c>
      <c r="F23" s="24">
        <v>59535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>
        <v>59535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350019538</v>
      </c>
      <c r="D25" s="40">
        <f>+D5+D9+D15+D19+D24</f>
        <v>0</v>
      </c>
      <c r="E25" s="41">
        <f t="shared" si="4"/>
        <v>355178557</v>
      </c>
      <c r="F25" s="42">
        <f t="shared" si="4"/>
        <v>358000858</v>
      </c>
      <c r="G25" s="42">
        <f t="shared" si="4"/>
        <v>49776248</v>
      </c>
      <c r="H25" s="42">
        <f t="shared" si="4"/>
        <v>17621699</v>
      </c>
      <c r="I25" s="42">
        <f t="shared" si="4"/>
        <v>22461582</v>
      </c>
      <c r="J25" s="42">
        <f t="shared" si="4"/>
        <v>89859529</v>
      </c>
      <c r="K25" s="42">
        <f t="shared" si="4"/>
        <v>18912008</v>
      </c>
      <c r="L25" s="42">
        <f t="shared" si="4"/>
        <v>31280322</v>
      </c>
      <c r="M25" s="42">
        <f t="shared" si="4"/>
        <v>58026745</v>
      </c>
      <c r="N25" s="42">
        <f t="shared" si="4"/>
        <v>108219075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198078604</v>
      </c>
      <c r="X25" s="42">
        <f t="shared" si="4"/>
        <v>202282090</v>
      </c>
      <c r="Y25" s="42">
        <f t="shared" si="4"/>
        <v>-4203486</v>
      </c>
      <c r="Z25" s="43">
        <f>+IF(X25&lt;&gt;0,+(Y25/X25)*100,0)</f>
        <v>-2.0780317229271263</v>
      </c>
      <c r="AA25" s="40">
        <f>+AA5+AA9+AA15+AA19+AA24</f>
        <v>358000858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49614381</v>
      </c>
      <c r="D28" s="19">
        <f>SUM(D29:D31)</f>
        <v>0</v>
      </c>
      <c r="E28" s="20">
        <f t="shared" si="5"/>
        <v>55615941</v>
      </c>
      <c r="F28" s="21">
        <f t="shared" si="5"/>
        <v>55852962</v>
      </c>
      <c r="G28" s="21">
        <f t="shared" si="5"/>
        <v>2846159</v>
      </c>
      <c r="H28" s="21">
        <f t="shared" si="5"/>
        <v>3335659</v>
      </c>
      <c r="I28" s="21">
        <f t="shared" si="5"/>
        <v>3307545</v>
      </c>
      <c r="J28" s="21">
        <f t="shared" si="5"/>
        <v>9489363</v>
      </c>
      <c r="K28" s="21">
        <f t="shared" si="5"/>
        <v>3249001</v>
      </c>
      <c r="L28" s="21">
        <f t="shared" si="5"/>
        <v>4680546</v>
      </c>
      <c r="M28" s="21">
        <f t="shared" si="5"/>
        <v>4319763</v>
      </c>
      <c r="N28" s="21">
        <f t="shared" si="5"/>
        <v>12249310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21738673</v>
      </c>
      <c r="X28" s="21">
        <f t="shared" si="5"/>
        <v>27030089</v>
      </c>
      <c r="Y28" s="21">
        <f t="shared" si="5"/>
        <v>-5291416</v>
      </c>
      <c r="Z28" s="4">
        <f>+IF(X28&lt;&gt;0,+(Y28/X28)*100,0)</f>
        <v>-19.576021373810498</v>
      </c>
      <c r="AA28" s="19">
        <f>SUM(AA29:AA31)</f>
        <v>55852962</v>
      </c>
    </row>
    <row r="29" spans="1:27" ht="13.5">
      <c r="A29" s="5" t="s">
        <v>33</v>
      </c>
      <c r="B29" s="3"/>
      <c r="C29" s="22">
        <v>12163539</v>
      </c>
      <c r="D29" s="22"/>
      <c r="E29" s="23">
        <v>10616367</v>
      </c>
      <c r="F29" s="24">
        <v>10616367</v>
      </c>
      <c r="G29" s="24">
        <v>761411</v>
      </c>
      <c r="H29" s="24">
        <v>771761</v>
      </c>
      <c r="I29" s="24">
        <v>810586</v>
      </c>
      <c r="J29" s="24">
        <v>2343758</v>
      </c>
      <c r="K29" s="24">
        <v>737531</v>
      </c>
      <c r="L29" s="24">
        <v>832238</v>
      </c>
      <c r="M29" s="24">
        <v>872281</v>
      </c>
      <c r="N29" s="24">
        <v>2442050</v>
      </c>
      <c r="O29" s="24"/>
      <c r="P29" s="24"/>
      <c r="Q29" s="24"/>
      <c r="R29" s="24"/>
      <c r="S29" s="24"/>
      <c r="T29" s="24"/>
      <c r="U29" s="24"/>
      <c r="V29" s="24"/>
      <c r="W29" s="24">
        <v>4785808</v>
      </c>
      <c r="X29" s="24">
        <v>5406378</v>
      </c>
      <c r="Y29" s="24">
        <v>-620570</v>
      </c>
      <c r="Z29" s="6">
        <v>-11.48</v>
      </c>
      <c r="AA29" s="22">
        <v>10616367</v>
      </c>
    </row>
    <row r="30" spans="1:27" ht="13.5">
      <c r="A30" s="5" t="s">
        <v>34</v>
      </c>
      <c r="B30" s="3"/>
      <c r="C30" s="25">
        <v>23371618</v>
      </c>
      <c r="D30" s="25"/>
      <c r="E30" s="26">
        <v>43238614</v>
      </c>
      <c r="F30" s="27">
        <v>43475635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20695536</v>
      </c>
      <c r="Y30" s="27">
        <v>-20695536</v>
      </c>
      <c r="Z30" s="7">
        <v>-100</v>
      </c>
      <c r="AA30" s="25">
        <v>43475635</v>
      </c>
    </row>
    <row r="31" spans="1:27" ht="13.5">
      <c r="A31" s="5" t="s">
        <v>35</v>
      </c>
      <c r="B31" s="3"/>
      <c r="C31" s="22">
        <v>14079224</v>
      </c>
      <c r="D31" s="22"/>
      <c r="E31" s="23">
        <v>1760960</v>
      </c>
      <c r="F31" s="24">
        <v>1760960</v>
      </c>
      <c r="G31" s="24">
        <v>2084748</v>
      </c>
      <c r="H31" s="24">
        <v>2563898</v>
      </c>
      <c r="I31" s="24">
        <v>2496959</v>
      </c>
      <c r="J31" s="24">
        <v>7145605</v>
      </c>
      <c r="K31" s="24">
        <v>2511470</v>
      </c>
      <c r="L31" s="24">
        <v>3848308</v>
      </c>
      <c r="M31" s="24">
        <v>3447482</v>
      </c>
      <c r="N31" s="24">
        <v>9807260</v>
      </c>
      <c r="O31" s="24"/>
      <c r="P31" s="24"/>
      <c r="Q31" s="24"/>
      <c r="R31" s="24"/>
      <c r="S31" s="24"/>
      <c r="T31" s="24"/>
      <c r="U31" s="24"/>
      <c r="V31" s="24"/>
      <c r="W31" s="24">
        <v>16952865</v>
      </c>
      <c r="X31" s="24">
        <v>928175</v>
      </c>
      <c r="Y31" s="24">
        <v>16024690</v>
      </c>
      <c r="Z31" s="6">
        <v>1726.47</v>
      </c>
      <c r="AA31" s="22">
        <v>1760960</v>
      </c>
    </row>
    <row r="32" spans="1:27" ht="13.5">
      <c r="A32" s="2" t="s">
        <v>36</v>
      </c>
      <c r="B32" s="3"/>
      <c r="C32" s="19">
        <f aca="true" t="shared" si="6" ref="C32:Y32">SUM(C33:C37)</f>
        <v>64210872</v>
      </c>
      <c r="D32" s="19">
        <f>SUM(D33:D37)</f>
        <v>0</v>
      </c>
      <c r="E32" s="20">
        <f t="shared" si="6"/>
        <v>70188027</v>
      </c>
      <c r="F32" s="21">
        <f t="shared" si="6"/>
        <v>72039986</v>
      </c>
      <c r="G32" s="21">
        <f t="shared" si="6"/>
        <v>4098592</v>
      </c>
      <c r="H32" s="21">
        <f t="shared" si="6"/>
        <v>5190572</v>
      </c>
      <c r="I32" s="21">
        <f t="shared" si="6"/>
        <v>5022008</v>
      </c>
      <c r="J32" s="21">
        <f t="shared" si="6"/>
        <v>14311172</v>
      </c>
      <c r="K32" s="21">
        <f t="shared" si="6"/>
        <v>5369475</v>
      </c>
      <c r="L32" s="21">
        <f t="shared" si="6"/>
        <v>7486726</v>
      </c>
      <c r="M32" s="21">
        <f t="shared" si="6"/>
        <v>5220909</v>
      </c>
      <c r="N32" s="21">
        <f t="shared" si="6"/>
        <v>18077110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32388282</v>
      </c>
      <c r="X32" s="21">
        <f t="shared" si="6"/>
        <v>36538015</v>
      </c>
      <c r="Y32" s="21">
        <f t="shared" si="6"/>
        <v>-4149733</v>
      </c>
      <c r="Z32" s="4">
        <f>+IF(X32&lt;&gt;0,+(Y32/X32)*100,0)</f>
        <v>-11.35730279819525</v>
      </c>
      <c r="AA32" s="19">
        <f>SUM(AA33:AA37)</f>
        <v>72039986</v>
      </c>
    </row>
    <row r="33" spans="1:27" ht="13.5">
      <c r="A33" s="5" t="s">
        <v>37</v>
      </c>
      <c r="B33" s="3"/>
      <c r="C33" s="22">
        <v>1652450</v>
      </c>
      <c r="D33" s="22"/>
      <c r="E33" s="23">
        <v>2352456</v>
      </c>
      <c r="F33" s="24">
        <v>2352456</v>
      </c>
      <c r="G33" s="24">
        <v>72047</v>
      </c>
      <c r="H33" s="24">
        <v>96779</v>
      </c>
      <c r="I33" s="24">
        <v>140305</v>
      </c>
      <c r="J33" s="24">
        <v>309131</v>
      </c>
      <c r="K33" s="24">
        <v>175176</v>
      </c>
      <c r="L33" s="24">
        <v>178247</v>
      </c>
      <c r="M33" s="24">
        <v>84502</v>
      </c>
      <c r="N33" s="24">
        <v>437925</v>
      </c>
      <c r="O33" s="24"/>
      <c r="P33" s="24"/>
      <c r="Q33" s="24"/>
      <c r="R33" s="24"/>
      <c r="S33" s="24"/>
      <c r="T33" s="24"/>
      <c r="U33" s="24"/>
      <c r="V33" s="24"/>
      <c r="W33" s="24">
        <v>747056</v>
      </c>
      <c r="X33" s="24">
        <v>1200868</v>
      </c>
      <c r="Y33" s="24">
        <v>-453812</v>
      </c>
      <c r="Z33" s="6">
        <v>-37.79</v>
      </c>
      <c r="AA33" s="22">
        <v>2352456</v>
      </c>
    </row>
    <row r="34" spans="1:27" ht="13.5">
      <c r="A34" s="5" t="s">
        <v>38</v>
      </c>
      <c r="B34" s="3"/>
      <c r="C34" s="22">
        <v>5011268</v>
      </c>
      <c r="D34" s="22"/>
      <c r="E34" s="23">
        <v>5872308</v>
      </c>
      <c r="F34" s="24">
        <v>5872308</v>
      </c>
      <c r="G34" s="24">
        <v>319584</v>
      </c>
      <c r="H34" s="24">
        <v>436982</v>
      </c>
      <c r="I34" s="24">
        <v>341920</v>
      </c>
      <c r="J34" s="24">
        <v>1098486</v>
      </c>
      <c r="K34" s="24">
        <v>486616</v>
      </c>
      <c r="L34" s="24">
        <v>495381</v>
      </c>
      <c r="M34" s="24">
        <v>459407</v>
      </c>
      <c r="N34" s="24">
        <v>1441404</v>
      </c>
      <c r="O34" s="24"/>
      <c r="P34" s="24"/>
      <c r="Q34" s="24"/>
      <c r="R34" s="24"/>
      <c r="S34" s="24"/>
      <c r="T34" s="24"/>
      <c r="U34" s="24"/>
      <c r="V34" s="24"/>
      <c r="W34" s="24">
        <v>2539890</v>
      </c>
      <c r="X34" s="24">
        <v>3044765</v>
      </c>
      <c r="Y34" s="24">
        <v>-504875</v>
      </c>
      <c r="Z34" s="6">
        <v>-16.58</v>
      </c>
      <c r="AA34" s="22">
        <v>5872308</v>
      </c>
    </row>
    <row r="35" spans="1:27" ht="13.5">
      <c r="A35" s="5" t="s">
        <v>39</v>
      </c>
      <c r="B35" s="3"/>
      <c r="C35" s="22">
        <v>34502534</v>
      </c>
      <c r="D35" s="22"/>
      <c r="E35" s="23">
        <v>37001250</v>
      </c>
      <c r="F35" s="24">
        <v>37001250</v>
      </c>
      <c r="G35" s="24">
        <v>1906202</v>
      </c>
      <c r="H35" s="24">
        <v>2814416</v>
      </c>
      <c r="I35" s="24">
        <v>2670138</v>
      </c>
      <c r="J35" s="24">
        <v>7390756</v>
      </c>
      <c r="K35" s="24">
        <v>2865952</v>
      </c>
      <c r="L35" s="24">
        <v>4030067</v>
      </c>
      <c r="M35" s="24">
        <v>2758852</v>
      </c>
      <c r="N35" s="24">
        <v>9654871</v>
      </c>
      <c r="O35" s="24"/>
      <c r="P35" s="24"/>
      <c r="Q35" s="24"/>
      <c r="R35" s="24"/>
      <c r="S35" s="24"/>
      <c r="T35" s="24"/>
      <c r="U35" s="24"/>
      <c r="V35" s="24"/>
      <c r="W35" s="24">
        <v>17045627</v>
      </c>
      <c r="X35" s="24">
        <v>19298560</v>
      </c>
      <c r="Y35" s="24">
        <v>-2252933</v>
      </c>
      <c r="Z35" s="6">
        <v>-11.67</v>
      </c>
      <c r="AA35" s="22">
        <v>37001250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23044620</v>
      </c>
      <c r="D37" s="25"/>
      <c r="E37" s="26">
        <v>24962013</v>
      </c>
      <c r="F37" s="27">
        <v>26813972</v>
      </c>
      <c r="G37" s="27">
        <v>1800759</v>
      </c>
      <c r="H37" s="27">
        <v>1842395</v>
      </c>
      <c r="I37" s="27">
        <v>1869645</v>
      </c>
      <c r="J37" s="27">
        <v>5512799</v>
      </c>
      <c r="K37" s="27">
        <v>1841731</v>
      </c>
      <c r="L37" s="27">
        <v>2783031</v>
      </c>
      <c r="M37" s="27">
        <v>1918148</v>
      </c>
      <c r="N37" s="27">
        <v>6542910</v>
      </c>
      <c r="O37" s="27"/>
      <c r="P37" s="27"/>
      <c r="Q37" s="27"/>
      <c r="R37" s="27"/>
      <c r="S37" s="27"/>
      <c r="T37" s="27"/>
      <c r="U37" s="27"/>
      <c r="V37" s="27"/>
      <c r="W37" s="27">
        <v>12055709</v>
      </c>
      <c r="X37" s="27">
        <v>12993822</v>
      </c>
      <c r="Y37" s="27">
        <v>-938113</v>
      </c>
      <c r="Z37" s="7">
        <v>-7.22</v>
      </c>
      <c r="AA37" s="25">
        <v>26813972</v>
      </c>
    </row>
    <row r="38" spans="1:27" ht="13.5">
      <c r="A38" s="2" t="s">
        <v>42</v>
      </c>
      <c r="B38" s="8"/>
      <c r="C38" s="19">
        <f aca="true" t="shared" si="7" ref="C38:Y38">SUM(C39:C41)</f>
        <v>129357185</v>
      </c>
      <c r="D38" s="19">
        <f>SUM(D39:D41)</f>
        <v>0</v>
      </c>
      <c r="E38" s="20">
        <f t="shared" si="7"/>
        <v>136751456</v>
      </c>
      <c r="F38" s="21">
        <f t="shared" si="7"/>
        <v>136884777</v>
      </c>
      <c r="G38" s="21">
        <f t="shared" si="7"/>
        <v>6608690</v>
      </c>
      <c r="H38" s="21">
        <f t="shared" si="7"/>
        <v>9083890</v>
      </c>
      <c r="I38" s="21">
        <f t="shared" si="7"/>
        <v>11775820</v>
      </c>
      <c r="J38" s="21">
        <f t="shared" si="7"/>
        <v>27468400</v>
      </c>
      <c r="K38" s="21">
        <f t="shared" si="7"/>
        <v>8753513</v>
      </c>
      <c r="L38" s="21">
        <f t="shared" si="7"/>
        <v>19768440</v>
      </c>
      <c r="M38" s="21">
        <f t="shared" si="7"/>
        <v>15729715</v>
      </c>
      <c r="N38" s="21">
        <f t="shared" si="7"/>
        <v>44251668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71720068</v>
      </c>
      <c r="X38" s="21">
        <f t="shared" si="7"/>
        <v>69085038</v>
      </c>
      <c r="Y38" s="21">
        <f t="shared" si="7"/>
        <v>2635030</v>
      </c>
      <c r="Z38" s="4">
        <f>+IF(X38&lt;&gt;0,+(Y38/X38)*100,0)</f>
        <v>3.8141833257730857</v>
      </c>
      <c r="AA38" s="19">
        <f>SUM(AA39:AA41)</f>
        <v>136884777</v>
      </c>
    </row>
    <row r="39" spans="1:27" ht="13.5">
      <c r="A39" s="5" t="s">
        <v>43</v>
      </c>
      <c r="B39" s="3"/>
      <c r="C39" s="22">
        <v>8070341</v>
      </c>
      <c r="D39" s="22"/>
      <c r="E39" s="23">
        <v>9486662</v>
      </c>
      <c r="F39" s="24">
        <v>9619983</v>
      </c>
      <c r="G39" s="24">
        <v>571396</v>
      </c>
      <c r="H39" s="24">
        <v>669324</v>
      </c>
      <c r="I39" s="24">
        <v>1259695</v>
      </c>
      <c r="J39" s="24">
        <v>2500415</v>
      </c>
      <c r="K39" s="24">
        <v>669829</v>
      </c>
      <c r="L39" s="24">
        <v>615615</v>
      </c>
      <c r="M39" s="24">
        <v>959064</v>
      </c>
      <c r="N39" s="24">
        <v>2244508</v>
      </c>
      <c r="O39" s="24"/>
      <c r="P39" s="24"/>
      <c r="Q39" s="24"/>
      <c r="R39" s="24"/>
      <c r="S39" s="24"/>
      <c r="T39" s="24"/>
      <c r="U39" s="24"/>
      <c r="V39" s="24"/>
      <c r="W39" s="24">
        <v>4744923</v>
      </c>
      <c r="X39" s="24">
        <v>4976021</v>
      </c>
      <c r="Y39" s="24">
        <v>-231098</v>
      </c>
      <c r="Z39" s="6">
        <v>-4.64</v>
      </c>
      <c r="AA39" s="22">
        <v>9619983</v>
      </c>
    </row>
    <row r="40" spans="1:27" ht="13.5">
      <c r="A40" s="5" t="s">
        <v>44</v>
      </c>
      <c r="B40" s="3"/>
      <c r="C40" s="22">
        <v>121286844</v>
      </c>
      <c r="D40" s="22"/>
      <c r="E40" s="23">
        <v>127264794</v>
      </c>
      <c r="F40" s="24">
        <v>127264794</v>
      </c>
      <c r="G40" s="24">
        <v>6037294</v>
      </c>
      <c r="H40" s="24">
        <v>8414566</v>
      </c>
      <c r="I40" s="24">
        <v>10516125</v>
      </c>
      <c r="J40" s="24">
        <v>24967985</v>
      </c>
      <c r="K40" s="24">
        <v>8083684</v>
      </c>
      <c r="L40" s="24">
        <v>19152825</v>
      </c>
      <c r="M40" s="24">
        <v>14770651</v>
      </c>
      <c r="N40" s="24">
        <v>42007160</v>
      </c>
      <c r="O40" s="24"/>
      <c r="P40" s="24"/>
      <c r="Q40" s="24"/>
      <c r="R40" s="24"/>
      <c r="S40" s="24"/>
      <c r="T40" s="24"/>
      <c r="U40" s="24"/>
      <c r="V40" s="24"/>
      <c r="W40" s="24">
        <v>66975145</v>
      </c>
      <c r="X40" s="24">
        <v>64109017</v>
      </c>
      <c r="Y40" s="24">
        <v>2866128</v>
      </c>
      <c r="Z40" s="6">
        <v>4.47</v>
      </c>
      <c r="AA40" s="22">
        <v>127264794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113410315</v>
      </c>
      <c r="D42" s="19">
        <f>SUM(D43:D46)</f>
        <v>0</v>
      </c>
      <c r="E42" s="20">
        <f t="shared" si="8"/>
        <v>88056023</v>
      </c>
      <c r="F42" s="21">
        <f t="shared" si="8"/>
        <v>88056023</v>
      </c>
      <c r="G42" s="21">
        <f t="shared" si="8"/>
        <v>5987524</v>
      </c>
      <c r="H42" s="21">
        <f t="shared" si="8"/>
        <v>5630156</v>
      </c>
      <c r="I42" s="21">
        <f t="shared" si="8"/>
        <v>5996229</v>
      </c>
      <c r="J42" s="21">
        <f t="shared" si="8"/>
        <v>17613909</v>
      </c>
      <c r="K42" s="21">
        <f t="shared" si="8"/>
        <v>7406601</v>
      </c>
      <c r="L42" s="21">
        <f t="shared" si="8"/>
        <v>8245811</v>
      </c>
      <c r="M42" s="21">
        <f t="shared" si="8"/>
        <v>6635751</v>
      </c>
      <c r="N42" s="21">
        <f t="shared" si="8"/>
        <v>22288163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39902072</v>
      </c>
      <c r="X42" s="21">
        <f t="shared" si="8"/>
        <v>43086368</v>
      </c>
      <c r="Y42" s="21">
        <f t="shared" si="8"/>
        <v>-3184296</v>
      </c>
      <c r="Z42" s="4">
        <f>+IF(X42&lt;&gt;0,+(Y42/X42)*100,0)</f>
        <v>-7.390495295402945</v>
      </c>
      <c r="AA42" s="19">
        <f>SUM(AA43:AA46)</f>
        <v>88056023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113410315</v>
      </c>
      <c r="D44" s="22"/>
      <c r="E44" s="23">
        <v>88056023</v>
      </c>
      <c r="F44" s="24">
        <v>88056023</v>
      </c>
      <c r="G44" s="24">
        <v>5987524</v>
      </c>
      <c r="H44" s="24">
        <v>5630156</v>
      </c>
      <c r="I44" s="24">
        <v>5996229</v>
      </c>
      <c r="J44" s="24">
        <v>17613909</v>
      </c>
      <c r="K44" s="24">
        <v>7406601</v>
      </c>
      <c r="L44" s="24">
        <v>8245811</v>
      </c>
      <c r="M44" s="24">
        <v>6635751</v>
      </c>
      <c r="N44" s="24">
        <v>22288163</v>
      </c>
      <c r="O44" s="24"/>
      <c r="P44" s="24"/>
      <c r="Q44" s="24"/>
      <c r="R44" s="24"/>
      <c r="S44" s="24"/>
      <c r="T44" s="24"/>
      <c r="U44" s="24"/>
      <c r="V44" s="24"/>
      <c r="W44" s="24">
        <v>39902072</v>
      </c>
      <c r="X44" s="24">
        <v>43086368</v>
      </c>
      <c r="Y44" s="24">
        <v>-3184296</v>
      </c>
      <c r="Z44" s="6">
        <v>-7.39</v>
      </c>
      <c r="AA44" s="22">
        <v>88056023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3027297</v>
      </c>
      <c r="D47" s="19"/>
      <c r="E47" s="20">
        <v>3233065</v>
      </c>
      <c r="F47" s="21">
        <v>3233065</v>
      </c>
      <c r="G47" s="21">
        <v>207326</v>
      </c>
      <c r="H47" s="21">
        <v>297259</v>
      </c>
      <c r="I47" s="21">
        <v>198696</v>
      </c>
      <c r="J47" s="21">
        <v>703281</v>
      </c>
      <c r="K47" s="21">
        <v>225151</v>
      </c>
      <c r="L47" s="21">
        <v>286846</v>
      </c>
      <c r="M47" s="21">
        <v>174915</v>
      </c>
      <c r="N47" s="21">
        <v>686912</v>
      </c>
      <c r="O47" s="21"/>
      <c r="P47" s="21"/>
      <c r="Q47" s="21"/>
      <c r="R47" s="21"/>
      <c r="S47" s="21"/>
      <c r="T47" s="21"/>
      <c r="U47" s="21"/>
      <c r="V47" s="21"/>
      <c r="W47" s="21">
        <v>1390193</v>
      </c>
      <c r="X47" s="21">
        <v>1681325</v>
      </c>
      <c r="Y47" s="21">
        <v>-291132</v>
      </c>
      <c r="Z47" s="4">
        <v>-17.32</v>
      </c>
      <c r="AA47" s="19">
        <v>3233065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359620050</v>
      </c>
      <c r="D48" s="40">
        <f>+D28+D32+D38+D42+D47</f>
        <v>0</v>
      </c>
      <c r="E48" s="41">
        <f t="shared" si="9"/>
        <v>353844512</v>
      </c>
      <c r="F48" s="42">
        <f t="shared" si="9"/>
        <v>356066813</v>
      </c>
      <c r="G48" s="42">
        <f t="shared" si="9"/>
        <v>19748291</v>
      </c>
      <c r="H48" s="42">
        <f t="shared" si="9"/>
        <v>23537536</v>
      </c>
      <c r="I48" s="42">
        <f t="shared" si="9"/>
        <v>26300298</v>
      </c>
      <c r="J48" s="42">
        <f t="shared" si="9"/>
        <v>69586125</v>
      </c>
      <c r="K48" s="42">
        <f t="shared" si="9"/>
        <v>25003741</v>
      </c>
      <c r="L48" s="42">
        <f t="shared" si="9"/>
        <v>40468369</v>
      </c>
      <c r="M48" s="42">
        <f t="shared" si="9"/>
        <v>32081053</v>
      </c>
      <c r="N48" s="42">
        <f t="shared" si="9"/>
        <v>97553163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167139288</v>
      </c>
      <c r="X48" s="42">
        <f t="shared" si="9"/>
        <v>177420835</v>
      </c>
      <c r="Y48" s="42">
        <f t="shared" si="9"/>
        <v>-10281547</v>
      </c>
      <c r="Z48" s="43">
        <f>+IF(X48&lt;&gt;0,+(Y48/X48)*100,0)</f>
        <v>-5.795005417486621</v>
      </c>
      <c r="AA48" s="40">
        <f>+AA28+AA32+AA38+AA42+AA47</f>
        <v>356066813</v>
      </c>
    </row>
    <row r="49" spans="1:27" ht="13.5">
      <c r="A49" s="14" t="s">
        <v>58</v>
      </c>
      <c r="B49" s="15"/>
      <c r="C49" s="44">
        <f aca="true" t="shared" si="10" ref="C49:Y49">+C25-C48</f>
        <v>-9600512</v>
      </c>
      <c r="D49" s="44">
        <f>+D25-D48</f>
        <v>0</v>
      </c>
      <c r="E49" s="45">
        <f t="shared" si="10"/>
        <v>1334045</v>
      </c>
      <c r="F49" s="46">
        <f t="shared" si="10"/>
        <v>1934045</v>
      </c>
      <c r="G49" s="46">
        <f t="shared" si="10"/>
        <v>30027957</v>
      </c>
      <c r="H49" s="46">
        <f t="shared" si="10"/>
        <v>-5915837</v>
      </c>
      <c r="I49" s="46">
        <f t="shared" si="10"/>
        <v>-3838716</v>
      </c>
      <c r="J49" s="46">
        <f t="shared" si="10"/>
        <v>20273404</v>
      </c>
      <c r="K49" s="46">
        <f t="shared" si="10"/>
        <v>-6091733</v>
      </c>
      <c r="L49" s="46">
        <f t="shared" si="10"/>
        <v>-9188047</v>
      </c>
      <c r="M49" s="46">
        <f t="shared" si="10"/>
        <v>25945692</v>
      </c>
      <c r="N49" s="46">
        <f t="shared" si="10"/>
        <v>10665912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30939316</v>
      </c>
      <c r="X49" s="46">
        <f>IF(F25=F48,0,X25-X48)</f>
        <v>24861255</v>
      </c>
      <c r="Y49" s="46">
        <f t="shared" si="10"/>
        <v>6078061</v>
      </c>
      <c r="Z49" s="47">
        <f>+IF(X49&lt;&gt;0,+(Y49/X49)*100,0)</f>
        <v>24.447925094690515</v>
      </c>
      <c r="AA49" s="44">
        <f>+AA25-AA48</f>
        <v>1934045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106203273</v>
      </c>
      <c r="D5" s="19">
        <f>SUM(D6:D8)</f>
        <v>0</v>
      </c>
      <c r="E5" s="20">
        <f t="shared" si="0"/>
        <v>91571410</v>
      </c>
      <c r="F5" s="21">
        <f t="shared" si="0"/>
        <v>91571410</v>
      </c>
      <c r="G5" s="21">
        <f t="shared" si="0"/>
        <v>36321852</v>
      </c>
      <c r="H5" s="21">
        <f t="shared" si="0"/>
        <v>4237998</v>
      </c>
      <c r="I5" s="21">
        <f t="shared" si="0"/>
        <v>4088424</v>
      </c>
      <c r="J5" s="21">
        <f t="shared" si="0"/>
        <v>44648274</v>
      </c>
      <c r="K5" s="21">
        <f t="shared" si="0"/>
        <v>3423813</v>
      </c>
      <c r="L5" s="21">
        <f t="shared" si="0"/>
        <v>3875510</v>
      </c>
      <c r="M5" s="21">
        <f t="shared" si="0"/>
        <v>4442417</v>
      </c>
      <c r="N5" s="21">
        <f t="shared" si="0"/>
        <v>11741740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56390014</v>
      </c>
      <c r="X5" s="21">
        <f t="shared" si="0"/>
        <v>59712795</v>
      </c>
      <c r="Y5" s="21">
        <f t="shared" si="0"/>
        <v>-3322781</v>
      </c>
      <c r="Z5" s="4">
        <f>+IF(X5&lt;&gt;0,+(Y5/X5)*100,0)</f>
        <v>-5.564604704904535</v>
      </c>
      <c r="AA5" s="19">
        <f>SUM(AA6:AA8)</f>
        <v>91571410</v>
      </c>
    </row>
    <row r="6" spans="1:27" ht="13.5">
      <c r="A6" s="5" t="s">
        <v>33</v>
      </c>
      <c r="B6" s="3"/>
      <c r="C6" s="22">
        <v>296087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105907186</v>
      </c>
      <c r="D7" s="25"/>
      <c r="E7" s="26">
        <v>91571410</v>
      </c>
      <c r="F7" s="27">
        <v>91571410</v>
      </c>
      <c r="G7" s="27">
        <v>36321852</v>
      </c>
      <c r="H7" s="27">
        <v>4237998</v>
      </c>
      <c r="I7" s="27">
        <v>4088424</v>
      </c>
      <c r="J7" s="27">
        <v>44648274</v>
      </c>
      <c r="K7" s="27">
        <v>3279225</v>
      </c>
      <c r="L7" s="27">
        <v>3875510</v>
      </c>
      <c r="M7" s="27">
        <v>4442417</v>
      </c>
      <c r="N7" s="27">
        <v>11597152</v>
      </c>
      <c r="O7" s="27"/>
      <c r="P7" s="27"/>
      <c r="Q7" s="27"/>
      <c r="R7" s="27"/>
      <c r="S7" s="27"/>
      <c r="T7" s="27"/>
      <c r="U7" s="27"/>
      <c r="V7" s="27"/>
      <c r="W7" s="27">
        <v>56245426</v>
      </c>
      <c r="X7" s="27">
        <v>59712795</v>
      </c>
      <c r="Y7" s="27">
        <v>-3467369</v>
      </c>
      <c r="Z7" s="7">
        <v>-5.81</v>
      </c>
      <c r="AA7" s="25">
        <v>91571410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>
        <v>144588</v>
      </c>
      <c r="L8" s="24"/>
      <c r="M8" s="24"/>
      <c r="N8" s="24">
        <v>144588</v>
      </c>
      <c r="O8" s="24"/>
      <c r="P8" s="24"/>
      <c r="Q8" s="24"/>
      <c r="R8" s="24"/>
      <c r="S8" s="24"/>
      <c r="T8" s="24"/>
      <c r="U8" s="24"/>
      <c r="V8" s="24"/>
      <c r="W8" s="24">
        <v>144588</v>
      </c>
      <c r="X8" s="24"/>
      <c r="Y8" s="24">
        <v>144588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95305205</v>
      </c>
      <c r="D9" s="19">
        <f>SUM(D10:D14)</f>
        <v>0</v>
      </c>
      <c r="E9" s="20">
        <f t="shared" si="1"/>
        <v>140845331</v>
      </c>
      <c r="F9" s="21">
        <f t="shared" si="1"/>
        <v>140845331</v>
      </c>
      <c r="G9" s="21">
        <f t="shared" si="1"/>
        <v>35692813</v>
      </c>
      <c r="H9" s="21">
        <f t="shared" si="1"/>
        <v>767612</v>
      </c>
      <c r="I9" s="21">
        <f t="shared" si="1"/>
        <v>799150</v>
      </c>
      <c r="J9" s="21">
        <f t="shared" si="1"/>
        <v>37259575</v>
      </c>
      <c r="K9" s="21">
        <f t="shared" si="1"/>
        <v>831790</v>
      </c>
      <c r="L9" s="21">
        <f t="shared" si="1"/>
        <v>951420</v>
      </c>
      <c r="M9" s="21">
        <f t="shared" si="1"/>
        <v>28677455</v>
      </c>
      <c r="N9" s="21">
        <f t="shared" si="1"/>
        <v>30460665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67720240</v>
      </c>
      <c r="X9" s="21">
        <f t="shared" si="1"/>
        <v>70420365</v>
      </c>
      <c r="Y9" s="21">
        <f t="shared" si="1"/>
        <v>-2700125</v>
      </c>
      <c r="Z9" s="4">
        <f>+IF(X9&lt;&gt;0,+(Y9/X9)*100,0)</f>
        <v>-3.8342956614894</v>
      </c>
      <c r="AA9" s="19">
        <f>SUM(AA10:AA14)</f>
        <v>140845331</v>
      </c>
    </row>
    <row r="10" spans="1:27" ht="13.5">
      <c r="A10" s="5" t="s">
        <v>37</v>
      </c>
      <c r="B10" s="3"/>
      <c r="C10" s="22">
        <v>72697419</v>
      </c>
      <c r="D10" s="22"/>
      <c r="E10" s="23">
        <v>98728120</v>
      </c>
      <c r="F10" s="24">
        <v>98728120</v>
      </c>
      <c r="G10" s="24">
        <v>35339847</v>
      </c>
      <c r="H10" s="24">
        <v>144698</v>
      </c>
      <c r="I10" s="24">
        <v>228202</v>
      </c>
      <c r="J10" s="24">
        <v>35712747</v>
      </c>
      <c r="K10" s="24">
        <v>240879</v>
      </c>
      <c r="L10" s="24">
        <v>267201</v>
      </c>
      <c r="M10" s="24">
        <v>28429792</v>
      </c>
      <c r="N10" s="24">
        <v>28937872</v>
      </c>
      <c r="O10" s="24"/>
      <c r="P10" s="24"/>
      <c r="Q10" s="24"/>
      <c r="R10" s="24"/>
      <c r="S10" s="24"/>
      <c r="T10" s="24"/>
      <c r="U10" s="24"/>
      <c r="V10" s="24"/>
      <c r="W10" s="24">
        <v>64650619</v>
      </c>
      <c r="X10" s="24">
        <v>49364100</v>
      </c>
      <c r="Y10" s="24">
        <v>15286519</v>
      </c>
      <c r="Z10" s="6">
        <v>30.97</v>
      </c>
      <c r="AA10" s="22">
        <v>98728120</v>
      </c>
    </row>
    <row r="11" spans="1:27" ht="13.5">
      <c r="A11" s="5" t="s">
        <v>38</v>
      </c>
      <c r="B11" s="3"/>
      <c r="C11" s="22">
        <v>7549559</v>
      </c>
      <c r="D11" s="22"/>
      <c r="E11" s="23">
        <v>9020269</v>
      </c>
      <c r="F11" s="24">
        <v>9020269</v>
      </c>
      <c r="G11" s="24">
        <v>327917</v>
      </c>
      <c r="H11" s="24">
        <v>443453</v>
      </c>
      <c r="I11" s="24">
        <v>547112</v>
      </c>
      <c r="J11" s="24">
        <v>1318482</v>
      </c>
      <c r="K11" s="24">
        <v>584398</v>
      </c>
      <c r="L11" s="24">
        <v>662476</v>
      </c>
      <c r="M11" s="24">
        <v>240470</v>
      </c>
      <c r="N11" s="24">
        <v>1487344</v>
      </c>
      <c r="O11" s="24"/>
      <c r="P11" s="24"/>
      <c r="Q11" s="24"/>
      <c r="R11" s="24"/>
      <c r="S11" s="24"/>
      <c r="T11" s="24"/>
      <c r="U11" s="24"/>
      <c r="V11" s="24"/>
      <c r="W11" s="24">
        <v>2805826</v>
      </c>
      <c r="X11" s="24">
        <v>4510158</v>
      </c>
      <c r="Y11" s="24">
        <v>-1704332</v>
      </c>
      <c r="Z11" s="6">
        <v>-37.79</v>
      </c>
      <c r="AA11" s="22">
        <v>9020269</v>
      </c>
    </row>
    <row r="12" spans="1:27" ht="13.5">
      <c r="A12" s="5" t="s">
        <v>39</v>
      </c>
      <c r="B12" s="3"/>
      <c r="C12" s="22">
        <v>2051867</v>
      </c>
      <c r="D12" s="22"/>
      <c r="E12" s="23">
        <v>5548</v>
      </c>
      <c r="F12" s="24">
        <v>5548</v>
      </c>
      <c r="G12" s="24"/>
      <c r="H12" s="24"/>
      <c r="I12" s="24"/>
      <c r="J12" s="24"/>
      <c r="K12" s="24"/>
      <c r="L12" s="24"/>
      <c r="M12" s="24">
        <v>217</v>
      </c>
      <c r="N12" s="24">
        <v>217</v>
      </c>
      <c r="O12" s="24"/>
      <c r="P12" s="24"/>
      <c r="Q12" s="24"/>
      <c r="R12" s="24"/>
      <c r="S12" s="24"/>
      <c r="T12" s="24"/>
      <c r="U12" s="24"/>
      <c r="V12" s="24"/>
      <c r="W12" s="24">
        <v>217</v>
      </c>
      <c r="X12" s="24">
        <v>2778</v>
      </c>
      <c r="Y12" s="24">
        <v>-2561</v>
      </c>
      <c r="Z12" s="6">
        <v>-92.19</v>
      </c>
      <c r="AA12" s="22">
        <v>5548</v>
      </c>
    </row>
    <row r="13" spans="1:27" ht="13.5">
      <c r="A13" s="5" t="s">
        <v>40</v>
      </c>
      <c r="B13" s="3"/>
      <c r="C13" s="22">
        <v>13006360</v>
      </c>
      <c r="D13" s="22"/>
      <c r="E13" s="23">
        <v>33091394</v>
      </c>
      <c r="F13" s="24">
        <v>33091394</v>
      </c>
      <c r="G13" s="24">
        <v>25049</v>
      </c>
      <c r="H13" s="24">
        <v>179461</v>
      </c>
      <c r="I13" s="24">
        <v>23836</v>
      </c>
      <c r="J13" s="24">
        <v>228346</v>
      </c>
      <c r="K13" s="24">
        <v>6513</v>
      </c>
      <c r="L13" s="24">
        <v>21743</v>
      </c>
      <c r="M13" s="24">
        <v>6976</v>
      </c>
      <c r="N13" s="24">
        <v>35232</v>
      </c>
      <c r="O13" s="24"/>
      <c r="P13" s="24"/>
      <c r="Q13" s="24"/>
      <c r="R13" s="24"/>
      <c r="S13" s="24"/>
      <c r="T13" s="24"/>
      <c r="U13" s="24"/>
      <c r="V13" s="24"/>
      <c r="W13" s="24">
        <v>263578</v>
      </c>
      <c r="X13" s="24">
        <v>16543329</v>
      </c>
      <c r="Y13" s="24">
        <v>-16279751</v>
      </c>
      <c r="Z13" s="6">
        <v>-98.41</v>
      </c>
      <c r="AA13" s="22">
        <v>33091394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12484196</v>
      </c>
      <c r="D15" s="19">
        <f>SUM(D16:D18)</f>
        <v>0</v>
      </c>
      <c r="E15" s="20">
        <f t="shared" si="2"/>
        <v>43682306</v>
      </c>
      <c r="F15" s="21">
        <f t="shared" si="2"/>
        <v>43682306</v>
      </c>
      <c r="G15" s="21">
        <f t="shared" si="2"/>
        <v>574337</v>
      </c>
      <c r="H15" s="21">
        <f t="shared" si="2"/>
        <v>455355</v>
      </c>
      <c r="I15" s="21">
        <f t="shared" si="2"/>
        <v>772262</v>
      </c>
      <c r="J15" s="21">
        <f t="shared" si="2"/>
        <v>1801954</v>
      </c>
      <c r="K15" s="21">
        <f t="shared" si="2"/>
        <v>233647</v>
      </c>
      <c r="L15" s="21">
        <f t="shared" si="2"/>
        <v>969400</v>
      </c>
      <c r="M15" s="21">
        <f t="shared" si="2"/>
        <v>9885229</v>
      </c>
      <c r="N15" s="21">
        <f t="shared" si="2"/>
        <v>11088276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12890230</v>
      </c>
      <c r="X15" s="21">
        <f t="shared" si="2"/>
        <v>21697236</v>
      </c>
      <c r="Y15" s="21">
        <f t="shared" si="2"/>
        <v>-8807006</v>
      </c>
      <c r="Z15" s="4">
        <f>+IF(X15&lt;&gt;0,+(Y15/X15)*100,0)</f>
        <v>-40.59045124457327</v>
      </c>
      <c r="AA15" s="19">
        <f>SUM(AA16:AA18)</f>
        <v>43682306</v>
      </c>
    </row>
    <row r="16" spans="1:27" ht="13.5">
      <c r="A16" s="5" t="s">
        <v>43</v>
      </c>
      <c r="B16" s="3"/>
      <c r="C16" s="22">
        <v>1096010</v>
      </c>
      <c r="D16" s="22"/>
      <c r="E16" s="23">
        <v>2510299</v>
      </c>
      <c r="F16" s="24">
        <v>2510299</v>
      </c>
      <c r="G16" s="24">
        <v>94051</v>
      </c>
      <c r="H16" s="24">
        <v>154753</v>
      </c>
      <c r="I16" s="24">
        <v>79913</v>
      </c>
      <c r="J16" s="24">
        <v>328717</v>
      </c>
      <c r="K16" s="24">
        <v>73755</v>
      </c>
      <c r="L16" s="24">
        <v>182855</v>
      </c>
      <c r="M16" s="24">
        <v>48585</v>
      </c>
      <c r="N16" s="24">
        <v>305195</v>
      </c>
      <c r="O16" s="24"/>
      <c r="P16" s="24"/>
      <c r="Q16" s="24"/>
      <c r="R16" s="24"/>
      <c r="S16" s="24"/>
      <c r="T16" s="24"/>
      <c r="U16" s="24"/>
      <c r="V16" s="24"/>
      <c r="W16" s="24">
        <v>633912</v>
      </c>
      <c r="X16" s="24">
        <v>1111164</v>
      </c>
      <c r="Y16" s="24">
        <v>-477252</v>
      </c>
      <c r="Z16" s="6">
        <v>-42.95</v>
      </c>
      <c r="AA16" s="22">
        <v>2510299</v>
      </c>
    </row>
    <row r="17" spans="1:27" ht="13.5">
      <c r="A17" s="5" t="s">
        <v>44</v>
      </c>
      <c r="B17" s="3"/>
      <c r="C17" s="22">
        <v>11386434</v>
      </c>
      <c r="D17" s="22"/>
      <c r="E17" s="23">
        <v>41159964</v>
      </c>
      <c r="F17" s="24">
        <v>41159964</v>
      </c>
      <c r="G17" s="24">
        <v>480286</v>
      </c>
      <c r="H17" s="24">
        <v>300602</v>
      </c>
      <c r="I17" s="24">
        <v>692349</v>
      </c>
      <c r="J17" s="24">
        <v>1473237</v>
      </c>
      <c r="K17" s="24">
        <v>154800</v>
      </c>
      <c r="L17" s="24">
        <v>786545</v>
      </c>
      <c r="M17" s="24">
        <v>9834068</v>
      </c>
      <c r="N17" s="24">
        <v>10775413</v>
      </c>
      <c r="O17" s="24"/>
      <c r="P17" s="24"/>
      <c r="Q17" s="24"/>
      <c r="R17" s="24"/>
      <c r="S17" s="24"/>
      <c r="T17" s="24"/>
      <c r="U17" s="24"/>
      <c r="V17" s="24"/>
      <c r="W17" s="24">
        <v>12248650</v>
      </c>
      <c r="X17" s="24">
        <v>20580042</v>
      </c>
      <c r="Y17" s="24">
        <v>-8331392</v>
      </c>
      <c r="Z17" s="6">
        <v>-40.48</v>
      </c>
      <c r="AA17" s="22">
        <v>41159964</v>
      </c>
    </row>
    <row r="18" spans="1:27" ht="13.5">
      <c r="A18" s="5" t="s">
        <v>45</v>
      </c>
      <c r="B18" s="3"/>
      <c r="C18" s="22">
        <v>1752</v>
      </c>
      <c r="D18" s="22"/>
      <c r="E18" s="23">
        <v>12043</v>
      </c>
      <c r="F18" s="24">
        <v>12043</v>
      </c>
      <c r="G18" s="24"/>
      <c r="H18" s="24"/>
      <c r="I18" s="24"/>
      <c r="J18" s="24"/>
      <c r="K18" s="24">
        <v>5092</v>
      </c>
      <c r="L18" s="24"/>
      <c r="M18" s="24">
        <v>2576</v>
      </c>
      <c r="N18" s="24">
        <v>7668</v>
      </c>
      <c r="O18" s="24"/>
      <c r="P18" s="24"/>
      <c r="Q18" s="24"/>
      <c r="R18" s="24"/>
      <c r="S18" s="24"/>
      <c r="T18" s="24"/>
      <c r="U18" s="24"/>
      <c r="V18" s="24"/>
      <c r="W18" s="24">
        <v>7668</v>
      </c>
      <c r="X18" s="24">
        <v>6030</v>
      </c>
      <c r="Y18" s="24">
        <v>1638</v>
      </c>
      <c r="Z18" s="6">
        <v>27.16</v>
      </c>
      <c r="AA18" s="22">
        <v>12043</v>
      </c>
    </row>
    <row r="19" spans="1:27" ht="13.5">
      <c r="A19" s="2" t="s">
        <v>46</v>
      </c>
      <c r="B19" s="8"/>
      <c r="C19" s="19">
        <f aca="true" t="shared" si="3" ref="C19:Y19">SUM(C20:C23)</f>
        <v>350414442</v>
      </c>
      <c r="D19" s="19">
        <f>SUM(D20:D23)</f>
        <v>0</v>
      </c>
      <c r="E19" s="20">
        <f t="shared" si="3"/>
        <v>337983970</v>
      </c>
      <c r="F19" s="21">
        <f t="shared" si="3"/>
        <v>337983970</v>
      </c>
      <c r="G19" s="21">
        <f t="shared" si="3"/>
        <v>29745730</v>
      </c>
      <c r="H19" s="21">
        <f t="shared" si="3"/>
        <v>12168233</v>
      </c>
      <c r="I19" s="21">
        <f t="shared" si="3"/>
        <v>10721636</v>
      </c>
      <c r="J19" s="21">
        <f t="shared" si="3"/>
        <v>52635599</v>
      </c>
      <c r="K19" s="21">
        <f t="shared" si="3"/>
        <v>20985991</v>
      </c>
      <c r="L19" s="21">
        <f t="shared" si="3"/>
        <v>7098049</v>
      </c>
      <c r="M19" s="21">
        <f t="shared" si="3"/>
        <v>30542007</v>
      </c>
      <c r="N19" s="21">
        <f t="shared" si="3"/>
        <v>58626047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111261646</v>
      </c>
      <c r="X19" s="21">
        <f t="shared" si="3"/>
        <v>163900936</v>
      </c>
      <c r="Y19" s="21">
        <f t="shared" si="3"/>
        <v>-52639290</v>
      </c>
      <c r="Z19" s="4">
        <f>+IF(X19&lt;&gt;0,+(Y19/X19)*100,0)</f>
        <v>-32.116527998351394</v>
      </c>
      <c r="AA19" s="19">
        <f>SUM(AA20:AA23)</f>
        <v>337983970</v>
      </c>
    </row>
    <row r="20" spans="1:27" ht="13.5">
      <c r="A20" s="5" t="s">
        <v>47</v>
      </c>
      <c r="B20" s="3"/>
      <c r="C20" s="22">
        <v>214767482</v>
      </c>
      <c r="D20" s="22"/>
      <c r="E20" s="23">
        <v>240205697</v>
      </c>
      <c r="F20" s="24">
        <v>240205697</v>
      </c>
      <c r="G20" s="24">
        <v>21351476</v>
      </c>
      <c r="H20" s="24">
        <v>17164827</v>
      </c>
      <c r="I20" s="24">
        <v>15775731</v>
      </c>
      <c r="J20" s="24">
        <v>54292034</v>
      </c>
      <c r="K20" s="24">
        <v>14600701</v>
      </c>
      <c r="L20" s="24">
        <v>12172907</v>
      </c>
      <c r="M20" s="24">
        <v>14571740</v>
      </c>
      <c r="N20" s="24">
        <v>41345348</v>
      </c>
      <c r="O20" s="24"/>
      <c r="P20" s="24"/>
      <c r="Q20" s="24"/>
      <c r="R20" s="24"/>
      <c r="S20" s="24"/>
      <c r="T20" s="24"/>
      <c r="U20" s="24"/>
      <c r="V20" s="24"/>
      <c r="W20" s="24">
        <v>95637382</v>
      </c>
      <c r="X20" s="24">
        <v>115412649</v>
      </c>
      <c r="Y20" s="24">
        <v>-19775267</v>
      </c>
      <c r="Z20" s="6">
        <v>-17.13</v>
      </c>
      <c r="AA20" s="22">
        <v>240205697</v>
      </c>
    </row>
    <row r="21" spans="1:27" ht="13.5">
      <c r="A21" s="5" t="s">
        <v>48</v>
      </c>
      <c r="B21" s="3"/>
      <c r="C21" s="22">
        <v>67571537</v>
      </c>
      <c r="D21" s="22"/>
      <c r="E21" s="23">
        <v>52679139</v>
      </c>
      <c r="F21" s="24">
        <v>52679139</v>
      </c>
      <c r="G21" s="24">
        <v>3837657</v>
      </c>
      <c r="H21" s="24">
        <v>-2176135</v>
      </c>
      <c r="I21" s="24">
        <v>-1967315</v>
      </c>
      <c r="J21" s="24">
        <v>-305793</v>
      </c>
      <c r="K21" s="24">
        <v>2491120</v>
      </c>
      <c r="L21" s="24">
        <v>-2084890</v>
      </c>
      <c r="M21" s="24">
        <v>6271352</v>
      </c>
      <c r="N21" s="24">
        <v>6677582</v>
      </c>
      <c r="O21" s="24"/>
      <c r="P21" s="24"/>
      <c r="Q21" s="24"/>
      <c r="R21" s="24"/>
      <c r="S21" s="24"/>
      <c r="T21" s="24"/>
      <c r="U21" s="24"/>
      <c r="V21" s="24"/>
      <c r="W21" s="24">
        <v>6371789</v>
      </c>
      <c r="X21" s="24">
        <v>25083122</v>
      </c>
      <c r="Y21" s="24">
        <v>-18711333</v>
      </c>
      <c r="Z21" s="6">
        <v>-74.6</v>
      </c>
      <c r="AA21" s="22">
        <v>52679139</v>
      </c>
    </row>
    <row r="22" spans="1:27" ht="13.5">
      <c r="A22" s="5" t="s">
        <v>49</v>
      </c>
      <c r="B22" s="3"/>
      <c r="C22" s="25">
        <v>42109934</v>
      </c>
      <c r="D22" s="25"/>
      <c r="E22" s="26">
        <v>22399088</v>
      </c>
      <c r="F22" s="27">
        <v>22399088</v>
      </c>
      <c r="G22" s="27">
        <v>2354041</v>
      </c>
      <c r="H22" s="27">
        <v>-1056644</v>
      </c>
      <c r="I22" s="27">
        <v>-1482454</v>
      </c>
      <c r="J22" s="27">
        <v>-185057</v>
      </c>
      <c r="K22" s="27">
        <v>1860990</v>
      </c>
      <c r="L22" s="27">
        <v>-1404127</v>
      </c>
      <c r="M22" s="27">
        <v>7702795</v>
      </c>
      <c r="N22" s="27">
        <v>8159658</v>
      </c>
      <c r="O22" s="27"/>
      <c r="P22" s="27"/>
      <c r="Q22" s="27"/>
      <c r="R22" s="27"/>
      <c r="S22" s="27"/>
      <c r="T22" s="27"/>
      <c r="U22" s="27"/>
      <c r="V22" s="27"/>
      <c r="W22" s="27">
        <v>7974601</v>
      </c>
      <c r="X22" s="27">
        <v>12055133</v>
      </c>
      <c r="Y22" s="27">
        <v>-4080532</v>
      </c>
      <c r="Z22" s="7">
        <v>-33.85</v>
      </c>
      <c r="AA22" s="25">
        <v>22399088</v>
      </c>
    </row>
    <row r="23" spans="1:27" ht="13.5">
      <c r="A23" s="5" t="s">
        <v>50</v>
      </c>
      <c r="B23" s="3"/>
      <c r="C23" s="22">
        <v>25965489</v>
      </c>
      <c r="D23" s="22"/>
      <c r="E23" s="23">
        <v>22700046</v>
      </c>
      <c r="F23" s="24">
        <v>22700046</v>
      </c>
      <c r="G23" s="24">
        <v>2202556</v>
      </c>
      <c r="H23" s="24">
        <v>-1763815</v>
      </c>
      <c r="I23" s="24">
        <v>-1604326</v>
      </c>
      <c r="J23" s="24">
        <v>-1165585</v>
      </c>
      <c r="K23" s="24">
        <v>2033180</v>
      </c>
      <c r="L23" s="24">
        <v>-1585841</v>
      </c>
      <c r="M23" s="24">
        <v>1996120</v>
      </c>
      <c r="N23" s="24">
        <v>2443459</v>
      </c>
      <c r="O23" s="24"/>
      <c r="P23" s="24"/>
      <c r="Q23" s="24"/>
      <c r="R23" s="24"/>
      <c r="S23" s="24"/>
      <c r="T23" s="24"/>
      <c r="U23" s="24"/>
      <c r="V23" s="24"/>
      <c r="W23" s="24">
        <v>1277874</v>
      </c>
      <c r="X23" s="24">
        <v>11350032</v>
      </c>
      <c r="Y23" s="24">
        <v>-10072158</v>
      </c>
      <c r="Z23" s="6">
        <v>-88.74</v>
      </c>
      <c r="AA23" s="22">
        <v>22700046</v>
      </c>
    </row>
    <row r="24" spans="1:27" ht="13.5">
      <c r="A24" s="2" t="s">
        <v>51</v>
      </c>
      <c r="B24" s="8" t="s">
        <v>52</v>
      </c>
      <c r="C24" s="19">
        <v>1693</v>
      </c>
      <c r="D24" s="19"/>
      <c r="E24" s="20"/>
      <c r="F24" s="21"/>
      <c r="G24" s="21">
        <v>47481</v>
      </c>
      <c r="H24" s="21">
        <v>7167</v>
      </c>
      <c r="I24" s="21">
        <v>1948</v>
      </c>
      <c r="J24" s="21">
        <v>56596</v>
      </c>
      <c r="K24" s="21"/>
      <c r="L24" s="21">
        <v>15752</v>
      </c>
      <c r="M24" s="21"/>
      <c r="N24" s="21">
        <v>15752</v>
      </c>
      <c r="O24" s="21"/>
      <c r="P24" s="21"/>
      <c r="Q24" s="21"/>
      <c r="R24" s="21"/>
      <c r="S24" s="21"/>
      <c r="T24" s="21"/>
      <c r="U24" s="21"/>
      <c r="V24" s="21"/>
      <c r="W24" s="21">
        <v>72348</v>
      </c>
      <c r="X24" s="21"/>
      <c r="Y24" s="21">
        <v>72348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564408809</v>
      </c>
      <c r="D25" s="40">
        <f>+D5+D9+D15+D19+D24</f>
        <v>0</v>
      </c>
      <c r="E25" s="41">
        <f t="shared" si="4"/>
        <v>614083017</v>
      </c>
      <c r="F25" s="42">
        <f t="shared" si="4"/>
        <v>614083017</v>
      </c>
      <c r="G25" s="42">
        <f t="shared" si="4"/>
        <v>102382213</v>
      </c>
      <c r="H25" s="42">
        <f t="shared" si="4"/>
        <v>17636365</v>
      </c>
      <c r="I25" s="42">
        <f t="shared" si="4"/>
        <v>16383420</v>
      </c>
      <c r="J25" s="42">
        <f t="shared" si="4"/>
        <v>136401998</v>
      </c>
      <c r="K25" s="42">
        <f t="shared" si="4"/>
        <v>25475241</v>
      </c>
      <c r="L25" s="42">
        <f t="shared" si="4"/>
        <v>12910131</v>
      </c>
      <c r="M25" s="42">
        <f t="shared" si="4"/>
        <v>73547108</v>
      </c>
      <c r="N25" s="42">
        <f t="shared" si="4"/>
        <v>111932480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248334478</v>
      </c>
      <c r="X25" s="42">
        <f t="shared" si="4"/>
        <v>315731332</v>
      </c>
      <c r="Y25" s="42">
        <f t="shared" si="4"/>
        <v>-67396854</v>
      </c>
      <c r="Z25" s="43">
        <f>+IF(X25&lt;&gt;0,+(Y25/X25)*100,0)</f>
        <v>-21.34626727511478</v>
      </c>
      <c r="AA25" s="40">
        <f>+AA5+AA9+AA15+AA19+AA24</f>
        <v>614083017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124156708</v>
      </c>
      <c r="D28" s="19">
        <f>SUM(D29:D31)</f>
        <v>0</v>
      </c>
      <c r="E28" s="20">
        <f t="shared" si="5"/>
        <v>118053623</v>
      </c>
      <c r="F28" s="21">
        <f t="shared" si="5"/>
        <v>118053623</v>
      </c>
      <c r="G28" s="21">
        <f t="shared" si="5"/>
        <v>5948399</v>
      </c>
      <c r="H28" s="21">
        <f t="shared" si="5"/>
        <v>8511603</v>
      </c>
      <c r="I28" s="21">
        <f t="shared" si="5"/>
        <v>6596501</v>
      </c>
      <c r="J28" s="21">
        <f t="shared" si="5"/>
        <v>21056503</v>
      </c>
      <c r="K28" s="21">
        <f t="shared" si="5"/>
        <v>9383724</v>
      </c>
      <c r="L28" s="21">
        <f t="shared" si="5"/>
        <v>11926141</v>
      </c>
      <c r="M28" s="21">
        <f t="shared" si="5"/>
        <v>10985123</v>
      </c>
      <c r="N28" s="21">
        <f t="shared" si="5"/>
        <v>32294988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53351491</v>
      </c>
      <c r="X28" s="21">
        <f t="shared" si="5"/>
        <v>58779318</v>
      </c>
      <c r="Y28" s="21">
        <f t="shared" si="5"/>
        <v>-5427827</v>
      </c>
      <c r="Z28" s="4">
        <f>+IF(X28&lt;&gt;0,+(Y28/X28)*100,0)</f>
        <v>-9.234246304116695</v>
      </c>
      <c r="AA28" s="19">
        <f>SUM(AA29:AA31)</f>
        <v>118053623</v>
      </c>
    </row>
    <row r="29" spans="1:27" ht="13.5">
      <c r="A29" s="5" t="s">
        <v>33</v>
      </c>
      <c r="B29" s="3"/>
      <c r="C29" s="22">
        <v>23769101</v>
      </c>
      <c r="D29" s="22"/>
      <c r="E29" s="23">
        <v>27819442</v>
      </c>
      <c r="F29" s="24">
        <v>27819442</v>
      </c>
      <c r="G29" s="24">
        <v>1599204</v>
      </c>
      <c r="H29" s="24">
        <v>1762303</v>
      </c>
      <c r="I29" s="24">
        <v>1797700</v>
      </c>
      <c r="J29" s="24">
        <v>5159207</v>
      </c>
      <c r="K29" s="24">
        <v>1932564</v>
      </c>
      <c r="L29" s="24">
        <v>1925029</v>
      </c>
      <c r="M29" s="24">
        <v>2412012</v>
      </c>
      <c r="N29" s="24">
        <v>6269605</v>
      </c>
      <c r="O29" s="24"/>
      <c r="P29" s="24"/>
      <c r="Q29" s="24"/>
      <c r="R29" s="24"/>
      <c r="S29" s="24"/>
      <c r="T29" s="24"/>
      <c r="U29" s="24"/>
      <c r="V29" s="24"/>
      <c r="W29" s="24">
        <v>11428812</v>
      </c>
      <c r="X29" s="24">
        <v>13660452</v>
      </c>
      <c r="Y29" s="24">
        <v>-2231640</v>
      </c>
      <c r="Z29" s="6">
        <v>-16.34</v>
      </c>
      <c r="AA29" s="22">
        <v>27819442</v>
      </c>
    </row>
    <row r="30" spans="1:27" ht="13.5">
      <c r="A30" s="5" t="s">
        <v>34</v>
      </c>
      <c r="B30" s="3"/>
      <c r="C30" s="25">
        <v>82734173</v>
      </c>
      <c r="D30" s="25"/>
      <c r="E30" s="26">
        <v>88130095</v>
      </c>
      <c r="F30" s="27">
        <v>88130095</v>
      </c>
      <c r="G30" s="27">
        <v>4193635</v>
      </c>
      <c r="H30" s="27">
        <v>6496211</v>
      </c>
      <c r="I30" s="27">
        <v>4604797</v>
      </c>
      <c r="J30" s="27">
        <v>15294643</v>
      </c>
      <c r="K30" s="27">
        <v>2832623</v>
      </c>
      <c r="L30" s="27">
        <v>9810527</v>
      </c>
      <c r="M30" s="27">
        <v>3774577</v>
      </c>
      <c r="N30" s="27">
        <v>16417727</v>
      </c>
      <c r="O30" s="27"/>
      <c r="P30" s="27"/>
      <c r="Q30" s="27"/>
      <c r="R30" s="27"/>
      <c r="S30" s="27"/>
      <c r="T30" s="27"/>
      <c r="U30" s="27"/>
      <c r="V30" s="27"/>
      <c r="W30" s="27">
        <v>31712370</v>
      </c>
      <c r="X30" s="27">
        <v>44066724</v>
      </c>
      <c r="Y30" s="27">
        <v>-12354354</v>
      </c>
      <c r="Z30" s="7">
        <v>-28.04</v>
      </c>
      <c r="AA30" s="25">
        <v>88130095</v>
      </c>
    </row>
    <row r="31" spans="1:27" ht="13.5">
      <c r="A31" s="5" t="s">
        <v>35</v>
      </c>
      <c r="B31" s="3"/>
      <c r="C31" s="22">
        <v>17653434</v>
      </c>
      <c r="D31" s="22"/>
      <c r="E31" s="23">
        <v>2104086</v>
      </c>
      <c r="F31" s="24">
        <v>2104086</v>
      </c>
      <c r="G31" s="24">
        <v>155560</v>
      </c>
      <c r="H31" s="24">
        <v>253089</v>
      </c>
      <c r="I31" s="24">
        <v>194004</v>
      </c>
      <c r="J31" s="24">
        <v>602653</v>
      </c>
      <c r="K31" s="24">
        <v>4618537</v>
      </c>
      <c r="L31" s="24">
        <v>190585</v>
      </c>
      <c r="M31" s="24">
        <v>4798534</v>
      </c>
      <c r="N31" s="24">
        <v>9607656</v>
      </c>
      <c r="O31" s="24"/>
      <c r="P31" s="24"/>
      <c r="Q31" s="24"/>
      <c r="R31" s="24"/>
      <c r="S31" s="24"/>
      <c r="T31" s="24"/>
      <c r="U31" s="24"/>
      <c r="V31" s="24"/>
      <c r="W31" s="24">
        <v>10210309</v>
      </c>
      <c r="X31" s="24">
        <v>1052142</v>
      </c>
      <c r="Y31" s="24">
        <v>9158167</v>
      </c>
      <c r="Z31" s="6">
        <v>870.43</v>
      </c>
      <c r="AA31" s="22">
        <v>2104086</v>
      </c>
    </row>
    <row r="32" spans="1:27" ht="13.5">
      <c r="A32" s="2" t="s">
        <v>36</v>
      </c>
      <c r="B32" s="3"/>
      <c r="C32" s="19">
        <f aca="true" t="shared" si="6" ref="C32:Y32">SUM(C33:C37)</f>
        <v>73511797</v>
      </c>
      <c r="D32" s="19">
        <f>SUM(D33:D37)</f>
        <v>0</v>
      </c>
      <c r="E32" s="20">
        <f t="shared" si="6"/>
        <v>82469260</v>
      </c>
      <c r="F32" s="21">
        <f t="shared" si="6"/>
        <v>82469260</v>
      </c>
      <c r="G32" s="21">
        <f t="shared" si="6"/>
        <v>3380326</v>
      </c>
      <c r="H32" s="21">
        <f t="shared" si="6"/>
        <v>4825133</v>
      </c>
      <c r="I32" s="21">
        <f t="shared" si="6"/>
        <v>4746837</v>
      </c>
      <c r="J32" s="21">
        <f t="shared" si="6"/>
        <v>12952296</v>
      </c>
      <c r="K32" s="21">
        <f t="shared" si="6"/>
        <v>4974699</v>
      </c>
      <c r="L32" s="21">
        <f t="shared" si="6"/>
        <v>4742029</v>
      </c>
      <c r="M32" s="21">
        <f t="shared" si="6"/>
        <v>6600653</v>
      </c>
      <c r="N32" s="21">
        <f t="shared" si="6"/>
        <v>16317381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29269677</v>
      </c>
      <c r="X32" s="21">
        <f t="shared" si="6"/>
        <v>41236260</v>
      </c>
      <c r="Y32" s="21">
        <f t="shared" si="6"/>
        <v>-11966583</v>
      </c>
      <c r="Z32" s="4">
        <f>+IF(X32&lt;&gt;0,+(Y32/X32)*100,0)</f>
        <v>-29.019564334883913</v>
      </c>
      <c r="AA32" s="19">
        <f>SUM(AA33:AA37)</f>
        <v>82469260</v>
      </c>
    </row>
    <row r="33" spans="1:27" ht="13.5">
      <c r="A33" s="5" t="s">
        <v>37</v>
      </c>
      <c r="B33" s="3"/>
      <c r="C33" s="22">
        <v>21392487</v>
      </c>
      <c r="D33" s="22"/>
      <c r="E33" s="23">
        <v>25462849</v>
      </c>
      <c r="F33" s="24">
        <v>25462849</v>
      </c>
      <c r="G33" s="24">
        <v>1517890</v>
      </c>
      <c r="H33" s="24">
        <v>1907722</v>
      </c>
      <c r="I33" s="24">
        <v>1939522</v>
      </c>
      <c r="J33" s="24">
        <v>5365134</v>
      </c>
      <c r="K33" s="24">
        <v>1838439</v>
      </c>
      <c r="L33" s="24">
        <v>1986805</v>
      </c>
      <c r="M33" s="24">
        <v>2387871</v>
      </c>
      <c r="N33" s="24">
        <v>6213115</v>
      </c>
      <c r="O33" s="24"/>
      <c r="P33" s="24"/>
      <c r="Q33" s="24"/>
      <c r="R33" s="24"/>
      <c r="S33" s="24"/>
      <c r="T33" s="24"/>
      <c r="U33" s="24"/>
      <c r="V33" s="24"/>
      <c r="W33" s="24">
        <v>11578249</v>
      </c>
      <c r="X33" s="24">
        <v>12732162</v>
      </c>
      <c r="Y33" s="24">
        <v>-1153913</v>
      </c>
      <c r="Z33" s="6">
        <v>-9.06</v>
      </c>
      <c r="AA33" s="22">
        <v>25462849</v>
      </c>
    </row>
    <row r="34" spans="1:27" ht="13.5">
      <c r="A34" s="5" t="s">
        <v>38</v>
      </c>
      <c r="B34" s="3"/>
      <c r="C34" s="22">
        <v>20491658</v>
      </c>
      <c r="D34" s="22"/>
      <c r="E34" s="23">
        <v>28895570</v>
      </c>
      <c r="F34" s="24">
        <v>28895570</v>
      </c>
      <c r="G34" s="24">
        <v>1065631</v>
      </c>
      <c r="H34" s="24">
        <v>1561703</v>
      </c>
      <c r="I34" s="24">
        <v>1676708</v>
      </c>
      <c r="J34" s="24">
        <v>4304042</v>
      </c>
      <c r="K34" s="24">
        <v>1893517</v>
      </c>
      <c r="L34" s="24">
        <v>1791303</v>
      </c>
      <c r="M34" s="24">
        <v>2958105</v>
      </c>
      <c r="N34" s="24">
        <v>6642925</v>
      </c>
      <c r="O34" s="24"/>
      <c r="P34" s="24"/>
      <c r="Q34" s="24"/>
      <c r="R34" s="24"/>
      <c r="S34" s="24"/>
      <c r="T34" s="24"/>
      <c r="U34" s="24"/>
      <c r="V34" s="24"/>
      <c r="W34" s="24">
        <v>10946967</v>
      </c>
      <c r="X34" s="24">
        <v>14448342</v>
      </c>
      <c r="Y34" s="24">
        <v>-3501375</v>
      </c>
      <c r="Z34" s="6">
        <v>-24.23</v>
      </c>
      <c r="AA34" s="22">
        <v>28895570</v>
      </c>
    </row>
    <row r="35" spans="1:27" ht="13.5">
      <c r="A35" s="5" t="s">
        <v>39</v>
      </c>
      <c r="B35" s="3"/>
      <c r="C35" s="22">
        <v>14404331</v>
      </c>
      <c r="D35" s="22"/>
      <c r="E35" s="23">
        <v>8924670</v>
      </c>
      <c r="F35" s="24">
        <v>8924670</v>
      </c>
      <c r="G35" s="24">
        <v>528304</v>
      </c>
      <c r="H35" s="24">
        <v>812787</v>
      </c>
      <c r="I35" s="24">
        <v>798555</v>
      </c>
      <c r="J35" s="24">
        <v>2139646</v>
      </c>
      <c r="K35" s="24">
        <v>907798</v>
      </c>
      <c r="L35" s="24">
        <v>626935</v>
      </c>
      <c r="M35" s="24">
        <v>926631</v>
      </c>
      <c r="N35" s="24">
        <v>2461364</v>
      </c>
      <c r="O35" s="24"/>
      <c r="P35" s="24"/>
      <c r="Q35" s="24"/>
      <c r="R35" s="24"/>
      <c r="S35" s="24"/>
      <c r="T35" s="24"/>
      <c r="U35" s="24"/>
      <c r="V35" s="24"/>
      <c r="W35" s="24">
        <v>4601010</v>
      </c>
      <c r="X35" s="24">
        <v>4462488</v>
      </c>
      <c r="Y35" s="24">
        <v>138522</v>
      </c>
      <c r="Z35" s="6">
        <v>3.1</v>
      </c>
      <c r="AA35" s="22">
        <v>8924670</v>
      </c>
    </row>
    <row r="36" spans="1:27" ht="13.5">
      <c r="A36" s="5" t="s">
        <v>40</v>
      </c>
      <c r="B36" s="3"/>
      <c r="C36" s="22">
        <v>17223321</v>
      </c>
      <c r="D36" s="22"/>
      <c r="E36" s="23">
        <v>19186171</v>
      </c>
      <c r="F36" s="24">
        <v>19186171</v>
      </c>
      <c r="G36" s="24">
        <v>268501</v>
      </c>
      <c r="H36" s="24">
        <v>542921</v>
      </c>
      <c r="I36" s="24">
        <v>332052</v>
      </c>
      <c r="J36" s="24">
        <v>1143474</v>
      </c>
      <c r="K36" s="24">
        <v>334945</v>
      </c>
      <c r="L36" s="24">
        <v>336986</v>
      </c>
      <c r="M36" s="24">
        <v>328046</v>
      </c>
      <c r="N36" s="24">
        <v>999977</v>
      </c>
      <c r="O36" s="24"/>
      <c r="P36" s="24"/>
      <c r="Q36" s="24"/>
      <c r="R36" s="24"/>
      <c r="S36" s="24"/>
      <c r="T36" s="24"/>
      <c r="U36" s="24"/>
      <c r="V36" s="24"/>
      <c r="W36" s="24">
        <v>2143451</v>
      </c>
      <c r="X36" s="24">
        <v>9593268</v>
      </c>
      <c r="Y36" s="24">
        <v>-7449817</v>
      </c>
      <c r="Z36" s="6">
        <v>-77.66</v>
      </c>
      <c r="AA36" s="22">
        <v>19186171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32536809</v>
      </c>
      <c r="D38" s="19">
        <f>SUM(D39:D41)</f>
        <v>0</v>
      </c>
      <c r="E38" s="20">
        <f t="shared" si="7"/>
        <v>65573453</v>
      </c>
      <c r="F38" s="21">
        <f t="shared" si="7"/>
        <v>65573453</v>
      </c>
      <c r="G38" s="21">
        <f t="shared" si="7"/>
        <v>2886604</v>
      </c>
      <c r="H38" s="21">
        <f t="shared" si="7"/>
        <v>3332541</v>
      </c>
      <c r="I38" s="21">
        <f t="shared" si="7"/>
        <v>3711854</v>
      </c>
      <c r="J38" s="21">
        <f t="shared" si="7"/>
        <v>9930999</v>
      </c>
      <c r="K38" s="21">
        <f t="shared" si="7"/>
        <v>4127947</v>
      </c>
      <c r="L38" s="21">
        <f t="shared" si="7"/>
        <v>4713827</v>
      </c>
      <c r="M38" s="21">
        <f t="shared" si="7"/>
        <v>6406561</v>
      </c>
      <c r="N38" s="21">
        <f t="shared" si="7"/>
        <v>15248335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25179334</v>
      </c>
      <c r="X38" s="21">
        <f t="shared" si="7"/>
        <v>32719332</v>
      </c>
      <c r="Y38" s="21">
        <f t="shared" si="7"/>
        <v>-7539998</v>
      </c>
      <c r="Z38" s="4">
        <f>+IF(X38&lt;&gt;0,+(Y38/X38)*100,0)</f>
        <v>-23.044474135352154</v>
      </c>
      <c r="AA38" s="19">
        <f>SUM(AA39:AA41)</f>
        <v>65573453</v>
      </c>
    </row>
    <row r="39" spans="1:27" ht="13.5">
      <c r="A39" s="5" t="s">
        <v>43</v>
      </c>
      <c r="B39" s="3"/>
      <c r="C39" s="22">
        <v>6880454</v>
      </c>
      <c r="D39" s="22"/>
      <c r="E39" s="23">
        <v>10613718</v>
      </c>
      <c r="F39" s="24">
        <v>10613718</v>
      </c>
      <c r="G39" s="24">
        <v>591391</v>
      </c>
      <c r="H39" s="24">
        <v>685026</v>
      </c>
      <c r="I39" s="24">
        <v>660866</v>
      </c>
      <c r="J39" s="24">
        <v>1937283</v>
      </c>
      <c r="K39" s="24">
        <v>743491</v>
      </c>
      <c r="L39" s="24">
        <v>643979</v>
      </c>
      <c r="M39" s="24">
        <v>769336</v>
      </c>
      <c r="N39" s="24">
        <v>2156806</v>
      </c>
      <c r="O39" s="24"/>
      <c r="P39" s="24"/>
      <c r="Q39" s="24"/>
      <c r="R39" s="24"/>
      <c r="S39" s="24"/>
      <c r="T39" s="24"/>
      <c r="U39" s="24"/>
      <c r="V39" s="24"/>
      <c r="W39" s="24">
        <v>4094089</v>
      </c>
      <c r="X39" s="24">
        <v>5238882</v>
      </c>
      <c r="Y39" s="24">
        <v>-1144793</v>
      </c>
      <c r="Z39" s="6">
        <v>-21.85</v>
      </c>
      <c r="AA39" s="22">
        <v>10613718</v>
      </c>
    </row>
    <row r="40" spans="1:27" ht="13.5">
      <c r="A40" s="5" t="s">
        <v>44</v>
      </c>
      <c r="B40" s="3"/>
      <c r="C40" s="22">
        <v>24379009</v>
      </c>
      <c r="D40" s="22"/>
      <c r="E40" s="23">
        <v>53213217</v>
      </c>
      <c r="F40" s="24">
        <v>53213217</v>
      </c>
      <c r="G40" s="24">
        <v>2200041</v>
      </c>
      <c r="H40" s="24">
        <v>2520288</v>
      </c>
      <c r="I40" s="24">
        <v>2935686</v>
      </c>
      <c r="J40" s="24">
        <v>7656015</v>
      </c>
      <c r="K40" s="24">
        <v>3269501</v>
      </c>
      <c r="L40" s="24">
        <v>3943485</v>
      </c>
      <c r="M40" s="24">
        <v>5498835</v>
      </c>
      <c r="N40" s="24">
        <v>12711821</v>
      </c>
      <c r="O40" s="24"/>
      <c r="P40" s="24"/>
      <c r="Q40" s="24"/>
      <c r="R40" s="24"/>
      <c r="S40" s="24"/>
      <c r="T40" s="24"/>
      <c r="U40" s="24"/>
      <c r="V40" s="24"/>
      <c r="W40" s="24">
        <v>20367836</v>
      </c>
      <c r="X40" s="24">
        <v>26607054</v>
      </c>
      <c r="Y40" s="24">
        <v>-6239218</v>
      </c>
      <c r="Z40" s="6">
        <v>-23.45</v>
      </c>
      <c r="AA40" s="22">
        <v>53213217</v>
      </c>
    </row>
    <row r="41" spans="1:27" ht="13.5">
      <c r="A41" s="5" t="s">
        <v>45</v>
      </c>
      <c r="B41" s="3"/>
      <c r="C41" s="22">
        <v>1277346</v>
      </c>
      <c r="D41" s="22"/>
      <c r="E41" s="23">
        <v>1746518</v>
      </c>
      <c r="F41" s="24">
        <v>1746518</v>
      </c>
      <c r="G41" s="24">
        <v>95172</v>
      </c>
      <c r="H41" s="24">
        <v>127227</v>
      </c>
      <c r="I41" s="24">
        <v>115302</v>
      </c>
      <c r="J41" s="24">
        <v>337701</v>
      </c>
      <c r="K41" s="24">
        <v>114955</v>
      </c>
      <c r="L41" s="24">
        <v>126363</v>
      </c>
      <c r="M41" s="24">
        <v>138390</v>
      </c>
      <c r="N41" s="24">
        <v>379708</v>
      </c>
      <c r="O41" s="24"/>
      <c r="P41" s="24"/>
      <c r="Q41" s="24"/>
      <c r="R41" s="24"/>
      <c r="S41" s="24"/>
      <c r="T41" s="24"/>
      <c r="U41" s="24"/>
      <c r="V41" s="24"/>
      <c r="W41" s="24">
        <v>717409</v>
      </c>
      <c r="X41" s="24">
        <v>873396</v>
      </c>
      <c r="Y41" s="24">
        <v>-155987</v>
      </c>
      <c r="Z41" s="6">
        <v>-17.86</v>
      </c>
      <c r="AA41" s="22">
        <v>1746518</v>
      </c>
    </row>
    <row r="42" spans="1:27" ht="13.5">
      <c r="A42" s="2" t="s">
        <v>46</v>
      </c>
      <c r="B42" s="8"/>
      <c r="C42" s="19">
        <f aca="true" t="shared" si="8" ref="C42:Y42">SUM(C43:C46)</f>
        <v>284990981</v>
      </c>
      <c r="D42" s="19">
        <f>SUM(D43:D46)</f>
        <v>0</v>
      </c>
      <c r="E42" s="20">
        <f t="shared" si="8"/>
        <v>317593272</v>
      </c>
      <c r="F42" s="21">
        <f t="shared" si="8"/>
        <v>317593272</v>
      </c>
      <c r="G42" s="21">
        <f t="shared" si="8"/>
        <v>5586754</v>
      </c>
      <c r="H42" s="21">
        <f t="shared" si="8"/>
        <v>29702376</v>
      </c>
      <c r="I42" s="21">
        <f t="shared" si="8"/>
        <v>23454582</v>
      </c>
      <c r="J42" s="21">
        <f t="shared" si="8"/>
        <v>58743712</v>
      </c>
      <c r="K42" s="21">
        <f t="shared" si="8"/>
        <v>19012945</v>
      </c>
      <c r="L42" s="21">
        <f t="shared" si="8"/>
        <v>20422102</v>
      </c>
      <c r="M42" s="21">
        <f t="shared" si="8"/>
        <v>30039856</v>
      </c>
      <c r="N42" s="21">
        <f t="shared" si="8"/>
        <v>69474903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128218615</v>
      </c>
      <c r="X42" s="21">
        <f t="shared" si="8"/>
        <v>154847307</v>
      </c>
      <c r="Y42" s="21">
        <f t="shared" si="8"/>
        <v>-26628692</v>
      </c>
      <c r="Z42" s="4">
        <f>+IF(X42&lt;&gt;0,+(Y42/X42)*100,0)</f>
        <v>-17.19674207831073</v>
      </c>
      <c r="AA42" s="19">
        <f>SUM(AA43:AA46)</f>
        <v>317593272</v>
      </c>
    </row>
    <row r="43" spans="1:27" ht="13.5">
      <c r="A43" s="5" t="s">
        <v>47</v>
      </c>
      <c r="B43" s="3"/>
      <c r="C43" s="22">
        <v>176727021</v>
      </c>
      <c r="D43" s="22"/>
      <c r="E43" s="23">
        <v>224737619</v>
      </c>
      <c r="F43" s="24">
        <v>224737619</v>
      </c>
      <c r="G43" s="24">
        <v>1389140</v>
      </c>
      <c r="H43" s="24">
        <v>22798299</v>
      </c>
      <c r="I43" s="24">
        <v>21449292</v>
      </c>
      <c r="J43" s="24">
        <v>45636731</v>
      </c>
      <c r="K43" s="24">
        <v>13881439</v>
      </c>
      <c r="L43" s="24">
        <v>13351570</v>
      </c>
      <c r="M43" s="24">
        <v>14935645</v>
      </c>
      <c r="N43" s="24">
        <v>42168654</v>
      </c>
      <c r="O43" s="24"/>
      <c r="P43" s="24"/>
      <c r="Q43" s="24"/>
      <c r="R43" s="24"/>
      <c r="S43" s="24"/>
      <c r="T43" s="24"/>
      <c r="U43" s="24"/>
      <c r="V43" s="24"/>
      <c r="W43" s="24">
        <v>87805385</v>
      </c>
      <c r="X43" s="24">
        <v>108418287</v>
      </c>
      <c r="Y43" s="24">
        <v>-20612902</v>
      </c>
      <c r="Z43" s="6">
        <v>-19.01</v>
      </c>
      <c r="AA43" s="22">
        <v>224737619</v>
      </c>
    </row>
    <row r="44" spans="1:27" ht="13.5">
      <c r="A44" s="5" t="s">
        <v>48</v>
      </c>
      <c r="B44" s="3"/>
      <c r="C44" s="22">
        <v>40805473</v>
      </c>
      <c r="D44" s="22"/>
      <c r="E44" s="23">
        <v>28984956</v>
      </c>
      <c r="F44" s="24">
        <v>28984956</v>
      </c>
      <c r="G44" s="24">
        <v>937334</v>
      </c>
      <c r="H44" s="24">
        <v>1861456</v>
      </c>
      <c r="I44" s="24">
        <v>962297</v>
      </c>
      <c r="J44" s="24">
        <v>3761087</v>
      </c>
      <c r="K44" s="24">
        <v>1236814</v>
      </c>
      <c r="L44" s="24">
        <v>1768962</v>
      </c>
      <c r="M44" s="24">
        <v>5603764</v>
      </c>
      <c r="N44" s="24">
        <v>8609540</v>
      </c>
      <c r="O44" s="24"/>
      <c r="P44" s="24"/>
      <c r="Q44" s="24"/>
      <c r="R44" s="24"/>
      <c r="S44" s="24"/>
      <c r="T44" s="24"/>
      <c r="U44" s="24"/>
      <c r="V44" s="24"/>
      <c r="W44" s="24">
        <v>12370627</v>
      </c>
      <c r="X44" s="24">
        <v>14492838</v>
      </c>
      <c r="Y44" s="24">
        <v>-2122211</v>
      </c>
      <c r="Z44" s="6">
        <v>-14.64</v>
      </c>
      <c r="AA44" s="22">
        <v>28984956</v>
      </c>
    </row>
    <row r="45" spans="1:27" ht="13.5">
      <c r="A45" s="5" t="s">
        <v>49</v>
      </c>
      <c r="B45" s="3"/>
      <c r="C45" s="25">
        <v>30497528</v>
      </c>
      <c r="D45" s="25"/>
      <c r="E45" s="26">
        <v>29255924</v>
      </c>
      <c r="F45" s="27">
        <v>29255924</v>
      </c>
      <c r="G45" s="27">
        <v>1410630</v>
      </c>
      <c r="H45" s="27">
        <v>2558056</v>
      </c>
      <c r="I45" s="27">
        <v>336402</v>
      </c>
      <c r="J45" s="27">
        <v>4305088</v>
      </c>
      <c r="K45" s="27">
        <v>1627174</v>
      </c>
      <c r="L45" s="27">
        <v>2211762</v>
      </c>
      <c r="M45" s="27">
        <v>5557479</v>
      </c>
      <c r="N45" s="27">
        <v>9396415</v>
      </c>
      <c r="O45" s="27"/>
      <c r="P45" s="27"/>
      <c r="Q45" s="27"/>
      <c r="R45" s="27"/>
      <c r="S45" s="27"/>
      <c r="T45" s="27"/>
      <c r="U45" s="27"/>
      <c r="V45" s="27"/>
      <c r="W45" s="27">
        <v>13701503</v>
      </c>
      <c r="X45" s="27">
        <v>14628462</v>
      </c>
      <c r="Y45" s="27">
        <v>-926959</v>
      </c>
      <c r="Z45" s="7">
        <v>-6.34</v>
      </c>
      <c r="AA45" s="25">
        <v>29255924</v>
      </c>
    </row>
    <row r="46" spans="1:27" ht="13.5">
      <c r="A46" s="5" t="s">
        <v>50</v>
      </c>
      <c r="B46" s="3"/>
      <c r="C46" s="22">
        <v>36960959</v>
      </c>
      <c r="D46" s="22"/>
      <c r="E46" s="23">
        <v>34614773</v>
      </c>
      <c r="F46" s="24">
        <v>34614773</v>
      </c>
      <c r="G46" s="24">
        <v>1849650</v>
      </c>
      <c r="H46" s="24">
        <v>2484565</v>
      </c>
      <c r="I46" s="24">
        <v>706591</v>
      </c>
      <c r="J46" s="24">
        <v>5040806</v>
      </c>
      <c r="K46" s="24">
        <v>2267518</v>
      </c>
      <c r="L46" s="24">
        <v>3089808</v>
      </c>
      <c r="M46" s="24">
        <v>3942968</v>
      </c>
      <c r="N46" s="24">
        <v>9300294</v>
      </c>
      <c r="O46" s="24"/>
      <c r="P46" s="24"/>
      <c r="Q46" s="24"/>
      <c r="R46" s="24"/>
      <c r="S46" s="24"/>
      <c r="T46" s="24"/>
      <c r="U46" s="24"/>
      <c r="V46" s="24"/>
      <c r="W46" s="24">
        <v>14341100</v>
      </c>
      <c r="X46" s="24">
        <v>17307720</v>
      </c>
      <c r="Y46" s="24">
        <v>-2966620</v>
      </c>
      <c r="Z46" s="6">
        <v>-17.14</v>
      </c>
      <c r="AA46" s="22">
        <v>34614773</v>
      </c>
    </row>
    <row r="47" spans="1:27" ht="13.5">
      <c r="A47" s="2" t="s">
        <v>51</v>
      </c>
      <c r="B47" s="8" t="s">
        <v>52</v>
      </c>
      <c r="C47" s="19">
        <v>808576</v>
      </c>
      <c r="D47" s="19"/>
      <c r="E47" s="20">
        <v>893249</v>
      </c>
      <c r="F47" s="21">
        <v>893249</v>
      </c>
      <c r="G47" s="21">
        <v>201400</v>
      </c>
      <c r="H47" s="21">
        <v>3366</v>
      </c>
      <c r="I47" s="21">
        <v>4135</v>
      </c>
      <c r="J47" s="21">
        <v>208901</v>
      </c>
      <c r="K47" s="21">
        <v>201400</v>
      </c>
      <c r="L47" s="21">
        <v>3195</v>
      </c>
      <c r="M47" s="21"/>
      <c r="N47" s="21">
        <v>204595</v>
      </c>
      <c r="O47" s="21"/>
      <c r="P47" s="21"/>
      <c r="Q47" s="21"/>
      <c r="R47" s="21"/>
      <c r="S47" s="21"/>
      <c r="T47" s="21"/>
      <c r="U47" s="21"/>
      <c r="V47" s="21"/>
      <c r="W47" s="21">
        <v>413496</v>
      </c>
      <c r="X47" s="21">
        <v>446586</v>
      </c>
      <c r="Y47" s="21">
        <v>-33090</v>
      </c>
      <c r="Z47" s="4">
        <v>-7.41</v>
      </c>
      <c r="AA47" s="19">
        <v>893249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516004871</v>
      </c>
      <c r="D48" s="40">
        <f>+D28+D32+D38+D42+D47</f>
        <v>0</v>
      </c>
      <c r="E48" s="41">
        <f t="shared" si="9"/>
        <v>584582857</v>
      </c>
      <c r="F48" s="42">
        <f t="shared" si="9"/>
        <v>584582857</v>
      </c>
      <c r="G48" s="42">
        <f t="shared" si="9"/>
        <v>18003483</v>
      </c>
      <c r="H48" s="42">
        <f t="shared" si="9"/>
        <v>46375019</v>
      </c>
      <c r="I48" s="42">
        <f t="shared" si="9"/>
        <v>38513909</v>
      </c>
      <c r="J48" s="42">
        <f t="shared" si="9"/>
        <v>102892411</v>
      </c>
      <c r="K48" s="42">
        <f t="shared" si="9"/>
        <v>37700715</v>
      </c>
      <c r="L48" s="42">
        <f t="shared" si="9"/>
        <v>41807294</v>
      </c>
      <c r="M48" s="42">
        <f t="shared" si="9"/>
        <v>54032193</v>
      </c>
      <c r="N48" s="42">
        <f t="shared" si="9"/>
        <v>133540202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236432613</v>
      </c>
      <c r="X48" s="42">
        <f t="shared" si="9"/>
        <v>288028803</v>
      </c>
      <c r="Y48" s="42">
        <f t="shared" si="9"/>
        <v>-51596190</v>
      </c>
      <c r="Z48" s="43">
        <f>+IF(X48&lt;&gt;0,+(Y48/X48)*100,0)</f>
        <v>-17.91355220817968</v>
      </c>
      <c r="AA48" s="40">
        <f>+AA28+AA32+AA38+AA42+AA47</f>
        <v>584582857</v>
      </c>
    </row>
    <row r="49" spans="1:27" ht="13.5">
      <c r="A49" s="14" t="s">
        <v>58</v>
      </c>
      <c r="B49" s="15"/>
      <c r="C49" s="44">
        <f aca="true" t="shared" si="10" ref="C49:Y49">+C25-C48</f>
        <v>48403938</v>
      </c>
      <c r="D49" s="44">
        <f>+D25-D48</f>
        <v>0</v>
      </c>
      <c r="E49" s="45">
        <f t="shared" si="10"/>
        <v>29500160</v>
      </c>
      <c r="F49" s="46">
        <f t="shared" si="10"/>
        <v>29500160</v>
      </c>
      <c r="G49" s="46">
        <f t="shared" si="10"/>
        <v>84378730</v>
      </c>
      <c r="H49" s="46">
        <f t="shared" si="10"/>
        <v>-28738654</v>
      </c>
      <c r="I49" s="46">
        <f t="shared" si="10"/>
        <v>-22130489</v>
      </c>
      <c r="J49" s="46">
        <f t="shared" si="10"/>
        <v>33509587</v>
      </c>
      <c r="K49" s="46">
        <f t="shared" si="10"/>
        <v>-12225474</v>
      </c>
      <c r="L49" s="46">
        <f t="shared" si="10"/>
        <v>-28897163</v>
      </c>
      <c r="M49" s="46">
        <f t="shared" si="10"/>
        <v>19514915</v>
      </c>
      <c r="N49" s="46">
        <f t="shared" si="10"/>
        <v>-21607722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11901865</v>
      </c>
      <c r="X49" s="46">
        <f>IF(F25=F48,0,X25-X48)</f>
        <v>27702529</v>
      </c>
      <c r="Y49" s="46">
        <f t="shared" si="10"/>
        <v>-15800664</v>
      </c>
      <c r="Z49" s="47">
        <f>+IF(X49&lt;&gt;0,+(Y49/X49)*100,0)</f>
        <v>-57.036900854791995</v>
      </c>
      <c r="AA49" s="44">
        <f>+AA25-AA48</f>
        <v>29500160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278630028</v>
      </c>
      <c r="D5" s="19">
        <f>SUM(D6:D8)</f>
        <v>0</v>
      </c>
      <c r="E5" s="20">
        <f t="shared" si="0"/>
        <v>363769683</v>
      </c>
      <c r="F5" s="21">
        <f t="shared" si="0"/>
        <v>363730683</v>
      </c>
      <c r="G5" s="21">
        <f t="shared" si="0"/>
        <v>287406523</v>
      </c>
      <c r="H5" s="21">
        <f t="shared" si="0"/>
        <v>2702810</v>
      </c>
      <c r="I5" s="21">
        <f t="shared" si="0"/>
        <v>4752113</v>
      </c>
      <c r="J5" s="21">
        <f t="shared" si="0"/>
        <v>294861446</v>
      </c>
      <c r="K5" s="21">
        <f t="shared" si="0"/>
        <v>4092636</v>
      </c>
      <c r="L5" s="21">
        <f t="shared" si="0"/>
        <v>2511709</v>
      </c>
      <c r="M5" s="21">
        <f t="shared" si="0"/>
        <v>1398394</v>
      </c>
      <c r="N5" s="21">
        <f t="shared" si="0"/>
        <v>8002739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302864185</v>
      </c>
      <c r="X5" s="21">
        <f t="shared" si="0"/>
        <v>291084382</v>
      </c>
      <c r="Y5" s="21">
        <f t="shared" si="0"/>
        <v>11779803</v>
      </c>
      <c r="Z5" s="4">
        <f>+IF(X5&lt;&gt;0,+(Y5/X5)*100,0)</f>
        <v>4.046868787347031</v>
      </c>
      <c r="AA5" s="19">
        <f>SUM(AA6:AA8)</f>
        <v>363730683</v>
      </c>
    </row>
    <row r="6" spans="1:27" ht="13.5">
      <c r="A6" s="5" t="s">
        <v>33</v>
      </c>
      <c r="B6" s="3"/>
      <c r="C6" s="22">
        <v>22159939</v>
      </c>
      <c r="D6" s="22"/>
      <c r="E6" s="23">
        <v>22553316</v>
      </c>
      <c r="F6" s="24">
        <v>22442316</v>
      </c>
      <c r="G6" s="24">
        <v>1228281</v>
      </c>
      <c r="H6" s="24">
        <v>952146</v>
      </c>
      <c r="I6" s="24">
        <v>2248200</v>
      </c>
      <c r="J6" s="24">
        <v>4428627</v>
      </c>
      <c r="K6" s="24">
        <v>1431673</v>
      </c>
      <c r="L6" s="24">
        <v>1366584</v>
      </c>
      <c r="M6" s="24">
        <v>389238</v>
      </c>
      <c r="N6" s="24">
        <v>3187495</v>
      </c>
      <c r="O6" s="24"/>
      <c r="P6" s="24"/>
      <c r="Q6" s="24"/>
      <c r="R6" s="24"/>
      <c r="S6" s="24"/>
      <c r="T6" s="24"/>
      <c r="U6" s="24"/>
      <c r="V6" s="24"/>
      <c r="W6" s="24">
        <v>7616122</v>
      </c>
      <c r="X6" s="24">
        <v>11060035</v>
      </c>
      <c r="Y6" s="24">
        <v>-3443913</v>
      </c>
      <c r="Z6" s="6">
        <v>-31.14</v>
      </c>
      <c r="AA6" s="22">
        <v>22442316</v>
      </c>
    </row>
    <row r="7" spans="1:27" ht="13.5">
      <c r="A7" s="5" t="s">
        <v>34</v>
      </c>
      <c r="B7" s="3"/>
      <c r="C7" s="25">
        <v>258532178</v>
      </c>
      <c r="D7" s="25"/>
      <c r="E7" s="26">
        <v>341216367</v>
      </c>
      <c r="F7" s="27">
        <v>309387672</v>
      </c>
      <c r="G7" s="27">
        <v>285844638</v>
      </c>
      <c r="H7" s="27">
        <v>-6011178</v>
      </c>
      <c r="I7" s="27">
        <v>446197</v>
      </c>
      <c r="J7" s="27">
        <v>280279657</v>
      </c>
      <c r="K7" s="27">
        <v>-3322796</v>
      </c>
      <c r="L7" s="27">
        <v>-66349</v>
      </c>
      <c r="M7" s="27">
        <v>107431</v>
      </c>
      <c r="N7" s="27">
        <v>-3281714</v>
      </c>
      <c r="O7" s="27"/>
      <c r="P7" s="27"/>
      <c r="Q7" s="27"/>
      <c r="R7" s="27"/>
      <c r="S7" s="27"/>
      <c r="T7" s="27"/>
      <c r="U7" s="27"/>
      <c r="V7" s="27"/>
      <c r="W7" s="27">
        <v>276997943</v>
      </c>
      <c r="X7" s="27">
        <v>280024347</v>
      </c>
      <c r="Y7" s="27">
        <v>-3026404</v>
      </c>
      <c r="Z7" s="7">
        <v>-1.08</v>
      </c>
      <c r="AA7" s="25">
        <v>309387672</v>
      </c>
    </row>
    <row r="8" spans="1:27" ht="13.5">
      <c r="A8" s="5" t="s">
        <v>35</v>
      </c>
      <c r="B8" s="3"/>
      <c r="C8" s="22">
        <v>-2062089</v>
      </c>
      <c r="D8" s="22"/>
      <c r="E8" s="23"/>
      <c r="F8" s="24">
        <v>31900695</v>
      </c>
      <c r="G8" s="24">
        <v>333604</v>
      </c>
      <c r="H8" s="24">
        <v>7761842</v>
      </c>
      <c r="I8" s="24">
        <v>2057716</v>
      </c>
      <c r="J8" s="24">
        <v>10153162</v>
      </c>
      <c r="K8" s="24">
        <v>5983759</v>
      </c>
      <c r="L8" s="24">
        <v>1211474</v>
      </c>
      <c r="M8" s="24">
        <v>901725</v>
      </c>
      <c r="N8" s="24">
        <v>8096958</v>
      </c>
      <c r="O8" s="24"/>
      <c r="P8" s="24"/>
      <c r="Q8" s="24"/>
      <c r="R8" s="24"/>
      <c r="S8" s="24"/>
      <c r="T8" s="24"/>
      <c r="U8" s="24"/>
      <c r="V8" s="24"/>
      <c r="W8" s="24">
        <v>18250120</v>
      </c>
      <c r="X8" s="24"/>
      <c r="Y8" s="24">
        <v>18250120</v>
      </c>
      <c r="Z8" s="6">
        <v>0</v>
      </c>
      <c r="AA8" s="22">
        <v>31900695</v>
      </c>
    </row>
    <row r="9" spans="1:27" ht="13.5">
      <c r="A9" s="2" t="s">
        <v>36</v>
      </c>
      <c r="B9" s="3"/>
      <c r="C9" s="19">
        <f aca="true" t="shared" si="1" ref="C9:Y9">SUM(C10:C14)</f>
        <v>106792837</v>
      </c>
      <c r="D9" s="19">
        <f>SUM(D10:D14)</f>
        <v>0</v>
      </c>
      <c r="E9" s="20">
        <f t="shared" si="1"/>
        <v>140549931</v>
      </c>
      <c r="F9" s="21">
        <f t="shared" si="1"/>
        <v>163501330</v>
      </c>
      <c r="G9" s="21">
        <f t="shared" si="1"/>
        <v>2801238</v>
      </c>
      <c r="H9" s="21">
        <f t="shared" si="1"/>
        <v>2798292</v>
      </c>
      <c r="I9" s="21">
        <f t="shared" si="1"/>
        <v>3663281</v>
      </c>
      <c r="J9" s="21">
        <f t="shared" si="1"/>
        <v>9262811</v>
      </c>
      <c r="K9" s="21">
        <f t="shared" si="1"/>
        <v>14875760</v>
      </c>
      <c r="L9" s="21">
        <f t="shared" si="1"/>
        <v>22159455</v>
      </c>
      <c r="M9" s="21">
        <f t="shared" si="1"/>
        <v>-13867640</v>
      </c>
      <c r="N9" s="21">
        <f t="shared" si="1"/>
        <v>23167575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32430386</v>
      </c>
      <c r="X9" s="21">
        <f t="shared" si="1"/>
        <v>70274966</v>
      </c>
      <c r="Y9" s="21">
        <f t="shared" si="1"/>
        <v>-37844580</v>
      </c>
      <c r="Z9" s="4">
        <f>+IF(X9&lt;&gt;0,+(Y9/X9)*100,0)</f>
        <v>-53.852149853761574</v>
      </c>
      <c r="AA9" s="19">
        <f>SUM(AA10:AA14)</f>
        <v>163501330</v>
      </c>
    </row>
    <row r="10" spans="1:27" ht="13.5">
      <c r="A10" s="5" t="s">
        <v>37</v>
      </c>
      <c r="B10" s="3"/>
      <c r="C10" s="22">
        <v>22588173</v>
      </c>
      <c r="D10" s="22"/>
      <c r="E10" s="23">
        <v>3526838</v>
      </c>
      <c r="F10" s="24">
        <v>3526838</v>
      </c>
      <c r="G10" s="24">
        <v>111513</v>
      </c>
      <c r="H10" s="24">
        <v>154905</v>
      </c>
      <c r="I10" s="24">
        <v>814086</v>
      </c>
      <c r="J10" s="24">
        <v>1080504</v>
      </c>
      <c r="K10" s="24">
        <v>298696</v>
      </c>
      <c r="L10" s="24">
        <v>304912</v>
      </c>
      <c r="M10" s="24">
        <v>231805</v>
      </c>
      <c r="N10" s="24">
        <v>835413</v>
      </c>
      <c r="O10" s="24"/>
      <c r="P10" s="24"/>
      <c r="Q10" s="24"/>
      <c r="R10" s="24"/>
      <c r="S10" s="24"/>
      <c r="T10" s="24"/>
      <c r="U10" s="24"/>
      <c r="V10" s="24"/>
      <c r="W10" s="24">
        <v>1915917</v>
      </c>
      <c r="X10" s="24">
        <v>1763418</v>
      </c>
      <c r="Y10" s="24">
        <v>152499</v>
      </c>
      <c r="Z10" s="6">
        <v>8.65</v>
      </c>
      <c r="AA10" s="22">
        <v>3526838</v>
      </c>
    </row>
    <row r="11" spans="1:27" ht="13.5">
      <c r="A11" s="5" t="s">
        <v>38</v>
      </c>
      <c r="B11" s="3"/>
      <c r="C11" s="22">
        <v>2407641</v>
      </c>
      <c r="D11" s="22"/>
      <c r="E11" s="23">
        <v>3848328</v>
      </c>
      <c r="F11" s="24">
        <v>3848328</v>
      </c>
      <c r="G11" s="24">
        <v>82525</v>
      </c>
      <c r="H11" s="24">
        <v>84839</v>
      </c>
      <c r="I11" s="24">
        <v>230279</v>
      </c>
      <c r="J11" s="24">
        <v>397643</v>
      </c>
      <c r="K11" s="24">
        <v>338014</v>
      </c>
      <c r="L11" s="24">
        <v>412424</v>
      </c>
      <c r="M11" s="24">
        <v>435276</v>
      </c>
      <c r="N11" s="24">
        <v>1185714</v>
      </c>
      <c r="O11" s="24"/>
      <c r="P11" s="24"/>
      <c r="Q11" s="24"/>
      <c r="R11" s="24"/>
      <c r="S11" s="24"/>
      <c r="T11" s="24"/>
      <c r="U11" s="24"/>
      <c r="V11" s="24"/>
      <c r="W11" s="24">
        <v>1583357</v>
      </c>
      <c r="X11" s="24">
        <v>1924164</v>
      </c>
      <c r="Y11" s="24">
        <v>-340807</v>
      </c>
      <c r="Z11" s="6">
        <v>-17.71</v>
      </c>
      <c r="AA11" s="22">
        <v>3848328</v>
      </c>
    </row>
    <row r="12" spans="1:27" ht="13.5">
      <c r="A12" s="5" t="s">
        <v>39</v>
      </c>
      <c r="B12" s="3"/>
      <c r="C12" s="22">
        <v>382254</v>
      </c>
      <c r="D12" s="22"/>
      <c r="E12" s="23">
        <v>1744565</v>
      </c>
      <c r="F12" s="24">
        <v>1744565</v>
      </c>
      <c r="G12" s="24">
        <v>12383</v>
      </c>
      <c r="H12" s="24">
        <v>2885</v>
      </c>
      <c r="I12" s="24">
        <v>4840</v>
      </c>
      <c r="J12" s="24">
        <v>20108</v>
      </c>
      <c r="K12" s="24">
        <v>10150</v>
      </c>
      <c r="L12" s="24">
        <v>4942</v>
      </c>
      <c r="M12" s="24">
        <v>4775</v>
      </c>
      <c r="N12" s="24">
        <v>19867</v>
      </c>
      <c r="O12" s="24"/>
      <c r="P12" s="24"/>
      <c r="Q12" s="24"/>
      <c r="R12" s="24"/>
      <c r="S12" s="24"/>
      <c r="T12" s="24"/>
      <c r="U12" s="24"/>
      <c r="V12" s="24"/>
      <c r="W12" s="24">
        <v>39975</v>
      </c>
      <c r="X12" s="24">
        <v>872282</v>
      </c>
      <c r="Y12" s="24">
        <v>-832307</v>
      </c>
      <c r="Z12" s="6">
        <v>-95.42</v>
      </c>
      <c r="AA12" s="22">
        <v>1744565</v>
      </c>
    </row>
    <row r="13" spans="1:27" ht="13.5">
      <c r="A13" s="5" t="s">
        <v>40</v>
      </c>
      <c r="B13" s="3"/>
      <c r="C13" s="22">
        <v>81414769</v>
      </c>
      <c r="D13" s="22"/>
      <c r="E13" s="23">
        <v>131430200</v>
      </c>
      <c r="F13" s="24">
        <v>154381599</v>
      </c>
      <c r="G13" s="24">
        <v>2594817</v>
      </c>
      <c r="H13" s="24">
        <v>2555663</v>
      </c>
      <c r="I13" s="24">
        <v>2614076</v>
      </c>
      <c r="J13" s="24">
        <v>7764556</v>
      </c>
      <c r="K13" s="24">
        <v>14228900</v>
      </c>
      <c r="L13" s="24">
        <v>21437177</v>
      </c>
      <c r="M13" s="24">
        <v>-14539496</v>
      </c>
      <c r="N13" s="24">
        <v>21126581</v>
      </c>
      <c r="O13" s="24"/>
      <c r="P13" s="24"/>
      <c r="Q13" s="24"/>
      <c r="R13" s="24"/>
      <c r="S13" s="24"/>
      <c r="T13" s="24"/>
      <c r="U13" s="24"/>
      <c r="V13" s="24"/>
      <c r="W13" s="24">
        <v>28891137</v>
      </c>
      <c r="X13" s="24">
        <v>65715102</v>
      </c>
      <c r="Y13" s="24">
        <v>-36823965</v>
      </c>
      <c r="Z13" s="6">
        <v>-56.04</v>
      </c>
      <c r="AA13" s="22">
        <v>154381599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158765836</v>
      </c>
      <c r="D15" s="19">
        <f>SUM(D16:D18)</f>
        <v>0</v>
      </c>
      <c r="E15" s="20">
        <f t="shared" si="2"/>
        <v>126814361</v>
      </c>
      <c r="F15" s="21">
        <f t="shared" si="2"/>
        <v>126814361</v>
      </c>
      <c r="G15" s="21">
        <f t="shared" si="2"/>
        <v>1659940</v>
      </c>
      <c r="H15" s="21">
        <f t="shared" si="2"/>
        <v>1440786</v>
      </c>
      <c r="I15" s="21">
        <f t="shared" si="2"/>
        <v>1502234</v>
      </c>
      <c r="J15" s="21">
        <f t="shared" si="2"/>
        <v>4602960</v>
      </c>
      <c r="K15" s="21">
        <f t="shared" si="2"/>
        <v>18276825</v>
      </c>
      <c r="L15" s="21">
        <f t="shared" si="2"/>
        <v>7498066</v>
      </c>
      <c r="M15" s="21">
        <f t="shared" si="2"/>
        <v>45303719</v>
      </c>
      <c r="N15" s="21">
        <f t="shared" si="2"/>
        <v>71078610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75681570</v>
      </c>
      <c r="X15" s="21">
        <f t="shared" si="2"/>
        <v>63407182</v>
      </c>
      <c r="Y15" s="21">
        <f t="shared" si="2"/>
        <v>12274388</v>
      </c>
      <c r="Z15" s="4">
        <f>+IF(X15&lt;&gt;0,+(Y15/X15)*100,0)</f>
        <v>19.35804054499694</v>
      </c>
      <c r="AA15" s="19">
        <f>SUM(AA16:AA18)</f>
        <v>126814361</v>
      </c>
    </row>
    <row r="16" spans="1:27" ht="13.5">
      <c r="A16" s="5" t="s">
        <v>43</v>
      </c>
      <c r="B16" s="3"/>
      <c r="C16" s="22">
        <v>5272291</v>
      </c>
      <c r="D16" s="22"/>
      <c r="E16" s="23">
        <v>318611</v>
      </c>
      <c r="F16" s="24">
        <v>318611</v>
      </c>
      <c r="G16" s="24">
        <v>9685</v>
      </c>
      <c r="H16" s="24">
        <v>10798</v>
      </c>
      <c r="I16" s="24">
        <v>9885</v>
      </c>
      <c r="J16" s="24">
        <v>30368</v>
      </c>
      <c r="K16" s="24">
        <v>11685</v>
      </c>
      <c r="L16" s="24">
        <v>9685</v>
      </c>
      <c r="M16" s="24">
        <v>10685</v>
      </c>
      <c r="N16" s="24">
        <v>32055</v>
      </c>
      <c r="O16" s="24"/>
      <c r="P16" s="24"/>
      <c r="Q16" s="24"/>
      <c r="R16" s="24"/>
      <c r="S16" s="24"/>
      <c r="T16" s="24"/>
      <c r="U16" s="24"/>
      <c r="V16" s="24"/>
      <c r="W16" s="24">
        <v>62423</v>
      </c>
      <c r="X16" s="24">
        <v>159306</v>
      </c>
      <c r="Y16" s="24">
        <v>-96883</v>
      </c>
      <c r="Z16" s="6">
        <v>-60.82</v>
      </c>
      <c r="AA16" s="22">
        <v>318611</v>
      </c>
    </row>
    <row r="17" spans="1:27" ht="13.5">
      <c r="A17" s="5" t="s">
        <v>44</v>
      </c>
      <c r="B17" s="3"/>
      <c r="C17" s="22">
        <v>152653022</v>
      </c>
      <c r="D17" s="22"/>
      <c r="E17" s="23">
        <v>126495750</v>
      </c>
      <c r="F17" s="24">
        <v>126495750</v>
      </c>
      <c r="G17" s="24">
        <v>1650255</v>
      </c>
      <c r="H17" s="24">
        <v>1429988</v>
      </c>
      <c r="I17" s="24">
        <v>1492349</v>
      </c>
      <c r="J17" s="24">
        <v>4572592</v>
      </c>
      <c r="K17" s="24">
        <v>18265140</v>
      </c>
      <c r="L17" s="24">
        <v>7488381</v>
      </c>
      <c r="M17" s="24">
        <v>45293034</v>
      </c>
      <c r="N17" s="24">
        <v>71046555</v>
      </c>
      <c r="O17" s="24"/>
      <c r="P17" s="24"/>
      <c r="Q17" s="24"/>
      <c r="R17" s="24"/>
      <c r="S17" s="24"/>
      <c r="T17" s="24"/>
      <c r="U17" s="24"/>
      <c r="V17" s="24"/>
      <c r="W17" s="24">
        <v>75619147</v>
      </c>
      <c r="X17" s="24">
        <v>63247876</v>
      </c>
      <c r="Y17" s="24">
        <v>12371271</v>
      </c>
      <c r="Z17" s="6">
        <v>19.56</v>
      </c>
      <c r="AA17" s="22">
        <v>126495750</v>
      </c>
    </row>
    <row r="18" spans="1:27" ht="13.5">
      <c r="A18" s="5" t="s">
        <v>45</v>
      </c>
      <c r="B18" s="3"/>
      <c r="C18" s="22">
        <v>840523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1498572094</v>
      </c>
      <c r="D19" s="19">
        <f>SUM(D20:D23)</f>
        <v>0</v>
      </c>
      <c r="E19" s="20">
        <f t="shared" si="3"/>
        <v>1703125073</v>
      </c>
      <c r="F19" s="21">
        <f t="shared" si="3"/>
        <v>1735384617</v>
      </c>
      <c r="G19" s="21">
        <f t="shared" si="3"/>
        <v>336963367</v>
      </c>
      <c r="H19" s="21">
        <f t="shared" si="3"/>
        <v>104041417</v>
      </c>
      <c r="I19" s="21">
        <f t="shared" si="3"/>
        <v>162327953</v>
      </c>
      <c r="J19" s="21">
        <f t="shared" si="3"/>
        <v>603332737</v>
      </c>
      <c r="K19" s="21">
        <f t="shared" si="3"/>
        <v>119712369</v>
      </c>
      <c r="L19" s="21">
        <f t="shared" si="3"/>
        <v>106744566</v>
      </c>
      <c r="M19" s="21">
        <f t="shared" si="3"/>
        <v>107997295</v>
      </c>
      <c r="N19" s="21">
        <f t="shared" si="3"/>
        <v>334454230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937786967</v>
      </c>
      <c r="X19" s="21">
        <f t="shared" si="3"/>
        <v>969565256</v>
      </c>
      <c r="Y19" s="21">
        <f t="shared" si="3"/>
        <v>-31778289</v>
      </c>
      <c r="Z19" s="4">
        <f>+IF(X19&lt;&gt;0,+(Y19/X19)*100,0)</f>
        <v>-3.2775812461662714</v>
      </c>
      <c r="AA19" s="19">
        <f>SUM(AA20:AA23)</f>
        <v>1735384617</v>
      </c>
    </row>
    <row r="20" spans="1:27" ht="13.5">
      <c r="A20" s="5" t="s">
        <v>47</v>
      </c>
      <c r="B20" s="3"/>
      <c r="C20" s="22">
        <v>1001277688</v>
      </c>
      <c r="D20" s="22"/>
      <c r="E20" s="23">
        <v>1123577684</v>
      </c>
      <c r="F20" s="24">
        <v>1123577684</v>
      </c>
      <c r="G20" s="24">
        <v>77567515</v>
      </c>
      <c r="H20" s="24">
        <v>80594726</v>
      </c>
      <c r="I20" s="24">
        <v>137611565</v>
      </c>
      <c r="J20" s="24">
        <v>295773806</v>
      </c>
      <c r="K20" s="24">
        <v>90148058</v>
      </c>
      <c r="L20" s="24">
        <v>82470712</v>
      </c>
      <c r="M20" s="24">
        <v>86006894</v>
      </c>
      <c r="N20" s="24">
        <v>258625664</v>
      </c>
      <c r="O20" s="24"/>
      <c r="P20" s="24"/>
      <c r="Q20" s="24"/>
      <c r="R20" s="24"/>
      <c r="S20" s="24"/>
      <c r="T20" s="24"/>
      <c r="U20" s="24"/>
      <c r="V20" s="24"/>
      <c r="W20" s="24">
        <v>554399470</v>
      </c>
      <c r="X20" s="24">
        <v>561047409</v>
      </c>
      <c r="Y20" s="24">
        <v>-6647939</v>
      </c>
      <c r="Z20" s="6">
        <v>-1.18</v>
      </c>
      <c r="AA20" s="22">
        <v>1123577684</v>
      </c>
    </row>
    <row r="21" spans="1:27" ht="13.5">
      <c r="A21" s="5" t="s">
        <v>48</v>
      </c>
      <c r="B21" s="3"/>
      <c r="C21" s="22">
        <v>220793262</v>
      </c>
      <c r="D21" s="22"/>
      <c r="E21" s="23">
        <v>261366271</v>
      </c>
      <c r="F21" s="24">
        <v>293625815</v>
      </c>
      <c r="G21" s="24">
        <v>15780149</v>
      </c>
      <c r="H21" s="24">
        <v>19780615</v>
      </c>
      <c r="I21" s="24">
        <v>23632522</v>
      </c>
      <c r="J21" s="24">
        <v>59193286</v>
      </c>
      <c r="K21" s="24">
        <v>23978908</v>
      </c>
      <c r="L21" s="24">
        <v>22802425</v>
      </c>
      <c r="M21" s="24">
        <v>19171676</v>
      </c>
      <c r="N21" s="24">
        <v>65953009</v>
      </c>
      <c r="O21" s="24"/>
      <c r="P21" s="24"/>
      <c r="Q21" s="24"/>
      <c r="R21" s="24"/>
      <c r="S21" s="24"/>
      <c r="T21" s="24"/>
      <c r="U21" s="24"/>
      <c r="V21" s="24"/>
      <c r="W21" s="24">
        <v>125146295</v>
      </c>
      <c r="X21" s="24">
        <v>131787059</v>
      </c>
      <c r="Y21" s="24">
        <v>-6640764</v>
      </c>
      <c r="Z21" s="6">
        <v>-5.04</v>
      </c>
      <c r="AA21" s="22">
        <v>293625815</v>
      </c>
    </row>
    <row r="22" spans="1:27" ht="13.5">
      <c r="A22" s="5" t="s">
        <v>49</v>
      </c>
      <c r="B22" s="3"/>
      <c r="C22" s="25">
        <v>153167833</v>
      </c>
      <c r="D22" s="25"/>
      <c r="E22" s="26">
        <v>164726113</v>
      </c>
      <c r="F22" s="27">
        <v>164726113</v>
      </c>
      <c r="G22" s="27">
        <v>111046395</v>
      </c>
      <c r="H22" s="27">
        <v>3123325</v>
      </c>
      <c r="I22" s="27">
        <v>-697405</v>
      </c>
      <c r="J22" s="27">
        <v>113472315</v>
      </c>
      <c r="K22" s="27">
        <v>3975428</v>
      </c>
      <c r="L22" s="27">
        <v>1703300</v>
      </c>
      <c r="M22" s="27">
        <v>1708342</v>
      </c>
      <c r="N22" s="27">
        <v>7387070</v>
      </c>
      <c r="O22" s="27"/>
      <c r="P22" s="27"/>
      <c r="Q22" s="27"/>
      <c r="R22" s="27"/>
      <c r="S22" s="27"/>
      <c r="T22" s="27"/>
      <c r="U22" s="27"/>
      <c r="V22" s="27"/>
      <c r="W22" s="27">
        <v>120859385</v>
      </c>
      <c r="X22" s="27">
        <v>137578450</v>
      </c>
      <c r="Y22" s="27">
        <v>-16719065</v>
      </c>
      <c r="Z22" s="7">
        <v>-12.15</v>
      </c>
      <c r="AA22" s="25">
        <v>164726113</v>
      </c>
    </row>
    <row r="23" spans="1:27" ht="13.5">
      <c r="A23" s="5" t="s">
        <v>50</v>
      </c>
      <c r="B23" s="3"/>
      <c r="C23" s="22">
        <v>123333311</v>
      </c>
      <c r="D23" s="22"/>
      <c r="E23" s="23">
        <v>153455005</v>
      </c>
      <c r="F23" s="24">
        <v>153455005</v>
      </c>
      <c r="G23" s="24">
        <v>132569308</v>
      </c>
      <c r="H23" s="24">
        <v>542751</v>
      </c>
      <c r="I23" s="24">
        <v>1781271</v>
      </c>
      <c r="J23" s="24">
        <v>134893330</v>
      </c>
      <c r="K23" s="24">
        <v>1609975</v>
      </c>
      <c r="L23" s="24">
        <v>-231871</v>
      </c>
      <c r="M23" s="24">
        <v>1110383</v>
      </c>
      <c r="N23" s="24">
        <v>2488487</v>
      </c>
      <c r="O23" s="24"/>
      <c r="P23" s="24"/>
      <c r="Q23" s="24"/>
      <c r="R23" s="24"/>
      <c r="S23" s="24"/>
      <c r="T23" s="24"/>
      <c r="U23" s="24"/>
      <c r="V23" s="24"/>
      <c r="W23" s="24">
        <v>137381817</v>
      </c>
      <c r="X23" s="24">
        <v>139152338</v>
      </c>
      <c r="Y23" s="24">
        <v>-1770521</v>
      </c>
      <c r="Z23" s="6">
        <v>-1.27</v>
      </c>
      <c r="AA23" s="22">
        <v>153455005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2042760795</v>
      </c>
      <c r="D25" s="40">
        <f>+D5+D9+D15+D19+D24</f>
        <v>0</v>
      </c>
      <c r="E25" s="41">
        <f t="shared" si="4"/>
        <v>2334259048</v>
      </c>
      <c r="F25" s="42">
        <f t="shared" si="4"/>
        <v>2389430991</v>
      </c>
      <c r="G25" s="42">
        <f t="shared" si="4"/>
        <v>628831068</v>
      </c>
      <c r="H25" s="42">
        <f t="shared" si="4"/>
        <v>110983305</v>
      </c>
      <c r="I25" s="42">
        <f t="shared" si="4"/>
        <v>172245581</v>
      </c>
      <c r="J25" s="42">
        <f t="shared" si="4"/>
        <v>912059954</v>
      </c>
      <c r="K25" s="42">
        <f t="shared" si="4"/>
        <v>156957590</v>
      </c>
      <c r="L25" s="42">
        <f t="shared" si="4"/>
        <v>138913796</v>
      </c>
      <c r="M25" s="42">
        <f t="shared" si="4"/>
        <v>140831768</v>
      </c>
      <c r="N25" s="42">
        <f t="shared" si="4"/>
        <v>436703154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1348763108</v>
      </c>
      <c r="X25" s="42">
        <f t="shared" si="4"/>
        <v>1394331786</v>
      </c>
      <c r="Y25" s="42">
        <f t="shared" si="4"/>
        <v>-45568678</v>
      </c>
      <c r="Z25" s="43">
        <f>+IF(X25&lt;&gt;0,+(Y25/X25)*100,0)</f>
        <v>-3.2681373585210656</v>
      </c>
      <c r="AA25" s="40">
        <f>+AA5+AA9+AA15+AA19+AA24</f>
        <v>2389430991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433516860</v>
      </c>
      <c r="D28" s="19">
        <f>SUM(D29:D31)</f>
        <v>0</v>
      </c>
      <c r="E28" s="20">
        <f t="shared" si="5"/>
        <v>510804055</v>
      </c>
      <c r="F28" s="21">
        <f t="shared" si="5"/>
        <v>512623242</v>
      </c>
      <c r="G28" s="21">
        <f t="shared" si="5"/>
        <v>10260296</v>
      </c>
      <c r="H28" s="21">
        <f t="shared" si="5"/>
        <v>46757747</v>
      </c>
      <c r="I28" s="21">
        <f t="shared" si="5"/>
        <v>31480469</v>
      </c>
      <c r="J28" s="21">
        <f t="shared" si="5"/>
        <v>88498512</v>
      </c>
      <c r="K28" s="21">
        <f t="shared" si="5"/>
        <v>35196948</v>
      </c>
      <c r="L28" s="21">
        <f t="shared" si="5"/>
        <v>44877899</v>
      </c>
      <c r="M28" s="21">
        <f t="shared" si="5"/>
        <v>107332118</v>
      </c>
      <c r="N28" s="21">
        <f t="shared" si="5"/>
        <v>187406965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275905477</v>
      </c>
      <c r="X28" s="21">
        <f t="shared" si="5"/>
        <v>254253596</v>
      </c>
      <c r="Y28" s="21">
        <f t="shared" si="5"/>
        <v>21651881</v>
      </c>
      <c r="Z28" s="4">
        <f>+IF(X28&lt;&gt;0,+(Y28/X28)*100,0)</f>
        <v>8.515860283053774</v>
      </c>
      <c r="AA28" s="19">
        <f>SUM(AA29:AA31)</f>
        <v>512623242</v>
      </c>
    </row>
    <row r="29" spans="1:27" ht="13.5">
      <c r="A29" s="5" t="s">
        <v>33</v>
      </c>
      <c r="B29" s="3"/>
      <c r="C29" s="22">
        <v>100514367</v>
      </c>
      <c r="D29" s="22"/>
      <c r="E29" s="23">
        <v>140308756</v>
      </c>
      <c r="F29" s="24">
        <v>140491156</v>
      </c>
      <c r="G29" s="24">
        <v>493352</v>
      </c>
      <c r="H29" s="24">
        <v>10296671</v>
      </c>
      <c r="I29" s="24">
        <v>6305695</v>
      </c>
      <c r="J29" s="24">
        <v>17095718</v>
      </c>
      <c r="K29" s="24">
        <v>6147568</v>
      </c>
      <c r="L29" s="24">
        <v>7855323</v>
      </c>
      <c r="M29" s="24">
        <v>8317037</v>
      </c>
      <c r="N29" s="24">
        <v>22319928</v>
      </c>
      <c r="O29" s="24"/>
      <c r="P29" s="24"/>
      <c r="Q29" s="24"/>
      <c r="R29" s="24"/>
      <c r="S29" s="24"/>
      <c r="T29" s="24"/>
      <c r="U29" s="24"/>
      <c r="V29" s="24"/>
      <c r="W29" s="24">
        <v>39415646</v>
      </c>
      <c r="X29" s="24">
        <v>68980431</v>
      </c>
      <c r="Y29" s="24">
        <v>-29564785</v>
      </c>
      <c r="Z29" s="6">
        <v>-42.86</v>
      </c>
      <c r="AA29" s="22">
        <v>140491156</v>
      </c>
    </row>
    <row r="30" spans="1:27" ht="13.5">
      <c r="A30" s="5" t="s">
        <v>34</v>
      </c>
      <c r="B30" s="3"/>
      <c r="C30" s="25">
        <v>117043436</v>
      </c>
      <c r="D30" s="25"/>
      <c r="E30" s="26">
        <v>362362588</v>
      </c>
      <c r="F30" s="27">
        <v>96375633</v>
      </c>
      <c r="G30" s="27">
        <v>403680</v>
      </c>
      <c r="H30" s="27">
        <v>10930189</v>
      </c>
      <c r="I30" s="27">
        <v>6582599</v>
      </c>
      <c r="J30" s="27">
        <v>17916468</v>
      </c>
      <c r="K30" s="27">
        <v>7149594</v>
      </c>
      <c r="L30" s="27">
        <v>11485735</v>
      </c>
      <c r="M30" s="27">
        <v>77418933</v>
      </c>
      <c r="N30" s="27">
        <v>96054262</v>
      </c>
      <c r="O30" s="27"/>
      <c r="P30" s="27"/>
      <c r="Q30" s="27"/>
      <c r="R30" s="27"/>
      <c r="S30" s="27"/>
      <c r="T30" s="27"/>
      <c r="U30" s="27"/>
      <c r="V30" s="27"/>
      <c r="W30" s="27">
        <v>113970730</v>
      </c>
      <c r="X30" s="27">
        <v>181429274</v>
      </c>
      <c r="Y30" s="27">
        <v>-67458544</v>
      </c>
      <c r="Z30" s="7">
        <v>-37.18</v>
      </c>
      <c r="AA30" s="25">
        <v>96375633</v>
      </c>
    </row>
    <row r="31" spans="1:27" ht="13.5">
      <c r="A31" s="5" t="s">
        <v>35</v>
      </c>
      <c r="B31" s="3"/>
      <c r="C31" s="22">
        <v>215959057</v>
      </c>
      <c r="D31" s="22"/>
      <c r="E31" s="23">
        <v>8132711</v>
      </c>
      <c r="F31" s="24">
        <v>275756453</v>
      </c>
      <c r="G31" s="24">
        <v>9363264</v>
      </c>
      <c r="H31" s="24">
        <v>25530887</v>
      </c>
      <c r="I31" s="24">
        <v>18592175</v>
      </c>
      <c r="J31" s="24">
        <v>53486326</v>
      </c>
      <c r="K31" s="24">
        <v>21899786</v>
      </c>
      <c r="L31" s="24">
        <v>25536841</v>
      </c>
      <c r="M31" s="24">
        <v>21596148</v>
      </c>
      <c r="N31" s="24">
        <v>69032775</v>
      </c>
      <c r="O31" s="24"/>
      <c r="P31" s="24"/>
      <c r="Q31" s="24"/>
      <c r="R31" s="24"/>
      <c r="S31" s="24"/>
      <c r="T31" s="24"/>
      <c r="U31" s="24"/>
      <c r="V31" s="24"/>
      <c r="W31" s="24">
        <v>122519101</v>
      </c>
      <c r="X31" s="24">
        <v>3843891</v>
      </c>
      <c r="Y31" s="24">
        <v>118675210</v>
      </c>
      <c r="Z31" s="6">
        <v>3087.37</v>
      </c>
      <c r="AA31" s="22">
        <v>275756453</v>
      </c>
    </row>
    <row r="32" spans="1:27" ht="13.5">
      <c r="A32" s="2" t="s">
        <v>36</v>
      </c>
      <c r="B32" s="3"/>
      <c r="C32" s="19">
        <f aca="true" t="shared" si="6" ref="C32:Y32">SUM(C33:C37)</f>
        <v>211644219</v>
      </c>
      <c r="D32" s="19">
        <f>SUM(D33:D37)</f>
        <v>0</v>
      </c>
      <c r="E32" s="20">
        <f t="shared" si="6"/>
        <v>336105552</v>
      </c>
      <c r="F32" s="21">
        <f t="shared" si="6"/>
        <v>330818884</v>
      </c>
      <c r="G32" s="21">
        <f t="shared" si="6"/>
        <v>4006337</v>
      </c>
      <c r="H32" s="21">
        <f t="shared" si="6"/>
        <v>22947441</v>
      </c>
      <c r="I32" s="21">
        <f t="shared" si="6"/>
        <v>14723760</v>
      </c>
      <c r="J32" s="21">
        <f t="shared" si="6"/>
        <v>41677538</v>
      </c>
      <c r="K32" s="21">
        <f t="shared" si="6"/>
        <v>15942801</v>
      </c>
      <c r="L32" s="21">
        <f t="shared" si="6"/>
        <v>21440316</v>
      </c>
      <c r="M32" s="21">
        <f t="shared" si="6"/>
        <v>15538638</v>
      </c>
      <c r="N32" s="21">
        <f t="shared" si="6"/>
        <v>52921755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94599293</v>
      </c>
      <c r="X32" s="21">
        <f t="shared" si="6"/>
        <v>165152722</v>
      </c>
      <c r="Y32" s="21">
        <f t="shared" si="6"/>
        <v>-70553429</v>
      </c>
      <c r="Z32" s="4">
        <f>+IF(X32&lt;&gt;0,+(Y32/X32)*100,0)</f>
        <v>-42.720112720879044</v>
      </c>
      <c r="AA32" s="19">
        <f>SUM(AA33:AA37)</f>
        <v>330818884</v>
      </c>
    </row>
    <row r="33" spans="1:27" ht="13.5">
      <c r="A33" s="5" t="s">
        <v>37</v>
      </c>
      <c r="B33" s="3"/>
      <c r="C33" s="22">
        <v>35749249</v>
      </c>
      <c r="D33" s="22"/>
      <c r="E33" s="23">
        <v>42733878</v>
      </c>
      <c r="F33" s="24">
        <v>42583071</v>
      </c>
      <c r="G33" s="24">
        <v>82172</v>
      </c>
      <c r="H33" s="24">
        <v>4023791</v>
      </c>
      <c r="I33" s="24">
        <v>2712813</v>
      </c>
      <c r="J33" s="24">
        <v>6818776</v>
      </c>
      <c r="K33" s="24">
        <v>2541998</v>
      </c>
      <c r="L33" s="24">
        <v>3957385</v>
      </c>
      <c r="M33" s="24">
        <v>2383350</v>
      </c>
      <c r="N33" s="24">
        <v>8882733</v>
      </c>
      <c r="O33" s="24"/>
      <c r="P33" s="24"/>
      <c r="Q33" s="24"/>
      <c r="R33" s="24"/>
      <c r="S33" s="24"/>
      <c r="T33" s="24"/>
      <c r="U33" s="24"/>
      <c r="V33" s="24"/>
      <c r="W33" s="24">
        <v>15701509</v>
      </c>
      <c r="X33" s="24">
        <v>18911490</v>
      </c>
      <c r="Y33" s="24">
        <v>-3209981</v>
      </c>
      <c r="Z33" s="6">
        <v>-16.97</v>
      </c>
      <c r="AA33" s="22">
        <v>42583071</v>
      </c>
    </row>
    <row r="34" spans="1:27" ht="13.5">
      <c r="A34" s="5" t="s">
        <v>38</v>
      </c>
      <c r="B34" s="3"/>
      <c r="C34" s="22">
        <v>64290127</v>
      </c>
      <c r="D34" s="22"/>
      <c r="E34" s="23">
        <v>76400126</v>
      </c>
      <c r="F34" s="24">
        <v>76367265</v>
      </c>
      <c r="G34" s="24">
        <v>3460961</v>
      </c>
      <c r="H34" s="24">
        <v>8081460</v>
      </c>
      <c r="I34" s="24">
        <v>4602539</v>
      </c>
      <c r="J34" s="24">
        <v>16144960</v>
      </c>
      <c r="K34" s="24">
        <v>5822369</v>
      </c>
      <c r="L34" s="24">
        <v>8159450</v>
      </c>
      <c r="M34" s="24">
        <v>4472606</v>
      </c>
      <c r="N34" s="24">
        <v>18454425</v>
      </c>
      <c r="O34" s="24"/>
      <c r="P34" s="24"/>
      <c r="Q34" s="24"/>
      <c r="R34" s="24"/>
      <c r="S34" s="24"/>
      <c r="T34" s="24"/>
      <c r="U34" s="24"/>
      <c r="V34" s="24"/>
      <c r="W34" s="24">
        <v>34599385</v>
      </c>
      <c r="X34" s="24">
        <v>39390376</v>
      </c>
      <c r="Y34" s="24">
        <v>-4790991</v>
      </c>
      <c r="Z34" s="6">
        <v>-12.16</v>
      </c>
      <c r="AA34" s="22">
        <v>76367265</v>
      </c>
    </row>
    <row r="35" spans="1:27" ht="13.5">
      <c r="A35" s="5" t="s">
        <v>39</v>
      </c>
      <c r="B35" s="3"/>
      <c r="C35" s="22">
        <v>32646280</v>
      </c>
      <c r="D35" s="22"/>
      <c r="E35" s="23">
        <v>33353920</v>
      </c>
      <c r="F35" s="24">
        <v>33353920</v>
      </c>
      <c r="G35" s="24">
        <v>6155</v>
      </c>
      <c r="H35" s="24">
        <v>4772152</v>
      </c>
      <c r="I35" s="24">
        <v>2513301</v>
      </c>
      <c r="J35" s="24">
        <v>7291608</v>
      </c>
      <c r="K35" s="24">
        <v>2633521</v>
      </c>
      <c r="L35" s="24">
        <v>3858374</v>
      </c>
      <c r="M35" s="24">
        <v>799965</v>
      </c>
      <c r="N35" s="24">
        <v>7291860</v>
      </c>
      <c r="O35" s="24"/>
      <c r="P35" s="24"/>
      <c r="Q35" s="24"/>
      <c r="R35" s="24"/>
      <c r="S35" s="24"/>
      <c r="T35" s="24"/>
      <c r="U35" s="24"/>
      <c r="V35" s="24"/>
      <c r="W35" s="24">
        <v>14583468</v>
      </c>
      <c r="X35" s="24">
        <v>17365753</v>
      </c>
      <c r="Y35" s="24">
        <v>-2782285</v>
      </c>
      <c r="Z35" s="6">
        <v>-16.02</v>
      </c>
      <c r="AA35" s="22">
        <v>33353920</v>
      </c>
    </row>
    <row r="36" spans="1:27" ht="13.5">
      <c r="A36" s="5" t="s">
        <v>40</v>
      </c>
      <c r="B36" s="3"/>
      <c r="C36" s="22">
        <v>78958563</v>
      </c>
      <c r="D36" s="22"/>
      <c r="E36" s="23">
        <v>183617628</v>
      </c>
      <c r="F36" s="24">
        <v>178514628</v>
      </c>
      <c r="G36" s="24">
        <v>457049</v>
      </c>
      <c r="H36" s="24">
        <v>6070038</v>
      </c>
      <c r="I36" s="24">
        <v>4895107</v>
      </c>
      <c r="J36" s="24">
        <v>11422194</v>
      </c>
      <c r="K36" s="24">
        <v>4944913</v>
      </c>
      <c r="L36" s="24">
        <v>5465107</v>
      </c>
      <c r="M36" s="24">
        <v>7882717</v>
      </c>
      <c r="N36" s="24">
        <v>18292737</v>
      </c>
      <c r="O36" s="24"/>
      <c r="P36" s="24"/>
      <c r="Q36" s="24"/>
      <c r="R36" s="24"/>
      <c r="S36" s="24"/>
      <c r="T36" s="24"/>
      <c r="U36" s="24"/>
      <c r="V36" s="24"/>
      <c r="W36" s="24">
        <v>29714931</v>
      </c>
      <c r="X36" s="24">
        <v>89485103</v>
      </c>
      <c r="Y36" s="24">
        <v>-59770172</v>
      </c>
      <c r="Z36" s="6">
        <v>-66.79</v>
      </c>
      <c r="AA36" s="22">
        <v>178514628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267915253</v>
      </c>
      <c r="D38" s="19">
        <f>SUM(D39:D41)</f>
        <v>0</v>
      </c>
      <c r="E38" s="20">
        <f t="shared" si="7"/>
        <v>263614542</v>
      </c>
      <c r="F38" s="21">
        <f t="shared" si="7"/>
        <v>269583608</v>
      </c>
      <c r="G38" s="21">
        <f t="shared" si="7"/>
        <v>2221067</v>
      </c>
      <c r="H38" s="21">
        <f t="shared" si="7"/>
        <v>22020778</v>
      </c>
      <c r="I38" s="21">
        <f t="shared" si="7"/>
        <v>20582622</v>
      </c>
      <c r="J38" s="21">
        <f t="shared" si="7"/>
        <v>44824467</v>
      </c>
      <c r="K38" s="21">
        <f t="shared" si="7"/>
        <v>14461530</v>
      </c>
      <c r="L38" s="21">
        <f t="shared" si="7"/>
        <v>18949409</v>
      </c>
      <c r="M38" s="21">
        <f t="shared" si="7"/>
        <v>31934685</v>
      </c>
      <c r="N38" s="21">
        <f t="shared" si="7"/>
        <v>65345624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110170091</v>
      </c>
      <c r="X38" s="21">
        <f t="shared" si="7"/>
        <v>130684255</v>
      </c>
      <c r="Y38" s="21">
        <f t="shared" si="7"/>
        <v>-20514164</v>
      </c>
      <c r="Z38" s="4">
        <f>+IF(X38&lt;&gt;0,+(Y38/X38)*100,0)</f>
        <v>-15.69750235022574</v>
      </c>
      <c r="AA38" s="19">
        <f>SUM(AA39:AA41)</f>
        <v>269583608</v>
      </c>
    </row>
    <row r="39" spans="1:27" ht="13.5">
      <c r="A39" s="5" t="s">
        <v>43</v>
      </c>
      <c r="B39" s="3"/>
      <c r="C39" s="22">
        <v>46743759</v>
      </c>
      <c r="D39" s="22"/>
      <c r="E39" s="23">
        <v>34779928</v>
      </c>
      <c r="F39" s="24">
        <v>40753753</v>
      </c>
      <c r="G39" s="24">
        <v>1344</v>
      </c>
      <c r="H39" s="24">
        <v>8491488</v>
      </c>
      <c r="I39" s="24">
        <v>4435402</v>
      </c>
      <c r="J39" s="24">
        <v>12928234</v>
      </c>
      <c r="K39" s="24">
        <v>4189705</v>
      </c>
      <c r="L39" s="24">
        <v>6039634</v>
      </c>
      <c r="M39" s="24">
        <v>435098</v>
      </c>
      <c r="N39" s="24">
        <v>10664437</v>
      </c>
      <c r="O39" s="24"/>
      <c r="P39" s="24"/>
      <c r="Q39" s="24"/>
      <c r="R39" s="24"/>
      <c r="S39" s="24"/>
      <c r="T39" s="24"/>
      <c r="U39" s="24"/>
      <c r="V39" s="24"/>
      <c r="W39" s="24">
        <v>23592671</v>
      </c>
      <c r="X39" s="24">
        <v>17894880</v>
      </c>
      <c r="Y39" s="24">
        <v>5697791</v>
      </c>
      <c r="Z39" s="6">
        <v>31.84</v>
      </c>
      <c r="AA39" s="22">
        <v>40753753</v>
      </c>
    </row>
    <row r="40" spans="1:27" ht="13.5">
      <c r="A40" s="5" t="s">
        <v>44</v>
      </c>
      <c r="B40" s="3"/>
      <c r="C40" s="22">
        <v>213930682</v>
      </c>
      <c r="D40" s="22"/>
      <c r="E40" s="23">
        <v>227806200</v>
      </c>
      <c r="F40" s="24">
        <v>227801441</v>
      </c>
      <c r="G40" s="24">
        <v>2219723</v>
      </c>
      <c r="H40" s="24">
        <v>13356522</v>
      </c>
      <c r="I40" s="24">
        <v>16060811</v>
      </c>
      <c r="J40" s="24">
        <v>31637056</v>
      </c>
      <c r="K40" s="24">
        <v>10270973</v>
      </c>
      <c r="L40" s="24">
        <v>12807108</v>
      </c>
      <c r="M40" s="24">
        <v>31499587</v>
      </c>
      <c r="N40" s="24">
        <v>54577668</v>
      </c>
      <c r="O40" s="24"/>
      <c r="P40" s="24"/>
      <c r="Q40" s="24"/>
      <c r="R40" s="24"/>
      <c r="S40" s="24"/>
      <c r="T40" s="24"/>
      <c r="U40" s="24"/>
      <c r="V40" s="24"/>
      <c r="W40" s="24">
        <v>86214724</v>
      </c>
      <c r="X40" s="24">
        <v>112244885</v>
      </c>
      <c r="Y40" s="24">
        <v>-26030161</v>
      </c>
      <c r="Z40" s="6">
        <v>-23.19</v>
      </c>
      <c r="AA40" s="22">
        <v>227801441</v>
      </c>
    </row>
    <row r="41" spans="1:27" ht="13.5">
      <c r="A41" s="5" t="s">
        <v>45</v>
      </c>
      <c r="B41" s="3"/>
      <c r="C41" s="22">
        <v>7240812</v>
      </c>
      <c r="D41" s="22"/>
      <c r="E41" s="23">
        <v>1028414</v>
      </c>
      <c r="F41" s="24">
        <v>1028414</v>
      </c>
      <c r="G41" s="24"/>
      <c r="H41" s="24">
        <v>172768</v>
      </c>
      <c r="I41" s="24">
        <v>86409</v>
      </c>
      <c r="J41" s="24">
        <v>259177</v>
      </c>
      <c r="K41" s="24">
        <v>852</v>
      </c>
      <c r="L41" s="24">
        <v>102667</v>
      </c>
      <c r="M41" s="24"/>
      <c r="N41" s="24">
        <v>103519</v>
      </c>
      <c r="O41" s="24"/>
      <c r="P41" s="24"/>
      <c r="Q41" s="24"/>
      <c r="R41" s="24"/>
      <c r="S41" s="24"/>
      <c r="T41" s="24"/>
      <c r="U41" s="24"/>
      <c r="V41" s="24"/>
      <c r="W41" s="24">
        <v>362696</v>
      </c>
      <c r="X41" s="24">
        <v>544490</v>
      </c>
      <c r="Y41" s="24">
        <v>-181794</v>
      </c>
      <c r="Z41" s="6">
        <v>-33.39</v>
      </c>
      <c r="AA41" s="22">
        <v>1028414</v>
      </c>
    </row>
    <row r="42" spans="1:27" ht="13.5">
      <c r="A42" s="2" t="s">
        <v>46</v>
      </c>
      <c r="B42" s="8"/>
      <c r="C42" s="19">
        <f aca="true" t="shared" si="8" ref="C42:Y42">SUM(C43:C46)</f>
        <v>1122919979</v>
      </c>
      <c r="D42" s="19">
        <f>SUM(D43:D46)</f>
        <v>0</v>
      </c>
      <c r="E42" s="20">
        <f t="shared" si="8"/>
        <v>1224168421</v>
      </c>
      <c r="F42" s="21">
        <f t="shared" si="8"/>
        <v>1216681836</v>
      </c>
      <c r="G42" s="21">
        <f t="shared" si="8"/>
        <v>15587539</v>
      </c>
      <c r="H42" s="21">
        <f t="shared" si="8"/>
        <v>125493793</v>
      </c>
      <c r="I42" s="21">
        <f t="shared" si="8"/>
        <v>117572647</v>
      </c>
      <c r="J42" s="21">
        <f t="shared" si="8"/>
        <v>258653979</v>
      </c>
      <c r="K42" s="21">
        <f t="shared" si="8"/>
        <v>82765175</v>
      </c>
      <c r="L42" s="21">
        <f t="shared" si="8"/>
        <v>88175261</v>
      </c>
      <c r="M42" s="21">
        <f t="shared" si="8"/>
        <v>109262253</v>
      </c>
      <c r="N42" s="21">
        <f t="shared" si="8"/>
        <v>280202689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538856668</v>
      </c>
      <c r="X42" s="21">
        <f t="shared" si="8"/>
        <v>553290248</v>
      </c>
      <c r="Y42" s="21">
        <f t="shared" si="8"/>
        <v>-14433580</v>
      </c>
      <c r="Z42" s="4">
        <f>+IF(X42&lt;&gt;0,+(Y42/X42)*100,0)</f>
        <v>-2.6086814383903616</v>
      </c>
      <c r="AA42" s="19">
        <f>SUM(AA43:AA46)</f>
        <v>1216681836</v>
      </c>
    </row>
    <row r="43" spans="1:27" ht="13.5">
      <c r="A43" s="5" t="s">
        <v>47</v>
      </c>
      <c r="B43" s="3"/>
      <c r="C43" s="22">
        <v>829614956</v>
      </c>
      <c r="D43" s="22"/>
      <c r="E43" s="23">
        <v>903965457</v>
      </c>
      <c r="F43" s="24">
        <v>903960457</v>
      </c>
      <c r="G43" s="24">
        <v>7210370</v>
      </c>
      <c r="H43" s="24">
        <v>100588164</v>
      </c>
      <c r="I43" s="24">
        <v>97852182</v>
      </c>
      <c r="J43" s="24">
        <v>205650716</v>
      </c>
      <c r="K43" s="24">
        <v>62296711</v>
      </c>
      <c r="L43" s="24">
        <v>64980532</v>
      </c>
      <c r="M43" s="24">
        <v>76309828</v>
      </c>
      <c r="N43" s="24">
        <v>203587071</v>
      </c>
      <c r="O43" s="24"/>
      <c r="P43" s="24"/>
      <c r="Q43" s="24"/>
      <c r="R43" s="24"/>
      <c r="S43" s="24"/>
      <c r="T43" s="24"/>
      <c r="U43" s="24"/>
      <c r="V43" s="24"/>
      <c r="W43" s="24">
        <v>409237787</v>
      </c>
      <c r="X43" s="24">
        <v>404402116</v>
      </c>
      <c r="Y43" s="24">
        <v>4835671</v>
      </c>
      <c r="Z43" s="6">
        <v>1.2</v>
      </c>
      <c r="AA43" s="22">
        <v>903960457</v>
      </c>
    </row>
    <row r="44" spans="1:27" ht="13.5">
      <c r="A44" s="5" t="s">
        <v>48</v>
      </c>
      <c r="B44" s="3"/>
      <c r="C44" s="22">
        <v>95627744</v>
      </c>
      <c r="D44" s="22"/>
      <c r="E44" s="23">
        <v>108891504</v>
      </c>
      <c r="F44" s="24">
        <v>107873351</v>
      </c>
      <c r="G44" s="24">
        <v>2567113</v>
      </c>
      <c r="H44" s="24">
        <v>6628041</v>
      </c>
      <c r="I44" s="24">
        <v>5501962</v>
      </c>
      <c r="J44" s="24">
        <v>14697116</v>
      </c>
      <c r="K44" s="24">
        <v>5899504</v>
      </c>
      <c r="L44" s="24">
        <v>6453011</v>
      </c>
      <c r="M44" s="24">
        <v>16127412</v>
      </c>
      <c r="N44" s="24">
        <v>28479927</v>
      </c>
      <c r="O44" s="24"/>
      <c r="P44" s="24"/>
      <c r="Q44" s="24"/>
      <c r="R44" s="24"/>
      <c r="S44" s="24"/>
      <c r="T44" s="24"/>
      <c r="U44" s="24"/>
      <c r="V44" s="24"/>
      <c r="W44" s="24">
        <v>43177043</v>
      </c>
      <c r="X44" s="24">
        <v>44015122</v>
      </c>
      <c r="Y44" s="24">
        <v>-838079</v>
      </c>
      <c r="Z44" s="6">
        <v>-1.9</v>
      </c>
      <c r="AA44" s="22">
        <v>107873351</v>
      </c>
    </row>
    <row r="45" spans="1:27" ht="13.5">
      <c r="A45" s="5" t="s">
        <v>49</v>
      </c>
      <c r="B45" s="3"/>
      <c r="C45" s="25">
        <v>102488279</v>
      </c>
      <c r="D45" s="25"/>
      <c r="E45" s="26">
        <v>106625769</v>
      </c>
      <c r="F45" s="27">
        <v>106599115</v>
      </c>
      <c r="G45" s="27">
        <v>3025120</v>
      </c>
      <c r="H45" s="27">
        <v>9342002</v>
      </c>
      <c r="I45" s="27">
        <v>7245647</v>
      </c>
      <c r="J45" s="27">
        <v>19612769</v>
      </c>
      <c r="K45" s="27">
        <v>7127990</v>
      </c>
      <c r="L45" s="27">
        <v>8628317</v>
      </c>
      <c r="M45" s="27">
        <v>9341666</v>
      </c>
      <c r="N45" s="27">
        <v>25097973</v>
      </c>
      <c r="O45" s="27"/>
      <c r="P45" s="27"/>
      <c r="Q45" s="27"/>
      <c r="R45" s="27"/>
      <c r="S45" s="27"/>
      <c r="T45" s="27"/>
      <c r="U45" s="27"/>
      <c r="V45" s="27"/>
      <c r="W45" s="27">
        <v>44710742</v>
      </c>
      <c r="X45" s="27">
        <v>51774432</v>
      </c>
      <c r="Y45" s="27">
        <v>-7063690</v>
      </c>
      <c r="Z45" s="7">
        <v>-13.64</v>
      </c>
      <c r="AA45" s="25">
        <v>106599115</v>
      </c>
    </row>
    <row r="46" spans="1:27" ht="13.5">
      <c r="A46" s="5" t="s">
        <v>50</v>
      </c>
      <c r="B46" s="3"/>
      <c r="C46" s="22">
        <v>95189000</v>
      </c>
      <c r="D46" s="22"/>
      <c r="E46" s="23">
        <v>104685691</v>
      </c>
      <c r="F46" s="24">
        <v>98248913</v>
      </c>
      <c r="G46" s="24">
        <v>2784936</v>
      </c>
      <c r="H46" s="24">
        <v>8935586</v>
      </c>
      <c r="I46" s="24">
        <v>6972856</v>
      </c>
      <c r="J46" s="24">
        <v>18693378</v>
      </c>
      <c r="K46" s="24">
        <v>7440970</v>
      </c>
      <c r="L46" s="24">
        <v>8113401</v>
      </c>
      <c r="M46" s="24">
        <v>7483347</v>
      </c>
      <c r="N46" s="24">
        <v>23037718</v>
      </c>
      <c r="O46" s="24"/>
      <c r="P46" s="24"/>
      <c r="Q46" s="24"/>
      <c r="R46" s="24"/>
      <c r="S46" s="24"/>
      <c r="T46" s="24"/>
      <c r="U46" s="24"/>
      <c r="V46" s="24"/>
      <c r="W46" s="24">
        <v>41731096</v>
      </c>
      <c r="X46" s="24">
        <v>53098578</v>
      </c>
      <c r="Y46" s="24">
        <v>-11367482</v>
      </c>
      <c r="Z46" s="6">
        <v>-21.41</v>
      </c>
      <c r="AA46" s="22">
        <v>98248913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2035996311</v>
      </c>
      <c r="D48" s="40">
        <f>+D28+D32+D38+D42+D47</f>
        <v>0</v>
      </c>
      <c r="E48" s="41">
        <f t="shared" si="9"/>
        <v>2334692570</v>
      </c>
      <c r="F48" s="42">
        <f t="shared" si="9"/>
        <v>2329707570</v>
      </c>
      <c r="G48" s="42">
        <f t="shared" si="9"/>
        <v>32075239</v>
      </c>
      <c r="H48" s="42">
        <f t="shared" si="9"/>
        <v>217219759</v>
      </c>
      <c r="I48" s="42">
        <f t="shared" si="9"/>
        <v>184359498</v>
      </c>
      <c r="J48" s="42">
        <f t="shared" si="9"/>
        <v>433654496</v>
      </c>
      <c r="K48" s="42">
        <f t="shared" si="9"/>
        <v>148366454</v>
      </c>
      <c r="L48" s="42">
        <f t="shared" si="9"/>
        <v>173442885</v>
      </c>
      <c r="M48" s="42">
        <f t="shared" si="9"/>
        <v>264067694</v>
      </c>
      <c r="N48" s="42">
        <f t="shared" si="9"/>
        <v>585877033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1019531529</v>
      </c>
      <c r="X48" s="42">
        <f t="shared" si="9"/>
        <v>1103380821</v>
      </c>
      <c r="Y48" s="42">
        <f t="shared" si="9"/>
        <v>-83849292</v>
      </c>
      <c r="Z48" s="43">
        <f>+IF(X48&lt;&gt;0,+(Y48/X48)*100,0)</f>
        <v>-7.599306640476761</v>
      </c>
      <c r="AA48" s="40">
        <f>+AA28+AA32+AA38+AA42+AA47</f>
        <v>2329707570</v>
      </c>
    </row>
    <row r="49" spans="1:27" ht="13.5">
      <c r="A49" s="14" t="s">
        <v>58</v>
      </c>
      <c r="B49" s="15"/>
      <c r="C49" s="44">
        <f aca="true" t="shared" si="10" ref="C49:Y49">+C25-C48</f>
        <v>6764484</v>
      </c>
      <c r="D49" s="44">
        <f>+D25-D48</f>
        <v>0</v>
      </c>
      <c r="E49" s="45">
        <f t="shared" si="10"/>
        <v>-433522</v>
      </c>
      <c r="F49" s="46">
        <f t="shared" si="10"/>
        <v>59723421</v>
      </c>
      <c r="G49" s="46">
        <f t="shared" si="10"/>
        <v>596755829</v>
      </c>
      <c r="H49" s="46">
        <f t="shared" si="10"/>
        <v>-106236454</v>
      </c>
      <c r="I49" s="46">
        <f t="shared" si="10"/>
        <v>-12113917</v>
      </c>
      <c r="J49" s="46">
        <f t="shared" si="10"/>
        <v>478405458</v>
      </c>
      <c r="K49" s="46">
        <f t="shared" si="10"/>
        <v>8591136</v>
      </c>
      <c r="L49" s="46">
        <f t="shared" si="10"/>
        <v>-34529089</v>
      </c>
      <c r="M49" s="46">
        <f t="shared" si="10"/>
        <v>-123235926</v>
      </c>
      <c r="N49" s="46">
        <f t="shared" si="10"/>
        <v>-149173879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329231579</v>
      </c>
      <c r="X49" s="46">
        <f>IF(F25=F48,0,X25-X48)</f>
        <v>290950965</v>
      </c>
      <c r="Y49" s="46">
        <f t="shared" si="10"/>
        <v>38280614</v>
      </c>
      <c r="Z49" s="47">
        <f>+IF(X49&lt;&gt;0,+(Y49/X49)*100,0)</f>
        <v>13.157067205465362</v>
      </c>
      <c r="AA49" s="44">
        <f>+AA25-AA48</f>
        <v>59723421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2019-01-31T14:05:32Z</dcterms:created>
  <dcterms:modified xsi:type="dcterms:W3CDTF">2019-01-31T14:07:09Z</dcterms:modified>
  <cp:category/>
  <cp:version/>
  <cp:contentType/>
  <cp:contentStatus/>
</cp:coreProperties>
</file>