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BUF" sheetId="1" r:id="rId1"/>
    <sheet name="NMA" sheetId="2" r:id="rId2"/>
    <sheet name="MAN" sheetId="3" r:id="rId3"/>
    <sheet name="EKU" sheetId="4" r:id="rId4"/>
    <sheet name="JHB" sheetId="5" r:id="rId5"/>
    <sheet name="TSH" sheetId="6" r:id="rId6"/>
    <sheet name="ETH" sheetId="7" r:id="rId7"/>
    <sheet name="CPT" sheetId="8" r:id="rId8"/>
    <sheet name="Summary" sheetId="9" r:id="rId9"/>
  </sheets>
  <definedNames>
    <definedName name="_xlnm.Print_Area" localSheetId="0">'BUF'!$A$1:$AA$55</definedName>
    <definedName name="_xlnm.Print_Area" localSheetId="7">'CPT'!$A$1:$AA$55</definedName>
    <definedName name="_xlnm.Print_Area" localSheetId="3">'EKU'!$A$1:$AA$55</definedName>
    <definedName name="_xlnm.Print_Area" localSheetId="6">'ETH'!$A$1:$AA$55</definedName>
    <definedName name="_xlnm.Print_Area" localSheetId="4">'JHB'!$A$1:$AA$55</definedName>
    <definedName name="_xlnm.Print_Area" localSheetId="2">'MAN'!$A$1:$AA$55</definedName>
    <definedName name="_xlnm.Print_Area" localSheetId="1">'NMA'!$A$1:$AA$55</definedName>
    <definedName name="_xlnm.Print_Area" localSheetId="8">'Summary'!$A$1:$AA$55</definedName>
    <definedName name="_xlnm.Print_Area" localSheetId="5">'TSH'!$A$1:$AA$55</definedName>
  </definedNames>
  <calcPr calcMode="manual" fullCalcOnLoad="1"/>
</workbook>
</file>

<file path=xl/sharedStrings.xml><?xml version="1.0" encoding="utf-8"?>
<sst xmlns="http://schemas.openxmlformats.org/spreadsheetml/2006/main" count="783" uniqueCount="73">
  <si>
    <t>Eastern Cape: Buffalo City(BUF) - Table C2 Quarterly Budget Statement - Financial Performance (standard classification) for 2nd Quarter ended 31 December 2018 (Figures Finalised as at 2019/01/30)</t>
  </si>
  <si>
    <t>Standard Classification 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</si>
  <si>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</si>
  <si>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</si>
  <si>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</si>
  <si>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</si>
  <si>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</si>
  <si>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</si>
  <si>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</si>
  <si>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</si>
  <si>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</si>
  <si>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</si>
  <si>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</si>
  <si>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</si>
  <si>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</si>
  <si>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</si>
  <si>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</si>
  <si>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</si>
  <si>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</si>
  <si>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</si>
  <si>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</si>
  <si>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</si>
  <si>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</si>
  <si>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</si>
  <si>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</si>
  <si>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</si>
  <si>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</si>
  <si>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</si>
  <si>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</si>
  <si>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</si>
  <si>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</si>
  <si>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</si>
  <si>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</si>
  <si>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</si>
  <si>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</si>
  <si>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</si>
  <si>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</si>
  <si>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</si>
  <si>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</si>
  <si>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</si>
  <si>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</si>
  <si>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</si>
  <si>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</si>
  <si>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</si>
  <si>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</si>
  <si>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</si>
  <si>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</si>
  <si>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</si>
  <si>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</si>
  <si>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</si>
  <si>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</si>
  <si>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</si>
  <si>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</si>
  <si>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</si>
  <si>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</si>
  <si>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</si>
  <si>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</si>
  <si>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</si>
  <si>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</si>
  <si>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Eastern Cape: Nelson Mandela Bay(NMA) - Table C2 Quarterly Budget Statement - Financial Performance (standard classification) for 2nd Quarter ended 31 December 2018 (Figures Finalised as at 2019/01/30)</t>
  </si>
  <si>
    <t>Free State: Mangaung(MAN) - Table C2 Quarterly Budget Statement - Financial Performance (standard classification) for 2nd Quarter ended 31 December 2018 (Figures Finalised as at 2019/01/30)</t>
  </si>
  <si>
    <t>Gauteng: City of Ekurhuleni(EKU) - Table C2 Quarterly Budget Statement - Financial Performance (standard classification) for 2nd Quarter ended 31 December 2018 (Figures Finalised as at 2019/01/30)</t>
  </si>
  <si>
    <t>Gauteng: City of Johannesburg(JHB) - Table C2 Quarterly Budget Statement - Financial Performance (standard classification) for 2nd Quarter ended 31 December 2018 (Figures Finalised as at 2019/01/30)</t>
  </si>
  <si>
    <t>Gauteng: City of Tshwane(TSH) - Table C2 Quarterly Budget Statement - Financial Performance (standard classification) for 2nd Quarter ended 31 December 2018 (Figures Finalised as at 2019/01/30)</t>
  </si>
  <si>
    <t>Kwazulu-Natal: eThekwini(ETH) - Table C2 Quarterly Budget Statement - Financial Performance (standard classification) for 2nd Quarter ended 31 December 2018 (Figures Finalised as at 2019/01/30)</t>
  </si>
  <si>
    <t>Western Cape: Cape Town(CPT) - Table C2 Quarterly Budget Statement - Financial Performance (standard classification) for 2nd Quarter ended 31 December 2018 (Figures Finalised as at 2019/01/30)</t>
  </si>
  <si>
    <t>Summary - Table C2 Quarterly Budget Statement - Financial Performance (standard classification) for 2nd Quarter ended 31 December 2018 (Figures Finalised as at 2019/01/30)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</si>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</sst>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1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1" fontId="23" fillId="0" borderId="12" xfId="0" applyNumberFormat="1" applyFont="1" applyFill="1" applyBorder="1" applyAlignment="1" applyProtection="1">
      <alignment/>
      <protection/>
    </xf>
    <xf numFmtId="171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2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/>
      <protection/>
    </xf>
    <xf numFmtId="0" fontId="23" fillId="0" borderId="16" xfId="0" applyNumberFormat="1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9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9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 horizontal="left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left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172" fontId="21" fillId="0" borderId="31" xfId="0" applyNumberFormat="1" applyFont="1" applyBorder="1" applyAlignment="1" applyProtection="1">
      <alignment horizontal="center"/>
      <protection/>
    </xf>
    <xf numFmtId="172" fontId="21" fillId="0" borderId="21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1" fontId="21" fillId="0" borderId="14" xfId="0" applyNumberFormat="1" applyFont="1" applyFill="1" applyBorder="1" applyAlignment="1" applyProtection="1">
      <alignment/>
      <protection/>
    </xf>
    <xf numFmtId="172" fontId="21" fillId="0" borderId="28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/>
      <protection/>
    </xf>
    <xf numFmtId="172" fontId="21" fillId="0" borderId="27" xfId="0" applyNumberFormat="1" applyFont="1" applyBorder="1" applyAlignment="1" applyProtection="1">
      <alignment/>
      <protection/>
    </xf>
    <xf numFmtId="171" fontId="21" fillId="0" borderId="27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/>
      <protection/>
    </xf>
    <xf numFmtId="0" fontId="27" fillId="0" borderId="11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72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2114963429</v>
      </c>
      <c r="D5" s="19">
        <f>SUM(D6:D8)</f>
        <v>0</v>
      </c>
      <c r="E5" s="20">
        <f t="shared" si="0"/>
        <v>2538086371</v>
      </c>
      <c r="F5" s="21">
        <f t="shared" si="0"/>
        <v>2538086371</v>
      </c>
      <c r="G5" s="21">
        <f t="shared" si="0"/>
        <v>769767933</v>
      </c>
      <c r="H5" s="21">
        <f t="shared" si="0"/>
        <v>314050324</v>
      </c>
      <c r="I5" s="21">
        <f t="shared" si="0"/>
        <v>-293398633</v>
      </c>
      <c r="J5" s="21">
        <f t="shared" si="0"/>
        <v>790419624</v>
      </c>
      <c r="K5" s="21">
        <f t="shared" si="0"/>
        <v>125704377</v>
      </c>
      <c r="L5" s="21">
        <f t="shared" si="0"/>
        <v>122804024</v>
      </c>
      <c r="M5" s="21">
        <f t="shared" si="0"/>
        <v>383386680</v>
      </c>
      <c r="N5" s="21">
        <f t="shared" si="0"/>
        <v>631895081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1422314705</v>
      </c>
      <c r="X5" s="21">
        <f t="shared" si="0"/>
        <v>1798965217</v>
      </c>
      <c r="Y5" s="21">
        <f t="shared" si="0"/>
        <v>-376650512</v>
      </c>
      <c r="Z5" s="4">
        <f>+IF(X5&lt;&gt;0,+(Y5/X5)*100,0)</f>
        <v>-20.93706473258621</v>
      </c>
      <c r="AA5" s="19">
        <f>SUM(AA6:AA8)</f>
        <v>2538086371</v>
      </c>
    </row>
    <row r="6" spans="1:27" ht="12.75">
      <c r="A6" s="5" t="s">
        <v>33</v>
      </c>
      <c r="B6" s="3"/>
      <c r="C6" s="22">
        <v>31029625</v>
      </c>
      <c r="D6" s="22"/>
      <c r="E6" s="23">
        <v>26939760</v>
      </c>
      <c r="F6" s="24">
        <v>26939760</v>
      </c>
      <c r="G6" s="24"/>
      <c r="H6" s="24"/>
      <c r="I6" s="24">
        <v>7034994</v>
      </c>
      <c r="J6" s="24">
        <v>7034994</v>
      </c>
      <c r="K6" s="24">
        <v>468503</v>
      </c>
      <c r="L6" s="24">
        <v>2474208</v>
      </c>
      <c r="M6" s="24">
        <v>2713927</v>
      </c>
      <c r="N6" s="24">
        <v>5656638</v>
      </c>
      <c r="O6" s="24"/>
      <c r="P6" s="24"/>
      <c r="Q6" s="24"/>
      <c r="R6" s="24"/>
      <c r="S6" s="24"/>
      <c r="T6" s="24"/>
      <c r="U6" s="24"/>
      <c r="V6" s="24"/>
      <c r="W6" s="24">
        <v>12691632</v>
      </c>
      <c r="X6" s="24">
        <v>15679469</v>
      </c>
      <c r="Y6" s="24">
        <v>-2987837</v>
      </c>
      <c r="Z6" s="6">
        <v>-19.06</v>
      </c>
      <c r="AA6" s="22">
        <v>26939760</v>
      </c>
    </row>
    <row r="7" spans="1:27" ht="12.75">
      <c r="A7" s="5" t="s">
        <v>34</v>
      </c>
      <c r="B7" s="3"/>
      <c r="C7" s="25">
        <v>2083933804</v>
      </c>
      <c r="D7" s="25"/>
      <c r="E7" s="26">
        <v>2511146611</v>
      </c>
      <c r="F7" s="27">
        <v>2511146611</v>
      </c>
      <c r="G7" s="27">
        <v>769767933</v>
      </c>
      <c r="H7" s="27">
        <v>314050324</v>
      </c>
      <c r="I7" s="27">
        <v>-300433627</v>
      </c>
      <c r="J7" s="27">
        <v>783384630</v>
      </c>
      <c r="K7" s="27">
        <v>125235874</v>
      </c>
      <c r="L7" s="27">
        <v>120329816</v>
      </c>
      <c r="M7" s="27">
        <v>380672753</v>
      </c>
      <c r="N7" s="27">
        <v>626238443</v>
      </c>
      <c r="O7" s="27"/>
      <c r="P7" s="27"/>
      <c r="Q7" s="27"/>
      <c r="R7" s="27"/>
      <c r="S7" s="27"/>
      <c r="T7" s="27"/>
      <c r="U7" s="27"/>
      <c r="V7" s="27"/>
      <c r="W7" s="27">
        <v>1409623073</v>
      </c>
      <c r="X7" s="27">
        <v>1783285748</v>
      </c>
      <c r="Y7" s="27">
        <v>-373662675</v>
      </c>
      <c r="Z7" s="7">
        <v>-20.95</v>
      </c>
      <c r="AA7" s="25">
        <v>2511146611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374737038</v>
      </c>
      <c r="D9" s="19">
        <f>SUM(D10:D14)</f>
        <v>0</v>
      </c>
      <c r="E9" s="20">
        <f t="shared" si="1"/>
        <v>293677408</v>
      </c>
      <c r="F9" s="21">
        <f t="shared" si="1"/>
        <v>293677408</v>
      </c>
      <c r="G9" s="21">
        <f t="shared" si="1"/>
        <v>21056148</v>
      </c>
      <c r="H9" s="21">
        <f t="shared" si="1"/>
        <v>5812973</v>
      </c>
      <c r="I9" s="21">
        <f t="shared" si="1"/>
        <v>5685390</v>
      </c>
      <c r="J9" s="21">
        <f t="shared" si="1"/>
        <v>32554511</v>
      </c>
      <c r="K9" s="21">
        <f t="shared" si="1"/>
        <v>9554140</v>
      </c>
      <c r="L9" s="21">
        <f t="shared" si="1"/>
        <v>18197909</v>
      </c>
      <c r="M9" s="21">
        <f t="shared" si="1"/>
        <v>32720550</v>
      </c>
      <c r="N9" s="21">
        <f t="shared" si="1"/>
        <v>60472599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93027110</v>
      </c>
      <c r="X9" s="21">
        <f t="shared" si="1"/>
        <v>115855266</v>
      </c>
      <c r="Y9" s="21">
        <f t="shared" si="1"/>
        <v>-22828156</v>
      </c>
      <c r="Z9" s="4">
        <f>+IF(X9&lt;&gt;0,+(Y9/X9)*100,0)</f>
        <v>-19.704029681309436</v>
      </c>
      <c r="AA9" s="19">
        <f>SUM(AA10:AA14)</f>
        <v>293677408</v>
      </c>
    </row>
    <row r="10" spans="1:27" ht="12.75">
      <c r="A10" s="5" t="s">
        <v>37</v>
      </c>
      <c r="B10" s="3"/>
      <c r="C10" s="22">
        <v>27482539</v>
      </c>
      <c r="D10" s="22"/>
      <c r="E10" s="23">
        <v>29896312</v>
      </c>
      <c r="F10" s="24">
        <v>29896312</v>
      </c>
      <c r="G10" s="24">
        <v>653946</v>
      </c>
      <c r="H10" s="24">
        <v>845912</v>
      </c>
      <c r="I10" s="24">
        <v>835387</v>
      </c>
      <c r="J10" s="24">
        <v>2335245</v>
      </c>
      <c r="K10" s="24">
        <v>701555</v>
      </c>
      <c r="L10" s="24">
        <v>644843</v>
      </c>
      <c r="M10" s="24">
        <v>263864</v>
      </c>
      <c r="N10" s="24">
        <v>1610262</v>
      </c>
      <c r="O10" s="24"/>
      <c r="P10" s="24"/>
      <c r="Q10" s="24"/>
      <c r="R10" s="24"/>
      <c r="S10" s="24"/>
      <c r="T10" s="24"/>
      <c r="U10" s="24"/>
      <c r="V10" s="24"/>
      <c r="W10" s="24">
        <v>3945507</v>
      </c>
      <c r="X10" s="24">
        <v>6738760</v>
      </c>
      <c r="Y10" s="24">
        <v>-2793253</v>
      </c>
      <c r="Z10" s="6">
        <v>-41.45</v>
      </c>
      <c r="AA10" s="22">
        <v>29896312</v>
      </c>
    </row>
    <row r="11" spans="1:27" ht="12.75">
      <c r="A11" s="5" t="s">
        <v>38</v>
      </c>
      <c r="B11" s="3"/>
      <c r="C11" s="22">
        <v>59330610</v>
      </c>
      <c r="D11" s="22"/>
      <c r="E11" s="23">
        <v>5190213</v>
      </c>
      <c r="F11" s="24">
        <v>5190213</v>
      </c>
      <c r="G11" s="24">
        <v>81566</v>
      </c>
      <c r="H11" s="24">
        <v>105650</v>
      </c>
      <c r="I11" s="24">
        <v>109456</v>
      </c>
      <c r="J11" s="24">
        <v>296672</v>
      </c>
      <c r="K11" s="24">
        <v>306966</v>
      </c>
      <c r="L11" s="24">
        <v>113884</v>
      </c>
      <c r="M11" s="24">
        <v>61170</v>
      </c>
      <c r="N11" s="24">
        <v>482020</v>
      </c>
      <c r="O11" s="24"/>
      <c r="P11" s="24"/>
      <c r="Q11" s="24"/>
      <c r="R11" s="24"/>
      <c r="S11" s="24"/>
      <c r="T11" s="24"/>
      <c r="U11" s="24"/>
      <c r="V11" s="24"/>
      <c r="W11" s="24">
        <v>778692</v>
      </c>
      <c r="X11" s="24">
        <v>1550871</v>
      </c>
      <c r="Y11" s="24">
        <v>-772179</v>
      </c>
      <c r="Z11" s="6">
        <v>-49.79</v>
      </c>
      <c r="AA11" s="22">
        <v>5190213</v>
      </c>
    </row>
    <row r="12" spans="1:27" ht="12.75">
      <c r="A12" s="5" t="s">
        <v>39</v>
      </c>
      <c r="B12" s="3"/>
      <c r="C12" s="22">
        <v>72639093</v>
      </c>
      <c r="D12" s="22"/>
      <c r="E12" s="23">
        <v>98778407</v>
      </c>
      <c r="F12" s="24">
        <v>98778407</v>
      </c>
      <c r="G12" s="24">
        <v>20320636</v>
      </c>
      <c r="H12" s="24">
        <v>4861411</v>
      </c>
      <c r="I12" s="24">
        <v>4740547</v>
      </c>
      <c r="J12" s="24">
        <v>29922594</v>
      </c>
      <c r="K12" s="24">
        <v>4837577</v>
      </c>
      <c r="L12" s="24">
        <v>4790461</v>
      </c>
      <c r="M12" s="24">
        <v>14529628</v>
      </c>
      <c r="N12" s="24">
        <v>24157666</v>
      </c>
      <c r="O12" s="24"/>
      <c r="P12" s="24"/>
      <c r="Q12" s="24"/>
      <c r="R12" s="24"/>
      <c r="S12" s="24"/>
      <c r="T12" s="24"/>
      <c r="U12" s="24"/>
      <c r="V12" s="24"/>
      <c r="W12" s="24">
        <v>54080260</v>
      </c>
      <c r="X12" s="24">
        <v>46076644</v>
      </c>
      <c r="Y12" s="24">
        <v>8003616</v>
      </c>
      <c r="Z12" s="6">
        <v>17.37</v>
      </c>
      <c r="AA12" s="22">
        <v>98778407</v>
      </c>
    </row>
    <row r="13" spans="1:27" ht="12.75">
      <c r="A13" s="5" t="s">
        <v>40</v>
      </c>
      <c r="B13" s="3"/>
      <c r="C13" s="22">
        <v>215249754</v>
      </c>
      <c r="D13" s="22"/>
      <c r="E13" s="23">
        <v>159785542</v>
      </c>
      <c r="F13" s="24">
        <v>159785542</v>
      </c>
      <c r="G13" s="24"/>
      <c r="H13" s="24"/>
      <c r="I13" s="24"/>
      <c r="J13" s="24"/>
      <c r="K13" s="24">
        <v>3708042</v>
      </c>
      <c r="L13" s="24">
        <v>12111721</v>
      </c>
      <c r="M13" s="24">
        <v>17865888</v>
      </c>
      <c r="N13" s="24">
        <v>33685651</v>
      </c>
      <c r="O13" s="24"/>
      <c r="P13" s="24"/>
      <c r="Q13" s="24"/>
      <c r="R13" s="24"/>
      <c r="S13" s="24"/>
      <c r="T13" s="24"/>
      <c r="U13" s="24"/>
      <c r="V13" s="24"/>
      <c r="W13" s="24">
        <v>33685651</v>
      </c>
      <c r="X13" s="24">
        <v>61487483</v>
      </c>
      <c r="Y13" s="24">
        <v>-27801832</v>
      </c>
      <c r="Z13" s="6">
        <v>-45.22</v>
      </c>
      <c r="AA13" s="22">
        <v>159785542</v>
      </c>
    </row>
    <row r="14" spans="1:27" ht="12.75">
      <c r="A14" s="5" t="s">
        <v>41</v>
      </c>
      <c r="B14" s="3"/>
      <c r="C14" s="25">
        <v>35042</v>
      </c>
      <c r="D14" s="25"/>
      <c r="E14" s="26">
        <v>26934</v>
      </c>
      <c r="F14" s="27">
        <v>26934</v>
      </c>
      <c r="G14" s="27"/>
      <c r="H14" s="27"/>
      <c r="I14" s="27"/>
      <c r="J14" s="27"/>
      <c r="K14" s="27"/>
      <c r="L14" s="27">
        <v>537000</v>
      </c>
      <c r="M14" s="27"/>
      <c r="N14" s="27">
        <v>537000</v>
      </c>
      <c r="O14" s="27"/>
      <c r="P14" s="27"/>
      <c r="Q14" s="27"/>
      <c r="R14" s="27"/>
      <c r="S14" s="27"/>
      <c r="T14" s="27"/>
      <c r="U14" s="27"/>
      <c r="V14" s="27"/>
      <c r="W14" s="27">
        <v>537000</v>
      </c>
      <c r="X14" s="27">
        <v>1508</v>
      </c>
      <c r="Y14" s="27">
        <v>535492</v>
      </c>
      <c r="Z14" s="7">
        <v>35510.08</v>
      </c>
      <c r="AA14" s="25">
        <v>26934</v>
      </c>
    </row>
    <row r="15" spans="1:27" ht="12.75">
      <c r="A15" s="2" t="s">
        <v>42</v>
      </c>
      <c r="B15" s="8"/>
      <c r="C15" s="19">
        <f aca="true" t="shared" si="2" ref="C15:Y15">SUM(C16:C18)</f>
        <v>470294295</v>
      </c>
      <c r="D15" s="19">
        <f>SUM(D16:D18)</f>
        <v>0</v>
      </c>
      <c r="E15" s="20">
        <f t="shared" si="2"/>
        <v>447405237</v>
      </c>
      <c r="F15" s="21">
        <f t="shared" si="2"/>
        <v>447405237</v>
      </c>
      <c r="G15" s="21">
        <f t="shared" si="2"/>
        <v>5606447</v>
      </c>
      <c r="H15" s="21">
        <f t="shared" si="2"/>
        <v>7320983</v>
      </c>
      <c r="I15" s="21">
        <f t="shared" si="2"/>
        <v>14442075</v>
      </c>
      <c r="J15" s="21">
        <f t="shared" si="2"/>
        <v>27369505</v>
      </c>
      <c r="K15" s="21">
        <f t="shared" si="2"/>
        <v>38968825</v>
      </c>
      <c r="L15" s="21">
        <f t="shared" si="2"/>
        <v>40704901</v>
      </c>
      <c r="M15" s="21">
        <f t="shared" si="2"/>
        <v>78251874</v>
      </c>
      <c r="N15" s="21">
        <f t="shared" si="2"/>
        <v>157925600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185295105</v>
      </c>
      <c r="X15" s="21">
        <f t="shared" si="2"/>
        <v>256905864</v>
      </c>
      <c r="Y15" s="21">
        <f t="shared" si="2"/>
        <v>-71610759</v>
      </c>
      <c r="Z15" s="4">
        <f>+IF(X15&lt;&gt;0,+(Y15/X15)*100,0)</f>
        <v>-27.874318586982504</v>
      </c>
      <c r="AA15" s="19">
        <f>SUM(AA16:AA18)</f>
        <v>447405237</v>
      </c>
    </row>
    <row r="16" spans="1:27" ht="12.75">
      <c r="A16" s="5" t="s">
        <v>43</v>
      </c>
      <c r="B16" s="3"/>
      <c r="C16" s="22">
        <v>119041829</v>
      </c>
      <c r="D16" s="22"/>
      <c r="E16" s="23">
        <v>200005400</v>
      </c>
      <c r="F16" s="24">
        <v>200005400</v>
      </c>
      <c r="G16" s="24">
        <v>1138491</v>
      </c>
      <c r="H16" s="24">
        <v>1809079</v>
      </c>
      <c r="I16" s="24">
        <v>10170715</v>
      </c>
      <c r="J16" s="24">
        <v>13118285</v>
      </c>
      <c r="K16" s="24">
        <v>6860390</v>
      </c>
      <c r="L16" s="24">
        <v>19484396</v>
      </c>
      <c r="M16" s="24">
        <v>42843086</v>
      </c>
      <c r="N16" s="24">
        <v>69187872</v>
      </c>
      <c r="O16" s="24"/>
      <c r="P16" s="24"/>
      <c r="Q16" s="24"/>
      <c r="R16" s="24"/>
      <c r="S16" s="24"/>
      <c r="T16" s="24"/>
      <c r="U16" s="24"/>
      <c r="V16" s="24"/>
      <c r="W16" s="24">
        <v>82306157</v>
      </c>
      <c r="X16" s="24">
        <v>119040396</v>
      </c>
      <c r="Y16" s="24">
        <v>-36734239</v>
      </c>
      <c r="Z16" s="6">
        <v>-30.86</v>
      </c>
      <c r="AA16" s="22">
        <v>200005400</v>
      </c>
    </row>
    <row r="17" spans="1:27" ht="12.75">
      <c r="A17" s="5" t="s">
        <v>44</v>
      </c>
      <c r="B17" s="3"/>
      <c r="C17" s="22">
        <v>350078614</v>
      </c>
      <c r="D17" s="22"/>
      <c r="E17" s="23">
        <v>244101283</v>
      </c>
      <c r="F17" s="24">
        <v>244101283</v>
      </c>
      <c r="G17" s="24">
        <v>4413305</v>
      </c>
      <c r="H17" s="24">
        <v>5430129</v>
      </c>
      <c r="I17" s="24">
        <v>4230734</v>
      </c>
      <c r="J17" s="24">
        <v>14074168</v>
      </c>
      <c r="K17" s="24">
        <v>31807139</v>
      </c>
      <c r="L17" s="24">
        <v>21103460</v>
      </c>
      <c r="M17" s="24">
        <v>35363124</v>
      </c>
      <c r="N17" s="24">
        <v>88273723</v>
      </c>
      <c r="O17" s="24"/>
      <c r="P17" s="24"/>
      <c r="Q17" s="24"/>
      <c r="R17" s="24"/>
      <c r="S17" s="24"/>
      <c r="T17" s="24"/>
      <c r="U17" s="24"/>
      <c r="V17" s="24"/>
      <c r="W17" s="24">
        <v>102347891</v>
      </c>
      <c r="X17" s="24">
        <v>136701793</v>
      </c>
      <c r="Y17" s="24">
        <v>-34353902</v>
      </c>
      <c r="Z17" s="6">
        <v>-25.13</v>
      </c>
      <c r="AA17" s="22">
        <v>244101283</v>
      </c>
    </row>
    <row r="18" spans="1:27" ht="12.75">
      <c r="A18" s="5" t="s">
        <v>45</v>
      </c>
      <c r="B18" s="3"/>
      <c r="C18" s="22">
        <v>1173852</v>
      </c>
      <c r="D18" s="22"/>
      <c r="E18" s="23">
        <v>3298554</v>
      </c>
      <c r="F18" s="24">
        <v>3298554</v>
      </c>
      <c r="G18" s="24">
        <v>54651</v>
      </c>
      <c r="H18" s="24">
        <v>81775</v>
      </c>
      <c r="I18" s="24">
        <v>40626</v>
      </c>
      <c r="J18" s="24">
        <v>177052</v>
      </c>
      <c r="K18" s="24">
        <v>301296</v>
      </c>
      <c r="L18" s="24">
        <v>117045</v>
      </c>
      <c r="M18" s="24">
        <v>45664</v>
      </c>
      <c r="N18" s="24">
        <v>464005</v>
      </c>
      <c r="O18" s="24"/>
      <c r="P18" s="24"/>
      <c r="Q18" s="24"/>
      <c r="R18" s="24"/>
      <c r="S18" s="24"/>
      <c r="T18" s="24"/>
      <c r="U18" s="24"/>
      <c r="V18" s="24"/>
      <c r="W18" s="24">
        <v>641057</v>
      </c>
      <c r="X18" s="24">
        <v>1163675</v>
      </c>
      <c r="Y18" s="24">
        <v>-522618</v>
      </c>
      <c r="Z18" s="6">
        <v>-44.91</v>
      </c>
      <c r="AA18" s="22">
        <v>3298554</v>
      </c>
    </row>
    <row r="19" spans="1:27" ht="12.75">
      <c r="A19" s="2" t="s">
        <v>46</v>
      </c>
      <c r="B19" s="8"/>
      <c r="C19" s="19">
        <f aca="true" t="shared" si="3" ref="C19:Y19">SUM(C20:C23)</f>
        <v>3436782790</v>
      </c>
      <c r="D19" s="19">
        <f>SUM(D20:D23)</f>
        <v>0</v>
      </c>
      <c r="E19" s="20">
        <f t="shared" si="3"/>
        <v>4014827409</v>
      </c>
      <c r="F19" s="21">
        <f t="shared" si="3"/>
        <v>4014827409</v>
      </c>
      <c r="G19" s="21">
        <f t="shared" si="3"/>
        <v>422610975</v>
      </c>
      <c r="H19" s="21">
        <f t="shared" si="3"/>
        <v>301291088</v>
      </c>
      <c r="I19" s="21">
        <f t="shared" si="3"/>
        <v>227587072</v>
      </c>
      <c r="J19" s="21">
        <f t="shared" si="3"/>
        <v>951489135</v>
      </c>
      <c r="K19" s="21">
        <f t="shared" si="3"/>
        <v>231850936</v>
      </c>
      <c r="L19" s="21">
        <f t="shared" si="3"/>
        <v>248354407</v>
      </c>
      <c r="M19" s="21">
        <f t="shared" si="3"/>
        <v>531522870</v>
      </c>
      <c r="N19" s="21">
        <f t="shared" si="3"/>
        <v>1011728213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1963217348</v>
      </c>
      <c r="X19" s="21">
        <f t="shared" si="3"/>
        <v>2132941914</v>
      </c>
      <c r="Y19" s="21">
        <f t="shared" si="3"/>
        <v>-169724566</v>
      </c>
      <c r="Z19" s="4">
        <f>+IF(X19&lt;&gt;0,+(Y19/X19)*100,0)</f>
        <v>-7.957299019067427</v>
      </c>
      <c r="AA19" s="19">
        <f>SUM(AA20:AA23)</f>
        <v>4014827409</v>
      </c>
    </row>
    <row r="20" spans="1:27" ht="12.75">
      <c r="A20" s="5" t="s">
        <v>47</v>
      </c>
      <c r="B20" s="3"/>
      <c r="C20" s="22">
        <v>1775553483</v>
      </c>
      <c r="D20" s="22"/>
      <c r="E20" s="23">
        <v>2069821650</v>
      </c>
      <c r="F20" s="24">
        <v>2069821650</v>
      </c>
      <c r="G20" s="24">
        <v>181557361</v>
      </c>
      <c r="H20" s="24">
        <v>161891405</v>
      </c>
      <c r="I20" s="24">
        <v>152926163</v>
      </c>
      <c r="J20" s="24">
        <v>496374929</v>
      </c>
      <c r="K20" s="24">
        <v>139308917</v>
      </c>
      <c r="L20" s="24">
        <v>143278418</v>
      </c>
      <c r="M20" s="24">
        <v>175284949</v>
      </c>
      <c r="N20" s="24">
        <v>457872284</v>
      </c>
      <c r="O20" s="24"/>
      <c r="P20" s="24"/>
      <c r="Q20" s="24"/>
      <c r="R20" s="24"/>
      <c r="S20" s="24"/>
      <c r="T20" s="24"/>
      <c r="U20" s="24"/>
      <c r="V20" s="24"/>
      <c r="W20" s="24">
        <v>954247213</v>
      </c>
      <c r="X20" s="24">
        <v>1158036941</v>
      </c>
      <c r="Y20" s="24">
        <v>-203789728</v>
      </c>
      <c r="Z20" s="6">
        <v>-17.6</v>
      </c>
      <c r="AA20" s="22">
        <v>2069821650</v>
      </c>
    </row>
    <row r="21" spans="1:27" ht="12.75">
      <c r="A21" s="5" t="s">
        <v>48</v>
      </c>
      <c r="B21" s="3"/>
      <c r="C21" s="22">
        <v>633119056</v>
      </c>
      <c r="D21" s="22"/>
      <c r="E21" s="23">
        <v>799769561</v>
      </c>
      <c r="F21" s="24">
        <v>799769561</v>
      </c>
      <c r="G21" s="24">
        <v>103622289</v>
      </c>
      <c r="H21" s="24">
        <v>90257105</v>
      </c>
      <c r="I21" s="24">
        <v>15489006</v>
      </c>
      <c r="J21" s="24">
        <v>209368400</v>
      </c>
      <c r="K21" s="24">
        <v>38934548</v>
      </c>
      <c r="L21" s="24">
        <v>36366908</v>
      </c>
      <c r="M21" s="24">
        <v>249497235</v>
      </c>
      <c r="N21" s="24">
        <v>324798691</v>
      </c>
      <c r="O21" s="24"/>
      <c r="P21" s="24"/>
      <c r="Q21" s="24"/>
      <c r="R21" s="24"/>
      <c r="S21" s="24"/>
      <c r="T21" s="24"/>
      <c r="U21" s="24"/>
      <c r="V21" s="24"/>
      <c r="W21" s="24">
        <v>534167091</v>
      </c>
      <c r="X21" s="24">
        <v>322289999</v>
      </c>
      <c r="Y21" s="24">
        <v>211877092</v>
      </c>
      <c r="Z21" s="6">
        <v>65.74</v>
      </c>
      <c r="AA21" s="22">
        <v>799769561</v>
      </c>
    </row>
    <row r="22" spans="1:27" ht="12.75">
      <c r="A22" s="5" t="s">
        <v>49</v>
      </c>
      <c r="B22" s="3"/>
      <c r="C22" s="25">
        <v>651301048</v>
      </c>
      <c r="D22" s="25"/>
      <c r="E22" s="26">
        <v>680364287</v>
      </c>
      <c r="F22" s="27">
        <v>680364287</v>
      </c>
      <c r="G22" s="27">
        <v>62191978</v>
      </c>
      <c r="H22" s="27">
        <v>27581664</v>
      </c>
      <c r="I22" s="27">
        <v>37675262</v>
      </c>
      <c r="J22" s="27">
        <v>127448904</v>
      </c>
      <c r="K22" s="27">
        <v>31655771</v>
      </c>
      <c r="L22" s="27">
        <v>29278951</v>
      </c>
      <c r="M22" s="27">
        <v>37514550</v>
      </c>
      <c r="N22" s="27">
        <v>98449272</v>
      </c>
      <c r="O22" s="27"/>
      <c r="P22" s="27"/>
      <c r="Q22" s="27"/>
      <c r="R22" s="27"/>
      <c r="S22" s="27"/>
      <c r="T22" s="27"/>
      <c r="U22" s="27"/>
      <c r="V22" s="27"/>
      <c r="W22" s="27">
        <v>225898176</v>
      </c>
      <c r="X22" s="27">
        <v>412051235</v>
      </c>
      <c r="Y22" s="27">
        <v>-186153059</v>
      </c>
      <c r="Z22" s="7">
        <v>-45.18</v>
      </c>
      <c r="AA22" s="25">
        <v>680364287</v>
      </c>
    </row>
    <row r="23" spans="1:27" ht="12.75">
      <c r="A23" s="5" t="s">
        <v>50</v>
      </c>
      <c r="B23" s="3"/>
      <c r="C23" s="22">
        <v>376809203</v>
      </c>
      <c r="D23" s="22"/>
      <c r="E23" s="23">
        <v>464871911</v>
      </c>
      <c r="F23" s="24">
        <v>464871911</v>
      </c>
      <c r="G23" s="24">
        <v>75239347</v>
      </c>
      <c r="H23" s="24">
        <v>21560914</v>
      </c>
      <c r="I23" s="24">
        <v>21496641</v>
      </c>
      <c r="J23" s="24">
        <v>118296902</v>
      </c>
      <c r="K23" s="24">
        <v>21951700</v>
      </c>
      <c r="L23" s="24">
        <v>39430130</v>
      </c>
      <c r="M23" s="24">
        <v>69226136</v>
      </c>
      <c r="N23" s="24">
        <v>130607966</v>
      </c>
      <c r="O23" s="24"/>
      <c r="P23" s="24"/>
      <c r="Q23" s="24"/>
      <c r="R23" s="24"/>
      <c r="S23" s="24"/>
      <c r="T23" s="24"/>
      <c r="U23" s="24"/>
      <c r="V23" s="24"/>
      <c r="W23" s="24">
        <v>248904868</v>
      </c>
      <c r="X23" s="24">
        <v>240563739</v>
      </c>
      <c r="Y23" s="24">
        <v>8341129</v>
      </c>
      <c r="Z23" s="6">
        <v>3.47</v>
      </c>
      <c r="AA23" s="22">
        <v>464871911</v>
      </c>
    </row>
    <row r="24" spans="1:27" ht="12.75">
      <c r="A24" s="2" t="s">
        <v>51</v>
      </c>
      <c r="B24" s="8" t="s">
        <v>52</v>
      </c>
      <c r="C24" s="19">
        <v>31214631</v>
      </c>
      <c r="D24" s="19"/>
      <c r="E24" s="20">
        <v>27126078</v>
      </c>
      <c r="F24" s="21">
        <v>27126078</v>
      </c>
      <c r="G24" s="21">
        <v>1971110</v>
      </c>
      <c r="H24" s="21">
        <v>16934307</v>
      </c>
      <c r="I24" s="21">
        <v>1925832</v>
      </c>
      <c r="J24" s="21">
        <v>20831249</v>
      </c>
      <c r="K24" s="21">
        <v>2266836</v>
      </c>
      <c r="L24" s="21">
        <v>2253206</v>
      </c>
      <c r="M24" s="21">
        <v>2494009</v>
      </c>
      <c r="N24" s="21">
        <v>7014051</v>
      </c>
      <c r="O24" s="21"/>
      <c r="P24" s="21"/>
      <c r="Q24" s="21"/>
      <c r="R24" s="21"/>
      <c r="S24" s="21"/>
      <c r="T24" s="21"/>
      <c r="U24" s="21"/>
      <c r="V24" s="21"/>
      <c r="W24" s="21">
        <v>27845300</v>
      </c>
      <c r="X24" s="21">
        <v>14589634</v>
      </c>
      <c r="Y24" s="21">
        <v>13255666</v>
      </c>
      <c r="Z24" s="4">
        <v>90.86</v>
      </c>
      <c r="AA24" s="19">
        <v>27126078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6427992183</v>
      </c>
      <c r="D25" s="44">
        <f>+D5+D9+D15+D19+D24</f>
        <v>0</v>
      </c>
      <c r="E25" s="45">
        <f t="shared" si="4"/>
        <v>7321122503</v>
      </c>
      <c r="F25" s="46">
        <f t="shared" si="4"/>
        <v>7321122503</v>
      </c>
      <c r="G25" s="46">
        <f t="shared" si="4"/>
        <v>1221012613</v>
      </c>
      <c r="H25" s="46">
        <f t="shared" si="4"/>
        <v>645409675</v>
      </c>
      <c r="I25" s="46">
        <f t="shared" si="4"/>
        <v>-43758264</v>
      </c>
      <c r="J25" s="46">
        <f t="shared" si="4"/>
        <v>1822664024</v>
      </c>
      <c r="K25" s="46">
        <f t="shared" si="4"/>
        <v>408345114</v>
      </c>
      <c r="L25" s="46">
        <f t="shared" si="4"/>
        <v>432314447</v>
      </c>
      <c r="M25" s="46">
        <f t="shared" si="4"/>
        <v>1028375983</v>
      </c>
      <c r="N25" s="46">
        <f t="shared" si="4"/>
        <v>1869035544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3691699568</v>
      </c>
      <c r="X25" s="46">
        <f t="shared" si="4"/>
        <v>4319257895</v>
      </c>
      <c r="Y25" s="46">
        <f t="shared" si="4"/>
        <v>-627558327</v>
      </c>
      <c r="Z25" s="47">
        <f>+IF(X25&lt;&gt;0,+(Y25/X25)*100,0)</f>
        <v>-14.52930902149801</v>
      </c>
      <c r="AA25" s="44">
        <f>+AA5+AA9+AA15+AA19+AA24</f>
        <v>7321122503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1298654294</v>
      </c>
      <c r="D28" s="19">
        <f>SUM(D29:D31)</f>
        <v>0</v>
      </c>
      <c r="E28" s="20">
        <f t="shared" si="5"/>
        <v>1354221683</v>
      </c>
      <c r="F28" s="21">
        <f t="shared" si="5"/>
        <v>1354221683</v>
      </c>
      <c r="G28" s="21">
        <f t="shared" si="5"/>
        <v>131833139</v>
      </c>
      <c r="H28" s="21">
        <f t="shared" si="5"/>
        <v>69638523</v>
      </c>
      <c r="I28" s="21">
        <f t="shared" si="5"/>
        <v>95901700</v>
      </c>
      <c r="J28" s="21">
        <f t="shared" si="5"/>
        <v>297373362</v>
      </c>
      <c r="K28" s="21">
        <f t="shared" si="5"/>
        <v>117976487</v>
      </c>
      <c r="L28" s="21">
        <f t="shared" si="5"/>
        <v>98552654</v>
      </c>
      <c r="M28" s="21">
        <f t="shared" si="5"/>
        <v>156421209</v>
      </c>
      <c r="N28" s="21">
        <f t="shared" si="5"/>
        <v>372950350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670323712</v>
      </c>
      <c r="X28" s="21">
        <f t="shared" si="5"/>
        <v>633965100</v>
      </c>
      <c r="Y28" s="21">
        <f t="shared" si="5"/>
        <v>36358612</v>
      </c>
      <c r="Z28" s="4">
        <f>+IF(X28&lt;&gt;0,+(Y28/X28)*100,0)</f>
        <v>5.735112547993572</v>
      </c>
      <c r="AA28" s="19">
        <f>SUM(AA29:AA31)</f>
        <v>1354221683</v>
      </c>
    </row>
    <row r="29" spans="1:27" ht="12.75">
      <c r="A29" s="5" t="s">
        <v>33</v>
      </c>
      <c r="B29" s="3"/>
      <c r="C29" s="22">
        <v>351894377</v>
      </c>
      <c r="D29" s="22"/>
      <c r="E29" s="23">
        <v>394380712</v>
      </c>
      <c r="F29" s="24">
        <v>394380712</v>
      </c>
      <c r="G29" s="24">
        <v>50047615</v>
      </c>
      <c r="H29" s="24">
        <v>26479933</v>
      </c>
      <c r="I29" s="24">
        <v>27853226</v>
      </c>
      <c r="J29" s="24">
        <v>104380774</v>
      </c>
      <c r="K29" s="24">
        <v>30437627</v>
      </c>
      <c r="L29" s="24">
        <v>24584871</v>
      </c>
      <c r="M29" s="24">
        <v>58629111</v>
      </c>
      <c r="N29" s="24">
        <v>113651609</v>
      </c>
      <c r="O29" s="24"/>
      <c r="P29" s="24"/>
      <c r="Q29" s="24"/>
      <c r="R29" s="24"/>
      <c r="S29" s="24"/>
      <c r="T29" s="24"/>
      <c r="U29" s="24"/>
      <c r="V29" s="24"/>
      <c r="W29" s="24">
        <v>218032383</v>
      </c>
      <c r="X29" s="24">
        <v>191733529</v>
      </c>
      <c r="Y29" s="24">
        <v>26298854</v>
      </c>
      <c r="Z29" s="6">
        <v>13.72</v>
      </c>
      <c r="AA29" s="22">
        <v>394380712</v>
      </c>
    </row>
    <row r="30" spans="1:27" ht="12.75">
      <c r="A30" s="5" t="s">
        <v>34</v>
      </c>
      <c r="B30" s="3"/>
      <c r="C30" s="25">
        <v>937115603</v>
      </c>
      <c r="D30" s="25"/>
      <c r="E30" s="26">
        <v>944722075</v>
      </c>
      <c r="F30" s="27">
        <v>944722075</v>
      </c>
      <c r="G30" s="27">
        <v>80832326</v>
      </c>
      <c r="H30" s="27">
        <v>42952069</v>
      </c>
      <c r="I30" s="27">
        <v>67321405</v>
      </c>
      <c r="J30" s="27">
        <v>191105800</v>
      </c>
      <c r="K30" s="27">
        <v>86788090</v>
      </c>
      <c r="L30" s="27">
        <v>72671746</v>
      </c>
      <c r="M30" s="27">
        <v>97137067</v>
      </c>
      <c r="N30" s="27">
        <v>256596903</v>
      </c>
      <c r="O30" s="27"/>
      <c r="P30" s="27"/>
      <c r="Q30" s="27"/>
      <c r="R30" s="27"/>
      <c r="S30" s="27"/>
      <c r="T30" s="27"/>
      <c r="U30" s="27"/>
      <c r="V30" s="27"/>
      <c r="W30" s="27">
        <v>447702703</v>
      </c>
      <c r="X30" s="27">
        <v>435089868</v>
      </c>
      <c r="Y30" s="27">
        <v>12612835</v>
      </c>
      <c r="Z30" s="7">
        <v>2.9</v>
      </c>
      <c r="AA30" s="25">
        <v>944722075</v>
      </c>
    </row>
    <row r="31" spans="1:27" ht="12.75">
      <c r="A31" s="5" t="s">
        <v>35</v>
      </c>
      <c r="B31" s="3"/>
      <c r="C31" s="22">
        <v>9644314</v>
      </c>
      <c r="D31" s="22"/>
      <c r="E31" s="23">
        <v>15118896</v>
      </c>
      <c r="F31" s="24">
        <v>15118896</v>
      </c>
      <c r="G31" s="24">
        <v>953198</v>
      </c>
      <c r="H31" s="24">
        <v>206521</v>
      </c>
      <c r="I31" s="24">
        <v>727069</v>
      </c>
      <c r="J31" s="24">
        <v>1886788</v>
      </c>
      <c r="K31" s="24">
        <v>750770</v>
      </c>
      <c r="L31" s="24">
        <v>1296037</v>
      </c>
      <c r="M31" s="24">
        <v>655031</v>
      </c>
      <c r="N31" s="24">
        <v>2701838</v>
      </c>
      <c r="O31" s="24"/>
      <c r="P31" s="24"/>
      <c r="Q31" s="24"/>
      <c r="R31" s="24"/>
      <c r="S31" s="24"/>
      <c r="T31" s="24"/>
      <c r="U31" s="24"/>
      <c r="V31" s="24"/>
      <c r="W31" s="24">
        <v>4588626</v>
      </c>
      <c r="X31" s="24">
        <v>7141703</v>
      </c>
      <c r="Y31" s="24">
        <v>-2553077</v>
      </c>
      <c r="Z31" s="6">
        <v>-35.75</v>
      </c>
      <c r="AA31" s="22">
        <v>15118896</v>
      </c>
    </row>
    <row r="32" spans="1:27" ht="12.75">
      <c r="A32" s="2" t="s">
        <v>36</v>
      </c>
      <c r="B32" s="3"/>
      <c r="C32" s="19">
        <f aca="true" t="shared" si="6" ref="C32:Y32">SUM(C33:C37)</f>
        <v>617898084</v>
      </c>
      <c r="D32" s="19">
        <f>SUM(D33:D37)</f>
        <v>0</v>
      </c>
      <c r="E32" s="20">
        <f t="shared" si="6"/>
        <v>586469259</v>
      </c>
      <c r="F32" s="21">
        <f t="shared" si="6"/>
        <v>586469259</v>
      </c>
      <c r="G32" s="21">
        <f t="shared" si="6"/>
        <v>37489763</v>
      </c>
      <c r="H32" s="21">
        <f t="shared" si="6"/>
        <v>34456117</v>
      </c>
      <c r="I32" s="21">
        <f t="shared" si="6"/>
        <v>50070347</v>
      </c>
      <c r="J32" s="21">
        <f t="shared" si="6"/>
        <v>122016227</v>
      </c>
      <c r="K32" s="21">
        <f t="shared" si="6"/>
        <v>64277748</v>
      </c>
      <c r="L32" s="21">
        <f t="shared" si="6"/>
        <v>45966958</v>
      </c>
      <c r="M32" s="21">
        <f t="shared" si="6"/>
        <v>78660247</v>
      </c>
      <c r="N32" s="21">
        <f t="shared" si="6"/>
        <v>188904953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310921180</v>
      </c>
      <c r="X32" s="21">
        <f t="shared" si="6"/>
        <v>277990043</v>
      </c>
      <c r="Y32" s="21">
        <f t="shared" si="6"/>
        <v>32931137</v>
      </c>
      <c r="Z32" s="4">
        <f>+IF(X32&lt;&gt;0,+(Y32/X32)*100,0)</f>
        <v>11.846157022249894</v>
      </c>
      <c r="AA32" s="19">
        <f>SUM(AA33:AA37)</f>
        <v>586469259</v>
      </c>
    </row>
    <row r="33" spans="1:27" ht="12.75">
      <c r="A33" s="5" t="s">
        <v>37</v>
      </c>
      <c r="B33" s="3"/>
      <c r="C33" s="22">
        <v>99349812</v>
      </c>
      <c r="D33" s="22"/>
      <c r="E33" s="23">
        <v>98652217</v>
      </c>
      <c r="F33" s="24">
        <v>98652217</v>
      </c>
      <c r="G33" s="24">
        <v>6883116</v>
      </c>
      <c r="H33" s="24">
        <v>7064038</v>
      </c>
      <c r="I33" s="24">
        <v>10012231</v>
      </c>
      <c r="J33" s="24">
        <v>23959385</v>
      </c>
      <c r="K33" s="24">
        <v>10453895</v>
      </c>
      <c r="L33" s="24">
        <v>8732772</v>
      </c>
      <c r="M33" s="24">
        <v>12941340</v>
      </c>
      <c r="N33" s="24">
        <v>32128007</v>
      </c>
      <c r="O33" s="24"/>
      <c r="P33" s="24"/>
      <c r="Q33" s="24"/>
      <c r="R33" s="24"/>
      <c r="S33" s="24"/>
      <c r="T33" s="24"/>
      <c r="U33" s="24"/>
      <c r="V33" s="24"/>
      <c r="W33" s="24">
        <v>56087392</v>
      </c>
      <c r="X33" s="24">
        <v>52651967</v>
      </c>
      <c r="Y33" s="24">
        <v>3435425</v>
      </c>
      <c r="Z33" s="6">
        <v>6.52</v>
      </c>
      <c r="AA33" s="22">
        <v>98652217</v>
      </c>
    </row>
    <row r="34" spans="1:27" ht="12.75">
      <c r="A34" s="5" t="s">
        <v>38</v>
      </c>
      <c r="B34" s="3"/>
      <c r="C34" s="22">
        <v>290312609</v>
      </c>
      <c r="D34" s="22"/>
      <c r="E34" s="23">
        <v>230543388</v>
      </c>
      <c r="F34" s="24">
        <v>230543388</v>
      </c>
      <c r="G34" s="24">
        <v>16640915</v>
      </c>
      <c r="H34" s="24">
        <v>16406951</v>
      </c>
      <c r="I34" s="24">
        <v>20726625</v>
      </c>
      <c r="J34" s="24">
        <v>53774491</v>
      </c>
      <c r="K34" s="24">
        <v>38795318</v>
      </c>
      <c r="L34" s="24">
        <v>23680978</v>
      </c>
      <c r="M34" s="24">
        <v>40473025</v>
      </c>
      <c r="N34" s="24">
        <v>102949321</v>
      </c>
      <c r="O34" s="24"/>
      <c r="P34" s="24"/>
      <c r="Q34" s="24"/>
      <c r="R34" s="24"/>
      <c r="S34" s="24"/>
      <c r="T34" s="24"/>
      <c r="U34" s="24"/>
      <c r="V34" s="24"/>
      <c r="W34" s="24">
        <v>156723812</v>
      </c>
      <c r="X34" s="24">
        <v>112703979</v>
      </c>
      <c r="Y34" s="24">
        <v>44019833</v>
      </c>
      <c r="Z34" s="6">
        <v>39.06</v>
      </c>
      <c r="AA34" s="22">
        <v>230543388</v>
      </c>
    </row>
    <row r="35" spans="1:27" ht="12.75">
      <c r="A35" s="5" t="s">
        <v>39</v>
      </c>
      <c r="B35" s="3"/>
      <c r="C35" s="22">
        <v>86797609</v>
      </c>
      <c r="D35" s="22"/>
      <c r="E35" s="23">
        <v>108255908</v>
      </c>
      <c r="F35" s="24">
        <v>108255908</v>
      </c>
      <c r="G35" s="24">
        <v>7831135</v>
      </c>
      <c r="H35" s="24">
        <v>6683521</v>
      </c>
      <c r="I35" s="24">
        <v>8915874</v>
      </c>
      <c r="J35" s="24">
        <v>23430530</v>
      </c>
      <c r="K35" s="24">
        <v>8148339</v>
      </c>
      <c r="L35" s="24">
        <v>7377490</v>
      </c>
      <c r="M35" s="24">
        <v>10020985</v>
      </c>
      <c r="N35" s="24">
        <v>25546814</v>
      </c>
      <c r="O35" s="24"/>
      <c r="P35" s="24"/>
      <c r="Q35" s="24"/>
      <c r="R35" s="24"/>
      <c r="S35" s="24"/>
      <c r="T35" s="24"/>
      <c r="U35" s="24"/>
      <c r="V35" s="24"/>
      <c r="W35" s="24">
        <v>48977344</v>
      </c>
      <c r="X35" s="24">
        <v>51527914</v>
      </c>
      <c r="Y35" s="24">
        <v>-2550570</v>
      </c>
      <c r="Z35" s="6">
        <v>-4.95</v>
      </c>
      <c r="AA35" s="22">
        <v>108255908</v>
      </c>
    </row>
    <row r="36" spans="1:27" ht="12.75">
      <c r="A36" s="5" t="s">
        <v>40</v>
      </c>
      <c r="B36" s="3"/>
      <c r="C36" s="22">
        <v>105092324</v>
      </c>
      <c r="D36" s="22"/>
      <c r="E36" s="23">
        <v>107400901</v>
      </c>
      <c r="F36" s="24">
        <v>107400901</v>
      </c>
      <c r="G36" s="24">
        <v>3440592</v>
      </c>
      <c r="H36" s="24">
        <v>1758853</v>
      </c>
      <c r="I36" s="24">
        <v>7021089</v>
      </c>
      <c r="J36" s="24">
        <v>12220534</v>
      </c>
      <c r="K36" s="24">
        <v>3521317</v>
      </c>
      <c r="L36" s="24">
        <v>2813367</v>
      </c>
      <c r="M36" s="24">
        <v>11404839</v>
      </c>
      <c r="N36" s="24">
        <v>17739523</v>
      </c>
      <c r="O36" s="24"/>
      <c r="P36" s="24"/>
      <c r="Q36" s="24"/>
      <c r="R36" s="24"/>
      <c r="S36" s="24"/>
      <c r="T36" s="24"/>
      <c r="U36" s="24"/>
      <c r="V36" s="24"/>
      <c r="W36" s="24">
        <v>29960057</v>
      </c>
      <c r="X36" s="24">
        <v>40143032</v>
      </c>
      <c r="Y36" s="24">
        <v>-10182975</v>
      </c>
      <c r="Z36" s="6">
        <v>-25.37</v>
      </c>
      <c r="AA36" s="22">
        <v>107400901</v>
      </c>
    </row>
    <row r="37" spans="1:27" ht="12.75">
      <c r="A37" s="5" t="s">
        <v>41</v>
      </c>
      <c r="B37" s="3"/>
      <c r="C37" s="25">
        <v>36345730</v>
      </c>
      <c r="D37" s="25"/>
      <c r="E37" s="26">
        <v>41616845</v>
      </c>
      <c r="F37" s="27">
        <v>41616845</v>
      </c>
      <c r="G37" s="27">
        <v>2694005</v>
      </c>
      <c r="H37" s="27">
        <v>2542754</v>
      </c>
      <c r="I37" s="27">
        <v>3394528</v>
      </c>
      <c r="J37" s="27">
        <v>8631287</v>
      </c>
      <c r="K37" s="27">
        <v>3358879</v>
      </c>
      <c r="L37" s="27">
        <v>3362351</v>
      </c>
      <c r="M37" s="27">
        <v>3820058</v>
      </c>
      <c r="N37" s="27">
        <v>10541288</v>
      </c>
      <c r="O37" s="27"/>
      <c r="P37" s="27"/>
      <c r="Q37" s="27"/>
      <c r="R37" s="27"/>
      <c r="S37" s="27"/>
      <c r="T37" s="27"/>
      <c r="U37" s="27"/>
      <c r="V37" s="27"/>
      <c r="W37" s="27">
        <v>19172575</v>
      </c>
      <c r="X37" s="27">
        <v>20963151</v>
      </c>
      <c r="Y37" s="27">
        <v>-1790576</v>
      </c>
      <c r="Z37" s="7">
        <v>-8.54</v>
      </c>
      <c r="AA37" s="25">
        <v>41616845</v>
      </c>
    </row>
    <row r="38" spans="1:27" ht="12.75">
      <c r="A38" s="2" t="s">
        <v>42</v>
      </c>
      <c r="B38" s="8"/>
      <c r="C38" s="19">
        <f aca="true" t="shared" si="7" ref="C38:Y38">SUM(C39:C41)</f>
        <v>962249357</v>
      </c>
      <c r="D38" s="19">
        <f>SUM(D39:D41)</f>
        <v>0</v>
      </c>
      <c r="E38" s="20">
        <f t="shared" si="7"/>
        <v>1071729242</v>
      </c>
      <c r="F38" s="21">
        <f t="shared" si="7"/>
        <v>1071729242</v>
      </c>
      <c r="G38" s="21">
        <f t="shared" si="7"/>
        <v>76755217</v>
      </c>
      <c r="H38" s="21">
        <f t="shared" si="7"/>
        <v>274999698</v>
      </c>
      <c r="I38" s="21">
        <f t="shared" si="7"/>
        <v>215929992</v>
      </c>
      <c r="J38" s="21">
        <f t="shared" si="7"/>
        <v>567684907</v>
      </c>
      <c r="K38" s="21">
        <f t="shared" si="7"/>
        <v>-89822487</v>
      </c>
      <c r="L38" s="21">
        <f t="shared" si="7"/>
        <v>136646670</v>
      </c>
      <c r="M38" s="21">
        <f t="shared" si="7"/>
        <v>246498492</v>
      </c>
      <c r="N38" s="21">
        <f t="shared" si="7"/>
        <v>293322675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861007582</v>
      </c>
      <c r="X38" s="21">
        <f t="shared" si="7"/>
        <v>566400039</v>
      </c>
      <c r="Y38" s="21">
        <f t="shared" si="7"/>
        <v>294607543</v>
      </c>
      <c r="Z38" s="4">
        <f>+IF(X38&lt;&gt;0,+(Y38/X38)*100,0)</f>
        <v>52.01404002728185</v>
      </c>
      <c r="AA38" s="19">
        <f>SUM(AA39:AA41)</f>
        <v>1071729242</v>
      </c>
    </row>
    <row r="39" spans="1:27" ht="12.75">
      <c r="A39" s="5" t="s">
        <v>43</v>
      </c>
      <c r="B39" s="3"/>
      <c r="C39" s="22">
        <v>200575029</v>
      </c>
      <c r="D39" s="22"/>
      <c r="E39" s="23">
        <v>186928947</v>
      </c>
      <c r="F39" s="24">
        <v>186928947</v>
      </c>
      <c r="G39" s="24">
        <v>7121492</v>
      </c>
      <c r="H39" s="24">
        <v>259311118</v>
      </c>
      <c r="I39" s="24">
        <v>60059839</v>
      </c>
      <c r="J39" s="24">
        <v>326492449</v>
      </c>
      <c r="K39" s="24">
        <v>-195831889</v>
      </c>
      <c r="L39" s="24">
        <v>40301657</v>
      </c>
      <c r="M39" s="24">
        <v>76332447</v>
      </c>
      <c r="N39" s="24">
        <v>-79197785</v>
      </c>
      <c r="O39" s="24"/>
      <c r="P39" s="24"/>
      <c r="Q39" s="24"/>
      <c r="R39" s="24"/>
      <c r="S39" s="24"/>
      <c r="T39" s="24"/>
      <c r="U39" s="24"/>
      <c r="V39" s="24"/>
      <c r="W39" s="24">
        <v>247294664</v>
      </c>
      <c r="X39" s="24">
        <v>91077314</v>
      </c>
      <c r="Y39" s="24">
        <v>156217350</v>
      </c>
      <c r="Z39" s="6">
        <v>171.52</v>
      </c>
      <c r="AA39" s="22">
        <v>186928947</v>
      </c>
    </row>
    <row r="40" spans="1:27" ht="12.75">
      <c r="A40" s="5" t="s">
        <v>44</v>
      </c>
      <c r="B40" s="3"/>
      <c r="C40" s="22">
        <v>738605125</v>
      </c>
      <c r="D40" s="22"/>
      <c r="E40" s="23">
        <v>863159499</v>
      </c>
      <c r="F40" s="24">
        <v>863159499</v>
      </c>
      <c r="G40" s="24">
        <v>67869106</v>
      </c>
      <c r="H40" s="24">
        <v>14264759</v>
      </c>
      <c r="I40" s="24">
        <v>154016477</v>
      </c>
      <c r="J40" s="24">
        <v>236150342</v>
      </c>
      <c r="K40" s="24">
        <v>104034691</v>
      </c>
      <c r="L40" s="24">
        <v>94379429</v>
      </c>
      <c r="M40" s="24">
        <v>167542095</v>
      </c>
      <c r="N40" s="24">
        <v>365956215</v>
      </c>
      <c r="O40" s="24"/>
      <c r="P40" s="24"/>
      <c r="Q40" s="24"/>
      <c r="R40" s="24"/>
      <c r="S40" s="24"/>
      <c r="T40" s="24"/>
      <c r="U40" s="24"/>
      <c r="V40" s="24"/>
      <c r="W40" s="24">
        <v>602106557</v>
      </c>
      <c r="X40" s="24">
        <v>459487788</v>
      </c>
      <c r="Y40" s="24">
        <v>142618769</v>
      </c>
      <c r="Z40" s="6">
        <v>31.04</v>
      </c>
      <c r="AA40" s="22">
        <v>863159499</v>
      </c>
    </row>
    <row r="41" spans="1:27" ht="12.75">
      <c r="A41" s="5" t="s">
        <v>45</v>
      </c>
      <c r="B41" s="3"/>
      <c r="C41" s="22">
        <v>23069203</v>
      </c>
      <c r="D41" s="22"/>
      <c r="E41" s="23">
        <v>21640796</v>
      </c>
      <c r="F41" s="24">
        <v>21640796</v>
      </c>
      <c r="G41" s="24">
        <v>1764619</v>
      </c>
      <c r="H41" s="24">
        <v>1423821</v>
      </c>
      <c r="I41" s="24">
        <v>1853676</v>
      </c>
      <c r="J41" s="24">
        <v>5042116</v>
      </c>
      <c r="K41" s="24">
        <v>1974711</v>
      </c>
      <c r="L41" s="24">
        <v>1965584</v>
      </c>
      <c r="M41" s="24">
        <v>2623950</v>
      </c>
      <c r="N41" s="24">
        <v>6564245</v>
      </c>
      <c r="O41" s="24"/>
      <c r="P41" s="24"/>
      <c r="Q41" s="24"/>
      <c r="R41" s="24"/>
      <c r="S41" s="24"/>
      <c r="T41" s="24"/>
      <c r="U41" s="24"/>
      <c r="V41" s="24"/>
      <c r="W41" s="24">
        <v>11606361</v>
      </c>
      <c r="X41" s="24">
        <v>15834937</v>
      </c>
      <c r="Y41" s="24">
        <v>-4228576</v>
      </c>
      <c r="Z41" s="6">
        <v>-26.7</v>
      </c>
      <c r="AA41" s="22">
        <v>21640796</v>
      </c>
    </row>
    <row r="42" spans="1:27" ht="12.75">
      <c r="A42" s="2" t="s">
        <v>46</v>
      </c>
      <c r="B42" s="8"/>
      <c r="C42" s="19">
        <f aca="true" t="shared" si="8" ref="C42:Y42">SUM(C43:C46)</f>
        <v>3103544984</v>
      </c>
      <c r="D42" s="19">
        <f>SUM(D43:D46)</f>
        <v>0</v>
      </c>
      <c r="E42" s="20">
        <f t="shared" si="8"/>
        <v>3394903044</v>
      </c>
      <c r="F42" s="21">
        <f t="shared" si="8"/>
        <v>3394903044</v>
      </c>
      <c r="G42" s="21">
        <f t="shared" si="8"/>
        <v>306069245</v>
      </c>
      <c r="H42" s="21">
        <f t="shared" si="8"/>
        <v>281213928</v>
      </c>
      <c r="I42" s="21">
        <f t="shared" si="8"/>
        <v>272429494</v>
      </c>
      <c r="J42" s="21">
        <f t="shared" si="8"/>
        <v>859712667</v>
      </c>
      <c r="K42" s="21">
        <f t="shared" si="8"/>
        <v>235887369</v>
      </c>
      <c r="L42" s="21">
        <f t="shared" si="8"/>
        <v>232541543</v>
      </c>
      <c r="M42" s="21">
        <f t="shared" si="8"/>
        <v>299611201</v>
      </c>
      <c r="N42" s="21">
        <f t="shared" si="8"/>
        <v>768040113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1627752780</v>
      </c>
      <c r="X42" s="21">
        <f t="shared" si="8"/>
        <v>1763865941</v>
      </c>
      <c r="Y42" s="21">
        <f t="shared" si="8"/>
        <v>-136113161</v>
      </c>
      <c r="Z42" s="4">
        <f>+IF(X42&lt;&gt;0,+(Y42/X42)*100,0)</f>
        <v>-7.716752040851385</v>
      </c>
      <c r="AA42" s="19">
        <f>SUM(AA43:AA46)</f>
        <v>3394903044</v>
      </c>
    </row>
    <row r="43" spans="1:27" ht="12.75">
      <c r="A43" s="5" t="s">
        <v>47</v>
      </c>
      <c r="B43" s="3"/>
      <c r="C43" s="22">
        <v>1854018426</v>
      </c>
      <c r="D43" s="22"/>
      <c r="E43" s="23">
        <v>1989513262</v>
      </c>
      <c r="F43" s="24">
        <v>1989513262</v>
      </c>
      <c r="G43" s="24">
        <v>212471599</v>
      </c>
      <c r="H43" s="24">
        <v>216170687</v>
      </c>
      <c r="I43" s="24">
        <v>184462346</v>
      </c>
      <c r="J43" s="24">
        <v>613104632</v>
      </c>
      <c r="K43" s="24">
        <v>143119937</v>
      </c>
      <c r="L43" s="24">
        <v>156250314</v>
      </c>
      <c r="M43" s="24">
        <v>185518313</v>
      </c>
      <c r="N43" s="24">
        <v>484888564</v>
      </c>
      <c r="O43" s="24"/>
      <c r="P43" s="24"/>
      <c r="Q43" s="24"/>
      <c r="R43" s="24"/>
      <c r="S43" s="24"/>
      <c r="T43" s="24"/>
      <c r="U43" s="24"/>
      <c r="V43" s="24"/>
      <c r="W43" s="24">
        <v>1097993196</v>
      </c>
      <c r="X43" s="24">
        <v>1084365570</v>
      </c>
      <c r="Y43" s="24">
        <v>13627626</v>
      </c>
      <c r="Z43" s="6">
        <v>1.26</v>
      </c>
      <c r="AA43" s="22">
        <v>1989513262</v>
      </c>
    </row>
    <row r="44" spans="1:27" ht="12.75">
      <c r="A44" s="5" t="s">
        <v>48</v>
      </c>
      <c r="B44" s="3"/>
      <c r="C44" s="22">
        <v>623452817</v>
      </c>
      <c r="D44" s="22"/>
      <c r="E44" s="23">
        <v>641478700</v>
      </c>
      <c r="F44" s="24">
        <v>641478700</v>
      </c>
      <c r="G44" s="24">
        <v>42335633</v>
      </c>
      <c r="H44" s="24">
        <v>31662702</v>
      </c>
      <c r="I44" s="24">
        <v>42139168</v>
      </c>
      <c r="J44" s="24">
        <v>116137503</v>
      </c>
      <c r="K44" s="24">
        <v>41393319</v>
      </c>
      <c r="L44" s="24">
        <v>38845833</v>
      </c>
      <c r="M44" s="24">
        <v>47281165</v>
      </c>
      <c r="N44" s="24">
        <v>127520317</v>
      </c>
      <c r="O44" s="24"/>
      <c r="P44" s="24"/>
      <c r="Q44" s="24"/>
      <c r="R44" s="24"/>
      <c r="S44" s="24"/>
      <c r="T44" s="24"/>
      <c r="U44" s="24"/>
      <c r="V44" s="24"/>
      <c r="W44" s="24">
        <v>243657820</v>
      </c>
      <c r="X44" s="24">
        <v>305590912</v>
      </c>
      <c r="Y44" s="24">
        <v>-61933092</v>
      </c>
      <c r="Z44" s="6">
        <v>-20.27</v>
      </c>
      <c r="AA44" s="22">
        <v>641478700</v>
      </c>
    </row>
    <row r="45" spans="1:27" ht="12.75">
      <c r="A45" s="5" t="s">
        <v>49</v>
      </c>
      <c r="B45" s="3"/>
      <c r="C45" s="25">
        <v>303304887</v>
      </c>
      <c r="D45" s="25"/>
      <c r="E45" s="26">
        <v>455369653</v>
      </c>
      <c r="F45" s="27">
        <v>455369653</v>
      </c>
      <c r="G45" s="27">
        <v>28525346</v>
      </c>
      <c r="H45" s="27">
        <v>579037</v>
      </c>
      <c r="I45" s="27">
        <v>18351206</v>
      </c>
      <c r="J45" s="27">
        <v>47455589</v>
      </c>
      <c r="K45" s="27">
        <v>19971711</v>
      </c>
      <c r="L45" s="27">
        <v>14195003</v>
      </c>
      <c r="M45" s="27">
        <v>26848842</v>
      </c>
      <c r="N45" s="27">
        <v>61015556</v>
      </c>
      <c r="O45" s="27"/>
      <c r="P45" s="27"/>
      <c r="Q45" s="27"/>
      <c r="R45" s="27"/>
      <c r="S45" s="27"/>
      <c r="T45" s="27"/>
      <c r="U45" s="27"/>
      <c r="V45" s="27"/>
      <c r="W45" s="27">
        <v>108471145</v>
      </c>
      <c r="X45" s="27">
        <v>217820819</v>
      </c>
      <c r="Y45" s="27">
        <v>-109349674</v>
      </c>
      <c r="Z45" s="7">
        <v>-50.2</v>
      </c>
      <c r="AA45" s="25">
        <v>455369653</v>
      </c>
    </row>
    <row r="46" spans="1:27" ht="12.75">
      <c r="A46" s="5" t="s">
        <v>50</v>
      </c>
      <c r="B46" s="3"/>
      <c r="C46" s="22">
        <v>322768854</v>
      </c>
      <c r="D46" s="22"/>
      <c r="E46" s="23">
        <v>308541429</v>
      </c>
      <c r="F46" s="24">
        <v>308541429</v>
      </c>
      <c r="G46" s="24">
        <v>22736667</v>
      </c>
      <c r="H46" s="24">
        <v>32801502</v>
      </c>
      <c r="I46" s="24">
        <v>27476774</v>
      </c>
      <c r="J46" s="24">
        <v>83014943</v>
      </c>
      <c r="K46" s="24">
        <v>31402402</v>
      </c>
      <c r="L46" s="24">
        <v>23250393</v>
      </c>
      <c r="M46" s="24">
        <v>39962881</v>
      </c>
      <c r="N46" s="24">
        <v>94615676</v>
      </c>
      <c r="O46" s="24"/>
      <c r="P46" s="24"/>
      <c r="Q46" s="24"/>
      <c r="R46" s="24"/>
      <c r="S46" s="24"/>
      <c r="T46" s="24"/>
      <c r="U46" s="24"/>
      <c r="V46" s="24"/>
      <c r="W46" s="24">
        <v>177630619</v>
      </c>
      <c r="X46" s="24">
        <v>156088640</v>
      </c>
      <c r="Y46" s="24">
        <v>21541979</v>
      </c>
      <c r="Z46" s="6">
        <v>13.8</v>
      </c>
      <c r="AA46" s="22">
        <v>308541429</v>
      </c>
    </row>
    <row r="47" spans="1:27" ht="12.75">
      <c r="A47" s="2" t="s">
        <v>51</v>
      </c>
      <c r="B47" s="8" t="s">
        <v>52</v>
      </c>
      <c r="C47" s="19">
        <v>80109351</v>
      </c>
      <c r="D47" s="19"/>
      <c r="E47" s="20">
        <v>105974591</v>
      </c>
      <c r="F47" s="21">
        <v>105974591</v>
      </c>
      <c r="G47" s="21">
        <v>3226247</v>
      </c>
      <c r="H47" s="21">
        <v>4280518</v>
      </c>
      <c r="I47" s="21">
        <v>7681729</v>
      </c>
      <c r="J47" s="21">
        <v>15188494</v>
      </c>
      <c r="K47" s="21">
        <v>6330657</v>
      </c>
      <c r="L47" s="21">
        <v>9101355</v>
      </c>
      <c r="M47" s="21">
        <v>13719283</v>
      </c>
      <c r="N47" s="21">
        <v>29151295</v>
      </c>
      <c r="O47" s="21"/>
      <c r="P47" s="21"/>
      <c r="Q47" s="21"/>
      <c r="R47" s="21"/>
      <c r="S47" s="21"/>
      <c r="T47" s="21"/>
      <c r="U47" s="21"/>
      <c r="V47" s="21"/>
      <c r="W47" s="21">
        <v>44339789</v>
      </c>
      <c r="X47" s="21">
        <v>50031138</v>
      </c>
      <c r="Y47" s="21">
        <v>-5691349</v>
      </c>
      <c r="Z47" s="4">
        <v>-11.38</v>
      </c>
      <c r="AA47" s="19">
        <v>105974591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6062456070</v>
      </c>
      <c r="D48" s="44">
        <f>+D28+D32+D38+D42+D47</f>
        <v>0</v>
      </c>
      <c r="E48" s="45">
        <f t="shared" si="9"/>
        <v>6513297819</v>
      </c>
      <c r="F48" s="46">
        <f t="shared" si="9"/>
        <v>6513297819</v>
      </c>
      <c r="G48" s="46">
        <f t="shared" si="9"/>
        <v>555373611</v>
      </c>
      <c r="H48" s="46">
        <f t="shared" si="9"/>
        <v>664588784</v>
      </c>
      <c r="I48" s="46">
        <f t="shared" si="9"/>
        <v>642013262</v>
      </c>
      <c r="J48" s="46">
        <f t="shared" si="9"/>
        <v>1861975657</v>
      </c>
      <c r="K48" s="46">
        <f t="shared" si="9"/>
        <v>334649774</v>
      </c>
      <c r="L48" s="46">
        <f t="shared" si="9"/>
        <v>522809180</v>
      </c>
      <c r="M48" s="46">
        <f t="shared" si="9"/>
        <v>794910432</v>
      </c>
      <c r="N48" s="46">
        <f t="shared" si="9"/>
        <v>1652369386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3514345043</v>
      </c>
      <c r="X48" s="46">
        <f t="shared" si="9"/>
        <v>3292252261</v>
      </c>
      <c r="Y48" s="46">
        <f t="shared" si="9"/>
        <v>222092782</v>
      </c>
      <c r="Z48" s="47">
        <f>+IF(X48&lt;&gt;0,+(Y48/X48)*100,0)</f>
        <v>6.745922377544082</v>
      </c>
      <c r="AA48" s="44">
        <f>+AA28+AA32+AA38+AA42+AA47</f>
        <v>6513297819</v>
      </c>
    </row>
    <row r="49" spans="1:27" ht="12.75">
      <c r="A49" s="14" t="s">
        <v>58</v>
      </c>
      <c r="B49" s="15"/>
      <c r="C49" s="48">
        <f aca="true" t="shared" si="10" ref="C49:Y49">+C25-C48</f>
        <v>365536113</v>
      </c>
      <c r="D49" s="48">
        <f>+D25-D48</f>
        <v>0</v>
      </c>
      <c r="E49" s="49">
        <f t="shared" si="10"/>
        <v>807824684</v>
      </c>
      <c r="F49" s="50">
        <f t="shared" si="10"/>
        <v>807824684</v>
      </c>
      <c r="G49" s="50">
        <f t="shared" si="10"/>
        <v>665639002</v>
      </c>
      <c r="H49" s="50">
        <f t="shared" si="10"/>
        <v>-19179109</v>
      </c>
      <c r="I49" s="50">
        <f t="shared" si="10"/>
        <v>-685771526</v>
      </c>
      <c r="J49" s="50">
        <f t="shared" si="10"/>
        <v>-39311633</v>
      </c>
      <c r="K49" s="50">
        <f t="shared" si="10"/>
        <v>73695340</v>
      </c>
      <c r="L49" s="50">
        <f t="shared" si="10"/>
        <v>-90494733</v>
      </c>
      <c r="M49" s="50">
        <f t="shared" si="10"/>
        <v>233465551</v>
      </c>
      <c r="N49" s="50">
        <f t="shared" si="10"/>
        <v>216666158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177354525</v>
      </c>
      <c r="X49" s="50">
        <f>IF(F25=F48,0,X25-X48)</f>
        <v>1027005634</v>
      </c>
      <c r="Y49" s="50">
        <f t="shared" si="10"/>
        <v>-849651109</v>
      </c>
      <c r="Z49" s="51">
        <f>+IF(X49&lt;&gt;0,+(Y49/X49)*100,0)</f>
        <v>-82.73091021816147</v>
      </c>
      <c r="AA49" s="48">
        <f>+AA25-AA48</f>
        <v>807824684</v>
      </c>
    </row>
    <row r="50" spans="1:27" ht="12.75">
      <c r="A50" s="16" t="s">
        <v>67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72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3030614336</v>
      </c>
      <c r="D5" s="19">
        <f>SUM(D6:D8)</f>
        <v>0</v>
      </c>
      <c r="E5" s="20">
        <f t="shared" si="0"/>
        <v>2830550120</v>
      </c>
      <c r="F5" s="21">
        <f t="shared" si="0"/>
        <v>2830550120</v>
      </c>
      <c r="G5" s="21">
        <f t="shared" si="0"/>
        <v>607605753</v>
      </c>
      <c r="H5" s="21">
        <f t="shared" si="0"/>
        <v>414471694</v>
      </c>
      <c r="I5" s="21">
        <f t="shared" si="0"/>
        <v>-273435188</v>
      </c>
      <c r="J5" s="21">
        <f t="shared" si="0"/>
        <v>748642259</v>
      </c>
      <c r="K5" s="21">
        <f t="shared" si="0"/>
        <v>151429897</v>
      </c>
      <c r="L5" s="21">
        <f t="shared" si="0"/>
        <v>211815334</v>
      </c>
      <c r="M5" s="21">
        <f t="shared" si="0"/>
        <v>410722477</v>
      </c>
      <c r="N5" s="21">
        <f t="shared" si="0"/>
        <v>773967708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1522609967</v>
      </c>
      <c r="X5" s="21">
        <f t="shared" si="0"/>
        <v>1469286420</v>
      </c>
      <c r="Y5" s="21">
        <f t="shared" si="0"/>
        <v>53323547</v>
      </c>
      <c r="Z5" s="4">
        <f>+IF(X5&lt;&gt;0,+(Y5/X5)*100,0)</f>
        <v>3.6292139009901145</v>
      </c>
      <c r="AA5" s="19">
        <f>SUM(AA6:AA8)</f>
        <v>2830550120</v>
      </c>
    </row>
    <row r="6" spans="1:27" ht="12.75">
      <c r="A6" s="5" t="s">
        <v>33</v>
      </c>
      <c r="B6" s="3"/>
      <c r="C6" s="22">
        <v>398767</v>
      </c>
      <c r="D6" s="22"/>
      <c r="E6" s="23">
        <v>26260</v>
      </c>
      <c r="F6" s="24">
        <v>26260</v>
      </c>
      <c r="G6" s="24">
        <v>-3100</v>
      </c>
      <c r="H6" s="24">
        <v>-655147</v>
      </c>
      <c r="I6" s="24">
        <v>2000</v>
      </c>
      <c r="J6" s="24">
        <v>-656247</v>
      </c>
      <c r="K6" s="24">
        <v>500</v>
      </c>
      <c r="L6" s="24">
        <v>37224</v>
      </c>
      <c r="M6" s="24">
        <v>6050</v>
      </c>
      <c r="N6" s="24">
        <v>43774</v>
      </c>
      <c r="O6" s="24"/>
      <c r="P6" s="24"/>
      <c r="Q6" s="24"/>
      <c r="R6" s="24"/>
      <c r="S6" s="24"/>
      <c r="T6" s="24"/>
      <c r="U6" s="24"/>
      <c r="V6" s="24"/>
      <c r="W6" s="24">
        <v>-612473</v>
      </c>
      <c r="X6" s="24">
        <v>13000</v>
      </c>
      <c r="Y6" s="24">
        <v>-625473</v>
      </c>
      <c r="Z6" s="6">
        <v>-4811.33</v>
      </c>
      <c r="AA6" s="22">
        <v>26260</v>
      </c>
    </row>
    <row r="7" spans="1:27" ht="12.75">
      <c r="A7" s="5" t="s">
        <v>34</v>
      </c>
      <c r="B7" s="3"/>
      <c r="C7" s="25">
        <v>3030215569</v>
      </c>
      <c r="D7" s="25"/>
      <c r="E7" s="26">
        <v>2830523860</v>
      </c>
      <c r="F7" s="27">
        <v>2830523860</v>
      </c>
      <c r="G7" s="27">
        <v>607608853</v>
      </c>
      <c r="H7" s="27">
        <v>415126841</v>
      </c>
      <c r="I7" s="27">
        <v>-273437188</v>
      </c>
      <c r="J7" s="27">
        <v>749298506</v>
      </c>
      <c r="K7" s="27">
        <v>151429397</v>
      </c>
      <c r="L7" s="27">
        <v>211778110</v>
      </c>
      <c r="M7" s="27">
        <v>410716427</v>
      </c>
      <c r="N7" s="27">
        <v>773923934</v>
      </c>
      <c r="O7" s="27"/>
      <c r="P7" s="27"/>
      <c r="Q7" s="27"/>
      <c r="R7" s="27"/>
      <c r="S7" s="27"/>
      <c r="T7" s="27"/>
      <c r="U7" s="27"/>
      <c r="V7" s="27"/>
      <c r="W7" s="27">
        <v>1523222440</v>
      </c>
      <c r="X7" s="27">
        <v>1469272580</v>
      </c>
      <c r="Y7" s="27">
        <v>53949860</v>
      </c>
      <c r="Z7" s="7">
        <v>3.67</v>
      </c>
      <c r="AA7" s="25">
        <v>2830523860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840</v>
      </c>
      <c r="Y8" s="24">
        <v>-840</v>
      </c>
      <c r="Z8" s="6">
        <v>-100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292773870</v>
      </c>
      <c r="D9" s="19">
        <f>SUM(D10:D14)</f>
        <v>0</v>
      </c>
      <c r="E9" s="20">
        <f t="shared" si="1"/>
        <v>813649520</v>
      </c>
      <c r="F9" s="21">
        <f t="shared" si="1"/>
        <v>813649520</v>
      </c>
      <c r="G9" s="21">
        <f t="shared" si="1"/>
        <v>3324799</v>
      </c>
      <c r="H9" s="21">
        <f t="shared" si="1"/>
        <v>12714803</v>
      </c>
      <c r="I9" s="21">
        <f t="shared" si="1"/>
        <v>27902201</v>
      </c>
      <c r="J9" s="21">
        <f t="shared" si="1"/>
        <v>43941803</v>
      </c>
      <c r="K9" s="21">
        <f t="shared" si="1"/>
        <v>5126156</v>
      </c>
      <c r="L9" s="21">
        <f t="shared" si="1"/>
        <v>18583564</v>
      </c>
      <c r="M9" s="21">
        <f t="shared" si="1"/>
        <v>12758219</v>
      </c>
      <c r="N9" s="21">
        <f t="shared" si="1"/>
        <v>36467939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80409742</v>
      </c>
      <c r="X9" s="21">
        <f t="shared" si="1"/>
        <v>397729720</v>
      </c>
      <c r="Y9" s="21">
        <f t="shared" si="1"/>
        <v>-317319978</v>
      </c>
      <c r="Z9" s="4">
        <f>+IF(X9&lt;&gt;0,+(Y9/X9)*100,0)</f>
        <v>-79.78281783921001</v>
      </c>
      <c r="AA9" s="19">
        <f>SUM(AA10:AA14)</f>
        <v>813649520</v>
      </c>
    </row>
    <row r="10" spans="1:27" ht="12.75">
      <c r="A10" s="5" t="s">
        <v>37</v>
      </c>
      <c r="B10" s="3"/>
      <c r="C10" s="22">
        <v>39409325</v>
      </c>
      <c r="D10" s="22"/>
      <c r="E10" s="23">
        <v>57547690</v>
      </c>
      <c r="F10" s="24">
        <v>57547690</v>
      </c>
      <c r="G10" s="24">
        <v>2370739</v>
      </c>
      <c r="H10" s="24">
        <v>1556692</v>
      </c>
      <c r="I10" s="24">
        <v>2672377</v>
      </c>
      <c r="J10" s="24">
        <v>6599808</v>
      </c>
      <c r="K10" s="24">
        <v>2248076</v>
      </c>
      <c r="L10" s="24">
        <v>1904643</v>
      </c>
      <c r="M10" s="24">
        <v>2288823</v>
      </c>
      <c r="N10" s="24">
        <v>6441542</v>
      </c>
      <c r="O10" s="24"/>
      <c r="P10" s="24"/>
      <c r="Q10" s="24"/>
      <c r="R10" s="24"/>
      <c r="S10" s="24"/>
      <c r="T10" s="24"/>
      <c r="U10" s="24"/>
      <c r="V10" s="24"/>
      <c r="W10" s="24">
        <v>13041350</v>
      </c>
      <c r="X10" s="24">
        <v>27893250</v>
      </c>
      <c r="Y10" s="24">
        <v>-14851900</v>
      </c>
      <c r="Z10" s="6">
        <v>-53.25</v>
      </c>
      <c r="AA10" s="22">
        <v>57547690</v>
      </c>
    </row>
    <row r="11" spans="1:27" ht="12.75">
      <c r="A11" s="5" t="s">
        <v>38</v>
      </c>
      <c r="B11" s="3"/>
      <c r="C11" s="22">
        <v>8945895</v>
      </c>
      <c r="D11" s="22"/>
      <c r="E11" s="23">
        <v>4761260</v>
      </c>
      <c r="F11" s="24">
        <v>4761260</v>
      </c>
      <c r="G11" s="24">
        <v>314357</v>
      </c>
      <c r="H11" s="24">
        <v>285081</v>
      </c>
      <c r="I11" s="24">
        <v>533486</v>
      </c>
      <c r="J11" s="24">
        <v>1132924</v>
      </c>
      <c r="K11" s="24">
        <v>316968</v>
      </c>
      <c r="L11" s="24">
        <v>301968</v>
      </c>
      <c r="M11" s="24">
        <v>426893</v>
      </c>
      <c r="N11" s="24">
        <v>1045829</v>
      </c>
      <c r="O11" s="24"/>
      <c r="P11" s="24"/>
      <c r="Q11" s="24"/>
      <c r="R11" s="24"/>
      <c r="S11" s="24"/>
      <c r="T11" s="24"/>
      <c r="U11" s="24"/>
      <c r="V11" s="24"/>
      <c r="W11" s="24">
        <v>2178753</v>
      </c>
      <c r="X11" s="24">
        <v>2215720</v>
      </c>
      <c r="Y11" s="24">
        <v>-36967</v>
      </c>
      <c r="Z11" s="6">
        <v>-1.67</v>
      </c>
      <c r="AA11" s="22">
        <v>4761260</v>
      </c>
    </row>
    <row r="12" spans="1:27" ht="12.75">
      <c r="A12" s="5" t="s">
        <v>39</v>
      </c>
      <c r="B12" s="3"/>
      <c r="C12" s="22">
        <v>207172</v>
      </c>
      <c r="D12" s="22"/>
      <c r="E12" s="23"/>
      <c r="F12" s="24"/>
      <c r="G12" s="24">
        <v>32446</v>
      </c>
      <c r="H12" s="24">
        <v>17211</v>
      </c>
      <c r="I12" s="24">
        <v>14723</v>
      </c>
      <c r="J12" s="24">
        <v>64380</v>
      </c>
      <c r="K12" s="24">
        <v>25834</v>
      </c>
      <c r="L12" s="24">
        <v>55030</v>
      </c>
      <c r="M12" s="24"/>
      <c r="N12" s="24">
        <v>80864</v>
      </c>
      <c r="O12" s="24"/>
      <c r="P12" s="24"/>
      <c r="Q12" s="24"/>
      <c r="R12" s="24"/>
      <c r="S12" s="24"/>
      <c r="T12" s="24"/>
      <c r="U12" s="24"/>
      <c r="V12" s="24"/>
      <c r="W12" s="24">
        <v>145244</v>
      </c>
      <c r="X12" s="24"/>
      <c r="Y12" s="24">
        <v>145244</v>
      </c>
      <c r="Z12" s="6">
        <v>0</v>
      </c>
      <c r="AA12" s="22"/>
    </row>
    <row r="13" spans="1:27" ht="12.75">
      <c r="A13" s="5" t="s">
        <v>40</v>
      </c>
      <c r="B13" s="3"/>
      <c r="C13" s="22">
        <v>242167432</v>
      </c>
      <c r="D13" s="22"/>
      <c r="E13" s="23">
        <v>749529450</v>
      </c>
      <c r="F13" s="24">
        <v>749529450</v>
      </c>
      <c r="G13" s="24">
        <v>349953</v>
      </c>
      <c r="H13" s="24">
        <v>10747476</v>
      </c>
      <c r="I13" s="24">
        <v>23967625</v>
      </c>
      <c r="J13" s="24">
        <v>35065054</v>
      </c>
      <c r="K13" s="24">
        <v>1443252</v>
      </c>
      <c r="L13" s="24">
        <v>13527263</v>
      </c>
      <c r="M13" s="24">
        <v>7290517</v>
      </c>
      <c r="N13" s="24">
        <v>22261032</v>
      </c>
      <c r="O13" s="24"/>
      <c r="P13" s="24"/>
      <c r="Q13" s="24"/>
      <c r="R13" s="24"/>
      <c r="S13" s="24"/>
      <c r="T13" s="24"/>
      <c r="U13" s="24"/>
      <c r="V13" s="24"/>
      <c r="W13" s="24">
        <v>57326086</v>
      </c>
      <c r="X13" s="24">
        <v>366774920</v>
      </c>
      <c r="Y13" s="24">
        <v>-309448834</v>
      </c>
      <c r="Z13" s="6">
        <v>-84.37</v>
      </c>
      <c r="AA13" s="22">
        <v>749529450</v>
      </c>
    </row>
    <row r="14" spans="1:27" ht="12.75">
      <c r="A14" s="5" t="s">
        <v>41</v>
      </c>
      <c r="B14" s="3"/>
      <c r="C14" s="25">
        <v>2044046</v>
      </c>
      <c r="D14" s="25"/>
      <c r="E14" s="26">
        <v>1811120</v>
      </c>
      <c r="F14" s="27">
        <v>1811120</v>
      </c>
      <c r="G14" s="27">
        <v>257304</v>
      </c>
      <c r="H14" s="27">
        <v>108343</v>
      </c>
      <c r="I14" s="27">
        <v>713990</v>
      </c>
      <c r="J14" s="27">
        <v>1079637</v>
      </c>
      <c r="K14" s="27">
        <v>1092026</v>
      </c>
      <c r="L14" s="27">
        <v>2794660</v>
      </c>
      <c r="M14" s="27">
        <v>2751986</v>
      </c>
      <c r="N14" s="27">
        <v>6638672</v>
      </c>
      <c r="O14" s="27"/>
      <c r="P14" s="27"/>
      <c r="Q14" s="27"/>
      <c r="R14" s="27"/>
      <c r="S14" s="27"/>
      <c r="T14" s="27"/>
      <c r="U14" s="27"/>
      <c r="V14" s="27"/>
      <c r="W14" s="27">
        <v>7718309</v>
      </c>
      <c r="X14" s="27">
        <v>845830</v>
      </c>
      <c r="Y14" s="27">
        <v>6872479</v>
      </c>
      <c r="Z14" s="7">
        <v>812.51</v>
      </c>
      <c r="AA14" s="25">
        <v>1811120</v>
      </c>
    </row>
    <row r="15" spans="1:27" ht="12.75">
      <c r="A15" s="2" t="s">
        <v>42</v>
      </c>
      <c r="B15" s="8"/>
      <c r="C15" s="19">
        <f aca="true" t="shared" si="2" ref="C15:Y15">SUM(C16:C18)</f>
        <v>823983128</v>
      </c>
      <c r="D15" s="19">
        <f>SUM(D16:D18)</f>
        <v>0</v>
      </c>
      <c r="E15" s="20">
        <f t="shared" si="2"/>
        <v>1058907345</v>
      </c>
      <c r="F15" s="21">
        <f t="shared" si="2"/>
        <v>1058907345</v>
      </c>
      <c r="G15" s="21">
        <f t="shared" si="2"/>
        <v>21493897</v>
      </c>
      <c r="H15" s="21">
        <f t="shared" si="2"/>
        <v>12486808</v>
      </c>
      <c r="I15" s="21">
        <f t="shared" si="2"/>
        <v>155644396</v>
      </c>
      <c r="J15" s="21">
        <f t="shared" si="2"/>
        <v>189625101</v>
      </c>
      <c r="K15" s="21">
        <f t="shared" si="2"/>
        <v>11669740</v>
      </c>
      <c r="L15" s="21">
        <f t="shared" si="2"/>
        <v>18623969</v>
      </c>
      <c r="M15" s="21">
        <f t="shared" si="2"/>
        <v>34021371</v>
      </c>
      <c r="N15" s="21">
        <f t="shared" si="2"/>
        <v>64315080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253940181</v>
      </c>
      <c r="X15" s="21">
        <f t="shared" si="2"/>
        <v>535839191</v>
      </c>
      <c r="Y15" s="21">
        <f t="shared" si="2"/>
        <v>-281899010</v>
      </c>
      <c r="Z15" s="4">
        <f>+IF(X15&lt;&gt;0,+(Y15/X15)*100,0)</f>
        <v>-52.60888242868372</v>
      </c>
      <c r="AA15" s="19">
        <f>SUM(AA16:AA18)</f>
        <v>1058907345</v>
      </c>
    </row>
    <row r="16" spans="1:27" ht="12.75">
      <c r="A16" s="5" t="s">
        <v>43</v>
      </c>
      <c r="B16" s="3"/>
      <c r="C16" s="22">
        <v>147252461</v>
      </c>
      <c r="D16" s="22"/>
      <c r="E16" s="23">
        <v>180623785</v>
      </c>
      <c r="F16" s="24">
        <v>180623785</v>
      </c>
      <c r="G16" s="24">
        <v>1619878</v>
      </c>
      <c r="H16" s="24">
        <v>1472251</v>
      </c>
      <c r="I16" s="24">
        <v>40329661</v>
      </c>
      <c r="J16" s="24">
        <v>43421790</v>
      </c>
      <c r="K16" s="24">
        <v>2249803</v>
      </c>
      <c r="L16" s="24">
        <v>2175284</v>
      </c>
      <c r="M16" s="24">
        <v>1424435</v>
      </c>
      <c r="N16" s="24">
        <v>5849522</v>
      </c>
      <c r="O16" s="24"/>
      <c r="P16" s="24"/>
      <c r="Q16" s="24"/>
      <c r="R16" s="24"/>
      <c r="S16" s="24"/>
      <c r="T16" s="24"/>
      <c r="U16" s="24"/>
      <c r="V16" s="24"/>
      <c r="W16" s="24">
        <v>49271312</v>
      </c>
      <c r="X16" s="24">
        <v>91892421</v>
      </c>
      <c r="Y16" s="24">
        <v>-42621109</v>
      </c>
      <c r="Z16" s="6">
        <v>-46.38</v>
      </c>
      <c r="AA16" s="22">
        <v>180623785</v>
      </c>
    </row>
    <row r="17" spans="1:27" ht="12.75">
      <c r="A17" s="5" t="s">
        <v>44</v>
      </c>
      <c r="B17" s="3"/>
      <c r="C17" s="22">
        <v>675404136</v>
      </c>
      <c r="D17" s="22"/>
      <c r="E17" s="23">
        <v>876782710</v>
      </c>
      <c r="F17" s="24">
        <v>876782710</v>
      </c>
      <c r="G17" s="24">
        <v>19707239</v>
      </c>
      <c r="H17" s="24">
        <v>10939240</v>
      </c>
      <c r="I17" s="24">
        <v>115093997</v>
      </c>
      <c r="J17" s="24">
        <v>145740476</v>
      </c>
      <c r="K17" s="24">
        <v>9310271</v>
      </c>
      <c r="L17" s="24">
        <v>16270475</v>
      </c>
      <c r="M17" s="24">
        <v>32458902</v>
      </c>
      <c r="N17" s="24">
        <v>58039648</v>
      </c>
      <c r="O17" s="24"/>
      <c r="P17" s="24"/>
      <c r="Q17" s="24"/>
      <c r="R17" s="24"/>
      <c r="S17" s="24"/>
      <c r="T17" s="24"/>
      <c r="U17" s="24"/>
      <c r="V17" s="24"/>
      <c r="W17" s="24">
        <v>203780124</v>
      </c>
      <c r="X17" s="24">
        <v>443277860</v>
      </c>
      <c r="Y17" s="24">
        <v>-239497736</v>
      </c>
      <c r="Z17" s="6">
        <v>-54.03</v>
      </c>
      <c r="AA17" s="22">
        <v>876782710</v>
      </c>
    </row>
    <row r="18" spans="1:27" ht="12.75">
      <c r="A18" s="5" t="s">
        <v>45</v>
      </c>
      <c r="B18" s="3"/>
      <c r="C18" s="22">
        <v>1326531</v>
      </c>
      <c r="D18" s="22"/>
      <c r="E18" s="23">
        <v>1500850</v>
      </c>
      <c r="F18" s="24">
        <v>1500850</v>
      </c>
      <c r="G18" s="24">
        <v>166780</v>
      </c>
      <c r="H18" s="24">
        <v>75317</v>
      </c>
      <c r="I18" s="24">
        <v>220738</v>
      </c>
      <c r="J18" s="24">
        <v>462835</v>
      </c>
      <c r="K18" s="24">
        <v>109666</v>
      </c>
      <c r="L18" s="24">
        <v>178210</v>
      </c>
      <c r="M18" s="24">
        <v>138034</v>
      </c>
      <c r="N18" s="24">
        <v>425910</v>
      </c>
      <c r="O18" s="24"/>
      <c r="P18" s="24"/>
      <c r="Q18" s="24"/>
      <c r="R18" s="24"/>
      <c r="S18" s="24"/>
      <c r="T18" s="24"/>
      <c r="U18" s="24"/>
      <c r="V18" s="24"/>
      <c r="W18" s="24">
        <v>888745</v>
      </c>
      <c r="X18" s="24">
        <v>668910</v>
      </c>
      <c r="Y18" s="24">
        <v>219835</v>
      </c>
      <c r="Z18" s="6">
        <v>32.86</v>
      </c>
      <c r="AA18" s="22">
        <v>1500850</v>
      </c>
    </row>
    <row r="19" spans="1:27" ht="12.75">
      <c r="A19" s="2" t="s">
        <v>46</v>
      </c>
      <c r="B19" s="8"/>
      <c r="C19" s="19">
        <f aca="true" t="shared" si="3" ref="C19:Y19">SUM(C20:C23)</f>
        <v>6725897271</v>
      </c>
      <c r="D19" s="19">
        <f>SUM(D20:D23)</f>
        <v>0</v>
      </c>
      <c r="E19" s="20">
        <f t="shared" si="3"/>
        <v>6749915750</v>
      </c>
      <c r="F19" s="21">
        <f t="shared" si="3"/>
        <v>6749915750</v>
      </c>
      <c r="G19" s="21">
        <f t="shared" si="3"/>
        <v>533663129</v>
      </c>
      <c r="H19" s="21">
        <f t="shared" si="3"/>
        <v>576311689</v>
      </c>
      <c r="I19" s="21">
        <f t="shared" si="3"/>
        <v>632677316</v>
      </c>
      <c r="J19" s="21">
        <f t="shared" si="3"/>
        <v>1742652134</v>
      </c>
      <c r="K19" s="21">
        <f t="shared" si="3"/>
        <v>483740232</v>
      </c>
      <c r="L19" s="21">
        <f t="shared" si="3"/>
        <v>453554539</v>
      </c>
      <c r="M19" s="21">
        <f t="shared" si="3"/>
        <v>673015437</v>
      </c>
      <c r="N19" s="21">
        <f t="shared" si="3"/>
        <v>1610310208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3352962342</v>
      </c>
      <c r="X19" s="21">
        <f t="shared" si="3"/>
        <v>3407492860</v>
      </c>
      <c r="Y19" s="21">
        <f t="shared" si="3"/>
        <v>-54530518</v>
      </c>
      <c r="Z19" s="4">
        <f>+IF(X19&lt;&gt;0,+(Y19/X19)*100,0)</f>
        <v>-1.6003120253053151</v>
      </c>
      <c r="AA19" s="19">
        <f>SUM(AA20:AA23)</f>
        <v>6749915750</v>
      </c>
    </row>
    <row r="20" spans="1:27" ht="12.75">
      <c r="A20" s="5" t="s">
        <v>47</v>
      </c>
      <c r="B20" s="3"/>
      <c r="C20" s="22">
        <v>3680025177</v>
      </c>
      <c r="D20" s="22"/>
      <c r="E20" s="23">
        <v>4168510400</v>
      </c>
      <c r="F20" s="24">
        <v>4168510400</v>
      </c>
      <c r="G20" s="24">
        <v>423692934</v>
      </c>
      <c r="H20" s="24">
        <v>428635705</v>
      </c>
      <c r="I20" s="24">
        <v>247780112</v>
      </c>
      <c r="J20" s="24">
        <v>1100108751</v>
      </c>
      <c r="K20" s="24">
        <v>280655552</v>
      </c>
      <c r="L20" s="24">
        <v>274836604</v>
      </c>
      <c r="M20" s="24">
        <v>474796691</v>
      </c>
      <c r="N20" s="24">
        <v>1030288847</v>
      </c>
      <c r="O20" s="24"/>
      <c r="P20" s="24"/>
      <c r="Q20" s="24"/>
      <c r="R20" s="24"/>
      <c r="S20" s="24"/>
      <c r="T20" s="24"/>
      <c r="U20" s="24"/>
      <c r="V20" s="24"/>
      <c r="W20" s="24">
        <v>2130397598</v>
      </c>
      <c r="X20" s="24">
        <v>2131061670</v>
      </c>
      <c r="Y20" s="24">
        <v>-664072</v>
      </c>
      <c r="Z20" s="6">
        <v>-0.03</v>
      </c>
      <c r="AA20" s="22">
        <v>4168510400</v>
      </c>
    </row>
    <row r="21" spans="1:27" ht="12.75">
      <c r="A21" s="5" t="s">
        <v>48</v>
      </c>
      <c r="B21" s="3"/>
      <c r="C21" s="22">
        <v>1757586842</v>
      </c>
      <c r="D21" s="22"/>
      <c r="E21" s="23">
        <v>1159095230</v>
      </c>
      <c r="F21" s="24">
        <v>1159095230</v>
      </c>
      <c r="G21" s="24">
        <v>48753160</v>
      </c>
      <c r="H21" s="24">
        <v>73976198</v>
      </c>
      <c r="I21" s="24">
        <v>163298313</v>
      </c>
      <c r="J21" s="24">
        <v>286027671</v>
      </c>
      <c r="K21" s="24">
        <v>105970877</v>
      </c>
      <c r="L21" s="24">
        <v>82206680</v>
      </c>
      <c r="M21" s="24">
        <v>110605712</v>
      </c>
      <c r="N21" s="24">
        <v>298783269</v>
      </c>
      <c r="O21" s="24"/>
      <c r="P21" s="24"/>
      <c r="Q21" s="24"/>
      <c r="R21" s="24"/>
      <c r="S21" s="24"/>
      <c r="T21" s="24"/>
      <c r="U21" s="24"/>
      <c r="V21" s="24"/>
      <c r="W21" s="24">
        <v>584810940</v>
      </c>
      <c r="X21" s="24">
        <v>582055810</v>
      </c>
      <c r="Y21" s="24">
        <v>2755130</v>
      </c>
      <c r="Z21" s="6">
        <v>0.47</v>
      </c>
      <c r="AA21" s="22">
        <v>1159095230</v>
      </c>
    </row>
    <row r="22" spans="1:27" ht="12.75">
      <c r="A22" s="5" t="s">
        <v>49</v>
      </c>
      <c r="B22" s="3"/>
      <c r="C22" s="25">
        <v>984262472</v>
      </c>
      <c r="D22" s="25"/>
      <c r="E22" s="26">
        <v>978525040</v>
      </c>
      <c r="F22" s="27">
        <v>978525040</v>
      </c>
      <c r="G22" s="27">
        <v>43723734</v>
      </c>
      <c r="H22" s="27">
        <v>53834046</v>
      </c>
      <c r="I22" s="27">
        <v>154910239</v>
      </c>
      <c r="J22" s="27">
        <v>252468019</v>
      </c>
      <c r="K22" s="27">
        <v>77489061</v>
      </c>
      <c r="L22" s="27">
        <v>82476769</v>
      </c>
      <c r="M22" s="27">
        <v>68927773</v>
      </c>
      <c r="N22" s="27">
        <v>228893603</v>
      </c>
      <c r="O22" s="27"/>
      <c r="P22" s="27"/>
      <c r="Q22" s="27"/>
      <c r="R22" s="27"/>
      <c r="S22" s="27"/>
      <c r="T22" s="27"/>
      <c r="U22" s="27"/>
      <c r="V22" s="27"/>
      <c r="W22" s="27">
        <v>481361622</v>
      </c>
      <c r="X22" s="27">
        <v>474874570</v>
      </c>
      <c r="Y22" s="27">
        <v>6487052</v>
      </c>
      <c r="Z22" s="7">
        <v>1.37</v>
      </c>
      <c r="AA22" s="25">
        <v>978525040</v>
      </c>
    </row>
    <row r="23" spans="1:27" ht="12.75">
      <c r="A23" s="5" t="s">
        <v>50</v>
      </c>
      <c r="B23" s="3"/>
      <c r="C23" s="22">
        <v>304022780</v>
      </c>
      <c r="D23" s="22"/>
      <c r="E23" s="23">
        <v>443785080</v>
      </c>
      <c r="F23" s="24">
        <v>443785080</v>
      </c>
      <c r="G23" s="24">
        <v>17493301</v>
      </c>
      <c r="H23" s="24">
        <v>19865740</v>
      </c>
      <c r="I23" s="24">
        <v>66688652</v>
      </c>
      <c r="J23" s="24">
        <v>104047693</v>
      </c>
      <c r="K23" s="24">
        <v>19624742</v>
      </c>
      <c r="L23" s="24">
        <v>14034486</v>
      </c>
      <c r="M23" s="24">
        <v>18685261</v>
      </c>
      <c r="N23" s="24">
        <v>52344489</v>
      </c>
      <c r="O23" s="24"/>
      <c r="P23" s="24"/>
      <c r="Q23" s="24"/>
      <c r="R23" s="24"/>
      <c r="S23" s="24"/>
      <c r="T23" s="24"/>
      <c r="U23" s="24"/>
      <c r="V23" s="24"/>
      <c r="W23" s="24">
        <v>156392182</v>
      </c>
      <c r="X23" s="24">
        <v>219500810</v>
      </c>
      <c r="Y23" s="24">
        <v>-63108628</v>
      </c>
      <c r="Z23" s="6">
        <v>-28.75</v>
      </c>
      <c r="AA23" s="22">
        <v>443785080</v>
      </c>
    </row>
    <row r="24" spans="1:27" ht="12.75">
      <c r="A24" s="2" t="s">
        <v>51</v>
      </c>
      <c r="B24" s="8" t="s">
        <v>52</v>
      </c>
      <c r="C24" s="19">
        <v>26658773</v>
      </c>
      <c r="D24" s="19"/>
      <c r="E24" s="20">
        <v>47878790</v>
      </c>
      <c r="F24" s="21">
        <v>47878790</v>
      </c>
      <c r="G24" s="21">
        <v>1892668</v>
      </c>
      <c r="H24" s="21">
        <v>3093611</v>
      </c>
      <c r="I24" s="21">
        <v>2759480</v>
      </c>
      <c r="J24" s="21">
        <v>7745759</v>
      </c>
      <c r="K24" s="21">
        <v>4581267</v>
      </c>
      <c r="L24" s="21">
        <v>3213464</v>
      </c>
      <c r="M24" s="21">
        <v>2754972</v>
      </c>
      <c r="N24" s="21">
        <v>10549703</v>
      </c>
      <c r="O24" s="21"/>
      <c r="P24" s="21"/>
      <c r="Q24" s="21"/>
      <c r="R24" s="21"/>
      <c r="S24" s="21"/>
      <c r="T24" s="21"/>
      <c r="U24" s="21"/>
      <c r="V24" s="21"/>
      <c r="W24" s="21">
        <v>18295462</v>
      </c>
      <c r="X24" s="21">
        <v>23569660</v>
      </c>
      <c r="Y24" s="21">
        <v>-5274198</v>
      </c>
      <c r="Z24" s="4">
        <v>-22.38</v>
      </c>
      <c r="AA24" s="19">
        <v>47878790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10899927378</v>
      </c>
      <c r="D25" s="44">
        <f>+D5+D9+D15+D19+D24</f>
        <v>0</v>
      </c>
      <c r="E25" s="45">
        <f t="shared" si="4"/>
        <v>11500901525</v>
      </c>
      <c r="F25" s="46">
        <f t="shared" si="4"/>
        <v>11500901525</v>
      </c>
      <c r="G25" s="46">
        <f t="shared" si="4"/>
        <v>1167980246</v>
      </c>
      <c r="H25" s="46">
        <f t="shared" si="4"/>
        <v>1019078605</v>
      </c>
      <c r="I25" s="46">
        <f t="shared" si="4"/>
        <v>545548205</v>
      </c>
      <c r="J25" s="46">
        <f t="shared" si="4"/>
        <v>2732607056</v>
      </c>
      <c r="K25" s="46">
        <f t="shared" si="4"/>
        <v>656547292</v>
      </c>
      <c r="L25" s="46">
        <f t="shared" si="4"/>
        <v>705790870</v>
      </c>
      <c r="M25" s="46">
        <f t="shared" si="4"/>
        <v>1133272476</v>
      </c>
      <c r="N25" s="46">
        <f t="shared" si="4"/>
        <v>2495610638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5228217694</v>
      </c>
      <c r="X25" s="46">
        <f t="shared" si="4"/>
        <v>5833917851</v>
      </c>
      <c r="Y25" s="46">
        <f t="shared" si="4"/>
        <v>-605700157</v>
      </c>
      <c r="Z25" s="47">
        <f>+IF(X25&lt;&gt;0,+(Y25/X25)*100,0)</f>
        <v>-10.382390915843564</v>
      </c>
      <c r="AA25" s="44">
        <f>+AA5+AA9+AA15+AA19+AA24</f>
        <v>11500901525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1595314221</v>
      </c>
      <c r="D28" s="19">
        <f>SUM(D29:D31)</f>
        <v>0</v>
      </c>
      <c r="E28" s="20">
        <f t="shared" si="5"/>
        <v>1888562918</v>
      </c>
      <c r="F28" s="21">
        <f t="shared" si="5"/>
        <v>1888562918</v>
      </c>
      <c r="G28" s="21">
        <f t="shared" si="5"/>
        <v>130021746</v>
      </c>
      <c r="H28" s="21">
        <f t="shared" si="5"/>
        <v>100675559</v>
      </c>
      <c r="I28" s="21">
        <f t="shared" si="5"/>
        <v>91863343</v>
      </c>
      <c r="J28" s="21">
        <f t="shared" si="5"/>
        <v>322560648</v>
      </c>
      <c r="K28" s="21">
        <f t="shared" si="5"/>
        <v>167222664</v>
      </c>
      <c r="L28" s="21">
        <f t="shared" si="5"/>
        <v>178519259</v>
      </c>
      <c r="M28" s="21">
        <f t="shared" si="5"/>
        <v>133148731</v>
      </c>
      <c r="N28" s="21">
        <f t="shared" si="5"/>
        <v>478890654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801451302</v>
      </c>
      <c r="X28" s="21">
        <f t="shared" si="5"/>
        <v>971572340</v>
      </c>
      <c r="Y28" s="21">
        <f t="shared" si="5"/>
        <v>-170121038</v>
      </c>
      <c r="Z28" s="4">
        <f>+IF(X28&lt;&gt;0,+(Y28/X28)*100,0)</f>
        <v>-17.509868385096265</v>
      </c>
      <c r="AA28" s="19">
        <f>SUM(AA29:AA31)</f>
        <v>1888562918</v>
      </c>
    </row>
    <row r="29" spans="1:27" ht="12.75">
      <c r="A29" s="5" t="s">
        <v>33</v>
      </c>
      <c r="B29" s="3"/>
      <c r="C29" s="22">
        <v>170064559</v>
      </c>
      <c r="D29" s="22"/>
      <c r="E29" s="23">
        <v>308255798</v>
      </c>
      <c r="F29" s="24">
        <v>308255798</v>
      </c>
      <c r="G29" s="24">
        <v>22190256</v>
      </c>
      <c r="H29" s="24">
        <v>33424505</v>
      </c>
      <c r="I29" s="24">
        <v>19247535</v>
      </c>
      <c r="J29" s="24">
        <v>74862296</v>
      </c>
      <c r="K29" s="24">
        <v>20516095</v>
      </c>
      <c r="L29" s="24">
        <v>21219789</v>
      </c>
      <c r="M29" s="24">
        <v>21273340</v>
      </c>
      <c r="N29" s="24">
        <v>63009224</v>
      </c>
      <c r="O29" s="24"/>
      <c r="P29" s="24"/>
      <c r="Q29" s="24"/>
      <c r="R29" s="24"/>
      <c r="S29" s="24"/>
      <c r="T29" s="24"/>
      <c r="U29" s="24"/>
      <c r="V29" s="24"/>
      <c r="W29" s="24">
        <v>137871520</v>
      </c>
      <c r="X29" s="24">
        <v>160493860</v>
      </c>
      <c r="Y29" s="24">
        <v>-22622340</v>
      </c>
      <c r="Z29" s="6">
        <v>-14.1</v>
      </c>
      <c r="AA29" s="22">
        <v>308255798</v>
      </c>
    </row>
    <row r="30" spans="1:27" ht="12.75">
      <c r="A30" s="5" t="s">
        <v>34</v>
      </c>
      <c r="B30" s="3"/>
      <c r="C30" s="25">
        <v>1425249662</v>
      </c>
      <c r="D30" s="25"/>
      <c r="E30" s="26">
        <v>1580307120</v>
      </c>
      <c r="F30" s="27">
        <v>1580307120</v>
      </c>
      <c r="G30" s="27">
        <v>107831490</v>
      </c>
      <c r="H30" s="27">
        <v>67251054</v>
      </c>
      <c r="I30" s="27">
        <v>72615808</v>
      </c>
      <c r="J30" s="27">
        <v>247698352</v>
      </c>
      <c r="K30" s="27">
        <v>146706569</v>
      </c>
      <c r="L30" s="27">
        <v>157299470</v>
      </c>
      <c r="M30" s="27">
        <v>111875391</v>
      </c>
      <c r="N30" s="27">
        <v>415881430</v>
      </c>
      <c r="O30" s="27"/>
      <c r="P30" s="27"/>
      <c r="Q30" s="27"/>
      <c r="R30" s="27"/>
      <c r="S30" s="27"/>
      <c r="T30" s="27"/>
      <c r="U30" s="27"/>
      <c r="V30" s="27"/>
      <c r="W30" s="27">
        <v>663579782</v>
      </c>
      <c r="X30" s="27">
        <v>778618560</v>
      </c>
      <c r="Y30" s="27">
        <v>-115038778</v>
      </c>
      <c r="Z30" s="7">
        <v>-14.77</v>
      </c>
      <c r="AA30" s="25">
        <v>1580307120</v>
      </c>
    </row>
    <row r="31" spans="1:27" ht="12.75">
      <c r="A31" s="5" t="s">
        <v>35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32459920</v>
      </c>
      <c r="Y31" s="24">
        <v>-32459920</v>
      </c>
      <c r="Z31" s="6">
        <v>-100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974068270</v>
      </c>
      <c r="D32" s="19">
        <f>SUM(D33:D37)</f>
        <v>0</v>
      </c>
      <c r="E32" s="20">
        <f t="shared" si="6"/>
        <v>1518059791</v>
      </c>
      <c r="F32" s="21">
        <f t="shared" si="6"/>
        <v>1518059791</v>
      </c>
      <c r="G32" s="21">
        <f t="shared" si="6"/>
        <v>91258182</v>
      </c>
      <c r="H32" s="21">
        <f t="shared" si="6"/>
        <v>59850830</v>
      </c>
      <c r="I32" s="21">
        <f t="shared" si="6"/>
        <v>114962977</v>
      </c>
      <c r="J32" s="21">
        <f t="shared" si="6"/>
        <v>266071989</v>
      </c>
      <c r="K32" s="21">
        <f t="shared" si="6"/>
        <v>82051825</v>
      </c>
      <c r="L32" s="21">
        <f t="shared" si="6"/>
        <v>126914192</v>
      </c>
      <c r="M32" s="21">
        <f t="shared" si="6"/>
        <v>100040204</v>
      </c>
      <c r="N32" s="21">
        <f t="shared" si="6"/>
        <v>309006221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575078210</v>
      </c>
      <c r="X32" s="21">
        <f t="shared" si="6"/>
        <v>748314090</v>
      </c>
      <c r="Y32" s="21">
        <f t="shared" si="6"/>
        <v>-173235880</v>
      </c>
      <c r="Z32" s="4">
        <f>+IF(X32&lt;&gt;0,+(Y32/X32)*100,0)</f>
        <v>-23.150156106241432</v>
      </c>
      <c r="AA32" s="19">
        <f>SUM(AA33:AA37)</f>
        <v>1518059791</v>
      </c>
    </row>
    <row r="33" spans="1:27" ht="12.75">
      <c r="A33" s="5" t="s">
        <v>37</v>
      </c>
      <c r="B33" s="3"/>
      <c r="C33" s="22">
        <v>171066531</v>
      </c>
      <c r="D33" s="22"/>
      <c r="E33" s="23">
        <v>320117021</v>
      </c>
      <c r="F33" s="24">
        <v>320117021</v>
      </c>
      <c r="G33" s="24">
        <v>23062430</v>
      </c>
      <c r="H33" s="24">
        <v>19416388</v>
      </c>
      <c r="I33" s="24">
        <v>19335218</v>
      </c>
      <c r="J33" s="24">
        <v>61814036</v>
      </c>
      <c r="K33" s="24">
        <v>20300971</v>
      </c>
      <c r="L33" s="24">
        <v>27896569</v>
      </c>
      <c r="M33" s="24">
        <v>27742785</v>
      </c>
      <c r="N33" s="24">
        <v>75940325</v>
      </c>
      <c r="O33" s="24"/>
      <c r="P33" s="24"/>
      <c r="Q33" s="24"/>
      <c r="R33" s="24"/>
      <c r="S33" s="24"/>
      <c r="T33" s="24"/>
      <c r="U33" s="24"/>
      <c r="V33" s="24"/>
      <c r="W33" s="24">
        <v>137754361</v>
      </c>
      <c r="X33" s="24">
        <v>160074690</v>
      </c>
      <c r="Y33" s="24">
        <v>-22320329</v>
      </c>
      <c r="Z33" s="6">
        <v>-13.94</v>
      </c>
      <c r="AA33" s="22">
        <v>320117021</v>
      </c>
    </row>
    <row r="34" spans="1:27" ht="12.75">
      <c r="A34" s="5" t="s">
        <v>38</v>
      </c>
      <c r="B34" s="3"/>
      <c r="C34" s="22">
        <v>409163746</v>
      </c>
      <c r="D34" s="22"/>
      <c r="E34" s="23">
        <v>382054676</v>
      </c>
      <c r="F34" s="24">
        <v>382054676</v>
      </c>
      <c r="G34" s="24">
        <v>34934207</v>
      </c>
      <c r="H34" s="24">
        <v>8562349</v>
      </c>
      <c r="I34" s="24">
        <v>22588337</v>
      </c>
      <c r="J34" s="24">
        <v>66084893</v>
      </c>
      <c r="K34" s="24">
        <v>26266937</v>
      </c>
      <c r="L34" s="24">
        <v>23664096</v>
      </c>
      <c r="M34" s="24">
        <v>24262517</v>
      </c>
      <c r="N34" s="24">
        <v>74193550</v>
      </c>
      <c r="O34" s="24"/>
      <c r="P34" s="24"/>
      <c r="Q34" s="24"/>
      <c r="R34" s="24"/>
      <c r="S34" s="24"/>
      <c r="T34" s="24"/>
      <c r="U34" s="24"/>
      <c r="V34" s="24"/>
      <c r="W34" s="24">
        <v>140278443</v>
      </c>
      <c r="X34" s="24">
        <v>185673160</v>
      </c>
      <c r="Y34" s="24">
        <v>-45394717</v>
      </c>
      <c r="Z34" s="6">
        <v>-24.45</v>
      </c>
      <c r="AA34" s="22">
        <v>382054676</v>
      </c>
    </row>
    <row r="35" spans="1:27" ht="12.75">
      <c r="A35" s="5" t="s">
        <v>39</v>
      </c>
      <c r="B35" s="3"/>
      <c r="C35" s="22">
        <v>189933116</v>
      </c>
      <c r="D35" s="22"/>
      <c r="E35" s="23">
        <v>206274456</v>
      </c>
      <c r="F35" s="24">
        <v>206274456</v>
      </c>
      <c r="G35" s="24">
        <v>17852569</v>
      </c>
      <c r="H35" s="24">
        <v>14908785</v>
      </c>
      <c r="I35" s="24">
        <v>56811816</v>
      </c>
      <c r="J35" s="24">
        <v>89573170</v>
      </c>
      <c r="K35" s="24">
        <v>16992362</v>
      </c>
      <c r="L35" s="24">
        <v>51998461</v>
      </c>
      <c r="M35" s="24">
        <v>30065761</v>
      </c>
      <c r="N35" s="24">
        <v>99056584</v>
      </c>
      <c r="O35" s="24"/>
      <c r="P35" s="24"/>
      <c r="Q35" s="24"/>
      <c r="R35" s="24"/>
      <c r="S35" s="24"/>
      <c r="T35" s="24"/>
      <c r="U35" s="24"/>
      <c r="V35" s="24"/>
      <c r="W35" s="24">
        <v>188629754</v>
      </c>
      <c r="X35" s="24">
        <v>107368510</v>
      </c>
      <c r="Y35" s="24">
        <v>81261244</v>
      </c>
      <c r="Z35" s="6">
        <v>75.68</v>
      </c>
      <c r="AA35" s="22">
        <v>206274456</v>
      </c>
    </row>
    <row r="36" spans="1:27" ht="12.75">
      <c r="A36" s="5" t="s">
        <v>40</v>
      </c>
      <c r="B36" s="3"/>
      <c r="C36" s="22">
        <v>147837932</v>
      </c>
      <c r="D36" s="22"/>
      <c r="E36" s="23">
        <v>521858310</v>
      </c>
      <c r="F36" s="24">
        <v>521858310</v>
      </c>
      <c r="G36" s="24">
        <v>9641921</v>
      </c>
      <c r="H36" s="24">
        <v>11130731</v>
      </c>
      <c r="I36" s="24">
        <v>10668396</v>
      </c>
      <c r="J36" s="24">
        <v>31441048</v>
      </c>
      <c r="K36" s="24">
        <v>11971787</v>
      </c>
      <c r="L36" s="24">
        <v>16074236</v>
      </c>
      <c r="M36" s="24">
        <v>12468422</v>
      </c>
      <c r="N36" s="24">
        <v>40514445</v>
      </c>
      <c r="O36" s="24"/>
      <c r="P36" s="24"/>
      <c r="Q36" s="24"/>
      <c r="R36" s="24"/>
      <c r="S36" s="24"/>
      <c r="T36" s="24"/>
      <c r="U36" s="24"/>
      <c r="V36" s="24"/>
      <c r="W36" s="24">
        <v>71955493</v>
      </c>
      <c r="X36" s="24">
        <v>252956140</v>
      </c>
      <c r="Y36" s="24">
        <v>-181000647</v>
      </c>
      <c r="Z36" s="6">
        <v>-71.55</v>
      </c>
      <c r="AA36" s="22">
        <v>521858310</v>
      </c>
    </row>
    <row r="37" spans="1:27" ht="12.75">
      <c r="A37" s="5" t="s">
        <v>41</v>
      </c>
      <c r="B37" s="3"/>
      <c r="C37" s="25">
        <v>56066945</v>
      </c>
      <c r="D37" s="25"/>
      <c r="E37" s="26">
        <v>87755328</v>
      </c>
      <c r="F37" s="27">
        <v>87755328</v>
      </c>
      <c r="G37" s="27">
        <v>5767055</v>
      </c>
      <c r="H37" s="27">
        <v>5832577</v>
      </c>
      <c r="I37" s="27">
        <v>5559210</v>
      </c>
      <c r="J37" s="27">
        <v>17158842</v>
      </c>
      <c r="K37" s="27">
        <v>6519768</v>
      </c>
      <c r="L37" s="27">
        <v>7280830</v>
      </c>
      <c r="M37" s="27">
        <v>5500719</v>
      </c>
      <c r="N37" s="27">
        <v>19301317</v>
      </c>
      <c r="O37" s="27"/>
      <c r="P37" s="27"/>
      <c r="Q37" s="27"/>
      <c r="R37" s="27"/>
      <c r="S37" s="27"/>
      <c r="T37" s="27"/>
      <c r="U37" s="27"/>
      <c r="V37" s="27"/>
      <c r="W37" s="27">
        <v>36460159</v>
      </c>
      <c r="X37" s="27">
        <v>42241590</v>
      </c>
      <c r="Y37" s="27">
        <v>-5781431</v>
      </c>
      <c r="Z37" s="7">
        <v>-13.69</v>
      </c>
      <c r="AA37" s="25">
        <v>87755328</v>
      </c>
    </row>
    <row r="38" spans="1:27" ht="12.75">
      <c r="A38" s="2" t="s">
        <v>42</v>
      </c>
      <c r="B38" s="8"/>
      <c r="C38" s="19">
        <f aca="true" t="shared" si="7" ref="C38:Y38">SUM(C39:C41)</f>
        <v>886082850</v>
      </c>
      <c r="D38" s="19">
        <f>SUM(D39:D41)</f>
        <v>0</v>
      </c>
      <c r="E38" s="20">
        <f t="shared" si="7"/>
        <v>1312261499</v>
      </c>
      <c r="F38" s="21">
        <f t="shared" si="7"/>
        <v>1312261499</v>
      </c>
      <c r="G38" s="21">
        <f t="shared" si="7"/>
        <v>75756129</v>
      </c>
      <c r="H38" s="21">
        <f t="shared" si="7"/>
        <v>84341328</v>
      </c>
      <c r="I38" s="21">
        <f t="shared" si="7"/>
        <v>73517730</v>
      </c>
      <c r="J38" s="21">
        <f t="shared" si="7"/>
        <v>233615187</v>
      </c>
      <c r="K38" s="21">
        <f t="shared" si="7"/>
        <v>87881068</v>
      </c>
      <c r="L38" s="21">
        <f t="shared" si="7"/>
        <v>87561715</v>
      </c>
      <c r="M38" s="21">
        <f t="shared" si="7"/>
        <v>102604197</v>
      </c>
      <c r="N38" s="21">
        <f t="shared" si="7"/>
        <v>278046980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511662167</v>
      </c>
      <c r="X38" s="21">
        <f t="shared" si="7"/>
        <v>656491674</v>
      </c>
      <c r="Y38" s="21">
        <f t="shared" si="7"/>
        <v>-144829507</v>
      </c>
      <c r="Z38" s="4">
        <f>+IF(X38&lt;&gt;0,+(Y38/X38)*100,0)</f>
        <v>-22.061133862910197</v>
      </c>
      <c r="AA38" s="19">
        <f>SUM(AA39:AA41)</f>
        <v>1312261499</v>
      </c>
    </row>
    <row r="39" spans="1:27" ht="12.75">
      <c r="A39" s="5" t="s">
        <v>43</v>
      </c>
      <c r="B39" s="3"/>
      <c r="C39" s="22">
        <v>261143592</v>
      </c>
      <c r="D39" s="22"/>
      <c r="E39" s="23">
        <v>326997412</v>
      </c>
      <c r="F39" s="24">
        <v>326997412</v>
      </c>
      <c r="G39" s="24">
        <v>17340758</v>
      </c>
      <c r="H39" s="24">
        <v>26340097</v>
      </c>
      <c r="I39" s="24">
        <v>36247116</v>
      </c>
      <c r="J39" s="24">
        <v>79927971</v>
      </c>
      <c r="K39" s="24">
        <v>34505209</v>
      </c>
      <c r="L39" s="24">
        <v>13953104</v>
      </c>
      <c r="M39" s="24">
        <v>48748348</v>
      </c>
      <c r="N39" s="24">
        <v>97206661</v>
      </c>
      <c r="O39" s="24"/>
      <c r="P39" s="24"/>
      <c r="Q39" s="24"/>
      <c r="R39" s="24"/>
      <c r="S39" s="24"/>
      <c r="T39" s="24"/>
      <c r="U39" s="24"/>
      <c r="V39" s="24"/>
      <c r="W39" s="24">
        <v>177134632</v>
      </c>
      <c r="X39" s="24">
        <v>166099314</v>
      </c>
      <c r="Y39" s="24">
        <v>11035318</v>
      </c>
      <c r="Z39" s="6">
        <v>6.64</v>
      </c>
      <c r="AA39" s="22">
        <v>326997412</v>
      </c>
    </row>
    <row r="40" spans="1:27" ht="12.75">
      <c r="A40" s="5" t="s">
        <v>44</v>
      </c>
      <c r="B40" s="3"/>
      <c r="C40" s="22">
        <v>586045782</v>
      </c>
      <c r="D40" s="22"/>
      <c r="E40" s="23">
        <v>935240705</v>
      </c>
      <c r="F40" s="24">
        <v>935240705</v>
      </c>
      <c r="G40" s="24">
        <v>55271497</v>
      </c>
      <c r="H40" s="24">
        <v>55559311</v>
      </c>
      <c r="I40" s="24">
        <v>35497202</v>
      </c>
      <c r="J40" s="24">
        <v>146328010</v>
      </c>
      <c r="K40" s="24">
        <v>50850684</v>
      </c>
      <c r="L40" s="24">
        <v>69876888</v>
      </c>
      <c r="M40" s="24">
        <v>51337903</v>
      </c>
      <c r="N40" s="24">
        <v>172065475</v>
      </c>
      <c r="O40" s="24"/>
      <c r="P40" s="24"/>
      <c r="Q40" s="24"/>
      <c r="R40" s="24"/>
      <c r="S40" s="24"/>
      <c r="T40" s="24"/>
      <c r="U40" s="24"/>
      <c r="V40" s="24"/>
      <c r="W40" s="24">
        <v>318393485</v>
      </c>
      <c r="X40" s="24">
        <v>467480660</v>
      </c>
      <c r="Y40" s="24">
        <v>-149087175</v>
      </c>
      <c r="Z40" s="6">
        <v>-31.89</v>
      </c>
      <c r="AA40" s="22">
        <v>935240705</v>
      </c>
    </row>
    <row r="41" spans="1:27" ht="12.75">
      <c r="A41" s="5" t="s">
        <v>45</v>
      </c>
      <c r="B41" s="3"/>
      <c r="C41" s="22">
        <v>38893476</v>
      </c>
      <c r="D41" s="22"/>
      <c r="E41" s="23">
        <v>50023382</v>
      </c>
      <c r="F41" s="24">
        <v>50023382</v>
      </c>
      <c r="G41" s="24">
        <v>3143874</v>
      </c>
      <c r="H41" s="24">
        <v>2441920</v>
      </c>
      <c r="I41" s="24">
        <v>1773412</v>
      </c>
      <c r="J41" s="24">
        <v>7359206</v>
      </c>
      <c r="K41" s="24">
        <v>2525175</v>
      </c>
      <c r="L41" s="24">
        <v>3731723</v>
      </c>
      <c r="M41" s="24">
        <v>2517946</v>
      </c>
      <c r="N41" s="24">
        <v>8774844</v>
      </c>
      <c r="O41" s="24"/>
      <c r="P41" s="24"/>
      <c r="Q41" s="24"/>
      <c r="R41" s="24"/>
      <c r="S41" s="24"/>
      <c r="T41" s="24"/>
      <c r="U41" s="24"/>
      <c r="V41" s="24"/>
      <c r="W41" s="24">
        <v>16134050</v>
      </c>
      <c r="X41" s="24">
        <v>22911700</v>
      </c>
      <c r="Y41" s="24">
        <v>-6777650</v>
      </c>
      <c r="Z41" s="6">
        <v>-29.58</v>
      </c>
      <c r="AA41" s="22">
        <v>50023382</v>
      </c>
    </row>
    <row r="42" spans="1:27" ht="12.75">
      <c r="A42" s="2" t="s">
        <v>46</v>
      </c>
      <c r="B42" s="8"/>
      <c r="C42" s="19">
        <f aca="true" t="shared" si="8" ref="C42:Y42">SUM(C43:C46)</f>
        <v>5338846426</v>
      </c>
      <c r="D42" s="19">
        <f>SUM(D43:D46)</f>
        <v>0</v>
      </c>
      <c r="E42" s="20">
        <f t="shared" si="8"/>
        <v>5609373708</v>
      </c>
      <c r="F42" s="21">
        <f t="shared" si="8"/>
        <v>5609373708</v>
      </c>
      <c r="G42" s="21">
        <f t="shared" si="8"/>
        <v>510439847</v>
      </c>
      <c r="H42" s="21">
        <f t="shared" si="8"/>
        <v>576979176</v>
      </c>
      <c r="I42" s="21">
        <f t="shared" si="8"/>
        <v>370950954</v>
      </c>
      <c r="J42" s="21">
        <f t="shared" si="8"/>
        <v>1458369977</v>
      </c>
      <c r="K42" s="21">
        <f t="shared" si="8"/>
        <v>411885020</v>
      </c>
      <c r="L42" s="21">
        <f t="shared" si="8"/>
        <v>507367702</v>
      </c>
      <c r="M42" s="21">
        <f t="shared" si="8"/>
        <v>331188849</v>
      </c>
      <c r="N42" s="21">
        <f t="shared" si="8"/>
        <v>1250441571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2708811548</v>
      </c>
      <c r="X42" s="21">
        <f t="shared" si="8"/>
        <v>2865515050</v>
      </c>
      <c r="Y42" s="21">
        <f t="shared" si="8"/>
        <v>-156703502</v>
      </c>
      <c r="Z42" s="4">
        <f>+IF(X42&lt;&gt;0,+(Y42/X42)*100,0)</f>
        <v>-5.468598114674009</v>
      </c>
      <c r="AA42" s="19">
        <f>SUM(AA43:AA46)</f>
        <v>5609373708</v>
      </c>
    </row>
    <row r="43" spans="1:27" ht="12.75">
      <c r="A43" s="5" t="s">
        <v>47</v>
      </c>
      <c r="B43" s="3"/>
      <c r="C43" s="22">
        <v>3473489431</v>
      </c>
      <c r="D43" s="22"/>
      <c r="E43" s="23">
        <v>3850352002</v>
      </c>
      <c r="F43" s="24">
        <v>3850352002</v>
      </c>
      <c r="G43" s="24">
        <v>395032062</v>
      </c>
      <c r="H43" s="24">
        <v>465224376</v>
      </c>
      <c r="I43" s="24">
        <v>263328957</v>
      </c>
      <c r="J43" s="24">
        <v>1123585395</v>
      </c>
      <c r="K43" s="24">
        <v>282600740</v>
      </c>
      <c r="L43" s="24">
        <v>312710773</v>
      </c>
      <c r="M43" s="24">
        <v>228548788</v>
      </c>
      <c r="N43" s="24">
        <v>823860301</v>
      </c>
      <c r="O43" s="24"/>
      <c r="P43" s="24"/>
      <c r="Q43" s="24"/>
      <c r="R43" s="24"/>
      <c r="S43" s="24"/>
      <c r="T43" s="24"/>
      <c r="U43" s="24"/>
      <c r="V43" s="24"/>
      <c r="W43" s="24">
        <v>1947445696</v>
      </c>
      <c r="X43" s="24">
        <v>1955782260</v>
      </c>
      <c r="Y43" s="24">
        <v>-8336564</v>
      </c>
      <c r="Z43" s="6">
        <v>-0.43</v>
      </c>
      <c r="AA43" s="22">
        <v>3850352002</v>
      </c>
    </row>
    <row r="44" spans="1:27" ht="12.75">
      <c r="A44" s="5" t="s">
        <v>48</v>
      </c>
      <c r="B44" s="3"/>
      <c r="C44" s="22">
        <v>1025994796</v>
      </c>
      <c r="D44" s="22"/>
      <c r="E44" s="23">
        <v>821475322</v>
      </c>
      <c r="F44" s="24">
        <v>821475322</v>
      </c>
      <c r="G44" s="24">
        <v>54879525</v>
      </c>
      <c r="H44" s="24">
        <v>52893478</v>
      </c>
      <c r="I44" s="24">
        <v>48070554</v>
      </c>
      <c r="J44" s="24">
        <v>155843557</v>
      </c>
      <c r="K44" s="24">
        <v>64823505</v>
      </c>
      <c r="L44" s="24">
        <v>86653161</v>
      </c>
      <c r="M44" s="24">
        <v>51595677</v>
      </c>
      <c r="N44" s="24">
        <v>203072343</v>
      </c>
      <c r="O44" s="24"/>
      <c r="P44" s="24"/>
      <c r="Q44" s="24"/>
      <c r="R44" s="24"/>
      <c r="S44" s="24"/>
      <c r="T44" s="24"/>
      <c r="U44" s="24"/>
      <c r="V44" s="24"/>
      <c r="W44" s="24">
        <v>358915900</v>
      </c>
      <c r="X44" s="24">
        <v>433622890</v>
      </c>
      <c r="Y44" s="24">
        <v>-74706990</v>
      </c>
      <c r="Z44" s="6">
        <v>-17.23</v>
      </c>
      <c r="AA44" s="22">
        <v>821475322</v>
      </c>
    </row>
    <row r="45" spans="1:27" ht="12.75">
      <c r="A45" s="5" t="s">
        <v>49</v>
      </c>
      <c r="B45" s="3"/>
      <c r="C45" s="25">
        <v>519106280</v>
      </c>
      <c r="D45" s="25"/>
      <c r="E45" s="26">
        <v>559395558</v>
      </c>
      <c r="F45" s="27">
        <v>559395558</v>
      </c>
      <c r="G45" s="27">
        <v>34867609</v>
      </c>
      <c r="H45" s="27">
        <v>35384823</v>
      </c>
      <c r="I45" s="27">
        <v>36057851</v>
      </c>
      <c r="J45" s="27">
        <v>106310283</v>
      </c>
      <c r="K45" s="27">
        <v>40371050</v>
      </c>
      <c r="L45" s="27">
        <v>66939305</v>
      </c>
      <c r="M45" s="27">
        <v>29407002</v>
      </c>
      <c r="N45" s="27">
        <v>136717357</v>
      </c>
      <c r="O45" s="27"/>
      <c r="P45" s="27"/>
      <c r="Q45" s="27"/>
      <c r="R45" s="27"/>
      <c r="S45" s="27"/>
      <c r="T45" s="27"/>
      <c r="U45" s="27"/>
      <c r="V45" s="27"/>
      <c r="W45" s="27">
        <v>243027640</v>
      </c>
      <c r="X45" s="27">
        <v>286813090</v>
      </c>
      <c r="Y45" s="27">
        <v>-43785450</v>
      </c>
      <c r="Z45" s="7">
        <v>-15.27</v>
      </c>
      <c r="AA45" s="25">
        <v>559395558</v>
      </c>
    </row>
    <row r="46" spans="1:27" ht="12.75">
      <c r="A46" s="5" t="s">
        <v>50</v>
      </c>
      <c r="B46" s="3"/>
      <c r="C46" s="22">
        <v>320255919</v>
      </c>
      <c r="D46" s="22"/>
      <c r="E46" s="23">
        <v>378150826</v>
      </c>
      <c r="F46" s="24">
        <v>378150826</v>
      </c>
      <c r="G46" s="24">
        <v>25660651</v>
      </c>
      <c r="H46" s="24">
        <v>23476499</v>
      </c>
      <c r="I46" s="24">
        <v>23493592</v>
      </c>
      <c r="J46" s="24">
        <v>72630742</v>
      </c>
      <c r="K46" s="24">
        <v>24089725</v>
      </c>
      <c r="L46" s="24">
        <v>41064463</v>
      </c>
      <c r="M46" s="24">
        <v>21637382</v>
      </c>
      <c r="N46" s="24">
        <v>86791570</v>
      </c>
      <c r="O46" s="24"/>
      <c r="P46" s="24"/>
      <c r="Q46" s="24"/>
      <c r="R46" s="24"/>
      <c r="S46" s="24"/>
      <c r="T46" s="24"/>
      <c r="U46" s="24"/>
      <c r="V46" s="24"/>
      <c r="W46" s="24">
        <v>159422312</v>
      </c>
      <c r="X46" s="24">
        <v>189296810</v>
      </c>
      <c r="Y46" s="24">
        <v>-29874498</v>
      </c>
      <c r="Z46" s="6">
        <v>-15.78</v>
      </c>
      <c r="AA46" s="22">
        <v>378150826</v>
      </c>
    </row>
    <row r="47" spans="1:27" ht="12.75">
      <c r="A47" s="2" t="s">
        <v>51</v>
      </c>
      <c r="B47" s="8" t="s">
        <v>52</v>
      </c>
      <c r="C47" s="19">
        <v>35692010</v>
      </c>
      <c r="D47" s="19"/>
      <c r="E47" s="20">
        <v>46830216</v>
      </c>
      <c r="F47" s="21">
        <v>46830216</v>
      </c>
      <c r="G47" s="21">
        <v>2663319</v>
      </c>
      <c r="H47" s="21">
        <v>2265114</v>
      </c>
      <c r="I47" s="21">
        <v>2602459</v>
      </c>
      <c r="J47" s="21">
        <v>7530892</v>
      </c>
      <c r="K47" s="21">
        <v>3102313</v>
      </c>
      <c r="L47" s="21">
        <v>3520962</v>
      </c>
      <c r="M47" s="21">
        <v>3436715</v>
      </c>
      <c r="N47" s="21">
        <v>10059990</v>
      </c>
      <c r="O47" s="21"/>
      <c r="P47" s="21"/>
      <c r="Q47" s="21"/>
      <c r="R47" s="21"/>
      <c r="S47" s="21"/>
      <c r="T47" s="21"/>
      <c r="U47" s="21"/>
      <c r="V47" s="21"/>
      <c r="W47" s="21">
        <v>17590882</v>
      </c>
      <c r="X47" s="21">
        <v>23703110</v>
      </c>
      <c r="Y47" s="21">
        <v>-6112228</v>
      </c>
      <c r="Z47" s="4">
        <v>-25.79</v>
      </c>
      <c r="AA47" s="19">
        <v>46830216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8830003777</v>
      </c>
      <c r="D48" s="44">
        <f>+D28+D32+D38+D42+D47</f>
        <v>0</v>
      </c>
      <c r="E48" s="45">
        <f t="shared" si="9"/>
        <v>10375088132</v>
      </c>
      <c r="F48" s="46">
        <f t="shared" si="9"/>
        <v>10375088132</v>
      </c>
      <c r="G48" s="46">
        <f t="shared" si="9"/>
        <v>810139223</v>
      </c>
      <c r="H48" s="46">
        <f t="shared" si="9"/>
        <v>824112007</v>
      </c>
      <c r="I48" s="46">
        <f t="shared" si="9"/>
        <v>653897463</v>
      </c>
      <c r="J48" s="46">
        <f t="shared" si="9"/>
        <v>2288148693</v>
      </c>
      <c r="K48" s="46">
        <f t="shared" si="9"/>
        <v>752142890</v>
      </c>
      <c r="L48" s="46">
        <f t="shared" si="9"/>
        <v>903883830</v>
      </c>
      <c r="M48" s="46">
        <f t="shared" si="9"/>
        <v>670418696</v>
      </c>
      <c r="N48" s="46">
        <f t="shared" si="9"/>
        <v>2326445416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4614594109</v>
      </c>
      <c r="X48" s="46">
        <f t="shared" si="9"/>
        <v>5265596264</v>
      </c>
      <c r="Y48" s="46">
        <f t="shared" si="9"/>
        <v>-651002155</v>
      </c>
      <c r="Z48" s="47">
        <f>+IF(X48&lt;&gt;0,+(Y48/X48)*100,0)</f>
        <v>-12.363313143675537</v>
      </c>
      <c r="AA48" s="44">
        <f>+AA28+AA32+AA38+AA42+AA47</f>
        <v>10375088132</v>
      </c>
    </row>
    <row r="49" spans="1:27" ht="12.75">
      <c r="A49" s="14" t="s">
        <v>58</v>
      </c>
      <c r="B49" s="15"/>
      <c r="C49" s="48">
        <f aca="true" t="shared" si="10" ref="C49:Y49">+C25-C48</f>
        <v>2069923601</v>
      </c>
      <c r="D49" s="48">
        <f>+D25-D48</f>
        <v>0</v>
      </c>
      <c r="E49" s="49">
        <f t="shared" si="10"/>
        <v>1125813393</v>
      </c>
      <c r="F49" s="50">
        <f t="shared" si="10"/>
        <v>1125813393</v>
      </c>
      <c r="G49" s="50">
        <f t="shared" si="10"/>
        <v>357841023</v>
      </c>
      <c r="H49" s="50">
        <f t="shared" si="10"/>
        <v>194966598</v>
      </c>
      <c r="I49" s="50">
        <f t="shared" si="10"/>
        <v>-108349258</v>
      </c>
      <c r="J49" s="50">
        <f t="shared" si="10"/>
        <v>444458363</v>
      </c>
      <c r="K49" s="50">
        <f t="shared" si="10"/>
        <v>-95595598</v>
      </c>
      <c r="L49" s="50">
        <f t="shared" si="10"/>
        <v>-198092960</v>
      </c>
      <c r="M49" s="50">
        <f t="shared" si="10"/>
        <v>462853780</v>
      </c>
      <c r="N49" s="50">
        <f t="shared" si="10"/>
        <v>169165222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613623585</v>
      </c>
      <c r="X49" s="50">
        <f>IF(F25=F48,0,X25-X48)</f>
        <v>568321587</v>
      </c>
      <c r="Y49" s="50">
        <f t="shared" si="10"/>
        <v>45301998</v>
      </c>
      <c r="Z49" s="51">
        <f>+IF(X49&lt;&gt;0,+(Y49/X49)*100,0)</f>
        <v>7.971190789907475</v>
      </c>
      <c r="AA49" s="48">
        <f>+AA25-AA48</f>
        <v>1125813393</v>
      </c>
    </row>
    <row r="50" spans="1:27" ht="12.75">
      <c r="A50" s="16" t="s">
        <v>67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72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2633222175</v>
      </c>
      <c r="D5" s="19">
        <f>SUM(D6:D8)</f>
        <v>0</v>
      </c>
      <c r="E5" s="20">
        <f t="shared" si="0"/>
        <v>2859574194</v>
      </c>
      <c r="F5" s="21">
        <f t="shared" si="0"/>
        <v>2859574194</v>
      </c>
      <c r="G5" s="21">
        <f t="shared" si="0"/>
        <v>186249077</v>
      </c>
      <c r="H5" s="21">
        <f t="shared" si="0"/>
        <v>233264508</v>
      </c>
      <c r="I5" s="21">
        <f t="shared" si="0"/>
        <v>124818964</v>
      </c>
      <c r="J5" s="21">
        <f t="shared" si="0"/>
        <v>544332549</v>
      </c>
      <c r="K5" s="21">
        <f t="shared" si="0"/>
        <v>132727293</v>
      </c>
      <c r="L5" s="21">
        <f t="shared" si="0"/>
        <v>427223969</v>
      </c>
      <c r="M5" s="21">
        <f t="shared" si="0"/>
        <v>222653893</v>
      </c>
      <c r="N5" s="21">
        <f t="shared" si="0"/>
        <v>782605155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1326937704</v>
      </c>
      <c r="X5" s="21">
        <f t="shared" si="0"/>
        <v>1302073146</v>
      </c>
      <c r="Y5" s="21">
        <f t="shared" si="0"/>
        <v>24864558</v>
      </c>
      <c r="Z5" s="4">
        <f>+IF(X5&lt;&gt;0,+(Y5/X5)*100,0)</f>
        <v>1.9096129949676421</v>
      </c>
      <c r="AA5" s="19">
        <f>SUM(AA6:AA8)</f>
        <v>2859574194</v>
      </c>
    </row>
    <row r="6" spans="1:27" ht="12.75">
      <c r="A6" s="5" t="s">
        <v>33</v>
      </c>
      <c r="B6" s="3"/>
      <c r="C6" s="22">
        <v>712827</v>
      </c>
      <c r="D6" s="22"/>
      <c r="E6" s="23">
        <v>10530</v>
      </c>
      <c r="F6" s="24">
        <v>10530</v>
      </c>
      <c r="G6" s="24"/>
      <c r="H6" s="24">
        <v>360</v>
      </c>
      <c r="I6" s="24">
        <v>365</v>
      </c>
      <c r="J6" s="24">
        <v>725</v>
      </c>
      <c r="K6" s="24">
        <v>3360</v>
      </c>
      <c r="L6" s="24">
        <v>360</v>
      </c>
      <c r="M6" s="24"/>
      <c r="N6" s="24">
        <v>3720</v>
      </c>
      <c r="O6" s="24"/>
      <c r="P6" s="24"/>
      <c r="Q6" s="24"/>
      <c r="R6" s="24"/>
      <c r="S6" s="24"/>
      <c r="T6" s="24"/>
      <c r="U6" s="24"/>
      <c r="V6" s="24"/>
      <c r="W6" s="24">
        <v>4445</v>
      </c>
      <c r="X6" s="24">
        <v>5268</v>
      </c>
      <c r="Y6" s="24">
        <v>-823</v>
      </c>
      <c r="Z6" s="6">
        <v>-15.62</v>
      </c>
      <c r="AA6" s="22">
        <v>10530</v>
      </c>
    </row>
    <row r="7" spans="1:27" ht="12.75">
      <c r="A7" s="5" t="s">
        <v>34</v>
      </c>
      <c r="B7" s="3"/>
      <c r="C7" s="25">
        <v>2608907203</v>
      </c>
      <c r="D7" s="25"/>
      <c r="E7" s="26">
        <v>2859563664</v>
      </c>
      <c r="F7" s="27">
        <v>2859563664</v>
      </c>
      <c r="G7" s="27">
        <v>183132878</v>
      </c>
      <c r="H7" s="27">
        <v>229613347</v>
      </c>
      <c r="I7" s="27">
        <v>121579556</v>
      </c>
      <c r="J7" s="27">
        <v>534325781</v>
      </c>
      <c r="K7" s="27">
        <v>127477771</v>
      </c>
      <c r="L7" s="27">
        <v>422708269</v>
      </c>
      <c r="M7" s="27">
        <v>221303197</v>
      </c>
      <c r="N7" s="27">
        <v>771489237</v>
      </c>
      <c r="O7" s="27"/>
      <c r="P7" s="27"/>
      <c r="Q7" s="27"/>
      <c r="R7" s="27"/>
      <c r="S7" s="27"/>
      <c r="T7" s="27"/>
      <c r="U7" s="27"/>
      <c r="V7" s="27"/>
      <c r="W7" s="27">
        <v>1305815018</v>
      </c>
      <c r="X7" s="27">
        <v>1302067878</v>
      </c>
      <c r="Y7" s="27">
        <v>3747140</v>
      </c>
      <c r="Z7" s="7">
        <v>0.29</v>
      </c>
      <c r="AA7" s="25">
        <v>2859563664</v>
      </c>
    </row>
    <row r="8" spans="1:27" ht="12.75">
      <c r="A8" s="5" t="s">
        <v>35</v>
      </c>
      <c r="B8" s="3"/>
      <c r="C8" s="22">
        <v>23602145</v>
      </c>
      <c r="D8" s="22"/>
      <c r="E8" s="23"/>
      <c r="F8" s="24"/>
      <c r="G8" s="24">
        <v>3116199</v>
      </c>
      <c r="H8" s="24">
        <v>3650801</v>
      </c>
      <c r="I8" s="24">
        <v>3239043</v>
      </c>
      <c r="J8" s="24">
        <v>10006043</v>
      </c>
      <c r="K8" s="24">
        <v>5246162</v>
      </c>
      <c r="L8" s="24">
        <v>4515340</v>
      </c>
      <c r="M8" s="24">
        <v>1350696</v>
      </c>
      <c r="N8" s="24">
        <v>11112198</v>
      </c>
      <c r="O8" s="24"/>
      <c r="P8" s="24"/>
      <c r="Q8" s="24"/>
      <c r="R8" s="24"/>
      <c r="S8" s="24"/>
      <c r="T8" s="24"/>
      <c r="U8" s="24"/>
      <c r="V8" s="24"/>
      <c r="W8" s="24">
        <v>21118241</v>
      </c>
      <c r="X8" s="24"/>
      <c r="Y8" s="24">
        <v>21118241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309873181</v>
      </c>
      <c r="D9" s="19">
        <f>SUM(D10:D14)</f>
        <v>0</v>
      </c>
      <c r="E9" s="20">
        <f t="shared" si="1"/>
        <v>28898251</v>
      </c>
      <c r="F9" s="21">
        <f t="shared" si="1"/>
        <v>28898251</v>
      </c>
      <c r="G9" s="21">
        <f t="shared" si="1"/>
        <v>1434529</v>
      </c>
      <c r="H9" s="21">
        <f t="shared" si="1"/>
        <v>1521967</v>
      </c>
      <c r="I9" s="21">
        <f t="shared" si="1"/>
        <v>1569857</v>
      </c>
      <c r="J9" s="21">
        <f t="shared" si="1"/>
        <v>4526353</v>
      </c>
      <c r="K9" s="21">
        <f t="shared" si="1"/>
        <v>1769061</v>
      </c>
      <c r="L9" s="21">
        <f t="shared" si="1"/>
        <v>1946886</v>
      </c>
      <c r="M9" s="21">
        <f t="shared" si="1"/>
        <v>1502957</v>
      </c>
      <c r="N9" s="21">
        <f t="shared" si="1"/>
        <v>5218904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9745257</v>
      </c>
      <c r="X9" s="21">
        <f t="shared" si="1"/>
        <v>13056450</v>
      </c>
      <c r="Y9" s="21">
        <f t="shared" si="1"/>
        <v>-3311193</v>
      </c>
      <c r="Z9" s="4">
        <f>+IF(X9&lt;&gt;0,+(Y9/X9)*100,0)</f>
        <v>-25.360591891364038</v>
      </c>
      <c r="AA9" s="19">
        <f>SUM(AA10:AA14)</f>
        <v>28898251</v>
      </c>
    </row>
    <row r="10" spans="1:27" ht="12.75">
      <c r="A10" s="5" t="s">
        <v>37</v>
      </c>
      <c r="B10" s="3"/>
      <c r="C10" s="22">
        <v>5500719</v>
      </c>
      <c r="D10" s="22"/>
      <c r="E10" s="23">
        <v>4008301</v>
      </c>
      <c r="F10" s="24">
        <v>4008301</v>
      </c>
      <c r="G10" s="24">
        <v>452212</v>
      </c>
      <c r="H10" s="24">
        <v>466262</v>
      </c>
      <c r="I10" s="24">
        <v>330332</v>
      </c>
      <c r="J10" s="24">
        <v>1248806</v>
      </c>
      <c r="K10" s="24">
        <v>433779</v>
      </c>
      <c r="L10" s="24">
        <v>457745</v>
      </c>
      <c r="M10" s="24">
        <v>358243</v>
      </c>
      <c r="N10" s="24">
        <v>1249767</v>
      </c>
      <c r="O10" s="24"/>
      <c r="P10" s="24"/>
      <c r="Q10" s="24"/>
      <c r="R10" s="24"/>
      <c r="S10" s="24"/>
      <c r="T10" s="24"/>
      <c r="U10" s="24"/>
      <c r="V10" s="24"/>
      <c r="W10" s="24">
        <v>2498573</v>
      </c>
      <c r="X10" s="24">
        <v>2004150</v>
      </c>
      <c r="Y10" s="24">
        <v>494423</v>
      </c>
      <c r="Z10" s="6">
        <v>24.67</v>
      </c>
      <c r="AA10" s="22">
        <v>4008301</v>
      </c>
    </row>
    <row r="11" spans="1:27" ht="12.75">
      <c r="A11" s="5" t="s">
        <v>38</v>
      </c>
      <c r="B11" s="3"/>
      <c r="C11" s="22">
        <v>274964721</v>
      </c>
      <c r="D11" s="22"/>
      <c r="E11" s="23">
        <v>6884632</v>
      </c>
      <c r="F11" s="24">
        <v>6884632</v>
      </c>
      <c r="G11" s="24">
        <v>128286</v>
      </c>
      <c r="H11" s="24">
        <v>174124</v>
      </c>
      <c r="I11" s="24">
        <v>276735</v>
      </c>
      <c r="J11" s="24">
        <v>579145</v>
      </c>
      <c r="K11" s="24">
        <v>452249</v>
      </c>
      <c r="L11" s="24">
        <v>387528</v>
      </c>
      <c r="M11" s="24">
        <v>299351</v>
      </c>
      <c r="N11" s="24">
        <v>1139128</v>
      </c>
      <c r="O11" s="24"/>
      <c r="P11" s="24"/>
      <c r="Q11" s="24"/>
      <c r="R11" s="24"/>
      <c r="S11" s="24"/>
      <c r="T11" s="24"/>
      <c r="U11" s="24"/>
      <c r="V11" s="24"/>
      <c r="W11" s="24">
        <v>1718273</v>
      </c>
      <c r="X11" s="24">
        <v>2049642</v>
      </c>
      <c r="Y11" s="24">
        <v>-331369</v>
      </c>
      <c r="Z11" s="6">
        <v>-16.17</v>
      </c>
      <c r="AA11" s="22">
        <v>6884632</v>
      </c>
    </row>
    <row r="12" spans="1:27" ht="12.75">
      <c r="A12" s="5" t="s">
        <v>39</v>
      </c>
      <c r="B12" s="3"/>
      <c r="C12" s="22">
        <v>4911929</v>
      </c>
      <c r="D12" s="22"/>
      <c r="E12" s="23">
        <v>229571</v>
      </c>
      <c r="F12" s="24">
        <v>229571</v>
      </c>
      <c r="G12" s="24">
        <v>32654</v>
      </c>
      <c r="H12" s="24">
        <v>64948</v>
      </c>
      <c r="I12" s="24">
        <v>54490</v>
      </c>
      <c r="J12" s="24">
        <v>152092</v>
      </c>
      <c r="K12" s="24">
        <v>32348</v>
      </c>
      <c r="L12" s="24">
        <v>233287</v>
      </c>
      <c r="M12" s="24">
        <v>20316</v>
      </c>
      <c r="N12" s="24">
        <v>285951</v>
      </c>
      <c r="O12" s="24"/>
      <c r="P12" s="24"/>
      <c r="Q12" s="24"/>
      <c r="R12" s="24"/>
      <c r="S12" s="24"/>
      <c r="T12" s="24"/>
      <c r="U12" s="24"/>
      <c r="V12" s="24"/>
      <c r="W12" s="24">
        <v>438043</v>
      </c>
      <c r="X12" s="24">
        <v>114786</v>
      </c>
      <c r="Y12" s="24">
        <v>323257</v>
      </c>
      <c r="Z12" s="6">
        <v>281.62</v>
      </c>
      <c r="AA12" s="22">
        <v>229571</v>
      </c>
    </row>
    <row r="13" spans="1:27" ht="12.75">
      <c r="A13" s="5" t="s">
        <v>40</v>
      </c>
      <c r="B13" s="3"/>
      <c r="C13" s="22">
        <v>24495812</v>
      </c>
      <c r="D13" s="22"/>
      <c r="E13" s="23">
        <v>17775747</v>
      </c>
      <c r="F13" s="24">
        <v>17775747</v>
      </c>
      <c r="G13" s="24">
        <v>821377</v>
      </c>
      <c r="H13" s="24">
        <v>816633</v>
      </c>
      <c r="I13" s="24">
        <v>908300</v>
      </c>
      <c r="J13" s="24">
        <v>2546310</v>
      </c>
      <c r="K13" s="24">
        <v>850685</v>
      </c>
      <c r="L13" s="24">
        <v>868326</v>
      </c>
      <c r="M13" s="24">
        <v>825047</v>
      </c>
      <c r="N13" s="24">
        <v>2544058</v>
      </c>
      <c r="O13" s="24"/>
      <c r="P13" s="24"/>
      <c r="Q13" s="24"/>
      <c r="R13" s="24"/>
      <c r="S13" s="24"/>
      <c r="T13" s="24"/>
      <c r="U13" s="24"/>
      <c r="V13" s="24"/>
      <c r="W13" s="24">
        <v>5090368</v>
      </c>
      <c r="X13" s="24">
        <v>8887872</v>
      </c>
      <c r="Y13" s="24">
        <v>-3797504</v>
      </c>
      <c r="Z13" s="6">
        <v>-42.73</v>
      </c>
      <c r="AA13" s="22">
        <v>17775747</v>
      </c>
    </row>
    <row r="14" spans="1:27" ht="12.7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2.75">
      <c r="A15" s="2" t="s">
        <v>42</v>
      </c>
      <c r="B15" s="8"/>
      <c r="C15" s="19">
        <f aca="true" t="shared" si="2" ref="C15:Y15">SUM(C16:C18)</f>
        <v>46475110</v>
      </c>
      <c r="D15" s="19">
        <f>SUM(D16:D18)</f>
        <v>0</v>
      </c>
      <c r="E15" s="20">
        <f t="shared" si="2"/>
        <v>51858985</v>
      </c>
      <c r="F15" s="21">
        <f t="shared" si="2"/>
        <v>51858985</v>
      </c>
      <c r="G15" s="21">
        <f t="shared" si="2"/>
        <v>1020957</v>
      </c>
      <c r="H15" s="21">
        <f t="shared" si="2"/>
        <v>1348709</v>
      </c>
      <c r="I15" s="21">
        <f t="shared" si="2"/>
        <v>1312977</v>
      </c>
      <c r="J15" s="21">
        <f t="shared" si="2"/>
        <v>3682643</v>
      </c>
      <c r="K15" s="21">
        <f t="shared" si="2"/>
        <v>1953745</v>
      </c>
      <c r="L15" s="21">
        <f t="shared" si="2"/>
        <v>1307865</v>
      </c>
      <c r="M15" s="21">
        <f t="shared" si="2"/>
        <v>1161611</v>
      </c>
      <c r="N15" s="21">
        <f t="shared" si="2"/>
        <v>4423221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8105864</v>
      </c>
      <c r="X15" s="21">
        <f t="shared" si="2"/>
        <v>25929492</v>
      </c>
      <c r="Y15" s="21">
        <f t="shared" si="2"/>
        <v>-17823628</v>
      </c>
      <c r="Z15" s="4">
        <f>+IF(X15&lt;&gt;0,+(Y15/X15)*100,0)</f>
        <v>-68.73882450145958</v>
      </c>
      <c r="AA15" s="19">
        <f>SUM(AA16:AA18)</f>
        <v>51858985</v>
      </c>
    </row>
    <row r="16" spans="1:27" ht="12.75">
      <c r="A16" s="5" t="s">
        <v>43</v>
      </c>
      <c r="B16" s="3"/>
      <c r="C16" s="22">
        <v>34552062</v>
      </c>
      <c r="D16" s="22"/>
      <c r="E16" s="23">
        <v>18650791</v>
      </c>
      <c r="F16" s="24">
        <v>18650791</v>
      </c>
      <c r="G16" s="24">
        <v>779109</v>
      </c>
      <c r="H16" s="24">
        <v>1005316</v>
      </c>
      <c r="I16" s="24">
        <v>647705</v>
      </c>
      <c r="J16" s="24">
        <v>2432130</v>
      </c>
      <c r="K16" s="24">
        <v>928001</v>
      </c>
      <c r="L16" s="24">
        <v>723507</v>
      </c>
      <c r="M16" s="24">
        <v>820024</v>
      </c>
      <c r="N16" s="24">
        <v>2471532</v>
      </c>
      <c r="O16" s="24"/>
      <c r="P16" s="24"/>
      <c r="Q16" s="24"/>
      <c r="R16" s="24"/>
      <c r="S16" s="24"/>
      <c r="T16" s="24"/>
      <c r="U16" s="24"/>
      <c r="V16" s="24"/>
      <c r="W16" s="24">
        <v>4903662</v>
      </c>
      <c r="X16" s="24">
        <v>9325398</v>
      </c>
      <c r="Y16" s="24">
        <v>-4421736</v>
      </c>
      <c r="Z16" s="6">
        <v>-47.42</v>
      </c>
      <c r="AA16" s="22">
        <v>18650791</v>
      </c>
    </row>
    <row r="17" spans="1:27" ht="12.75">
      <c r="A17" s="5" t="s">
        <v>44</v>
      </c>
      <c r="B17" s="3"/>
      <c r="C17" s="22">
        <v>11950785</v>
      </c>
      <c r="D17" s="22"/>
      <c r="E17" s="23">
        <v>33038450</v>
      </c>
      <c r="F17" s="24">
        <v>33038450</v>
      </c>
      <c r="G17" s="24">
        <v>232092</v>
      </c>
      <c r="H17" s="24">
        <v>324109</v>
      </c>
      <c r="I17" s="24">
        <v>628296</v>
      </c>
      <c r="J17" s="24">
        <v>1184497</v>
      </c>
      <c r="K17" s="24">
        <v>979039</v>
      </c>
      <c r="L17" s="24">
        <v>546663</v>
      </c>
      <c r="M17" s="24">
        <v>325657</v>
      </c>
      <c r="N17" s="24">
        <v>1851359</v>
      </c>
      <c r="O17" s="24"/>
      <c r="P17" s="24"/>
      <c r="Q17" s="24"/>
      <c r="R17" s="24"/>
      <c r="S17" s="24"/>
      <c r="T17" s="24"/>
      <c r="U17" s="24"/>
      <c r="V17" s="24"/>
      <c r="W17" s="24">
        <v>3035856</v>
      </c>
      <c r="X17" s="24">
        <v>16519224</v>
      </c>
      <c r="Y17" s="24">
        <v>-13483368</v>
      </c>
      <c r="Z17" s="6">
        <v>-81.62</v>
      </c>
      <c r="AA17" s="22">
        <v>33038450</v>
      </c>
    </row>
    <row r="18" spans="1:27" ht="12.75">
      <c r="A18" s="5" t="s">
        <v>45</v>
      </c>
      <c r="B18" s="3"/>
      <c r="C18" s="22">
        <v>-27737</v>
      </c>
      <c r="D18" s="22"/>
      <c r="E18" s="23">
        <v>169744</v>
      </c>
      <c r="F18" s="24">
        <v>169744</v>
      </c>
      <c r="G18" s="24">
        <v>9756</v>
      </c>
      <c r="H18" s="24">
        <v>19284</v>
      </c>
      <c r="I18" s="24">
        <v>36976</v>
      </c>
      <c r="J18" s="24">
        <v>66016</v>
      </c>
      <c r="K18" s="24">
        <v>46705</v>
      </c>
      <c r="L18" s="24">
        <v>37695</v>
      </c>
      <c r="M18" s="24">
        <v>15930</v>
      </c>
      <c r="N18" s="24">
        <v>100330</v>
      </c>
      <c r="O18" s="24"/>
      <c r="P18" s="24"/>
      <c r="Q18" s="24"/>
      <c r="R18" s="24"/>
      <c r="S18" s="24"/>
      <c r="T18" s="24"/>
      <c r="U18" s="24"/>
      <c r="V18" s="24"/>
      <c r="W18" s="24">
        <v>166346</v>
      </c>
      <c r="X18" s="24">
        <v>84870</v>
      </c>
      <c r="Y18" s="24">
        <v>81476</v>
      </c>
      <c r="Z18" s="6">
        <v>96</v>
      </c>
      <c r="AA18" s="22">
        <v>169744</v>
      </c>
    </row>
    <row r="19" spans="1:27" ht="12.75">
      <c r="A19" s="2" t="s">
        <v>46</v>
      </c>
      <c r="B19" s="8"/>
      <c r="C19" s="19">
        <f aca="true" t="shared" si="3" ref="C19:Y19">SUM(C20:C23)</f>
        <v>3934914721</v>
      </c>
      <c r="D19" s="19">
        <f>SUM(D20:D23)</f>
        <v>0</v>
      </c>
      <c r="E19" s="20">
        <f t="shared" si="3"/>
        <v>4396576213</v>
      </c>
      <c r="F19" s="21">
        <f t="shared" si="3"/>
        <v>4396576213</v>
      </c>
      <c r="G19" s="21">
        <f t="shared" si="3"/>
        <v>598372776</v>
      </c>
      <c r="H19" s="21">
        <f t="shared" si="3"/>
        <v>372384303</v>
      </c>
      <c r="I19" s="21">
        <f t="shared" si="3"/>
        <v>375162055</v>
      </c>
      <c r="J19" s="21">
        <f t="shared" si="3"/>
        <v>1345919134</v>
      </c>
      <c r="K19" s="21">
        <f t="shared" si="3"/>
        <v>282331657</v>
      </c>
      <c r="L19" s="21">
        <f t="shared" si="3"/>
        <v>307032837</v>
      </c>
      <c r="M19" s="21">
        <f t="shared" si="3"/>
        <v>313278861</v>
      </c>
      <c r="N19" s="21">
        <f t="shared" si="3"/>
        <v>902643355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2248562489</v>
      </c>
      <c r="X19" s="21">
        <f t="shared" si="3"/>
        <v>2187168570</v>
      </c>
      <c r="Y19" s="21">
        <f t="shared" si="3"/>
        <v>61393919</v>
      </c>
      <c r="Z19" s="4">
        <f>+IF(X19&lt;&gt;0,+(Y19/X19)*100,0)</f>
        <v>2.8070044459353216</v>
      </c>
      <c r="AA19" s="19">
        <f>SUM(AA20:AA23)</f>
        <v>4396576213</v>
      </c>
    </row>
    <row r="20" spans="1:27" ht="12.75">
      <c r="A20" s="5" t="s">
        <v>47</v>
      </c>
      <c r="B20" s="3"/>
      <c r="C20" s="22">
        <v>2169010547</v>
      </c>
      <c r="D20" s="22"/>
      <c r="E20" s="23">
        <v>2435740672</v>
      </c>
      <c r="F20" s="24">
        <v>2435740672</v>
      </c>
      <c r="G20" s="24">
        <v>262331863</v>
      </c>
      <c r="H20" s="24">
        <v>282304714</v>
      </c>
      <c r="I20" s="24">
        <v>247333044</v>
      </c>
      <c r="J20" s="24">
        <v>791969621</v>
      </c>
      <c r="K20" s="24">
        <v>186970567</v>
      </c>
      <c r="L20" s="24">
        <v>189302861</v>
      </c>
      <c r="M20" s="24">
        <v>192523506</v>
      </c>
      <c r="N20" s="24">
        <v>568796934</v>
      </c>
      <c r="O20" s="24"/>
      <c r="P20" s="24"/>
      <c r="Q20" s="24"/>
      <c r="R20" s="24"/>
      <c r="S20" s="24"/>
      <c r="T20" s="24"/>
      <c r="U20" s="24"/>
      <c r="V20" s="24"/>
      <c r="W20" s="24">
        <v>1360766555</v>
      </c>
      <c r="X20" s="24">
        <v>1206750798</v>
      </c>
      <c r="Y20" s="24">
        <v>154015757</v>
      </c>
      <c r="Z20" s="6">
        <v>12.76</v>
      </c>
      <c r="AA20" s="22">
        <v>2435740672</v>
      </c>
    </row>
    <row r="21" spans="1:27" ht="12.75">
      <c r="A21" s="5" t="s">
        <v>48</v>
      </c>
      <c r="B21" s="3"/>
      <c r="C21" s="22">
        <v>1041944608</v>
      </c>
      <c r="D21" s="22"/>
      <c r="E21" s="23">
        <v>1264414310</v>
      </c>
      <c r="F21" s="24">
        <v>1264414310</v>
      </c>
      <c r="G21" s="24">
        <v>177487862</v>
      </c>
      <c r="H21" s="24">
        <v>49050406</v>
      </c>
      <c r="I21" s="24">
        <v>86469885</v>
      </c>
      <c r="J21" s="24">
        <v>313008153</v>
      </c>
      <c r="K21" s="24">
        <v>53685047</v>
      </c>
      <c r="L21" s="24">
        <v>75949912</v>
      </c>
      <c r="M21" s="24">
        <v>78900305</v>
      </c>
      <c r="N21" s="24">
        <v>208535264</v>
      </c>
      <c r="O21" s="24"/>
      <c r="P21" s="24"/>
      <c r="Q21" s="24"/>
      <c r="R21" s="24"/>
      <c r="S21" s="24"/>
      <c r="T21" s="24"/>
      <c r="U21" s="24"/>
      <c r="V21" s="24"/>
      <c r="W21" s="24">
        <v>521543417</v>
      </c>
      <c r="X21" s="24">
        <v>632207154</v>
      </c>
      <c r="Y21" s="24">
        <v>-110663737</v>
      </c>
      <c r="Z21" s="6">
        <v>-17.5</v>
      </c>
      <c r="AA21" s="22">
        <v>1264414310</v>
      </c>
    </row>
    <row r="22" spans="1:27" ht="12.75">
      <c r="A22" s="5" t="s">
        <v>49</v>
      </c>
      <c r="B22" s="3"/>
      <c r="C22" s="25">
        <v>425427536</v>
      </c>
      <c r="D22" s="25"/>
      <c r="E22" s="26">
        <v>375041063</v>
      </c>
      <c r="F22" s="27">
        <v>375041063</v>
      </c>
      <c r="G22" s="27">
        <v>69560644</v>
      </c>
      <c r="H22" s="27">
        <v>29564535</v>
      </c>
      <c r="I22" s="27">
        <v>29934361</v>
      </c>
      <c r="J22" s="27">
        <v>129059540</v>
      </c>
      <c r="K22" s="27">
        <v>30212315</v>
      </c>
      <c r="L22" s="27">
        <v>30274179</v>
      </c>
      <c r="M22" s="27">
        <v>30273873</v>
      </c>
      <c r="N22" s="27">
        <v>90760367</v>
      </c>
      <c r="O22" s="27"/>
      <c r="P22" s="27"/>
      <c r="Q22" s="27"/>
      <c r="R22" s="27"/>
      <c r="S22" s="27"/>
      <c r="T22" s="27"/>
      <c r="U22" s="27"/>
      <c r="V22" s="27"/>
      <c r="W22" s="27">
        <v>219819907</v>
      </c>
      <c r="X22" s="27">
        <v>187520532</v>
      </c>
      <c r="Y22" s="27">
        <v>32299375</v>
      </c>
      <c r="Z22" s="7">
        <v>17.22</v>
      </c>
      <c r="AA22" s="25">
        <v>375041063</v>
      </c>
    </row>
    <row r="23" spans="1:27" ht="12.75">
      <c r="A23" s="5" t="s">
        <v>50</v>
      </c>
      <c r="B23" s="3"/>
      <c r="C23" s="22">
        <v>298532030</v>
      </c>
      <c r="D23" s="22"/>
      <c r="E23" s="23">
        <v>321380168</v>
      </c>
      <c r="F23" s="24">
        <v>321380168</v>
      </c>
      <c r="G23" s="24">
        <v>88992407</v>
      </c>
      <c r="H23" s="24">
        <v>11464648</v>
      </c>
      <c r="I23" s="24">
        <v>11424765</v>
      </c>
      <c r="J23" s="24">
        <v>111881820</v>
      </c>
      <c r="K23" s="24">
        <v>11463728</v>
      </c>
      <c r="L23" s="24">
        <v>11505885</v>
      </c>
      <c r="M23" s="24">
        <v>11581177</v>
      </c>
      <c r="N23" s="24">
        <v>34550790</v>
      </c>
      <c r="O23" s="24"/>
      <c r="P23" s="24"/>
      <c r="Q23" s="24"/>
      <c r="R23" s="24"/>
      <c r="S23" s="24"/>
      <c r="T23" s="24"/>
      <c r="U23" s="24"/>
      <c r="V23" s="24"/>
      <c r="W23" s="24">
        <v>146432610</v>
      </c>
      <c r="X23" s="24">
        <v>160690086</v>
      </c>
      <c r="Y23" s="24">
        <v>-14257476</v>
      </c>
      <c r="Z23" s="6">
        <v>-8.87</v>
      </c>
      <c r="AA23" s="22">
        <v>321380168</v>
      </c>
    </row>
    <row r="24" spans="1:27" ht="12.75">
      <c r="A24" s="2" t="s">
        <v>51</v>
      </c>
      <c r="B24" s="8" t="s">
        <v>52</v>
      </c>
      <c r="C24" s="19">
        <v>28086160</v>
      </c>
      <c r="D24" s="19"/>
      <c r="E24" s="20">
        <v>982238</v>
      </c>
      <c r="F24" s="21">
        <v>982238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491118</v>
      </c>
      <c r="Y24" s="21">
        <v>-491118</v>
      </c>
      <c r="Z24" s="4">
        <v>-100</v>
      </c>
      <c r="AA24" s="19">
        <v>982238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6952571347</v>
      </c>
      <c r="D25" s="44">
        <f>+D5+D9+D15+D19+D24</f>
        <v>0</v>
      </c>
      <c r="E25" s="45">
        <f t="shared" si="4"/>
        <v>7337889881</v>
      </c>
      <c r="F25" s="46">
        <f t="shared" si="4"/>
        <v>7337889881</v>
      </c>
      <c r="G25" s="46">
        <f t="shared" si="4"/>
        <v>787077339</v>
      </c>
      <c r="H25" s="46">
        <f t="shared" si="4"/>
        <v>608519487</v>
      </c>
      <c r="I25" s="46">
        <f t="shared" si="4"/>
        <v>502863853</v>
      </c>
      <c r="J25" s="46">
        <f t="shared" si="4"/>
        <v>1898460679</v>
      </c>
      <c r="K25" s="46">
        <f t="shared" si="4"/>
        <v>418781756</v>
      </c>
      <c r="L25" s="46">
        <f t="shared" si="4"/>
        <v>737511557</v>
      </c>
      <c r="M25" s="46">
        <f t="shared" si="4"/>
        <v>538597322</v>
      </c>
      <c r="N25" s="46">
        <f t="shared" si="4"/>
        <v>1694890635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3593351314</v>
      </c>
      <c r="X25" s="46">
        <f t="shared" si="4"/>
        <v>3528718776</v>
      </c>
      <c r="Y25" s="46">
        <f t="shared" si="4"/>
        <v>64632538</v>
      </c>
      <c r="Z25" s="47">
        <f>+IF(X25&lt;&gt;0,+(Y25/X25)*100,0)</f>
        <v>1.8316148750528825</v>
      </c>
      <c r="AA25" s="44">
        <f>+AA5+AA9+AA15+AA19+AA24</f>
        <v>7337889881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1226229056</v>
      </c>
      <c r="D28" s="19">
        <f>SUM(D29:D31)</f>
        <v>0</v>
      </c>
      <c r="E28" s="20">
        <f t="shared" si="5"/>
        <v>1232925717</v>
      </c>
      <c r="F28" s="21">
        <f t="shared" si="5"/>
        <v>1232925717</v>
      </c>
      <c r="G28" s="21">
        <f t="shared" si="5"/>
        <v>71186224</v>
      </c>
      <c r="H28" s="21">
        <f t="shared" si="5"/>
        <v>118238795</v>
      </c>
      <c r="I28" s="21">
        <f t="shared" si="5"/>
        <v>91011563</v>
      </c>
      <c r="J28" s="21">
        <f t="shared" si="5"/>
        <v>280436582</v>
      </c>
      <c r="K28" s="21">
        <f t="shared" si="5"/>
        <v>87087213</v>
      </c>
      <c r="L28" s="21">
        <f t="shared" si="5"/>
        <v>95484446</v>
      </c>
      <c r="M28" s="21">
        <f t="shared" si="5"/>
        <v>85864202</v>
      </c>
      <c r="N28" s="21">
        <f t="shared" si="5"/>
        <v>268435861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548872443</v>
      </c>
      <c r="X28" s="21">
        <f t="shared" si="5"/>
        <v>612303168</v>
      </c>
      <c r="Y28" s="21">
        <f t="shared" si="5"/>
        <v>-63430725</v>
      </c>
      <c r="Z28" s="4">
        <f>+IF(X28&lt;&gt;0,+(Y28/X28)*100,0)</f>
        <v>-10.359365803575264</v>
      </c>
      <c r="AA28" s="19">
        <f>SUM(AA29:AA31)</f>
        <v>1232925717</v>
      </c>
    </row>
    <row r="29" spans="1:27" ht="12.75">
      <c r="A29" s="5" t="s">
        <v>33</v>
      </c>
      <c r="B29" s="3"/>
      <c r="C29" s="22">
        <v>454311118</v>
      </c>
      <c r="D29" s="22"/>
      <c r="E29" s="23">
        <v>134591320</v>
      </c>
      <c r="F29" s="24">
        <v>134591320</v>
      </c>
      <c r="G29" s="24">
        <v>4347704</v>
      </c>
      <c r="H29" s="24">
        <v>4577186</v>
      </c>
      <c r="I29" s="24">
        <v>4929347</v>
      </c>
      <c r="J29" s="24">
        <v>13854237</v>
      </c>
      <c r="K29" s="24">
        <v>10842518</v>
      </c>
      <c r="L29" s="24">
        <v>5478627</v>
      </c>
      <c r="M29" s="24">
        <v>5540465</v>
      </c>
      <c r="N29" s="24">
        <v>21861610</v>
      </c>
      <c r="O29" s="24"/>
      <c r="P29" s="24"/>
      <c r="Q29" s="24"/>
      <c r="R29" s="24"/>
      <c r="S29" s="24"/>
      <c r="T29" s="24"/>
      <c r="U29" s="24"/>
      <c r="V29" s="24"/>
      <c r="W29" s="24">
        <v>35715847</v>
      </c>
      <c r="X29" s="24">
        <v>63419820</v>
      </c>
      <c r="Y29" s="24">
        <v>-27703973</v>
      </c>
      <c r="Z29" s="6">
        <v>-43.68</v>
      </c>
      <c r="AA29" s="22">
        <v>134591320</v>
      </c>
    </row>
    <row r="30" spans="1:27" ht="12.75">
      <c r="A30" s="5" t="s">
        <v>34</v>
      </c>
      <c r="B30" s="3"/>
      <c r="C30" s="25">
        <v>363257690</v>
      </c>
      <c r="D30" s="25"/>
      <c r="E30" s="26">
        <v>1098334397</v>
      </c>
      <c r="F30" s="27">
        <v>1098334397</v>
      </c>
      <c r="G30" s="27">
        <v>25511961</v>
      </c>
      <c r="H30" s="27">
        <v>45482410</v>
      </c>
      <c r="I30" s="27">
        <v>35480909</v>
      </c>
      <c r="J30" s="27">
        <v>106475280</v>
      </c>
      <c r="K30" s="27">
        <v>16554388</v>
      </c>
      <c r="L30" s="27">
        <v>36322169</v>
      </c>
      <c r="M30" s="27">
        <v>26731621</v>
      </c>
      <c r="N30" s="27">
        <v>79608178</v>
      </c>
      <c r="O30" s="27"/>
      <c r="P30" s="27"/>
      <c r="Q30" s="27"/>
      <c r="R30" s="27"/>
      <c r="S30" s="27"/>
      <c r="T30" s="27"/>
      <c r="U30" s="27"/>
      <c r="V30" s="27"/>
      <c r="W30" s="27">
        <v>186083458</v>
      </c>
      <c r="X30" s="27">
        <v>548883348</v>
      </c>
      <c r="Y30" s="27">
        <v>-362799890</v>
      </c>
      <c r="Z30" s="7">
        <v>-66.1</v>
      </c>
      <c r="AA30" s="25">
        <v>1098334397</v>
      </c>
    </row>
    <row r="31" spans="1:27" ht="12.75">
      <c r="A31" s="5" t="s">
        <v>35</v>
      </c>
      <c r="B31" s="3"/>
      <c r="C31" s="22">
        <v>408660248</v>
      </c>
      <c r="D31" s="22"/>
      <c r="E31" s="23"/>
      <c r="F31" s="24"/>
      <c r="G31" s="24">
        <v>41326559</v>
      </c>
      <c r="H31" s="24">
        <v>68179199</v>
      </c>
      <c r="I31" s="24">
        <v>50601307</v>
      </c>
      <c r="J31" s="24">
        <v>160107065</v>
      </c>
      <c r="K31" s="24">
        <v>59690307</v>
      </c>
      <c r="L31" s="24">
        <v>53683650</v>
      </c>
      <c r="M31" s="24">
        <v>53592116</v>
      </c>
      <c r="N31" s="24">
        <v>166966073</v>
      </c>
      <c r="O31" s="24"/>
      <c r="P31" s="24"/>
      <c r="Q31" s="24"/>
      <c r="R31" s="24"/>
      <c r="S31" s="24"/>
      <c r="T31" s="24"/>
      <c r="U31" s="24"/>
      <c r="V31" s="24"/>
      <c r="W31" s="24">
        <v>327073138</v>
      </c>
      <c r="X31" s="24"/>
      <c r="Y31" s="24">
        <v>327073138</v>
      </c>
      <c r="Z31" s="6">
        <v>0</v>
      </c>
      <c r="AA31" s="22"/>
    </row>
    <row r="32" spans="1:27" ht="12.75">
      <c r="A32" s="2" t="s">
        <v>36</v>
      </c>
      <c r="B32" s="3"/>
      <c r="C32" s="19">
        <f aca="true" t="shared" si="6" ref="C32:Y32">SUM(C33:C37)</f>
        <v>647777374</v>
      </c>
      <c r="D32" s="19">
        <f>SUM(D33:D37)</f>
        <v>0</v>
      </c>
      <c r="E32" s="20">
        <f t="shared" si="6"/>
        <v>473704057</v>
      </c>
      <c r="F32" s="21">
        <f t="shared" si="6"/>
        <v>473704057</v>
      </c>
      <c r="G32" s="21">
        <f t="shared" si="6"/>
        <v>26477526</v>
      </c>
      <c r="H32" s="21">
        <f t="shared" si="6"/>
        <v>27813353</v>
      </c>
      <c r="I32" s="21">
        <f t="shared" si="6"/>
        <v>27925123</v>
      </c>
      <c r="J32" s="21">
        <f t="shared" si="6"/>
        <v>82216002</v>
      </c>
      <c r="K32" s="21">
        <f t="shared" si="6"/>
        <v>27717892</v>
      </c>
      <c r="L32" s="21">
        <f t="shared" si="6"/>
        <v>50190121</v>
      </c>
      <c r="M32" s="21">
        <f t="shared" si="6"/>
        <v>27454145</v>
      </c>
      <c r="N32" s="21">
        <f t="shared" si="6"/>
        <v>105362158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187578160</v>
      </c>
      <c r="X32" s="21">
        <f t="shared" si="6"/>
        <v>198312108</v>
      </c>
      <c r="Y32" s="21">
        <f t="shared" si="6"/>
        <v>-10733948</v>
      </c>
      <c r="Z32" s="4">
        <f>+IF(X32&lt;&gt;0,+(Y32/X32)*100,0)</f>
        <v>-5.412653875879329</v>
      </c>
      <c r="AA32" s="19">
        <f>SUM(AA33:AA37)</f>
        <v>473704057</v>
      </c>
    </row>
    <row r="33" spans="1:27" ht="12.75">
      <c r="A33" s="5" t="s">
        <v>37</v>
      </c>
      <c r="B33" s="3"/>
      <c r="C33" s="22">
        <v>142698249</v>
      </c>
      <c r="D33" s="22"/>
      <c r="E33" s="23">
        <v>47749255</v>
      </c>
      <c r="F33" s="24">
        <v>47749255</v>
      </c>
      <c r="G33" s="24">
        <v>3071586</v>
      </c>
      <c r="H33" s="24">
        <v>3123715</v>
      </c>
      <c r="I33" s="24">
        <v>3091783</v>
      </c>
      <c r="J33" s="24">
        <v>9287084</v>
      </c>
      <c r="K33" s="24">
        <v>3158124</v>
      </c>
      <c r="L33" s="24">
        <v>3983030</v>
      </c>
      <c r="M33" s="24">
        <v>2904067</v>
      </c>
      <c r="N33" s="24">
        <v>10045221</v>
      </c>
      <c r="O33" s="24"/>
      <c r="P33" s="24"/>
      <c r="Q33" s="24"/>
      <c r="R33" s="24"/>
      <c r="S33" s="24"/>
      <c r="T33" s="24"/>
      <c r="U33" s="24"/>
      <c r="V33" s="24"/>
      <c r="W33" s="24">
        <v>19332305</v>
      </c>
      <c r="X33" s="24">
        <v>22691760</v>
      </c>
      <c r="Y33" s="24">
        <v>-3359455</v>
      </c>
      <c r="Z33" s="6">
        <v>-14.8</v>
      </c>
      <c r="AA33" s="22">
        <v>47749255</v>
      </c>
    </row>
    <row r="34" spans="1:27" ht="12.75">
      <c r="A34" s="5" t="s">
        <v>38</v>
      </c>
      <c r="B34" s="3"/>
      <c r="C34" s="22">
        <v>52228271</v>
      </c>
      <c r="D34" s="22"/>
      <c r="E34" s="23">
        <v>234904967</v>
      </c>
      <c r="F34" s="24">
        <v>234904967</v>
      </c>
      <c r="G34" s="24">
        <v>9897537</v>
      </c>
      <c r="H34" s="24">
        <v>10944560</v>
      </c>
      <c r="I34" s="24">
        <v>10938799</v>
      </c>
      <c r="J34" s="24">
        <v>31780896</v>
      </c>
      <c r="K34" s="24">
        <v>10942740</v>
      </c>
      <c r="L34" s="24">
        <v>31086418</v>
      </c>
      <c r="M34" s="24">
        <v>10327424</v>
      </c>
      <c r="N34" s="24">
        <v>52356582</v>
      </c>
      <c r="O34" s="24"/>
      <c r="P34" s="24"/>
      <c r="Q34" s="24"/>
      <c r="R34" s="24"/>
      <c r="S34" s="24"/>
      <c r="T34" s="24"/>
      <c r="U34" s="24"/>
      <c r="V34" s="24"/>
      <c r="W34" s="24">
        <v>84137478</v>
      </c>
      <c r="X34" s="24">
        <v>81690030</v>
      </c>
      <c r="Y34" s="24">
        <v>2447448</v>
      </c>
      <c r="Z34" s="6">
        <v>3</v>
      </c>
      <c r="AA34" s="22">
        <v>234904967</v>
      </c>
    </row>
    <row r="35" spans="1:27" ht="12.75">
      <c r="A35" s="5" t="s">
        <v>39</v>
      </c>
      <c r="B35" s="3"/>
      <c r="C35" s="22">
        <v>315959235</v>
      </c>
      <c r="D35" s="22"/>
      <c r="E35" s="23">
        <v>93541998</v>
      </c>
      <c r="F35" s="24">
        <v>93541998</v>
      </c>
      <c r="G35" s="24">
        <v>7076703</v>
      </c>
      <c r="H35" s="24">
        <v>7115319</v>
      </c>
      <c r="I35" s="24">
        <v>7209369</v>
      </c>
      <c r="J35" s="24">
        <v>21401391</v>
      </c>
      <c r="K35" s="24">
        <v>6419637</v>
      </c>
      <c r="L35" s="24">
        <v>8406952</v>
      </c>
      <c r="M35" s="24">
        <v>6811084</v>
      </c>
      <c r="N35" s="24">
        <v>21637673</v>
      </c>
      <c r="O35" s="24"/>
      <c r="P35" s="24"/>
      <c r="Q35" s="24"/>
      <c r="R35" s="24"/>
      <c r="S35" s="24"/>
      <c r="T35" s="24"/>
      <c r="U35" s="24"/>
      <c r="V35" s="24"/>
      <c r="W35" s="24">
        <v>43039064</v>
      </c>
      <c r="X35" s="24">
        <v>45176400</v>
      </c>
      <c r="Y35" s="24">
        <v>-2137336</v>
      </c>
      <c r="Z35" s="6">
        <v>-4.73</v>
      </c>
      <c r="AA35" s="22">
        <v>93541998</v>
      </c>
    </row>
    <row r="36" spans="1:27" ht="12.75">
      <c r="A36" s="5" t="s">
        <v>40</v>
      </c>
      <c r="B36" s="3"/>
      <c r="C36" s="22">
        <v>122559681</v>
      </c>
      <c r="D36" s="22"/>
      <c r="E36" s="23">
        <v>82415609</v>
      </c>
      <c r="F36" s="24">
        <v>82415609</v>
      </c>
      <c r="G36" s="24">
        <v>5521255</v>
      </c>
      <c r="H36" s="24">
        <v>5715946</v>
      </c>
      <c r="I36" s="24">
        <v>5766828</v>
      </c>
      <c r="J36" s="24">
        <v>17004029</v>
      </c>
      <c r="K36" s="24">
        <v>6122111</v>
      </c>
      <c r="L36" s="24">
        <v>5772404</v>
      </c>
      <c r="M36" s="24">
        <v>6264285</v>
      </c>
      <c r="N36" s="24">
        <v>18158800</v>
      </c>
      <c r="O36" s="24"/>
      <c r="P36" s="24"/>
      <c r="Q36" s="24"/>
      <c r="R36" s="24"/>
      <c r="S36" s="24"/>
      <c r="T36" s="24"/>
      <c r="U36" s="24"/>
      <c r="V36" s="24"/>
      <c r="W36" s="24">
        <v>35162829</v>
      </c>
      <c r="X36" s="24">
        <v>41207802</v>
      </c>
      <c r="Y36" s="24">
        <v>-6044973</v>
      </c>
      <c r="Z36" s="6">
        <v>-14.67</v>
      </c>
      <c r="AA36" s="22">
        <v>82415609</v>
      </c>
    </row>
    <row r="37" spans="1:27" ht="12.75">
      <c r="A37" s="5" t="s">
        <v>41</v>
      </c>
      <c r="B37" s="3"/>
      <c r="C37" s="25">
        <v>14331938</v>
      </c>
      <c r="D37" s="25"/>
      <c r="E37" s="26">
        <v>15092228</v>
      </c>
      <c r="F37" s="27">
        <v>15092228</v>
      </c>
      <c r="G37" s="27">
        <v>910445</v>
      </c>
      <c r="H37" s="27">
        <v>913813</v>
      </c>
      <c r="I37" s="27">
        <v>918344</v>
      </c>
      <c r="J37" s="27">
        <v>2742602</v>
      </c>
      <c r="K37" s="27">
        <v>1075280</v>
      </c>
      <c r="L37" s="27">
        <v>941317</v>
      </c>
      <c r="M37" s="27">
        <v>1147285</v>
      </c>
      <c r="N37" s="27">
        <v>3163882</v>
      </c>
      <c r="O37" s="27"/>
      <c r="P37" s="27"/>
      <c r="Q37" s="27"/>
      <c r="R37" s="27"/>
      <c r="S37" s="27"/>
      <c r="T37" s="27"/>
      <c r="U37" s="27"/>
      <c r="V37" s="27"/>
      <c r="W37" s="27">
        <v>5906484</v>
      </c>
      <c r="X37" s="27">
        <v>7546116</v>
      </c>
      <c r="Y37" s="27">
        <v>-1639632</v>
      </c>
      <c r="Z37" s="7">
        <v>-21.73</v>
      </c>
      <c r="AA37" s="25">
        <v>15092228</v>
      </c>
    </row>
    <row r="38" spans="1:27" ht="12.75">
      <c r="A38" s="2" t="s">
        <v>42</v>
      </c>
      <c r="B38" s="8"/>
      <c r="C38" s="19">
        <f aca="true" t="shared" si="7" ref="C38:Y38">SUM(C39:C41)</f>
        <v>675856036</v>
      </c>
      <c r="D38" s="19">
        <f>SUM(D39:D41)</f>
        <v>0</v>
      </c>
      <c r="E38" s="20">
        <f t="shared" si="7"/>
        <v>697365006</v>
      </c>
      <c r="F38" s="21">
        <f t="shared" si="7"/>
        <v>697365006</v>
      </c>
      <c r="G38" s="21">
        <f t="shared" si="7"/>
        <v>24690219</v>
      </c>
      <c r="H38" s="21">
        <f t="shared" si="7"/>
        <v>26180284</v>
      </c>
      <c r="I38" s="21">
        <f t="shared" si="7"/>
        <v>48203141</v>
      </c>
      <c r="J38" s="21">
        <f t="shared" si="7"/>
        <v>99073644</v>
      </c>
      <c r="K38" s="21">
        <f t="shared" si="7"/>
        <v>38023649</v>
      </c>
      <c r="L38" s="21">
        <f t="shared" si="7"/>
        <v>98388680</v>
      </c>
      <c r="M38" s="21">
        <f t="shared" si="7"/>
        <v>42289324</v>
      </c>
      <c r="N38" s="21">
        <f t="shared" si="7"/>
        <v>178701653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277775297</v>
      </c>
      <c r="X38" s="21">
        <f t="shared" si="7"/>
        <v>272702796</v>
      </c>
      <c r="Y38" s="21">
        <f t="shared" si="7"/>
        <v>5072501</v>
      </c>
      <c r="Z38" s="4">
        <f>+IF(X38&lt;&gt;0,+(Y38/X38)*100,0)</f>
        <v>1.8600839721496658</v>
      </c>
      <c r="AA38" s="19">
        <f>SUM(AA39:AA41)</f>
        <v>697365006</v>
      </c>
    </row>
    <row r="39" spans="1:27" ht="12.75">
      <c r="A39" s="5" t="s">
        <v>43</v>
      </c>
      <c r="B39" s="3"/>
      <c r="C39" s="22">
        <v>81374105</v>
      </c>
      <c r="D39" s="22"/>
      <c r="E39" s="23">
        <v>50606850</v>
      </c>
      <c r="F39" s="24">
        <v>50606850</v>
      </c>
      <c r="G39" s="24">
        <v>3386286</v>
      </c>
      <c r="H39" s="24">
        <v>3399415</v>
      </c>
      <c r="I39" s="24">
        <v>3400853</v>
      </c>
      <c r="J39" s="24">
        <v>10186554</v>
      </c>
      <c r="K39" s="24">
        <v>2900510</v>
      </c>
      <c r="L39" s="24">
        <v>3333722</v>
      </c>
      <c r="M39" s="24">
        <v>3103323</v>
      </c>
      <c r="N39" s="24">
        <v>9337555</v>
      </c>
      <c r="O39" s="24"/>
      <c r="P39" s="24"/>
      <c r="Q39" s="24"/>
      <c r="R39" s="24"/>
      <c r="S39" s="24"/>
      <c r="T39" s="24"/>
      <c r="U39" s="24"/>
      <c r="V39" s="24"/>
      <c r="W39" s="24">
        <v>19524109</v>
      </c>
      <c r="X39" s="24">
        <v>25303428</v>
      </c>
      <c r="Y39" s="24">
        <v>-5779319</v>
      </c>
      <c r="Z39" s="6">
        <v>-22.84</v>
      </c>
      <c r="AA39" s="22">
        <v>50606850</v>
      </c>
    </row>
    <row r="40" spans="1:27" ht="12.75">
      <c r="A40" s="5" t="s">
        <v>44</v>
      </c>
      <c r="B40" s="3"/>
      <c r="C40" s="22">
        <v>570157553</v>
      </c>
      <c r="D40" s="22"/>
      <c r="E40" s="23">
        <v>620953670</v>
      </c>
      <c r="F40" s="24">
        <v>620953670</v>
      </c>
      <c r="G40" s="24">
        <v>19407305</v>
      </c>
      <c r="H40" s="24">
        <v>20884241</v>
      </c>
      <c r="I40" s="24">
        <v>42903927</v>
      </c>
      <c r="J40" s="24">
        <v>83195473</v>
      </c>
      <c r="K40" s="24">
        <v>32508795</v>
      </c>
      <c r="L40" s="24">
        <v>93053558</v>
      </c>
      <c r="M40" s="24">
        <v>37113451</v>
      </c>
      <c r="N40" s="24">
        <v>162675804</v>
      </c>
      <c r="O40" s="24"/>
      <c r="P40" s="24"/>
      <c r="Q40" s="24"/>
      <c r="R40" s="24"/>
      <c r="S40" s="24"/>
      <c r="T40" s="24"/>
      <c r="U40" s="24"/>
      <c r="V40" s="24"/>
      <c r="W40" s="24">
        <v>245871277</v>
      </c>
      <c r="X40" s="24">
        <v>234497124</v>
      </c>
      <c r="Y40" s="24">
        <v>11374153</v>
      </c>
      <c r="Z40" s="6">
        <v>4.85</v>
      </c>
      <c r="AA40" s="22">
        <v>620953670</v>
      </c>
    </row>
    <row r="41" spans="1:27" ht="12.75">
      <c r="A41" s="5" t="s">
        <v>45</v>
      </c>
      <c r="B41" s="3"/>
      <c r="C41" s="22">
        <v>24324378</v>
      </c>
      <c r="D41" s="22"/>
      <c r="E41" s="23">
        <v>25804486</v>
      </c>
      <c r="F41" s="24">
        <v>25804486</v>
      </c>
      <c r="G41" s="24">
        <v>1896628</v>
      </c>
      <c r="H41" s="24">
        <v>1896628</v>
      </c>
      <c r="I41" s="24">
        <v>1898361</v>
      </c>
      <c r="J41" s="24">
        <v>5691617</v>
      </c>
      <c r="K41" s="24">
        <v>2614344</v>
      </c>
      <c r="L41" s="24">
        <v>2001400</v>
      </c>
      <c r="M41" s="24">
        <v>2072550</v>
      </c>
      <c r="N41" s="24">
        <v>6688294</v>
      </c>
      <c r="O41" s="24"/>
      <c r="P41" s="24"/>
      <c r="Q41" s="24"/>
      <c r="R41" s="24"/>
      <c r="S41" s="24"/>
      <c r="T41" s="24"/>
      <c r="U41" s="24"/>
      <c r="V41" s="24"/>
      <c r="W41" s="24">
        <v>12379911</v>
      </c>
      <c r="X41" s="24">
        <v>12902244</v>
      </c>
      <c r="Y41" s="24">
        <v>-522333</v>
      </c>
      <c r="Z41" s="6">
        <v>-4.05</v>
      </c>
      <c r="AA41" s="22">
        <v>25804486</v>
      </c>
    </row>
    <row r="42" spans="1:27" ht="12.75">
      <c r="A42" s="2" t="s">
        <v>46</v>
      </c>
      <c r="B42" s="8"/>
      <c r="C42" s="19">
        <f aca="true" t="shared" si="8" ref="C42:Y42">SUM(C43:C46)</f>
        <v>4313984475</v>
      </c>
      <c r="D42" s="19">
        <f>SUM(D43:D46)</f>
        <v>0</v>
      </c>
      <c r="E42" s="20">
        <f t="shared" si="8"/>
        <v>3891865947</v>
      </c>
      <c r="F42" s="21">
        <f t="shared" si="8"/>
        <v>3891865947</v>
      </c>
      <c r="G42" s="21">
        <f t="shared" si="8"/>
        <v>308276279</v>
      </c>
      <c r="H42" s="21">
        <f t="shared" si="8"/>
        <v>392151614</v>
      </c>
      <c r="I42" s="21">
        <f t="shared" si="8"/>
        <v>227969252</v>
      </c>
      <c r="J42" s="21">
        <f t="shared" si="8"/>
        <v>928397145</v>
      </c>
      <c r="K42" s="21">
        <f t="shared" si="8"/>
        <v>332561098</v>
      </c>
      <c r="L42" s="21">
        <f t="shared" si="8"/>
        <v>341868427</v>
      </c>
      <c r="M42" s="21">
        <f t="shared" si="8"/>
        <v>388860013</v>
      </c>
      <c r="N42" s="21">
        <f t="shared" si="8"/>
        <v>1063289538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1991686683</v>
      </c>
      <c r="X42" s="21">
        <f t="shared" si="8"/>
        <v>1869739956</v>
      </c>
      <c r="Y42" s="21">
        <f t="shared" si="8"/>
        <v>121946727</v>
      </c>
      <c r="Z42" s="4">
        <f>+IF(X42&lt;&gt;0,+(Y42/X42)*100,0)</f>
        <v>6.52212232020141</v>
      </c>
      <c r="AA42" s="19">
        <f>SUM(AA43:AA46)</f>
        <v>3891865947</v>
      </c>
    </row>
    <row r="43" spans="1:27" ht="12.75">
      <c r="A43" s="5" t="s">
        <v>47</v>
      </c>
      <c r="B43" s="3"/>
      <c r="C43" s="22">
        <v>2193925533</v>
      </c>
      <c r="D43" s="22"/>
      <c r="E43" s="23">
        <v>2307574539</v>
      </c>
      <c r="F43" s="24">
        <v>2307574539</v>
      </c>
      <c r="G43" s="24">
        <v>254088181</v>
      </c>
      <c r="H43" s="24">
        <v>253781924</v>
      </c>
      <c r="I43" s="24">
        <v>165954522</v>
      </c>
      <c r="J43" s="24">
        <v>673824627</v>
      </c>
      <c r="K43" s="24">
        <v>204094192</v>
      </c>
      <c r="L43" s="24">
        <v>199777813</v>
      </c>
      <c r="M43" s="24">
        <v>201703476</v>
      </c>
      <c r="N43" s="24">
        <v>605575481</v>
      </c>
      <c r="O43" s="24"/>
      <c r="P43" s="24"/>
      <c r="Q43" s="24"/>
      <c r="R43" s="24"/>
      <c r="S43" s="24"/>
      <c r="T43" s="24"/>
      <c r="U43" s="24"/>
      <c r="V43" s="24"/>
      <c r="W43" s="24">
        <v>1279400108</v>
      </c>
      <c r="X43" s="24">
        <v>1119166140</v>
      </c>
      <c r="Y43" s="24">
        <v>160233968</v>
      </c>
      <c r="Z43" s="6">
        <v>14.32</v>
      </c>
      <c r="AA43" s="22">
        <v>2307574539</v>
      </c>
    </row>
    <row r="44" spans="1:27" ht="12.75">
      <c r="A44" s="5" t="s">
        <v>48</v>
      </c>
      <c r="B44" s="3"/>
      <c r="C44" s="22">
        <v>1424374478</v>
      </c>
      <c r="D44" s="22"/>
      <c r="E44" s="23">
        <v>967824163</v>
      </c>
      <c r="F44" s="24">
        <v>967824163</v>
      </c>
      <c r="G44" s="24">
        <v>24935291</v>
      </c>
      <c r="H44" s="24">
        <v>108246722</v>
      </c>
      <c r="I44" s="24">
        <v>28858638</v>
      </c>
      <c r="J44" s="24">
        <v>162040651</v>
      </c>
      <c r="K44" s="24">
        <v>78395127</v>
      </c>
      <c r="L44" s="24">
        <v>90398343</v>
      </c>
      <c r="M44" s="24">
        <v>128207161</v>
      </c>
      <c r="N44" s="24">
        <v>297000631</v>
      </c>
      <c r="O44" s="24"/>
      <c r="P44" s="24"/>
      <c r="Q44" s="24"/>
      <c r="R44" s="24"/>
      <c r="S44" s="24"/>
      <c r="T44" s="24"/>
      <c r="U44" s="24"/>
      <c r="V44" s="24"/>
      <c r="W44" s="24">
        <v>459041282</v>
      </c>
      <c r="X44" s="24">
        <v>458864238</v>
      </c>
      <c r="Y44" s="24">
        <v>177044</v>
      </c>
      <c r="Z44" s="6">
        <v>0.04</v>
      </c>
      <c r="AA44" s="22">
        <v>967824163</v>
      </c>
    </row>
    <row r="45" spans="1:27" ht="12.75">
      <c r="A45" s="5" t="s">
        <v>49</v>
      </c>
      <c r="B45" s="3"/>
      <c r="C45" s="25">
        <v>458456506</v>
      </c>
      <c r="D45" s="25"/>
      <c r="E45" s="26">
        <v>350086351</v>
      </c>
      <c r="F45" s="27">
        <v>350086351</v>
      </c>
      <c r="G45" s="27">
        <v>11877366</v>
      </c>
      <c r="H45" s="27">
        <v>11830979</v>
      </c>
      <c r="I45" s="27">
        <v>14580531</v>
      </c>
      <c r="J45" s="27">
        <v>38288876</v>
      </c>
      <c r="K45" s="27">
        <v>15187088</v>
      </c>
      <c r="L45" s="27">
        <v>26260968</v>
      </c>
      <c r="M45" s="27">
        <v>38242133</v>
      </c>
      <c r="N45" s="27">
        <v>79690189</v>
      </c>
      <c r="O45" s="27"/>
      <c r="P45" s="27"/>
      <c r="Q45" s="27"/>
      <c r="R45" s="27"/>
      <c r="S45" s="27"/>
      <c r="T45" s="27"/>
      <c r="U45" s="27"/>
      <c r="V45" s="27"/>
      <c r="W45" s="27">
        <v>117979065</v>
      </c>
      <c r="X45" s="27">
        <v>158519130</v>
      </c>
      <c r="Y45" s="27">
        <v>-40540065</v>
      </c>
      <c r="Z45" s="7">
        <v>-25.57</v>
      </c>
      <c r="AA45" s="25">
        <v>350086351</v>
      </c>
    </row>
    <row r="46" spans="1:27" ht="12.75">
      <c r="A46" s="5" t="s">
        <v>50</v>
      </c>
      <c r="B46" s="3"/>
      <c r="C46" s="22">
        <v>237227958</v>
      </c>
      <c r="D46" s="22"/>
      <c r="E46" s="23">
        <v>266380894</v>
      </c>
      <c r="F46" s="24">
        <v>266380894</v>
      </c>
      <c r="G46" s="24">
        <v>17375441</v>
      </c>
      <c r="H46" s="24">
        <v>18291989</v>
      </c>
      <c r="I46" s="24">
        <v>18575561</v>
      </c>
      <c r="J46" s="24">
        <v>54242991</v>
      </c>
      <c r="K46" s="24">
        <v>34884691</v>
      </c>
      <c r="L46" s="24">
        <v>25431303</v>
      </c>
      <c r="M46" s="24">
        <v>20707243</v>
      </c>
      <c r="N46" s="24">
        <v>81023237</v>
      </c>
      <c r="O46" s="24"/>
      <c r="P46" s="24"/>
      <c r="Q46" s="24"/>
      <c r="R46" s="24"/>
      <c r="S46" s="24"/>
      <c r="T46" s="24"/>
      <c r="U46" s="24"/>
      <c r="V46" s="24"/>
      <c r="W46" s="24">
        <v>135266228</v>
      </c>
      <c r="X46" s="24">
        <v>133190448</v>
      </c>
      <c r="Y46" s="24">
        <v>2075780</v>
      </c>
      <c r="Z46" s="6">
        <v>1.56</v>
      </c>
      <c r="AA46" s="22">
        <v>266380894</v>
      </c>
    </row>
    <row r="47" spans="1:27" ht="12.75">
      <c r="A47" s="2" t="s">
        <v>51</v>
      </c>
      <c r="B47" s="8" t="s">
        <v>52</v>
      </c>
      <c r="C47" s="19">
        <v>17420518</v>
      </c>
      <c r="D47" s="19"/>
      <c r="E47" s="20">
        <v>7982830</v>
      </c>
      <c r="F47" s="21">
        <v>7982830</v>
      </c>
      <c r="G47" s="21">
        <v>422663</v>
      </c>
      <c r="H47" s="21">
        <v>422663</v>
      </c>
      <c r="I47" s="21">
        <v>422663</v>
      </c>
      <c r="J47" s="21">
        <v>1267989</v>
      </c>
      <c r="K47" s="21">
        <v>74411</v>
      </c>
      <c r="L47" s="21">
        <v>328894</v>
      </c>
      <c r="M47" s="21">
        <v>403213</v>
      </c>
      <c r="N47" s="21">
        <v>806518</v>
      </c>
      <c r="O47" s="21"/>
      <c r="P47" s="21"/>
      <c r="Q47" s="21"/>
      <c r="R47" s="21"/>
      <c r="S47" s="21"/>
      <c r="T47" s="21"/>
      <c r="U47" s="21"/>
      <c r="V47" s="21"/>
      <c r="W47" s="21">
        <v>2074507</v>
      </c>
      <c r="X47" s="21">
        <v>3991416</v>
      </c>
      <c r="Y47" s="21">
        <v>-1916909</v>
      </c>
      <c r="Z47" s="4">
        <v>-48.03</v>
      </c>
      <c r="AA47" s="19">
        <v>7982830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6881267459</v>
      </c>
      <c r="D48" s="44">
        <f>+D28+D32+D38+D42+D47</f>
        <v>0</v>
      </c>
      <c r="E48" s="45">
        <f t="shared" si="9"/>
        <v>6303843557</v>
      </c>
      <c r="F48" s="46">
        <f t="shared" si="9"/>
        <v>6303843557</v>
      </c>
      <c r="G48" s="46">
        <f t="shared" si="9"/>
        <v>431052911</v>
      </c>
      <c r="H48" s="46">
        <f t="shared" si="9"/>
        <v>564806709</v>
      </c>
      <c r="I48" s="46">
        <f t="shared" si="9"/>
        <v>395531742</v>
      </c>
      <c r="J48" s="46">
        <f t="shared" si="9"/>
        <v>1391391362</v>
      </c>
      <c r="K48" s="46">
        <f t="shared" si="9"/>
        <v>485464263</v>
      </c>
      <c r="L48" s="46">
        <f t="shared" si="9"/>
        <v>586260568</v>
      </c>
      <c r="M48" s="46">
        <f t="shared" si="9"/>
        <v>544870897</v>
      </c>
      <c r="N48" s="46">
        <f t="shared" si="9"/>
        <v>1616595728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3007987090</v>
      </c>
      <c r="X48" s="46">
        <f t="shared" si="9"/>
        <v>2957049444</v>
      </c>
      <c r="Y48" s="46">
        <f t="shared" si="9"/>
        <v>50937646</v>
      </c>
      <c r="Z48" s="47">
        <f>+IF(X48&lt;&gt;0,+(Y48/X48)*100,0)</f>
        <v>1.7225835064528598</v>
      </c>
      <c r="AA48" s="44">
        <f>+AA28+AA32+AA38+AA42+AA47</f>
        <v>6303843557</v>
      </c>
    </row>
    <row r="49" spans="1:27" ht="12.75">
      <c r="A49" s="14" t="s">
        <v>58</v>
      </c>
      <c r="B49" s="15"/>
      <c r="C49" s="48">
        <f aca="true" t="shared" si="10" ref="C49:Y49">+C25-C48</f>
        <v>71303888</v>
      </c>
      <c r="D49" s="48">
        <f>+D25-D48</f>
        <v>0</v>
      </c>
      <c r="E49" s="49">
        <f t="shared" si="10"/>
        <v>1034046324</v>
      </c>
      <c r="F49" s="50">
        <f t="shared" si="10"/>
        <v>1034046324</v>
      </c>
      <c r="G49" s="50">
        <f t="shared" si="10"/>
        <v>356024428</v>
      </c>
      <c r="H49" s="50">
        <f t="shared" si="10"/>
        <v>43712778</v>
      </c>
      <c r="I49" s="50">
        <f t="shared" si="10"/>
        <v>107332111</v>
      </c>
      <c r="J49" s="50">
        <f t="shared" si="10"/>
        <v>507069317</v>
      </c>
      <c r="K49" s="50">
        <f t="shared" si="10"/>
        <v>-66682507</v>
      </c>
      <c r="L49" s="50">
        <f t="shared" si="10"/>
        <v>151250989</v>
      </c>
      <c r="M49" s="50">
        <f t="shared" si="10"/>
        <v>-6273575</v>
      </c>
      <c r="N49" s="50">
        <f t="shared" si="10"/>
        <v>78294907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585364224</v>
      </c>
      <c r="X49" s="50">
        <f>IF(F25=F48,0,X25-X48)</f>
        <v>571669332</v>
      </c>
      <c r="Y49" s="50">
        <f t="shared" si="10"/>
        <v>13694892</v>
      </c>
      <c r="Z49" s="51">
        <f>+IF(X49&lt;&gt;0,+(Y49/X49)*100,0)</f>
        <v>2.3955967608211663</v>
      </c>
      <c r="AA49" s="48">
        <f>+AA25-AA48</f>
        <v>1034046324</v>
      </c>
    </row>
    <row r="50" spans="1:27" ht="12.75">
      <c r="A50" s="16" t="s">
        <v>67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72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8411162382</v>
      </c>
      <c r="D5" s="19">
        <f>SUM(D6:D8)</f>
        <v>0</v>
      </c>
      <c r="E5" s="20">
        <f t="shared" si="0"/>
        <v>8851663718</v>
      </c>
      <c r="F5" s="21">
        <f t="shared" si="0"/>
        <v>8851663718</v>
      </c>
      <c r="G5" s="21">
        <f t="shared" si="0"/>
        <v>732155956</v>
      </c>
      <c r="H5" s="21">
        <f t="shared" si="0"/>
        <v>1108718697</v>
      </c>
      <c r="I5" s="21">
        <f t="shared" si="0"/>
        <v>390684844</v>
      </c>
      <c r="J5" s="21">
        <f t="shared" si="0"/>
        <v>2231559497</v>
      </c>
      <c r="K5" s="21">
        <f t="shared" si="0"/>
        <v>472998113</v>
      </c>
      <c r="L5" s="21">
        <f t="shared" si="0"/>
        <v>496971389</v>
      </c>
      <c r="M5" s="21">
        <f t="shared" si="0"/>
        <v>1191291941</v>
      </c>
      <c r="N5" s="21">
        <f t="shared" si="0"/>
        <v>2161261443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4392820940</v>
      </c>
      <c r="X5" s="21">
        <f t="shared" si="0"/>
        <v>3822415866</v>
      </c>
      <c r="Y5" s="21">
        <f t="shared" si="0"/>
        <v>570405074</v>
      </c>
      <c r="Z5" s="4">
        <f>+IF(X5&lt;&gt;0,+(Y5/X5)*100,0)</f>
        <v>14.92263254434702</v>
      </c>
      <c r="AA5" s="19">
        <f>SUM(AA6:AA8)</f>
        <v>8851663718</v>
      </c>
    </row>
    <row r="6" spans="1:27" ht="12.7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2.75">
      <c r="A7" s="5" t="s">
        <v>34</v>
      </c>
      <c r="B7" s="3"/>
      <c r="C7" s="25">
        <v>8411162382</v>
      </c>
      <c r="D7" s="25"/>
      <c r="E7" s="26">
        <v>8851663718</v>
      </c>
      <c r="F7" s="27">
        <v>8851663718</v>
      </c>
      <c r="G7" s="27">
        <v>732155956</v>
      </c>
      <c r="H7" s="27">
        <v>1108718697</v>
      </c>
      <c r="I7" s="27">
        <v>390684844</v>
      </c>
      <c r="J7" s="27">
        <v>2231559497</v>
      </c>
      <c r="K7" s="27">
        <v>472998113</v>
      </c>
      <c r="L7" s="27">
        <v>496971389</v>
      </c>
      <c r="M7" s="27">
        <v>1191291941</v>
      </c>
      <c r="N7" s="27">
        <v>2161261443</v>
      </c>
      <c r="O7" s="27"/>
      <c r="P7" s="27"/>
      <c r="Q7" s="27"/>
      <c r="R7" s="27"/>
      <c r="S7" s="27"/>
      <c r="T7" s="27"/>
      <c r="U7" s="27"/>
      <c r="V7" s="27"/>
      <c r="W7" s="27">
        <v>4392820940</v>
      </c>
      <c r="X7" s="27">
        <v>3822415866</v>
      </c>
      <c r="Y7" s="27">
        <v>570405074</v>
      </c>
      <c r="Z7" s="7">
        <v>14.92</v>
      </c>
      <c r="AA7" s="25">
        <v>8851663718</v>
      </c>
    </row>
    <row r="8" spans="1:27" ht="12.7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1549740146</v>
      </c>
      <c r="D9" s="19">
        <f>SUM(D10:D14)</f>
        <v>0</v>
      </c>
      <c r="E9" s="20">
        <f t="shared" si="1"/>
        <v>1675672832</v>
      </c>
      <c r="F9" s="21">
        <f t="shared" si="1"/>
        <v>1675672832</v>
      </c>
      <c r="G9" s="21">
        <f t="shared" si="1"/>
        <v>67292999</v>
      </c>
      <c r="H9" s="21">
        <f t="shared" si="1"/>
        <v>95358791</v>
      </c>
      <c r="I9" s="21">
        <f t="shared" si="1"/>
        <v>25276067</v>
      </c>
      <c r="J9" s="21">
        <f t="shared" si="1"/>
        <v>187927857</v>
      </c>
      <c r="K9" s="21">
        <f t="shared" si="1"/>
        <v>95521538</v>
      </c>
      <c r="L9" s="21">
        <f t="shared" si="1"/>
        <v>111985251</v>
      </c>
      <c r="M9" s="21">
        <f t="shared" si="1"/>
        <v>129964165</v>
      </c>
      <c r="N9" s="21">
        <f t="shared" si="1"/>
        <v>337470954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525398811</v>
      </c>
      <c r="X9" s="21">
        <f t="shared" si="1"/>
        <v>396629048</v>
      </c>
      <c r="Y9" s="21">
        <f t="shared" si="1"/>
        <v>128769763</v>
      </c>
      <c r="Z9" s="4">
        <f>+IF(X9&lt;&gt;0,+(Y9/X9)*100,0)</f>
        <v>32.4660444436233</v>
      </c>
      <c r="AA9" s="19">
        <f>SUM(AA10:AA14)</f>
        <v>1675672832</v>
      </c>
    </row>
    <row r="10" spans="1:27" ht="12.75">
      <c r="A10" s="5" t="s">
        <v>37</v>
      </c>
      <c r="B10" s="3"/>
      <c r="C10" s="22">
        <v>196008659</v>
      </c>
      <c r="D10" s="22"/>
      <c r="E10" s="23">
        <v>215641622</v>
      </c>
      <c r="F10" s="24">
        <v>215641622</v>
      </c>
      <c r="G10" s="24">
        <v>2660017</v>
      </c>
      <c r="H10" s="24">
        <v>69920797</v>
      </c>
      <c r="I10" s="24">
        <v>2398132</v>
      </c>
      <c r="J10" s="24">
        <v>74978946</v>
      </c>
      <c r="K10" s="24">
        <v>52884005</v>
      </c>
      <c r="L10" s="24">
        <v>2569556</v>
      </c>
      <c r="M10" s="24">
        <v>2696317</v>
      </c>
      <c r="N10" s="24">
        <v>58149878</v>
      </c>
      <c r="O10" s="24"/>
      <c r="P10" s="24"/>
      <c r="Q10" s="24"/>
      <c r="R10" s="24"/>
      <c r="S10" s="24"/>
      <c r="T10" s="24"/>
      <c r="U10" s="24"/>
      <c r="V10" s="24"/>
      <c r="W10" s="24">
        <v>133128824</v>
      </c>
      <c r="X10" s="24">
        <v>1600047</v>
      </c>
      <c r="Y10" s="24">
        <v>131528777</v>
      </c>
      <c r="Z10" s="6">
        <v>8220.31</v>
      </c>
      <c r="AA10" s="22">
        <v>215641622</v>
      </c>
    </row>
    <row r="11" spans="1:27" ht="12.75">
      <c r="A11" s="5" t="s">
        <v>38</v>
      </c>
      <c r="B11" s="3"/>
      <c r="C11" s="22">
        <v>14268687</v>
      </c>
      <c r="D11" s="22"/>
      <c r="E11" s="23">
        <v>15699319</v>
      </c>
      <c r="F11" s="24">
        <v>15699319</v>
      </c>
      <c r="G11" s="24">
        <v>386772</v>
      </c>
      <c r="H11" s="24">
        <v>450916</v>
      </c>
      <c r="I11" s="24">
        <v>368426</v>
      </c>
      <c r="J11" s="24">
        <v>1206114</v>
      </c>
      <c r="K11" s="24">
        <v>458360</v>
      </c>
      <c r="L11" s="24">
        <v>530836</v>
      </c>
      <c r="M11" s="24">
        <v>195700</v>
      </c>
      <c r="N11" s="24">
        <v>1184896</v>
      </c>
      <c r="O11" s="24"/>
      <c r="P11" s="24"/>
      <c r="Q11" s="24"/>
      <c r="R11" s="24"/>
      <c r="S11" s="24"/>
      <c r="T11" s="24"/>
      <c r="U11" s="24"/>
      <c r="V11" s="24"/>
      <c r="W11" s="24">
        <v>2391010</v>
      </c>
      <c r="X11" s="24"/>
      <c r="Y11" s="24">
        <v>2391010</v>
      </c>
      <c r="Z11" s="6">
        <v>0</v>
      </c>
      <c r="AA11" s="22">
        <v>15699319</v>
      </c>
    </row>
    <row r="12" spans="1:27" ht="12.75">
      <c r="A12" s="5" t="s">
        <v>39</v>
      </c>
      <c r="B12" s="3"/>
      <c r="C12" s="22">
        <v>3192510</v>
      </c>
      <c r="D12" s="22"/>
      <c r="E12" s="23">
        <v>8536430</v>
      </c>
      <c r="F12" s="24">
        <v>8536430</v>
      </c>
      <c r="G12" s="24">
        <v>186741</v>
      </c>
      <c r="H12" s="24">
        <v>403923</v>
      </c>
      <c r="I12" s="24">
        <v>161632</v>
      </c>
      <c r="J12" s="24">
        <v>752296</v>
      </c>
      <c r="K12" s="24">
        <v>225475</v>
      </c>
      <c r="L12" s="24">
        <v>-401505</v>
      </c>
      <c r="M12" s="24">
        <v>1048412</v>
      </c>
      <c r="N12" s="24">
        <v>872382</v>
      </c>
      <c r="O12" s="24"/>
      <c r="P12" s="24"/>
      <c r="Q12" s="24"/>
      <c r="R12" s="24"/>
      <c r="S12" s="24"/>
      <c r="T12" s="24"/>
      <c r="U12" s="24"/>
      <c r="V12" s="24"/>
      <c r="W12" s="24">
        <v>1624678</v>
      </c>
      <c r="X12" s="24">
        <v>91626000</v>
      </c>
      <c r="Y12" s="24">
        <v>-90001322</v>
      </c>
      <c r="Z12" s="6">
        <v>-98.23</v>
      </c>
      <c r="AA12" s="22">
        <v>8536430</v>
      </c>
    </row>
    <row r="13" spans="1:27" ht="12.75">
      <c r="A13" s="5" t="s">
        <v>40</v>
      </c>
      <c r="B13" s="3"/>
      <c r="C13" s="22">
        <v>1183001734</v>
      </c>
      <c r="D13" s="22"/>
      <c r="E13" s="23">
        <v>1262022117</v>
      </c>
      <c r="F13" s="24">
        <v>1262022117</v>
      </c>
      <c r="G13" s="24">
        <v>7818956</v>
      </c>
      <c r="H13" s="24">
        <v>22492508</v>
      </c>
      <c r="I13" s="24">
        <v>22692891</v>
      </c>
      <c r="J13" s="24">
        <v>53004355</v>
      </c>
      <c r="K13" s="24">
        <v>38179858</v>
      </c>
      <c r="L13" s="24">
        <v>65860423</v>
      </c>
      <c r="M13" s="24">
        <v>124076976</v>
      </c>
      <c r="N13" s="24">
        <v>228117257</v>
      </c>
      <c r="O13" s="24"/>
      <c r="P13" s="24"/>
      <c r="Q13" s="24"/>
      <c r="R13" s="24"/>
      <c r="S13" s="24"/>
      <c r="T13" s="24"/>
      <c r="U13" s="24"/>
      <c r="V13" s="24"/>
      <c r="W13" s="24">
        <v>281121612</v>
      </c>
      <c r="X13" s="24">
        <v>231161787</v>
      </c>
      <c r="Y13" s="24">
        <v>49959825</v>
      </c>
      <c r="Z13" s="6">
        <v>21.61</v>
      </c>
      <c r="AA13" s="22">
        <v>1262022117</v>
      </c>
    </row>
    <row r="14" spans="1:27" ht="12.75">
      <c r="A14" s="5" t="s">
        <v>41</v>
      </c>
      <c r="B14" s="3"/>
      <c r="C14" s="25">
        <v>153268556</v>
      </c>
      <c r="D14" s="25"/>
      <c r="E14" s="26">
        <v>173773344</v>
      </c>
      <c r="F14" s="27">
        <v>173773344</v>
      </c>
      <c r="G14" s="27">
        <v>56240513</v>
      </c>
      <c r="H14" s="27">
        <v>2090647</v>
      </c>
      <c r="I14" s="27">
        <v>-345014</v>
      </c>
      <c r="J14" s="27">
        <v>57986146</v>
      </c>
      <c r="K14" s="27">
        <v>3773840</v>
      </c>
      <c r="L14" s="27">
        <v>43425941</v>
      </c>
      <c r="M14" s="27">
        <v>1946760</v>
      </c>
      <c r="N14" s="27">
        <v>49146541</v>
      </c>
      <c r="O14" s="27"/>
      <c r="P14" s="27"/>
      <c r="Q14" s="27"/>
      <c r="R14" s="27"/>
      <c r="S14" s="27"/>
      <c r="T14" s="27"/>
      <c r="U14" s="27"/>
      <c r="V14" s="27"/>
      <c r="W14" s="27">
        <v>107132687</v>
      </c>
      <c r="X14" s="27">
        <v>72241214</v>
      </c>
      <c r="Y14" s="27">
        <v>34891473</v>
      </c>
      <c r="Z14" s="7">
        <v>48.3</v>
      </c>
      <c r="AA14" s="25">
        <v>173773344</v>
      </c>
    </row>
    <row r="15" spans="1:27" ht="12.75">
      <c r="A15" s="2" t="s">
        <v>42</v>
      </c>
      <c r="B15" s="8"/>
      <c r="C15" s="19">
        <f aca="true" t="shared" si="2" ref="C15:Y15">SUM(C16:C18)</f>
        <v>1001082534</v>
      </c>
      <c r="D15" s="19">
        <f>SUM(D16:D18)</f>
        <v>0</v>
      </c>
      <c r="E15" s="20">
        <f t="shared" si="2"/>
        <v>1205019626</v>
      </c>
      <c r="F15" s="21">
        <f t="shared" si="2"/>
        <v>1205019626</v>
      </c>
      <c r="G15" s="21">
        <f t="shared" si="2"/>
        <v>21045772</v>
      </c>
      <c r="H15" s="21">
        <f t="shared" si="2"/>
        <v>25579781</v>
      </c>
      <c r="I15" s="21">
        <f t="shared" si="2"/>
        <v>30178652</v>
      </c>
      <c r="J15" s="21">
        <f t="shared" si="2"/>
        <v>76804205</v>
      </c>
      <c r="K15" s="21">
        <f t="shared" si="2"/>
        <v>62170996</v>
      </c>
      <c r="L15" s="21">
        <f t="shared" si="2"/>
        <v>38953531</v>
      </c>
      <c r="M15" s="21">
        <f t="shared" si="2"/>
        <v>55075906</v>
      </c>
      <c r="N15" s="21">
        <f t="shared" si="2"/>
        <v>156200433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233004638</v>
      </c>
      <c r="X15" s="21">
        <f t="shared" si="2"/>
        <v>435282806</v>
      </c>
      <c r="Y15" s="21">
        <f t="shared" si="2"/>
        <v>-202278168</v>
      </c>
      <c r="Z15" s="4">
        <f>+IF(X15&lt;&gt;0,+(Y15/X15)*100,0)</f>
        <v>-46.47051645775321</v>
      </c>
      <c r="AA15" s="19">
        <f>SUM(AA16:AA18)</f>
        <v>1205019626</v>
      </c>
    </row>
    <row r="16" spans="1:27" ht="12.75">
      <c r="A16" s="5" t="s">
        <v>43</v>
      </c>
      <c r="B16" s="3"/>
      <c r="C16" s="22">
        <v>115244641</v>
      </c>
      <c r="D16" s="22"/>
      <c r="E16" s="23">
        <v>69663603</v>
      </c>
      <c r="F16" s="24">
        <v>69663603</v>
      </c>
      <c r="G16" s="24">
        <v>3247096</v>
      </c>
      <c r="H16" s="24">
        <v>3458466</v>
      </c>
      <c r="I16" s="24">
        <v>7509645</v>
      </c>
      <c r="J16" s="24">
        <v>14215207</v>
      </c>
      <c r="K16" s="24">
        <v>3481914</v>
      </c>
      <c r="L16" s="24">
        <v>5105055</v>
      </c>
      <c r="M16" s="24">
        <v>5108566</v>
      </c>
      <c r="N16" s="24">
        <v>13695535</v>
      </c>
      <c r="O16" s="24"/>
      <c r="P16" s="24"/>
      <c r="Q16" s="24"/>
      <c r="R16" s="24"/>
      <c r="S16" s="24"/>
      <c r="T16" s="24"/>
      <c r="U16" s="24"/>
      <c r="V16" s="24"/>
      <c r="W16" s="24">
        <v>27910742</v>
      </c>
      <c r="X16" s="24">
        <v>1780005</v>
      </c>
      <c r="Y16" s="24">
        <v>26130737</v>
      </c>
      <c r="Z16" s="6">
        <v>1468.01</v>
      </c>
      <c r="AA16" s="22">
        <v>69663603</v>
      </c>
    </row>
    <row r="17" spans="1:27" ht="12.75">
      <c r="A17" s="5" t="s">
        <v>44</v>
      </c>
      <c r="B17" s="3"/>
      <c r="C17" s="22">
        <v>885810785</v>
      </c>
      <c r="D17" s="22"/>
      <c r="E17" s="23">
        <v>1135218467</v>
      </c>
      <c r="F17" s="24">
        <v>1135218467</v>
      </c>
      <c r="G17" s="24">
        <v>17797681</v>
      </c>
      <c r="H17" s="24">
        <v>22121315</v>
      </c>
      <c r="I17" s="24">
        <v>22669007</v>
      </c>
      <c r="J17" s="24">
        <v>62588003</v>
      </c>
      <c r="K17" s="24">
        <v>58689082</v>
      </c>
      <c r="L17" s="24">
        <v>33848476</v>
      </c>
      <c r="M17" s="24">
        <v>49967340</v>
      </c>
      <c r="N17" s="24">
        <v>142504898</v>
      </c>
      <c r="O17" s="24"/>
      <c r="P17" s="24"/>
      <c r="Q17" s="24"/>
      <c r="R17" s="24"/>
      <c r="S17" s="24"/>
      <c r="T17" s="24"/>
      <c r="U17" s="24"/>
      <c r="V17" s="24"/>
      <c r="W17" s="24">
        <v>205092901</v>
      </c>
      <c r="X17" s="24">
        <v>433502801</v>
      </c>
      <c r="Y17" s="24">
        <v>-228409900</v>
      </c>
      <c r="Z17" s="6">
        <v>-52.69</v>
      </c>
      <c r="AA17" s="22">
        <v>1135218467</v>
      </c>
    </row>
    <row r="18" spans="1:27" ht="12.75">
      <c r="A18" s="5" t="s">
        <v>45</v>
      </c>
      <c r="B18" s="3"/>
      <c r="C18" s="22">
        <v>27108</v>
      </c>
      <c r="D18" s="22"/>
      <c r="E18" s="23">
        <v>137556</v>
      </c>
      <c r="F18" s="24">
        <v>137556</v>
      </c>
      <c r="G18" s="24">
        <v>995</v>
      </c>
      <c r="H18" s="24"/>
      <c r="I18" s="24"/>
      <c r="J18" s="24">
        <v>995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995</v>
      </c>
      <c r="X18" s="24"/>
      <c r="Y18" s="24">
        <v>995</v>
      </c>
      <c r="Z18" s="6">
        <v>0</v>
      </c>
      <c r="AA18" s="22">
        <v>137556</v>
      </c>
    </row>
    <row r="19" spans="1:27" ht="12.75">
      <c r="A19" s="2" t="s">
        <v>46</v>
      </c>
      <c r="B19" s="8"/>
      <c r="C19" s="19">
        <f aca="true" t="shared" si="3" ref="C19:Y19">SUM(C20:C23)</f>
        <v>22832878041</v>
      </c>
      <c r="D19" s="19">
        <f>SUM(D20:D23)</f>
        <v>0</v>
      </c>
      <c r="E19" s="20">
        <f t="shared" si="3"/>
        <v>25481132208</v>
      </c>
      <c r="F19" s="21">
        <f t="shared" si="3"/>
        <v>25481132208</v>
      </c>
      <c r="G19" s="21">
        <f t="shared" si="3"/>
        <v>3053378789</v>
      </c>
      <c r="H19" s="21">
        <f t="shared" si="3"/>
        <v>2511360871</v>
      </c>
      <c r="I19" s="21">
        <f t="shared" si="3"/>
        <v>1905988121</v>
      </c>
      <c r="J19" s="21">
        <f t="shared" si="3"/>
        <v>7470727781</v>
      </c>
      <c r="K19" s="21">
        <f t="shared" si="3"/>
        <v>1931812204</v>
      </c>
      <c r="L19" s="21">
        <f t="shared" si="3"/>
        <v>1730145344</v>
      </c>
      <c r="M19" s="21">
        <f t="shared" si="3"/>
        <v>2785105029</v>
      </c>
      <c r="N19" s="21">
        <f t="shared" si="3"/>
        <v>6447062577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13917790358</v>
      </c>
      <c r="X19" s="21">
        <f t="shared" si="3"/>
        <v>11980767375</v>
      </c>
      <c r="Y19" s="21">
        <f t="shared" si="3"/>
        <v>1937022983</v>
      </c>
      <c r="Z19" s="4">
        <f>+IF(X19&lt;&gt;0,+(Y19/X19)*100,0)</f>
        <v>16.167770580722088</v>
      </c>
      <c r="AA19" s="19">
        <f>SUM(AA20:AA23)</f>
        <v>25481132208</v>
      </c>
    </row>
    <row r="20" spans="1:27" ht="12.75">
      <c r="A20" s="5" t="s">
        <v>47</v>
      </c>
      <c r="B20" s="3"/>
      <c r="C20" s="22">
        <v>13738776455</v>
      </c>
      <c r="D20" s="22"/>
      <c r="E20" s="23">
        <v>14689417796</v>
      </c>
      <c r="F20" s="24">
        <v>14689417796</v>
      </c>
      <c r="G20" s="24">
        <v>1634252749</v>
      </c>
      <c r="H20" s="24">
        <v>1835590622</v>
      </c>
      <c r="I20" s="24">
        <v>1169139468</v>
      </c>
      <c r="J20" s="24">
        <v>4638982839</v>
      </c>
      <c r="K20" s="24">
        <v>1090024600</v>
      </c>
      <c r="L20" s="24">
        <v>998966461</v>
      </c>
      <c r="M20" s="24">
        <v>1338305879</v>
      </c>
      <c r="N20" s="24">
        <v>3427296940</v>
      </c>
      <c r="O20" s="24"/>
      <c r="P20" s="24"/>
      <c r="Q20" s="24"/>
      <c r="R20" s="24"/>
      <c r="S20" s="24"/>
      <c r="T20" s="24"/>
      <c r="U20" s="24"/>
      <c r="V20" s="24"/>
      <c r="W20" s="24">
        <v>8066279779</v>
      </c>
      <c r="X20" s="24">
        <v>6541717000</v>
      </c>
      <c r="Y20" s="24">
        <v>1524562779</v>
      </c>
      <c r="Z20" s="6">
        <v>23.31</v>
      </c>
      <c r="AA20" s="22">
        <v>14689417796</v>
      </c>
    </row>
    <row r="21" spans="1:27" ht="12.75">
      <c r="A21" s="5" t="s">
        <v>48</v>
      </c>
      <c r="B21" s="3"/>
      <c r="C21" s="22">
        <v>5211441476</v>
      </c>
      <c r="D21" s="22"/>
      <c r="E21" s="23">
        <v>6224242147</v>
      </c>
      <c r="F21" s="24">
        <v>6224242147</v>
      </c>
      <c r="G21" s="24">
        <v>1000187353</v>
      </c>
      <c r="H21" s="24">
        <v>485540360</v>
      </c>
      <c r="I21" s="24">
        <v>534072453</v>
      </c>
      <c r="J21" s="24">
        <v>2019800166</v>
      </c>
      <c r="K21" s="24">
        <v>634366167</v>
      </c>
      <c r="L21" s="24">
        <v>548826845</v>
      </c>
      <c r="M21" s="24">
        <v>1083536226</v>
      </c>
      <c r="N21" s="24">
        <v>2266729238</v>
      </c>
      <c r="O21" s="24"/>
      <c r="P21" s="24"/>
      <c r="Q21" s="24"/>
      <c r="R21" s="24"/>
      <c r="S21" s="24"/>
      <c r="T21" s="24"/>
      <c r="U21" s="24"/>
      <c r="V21" s="24"/>
      <c r="W21" s="24">
        <v>4286529404</v>
      </c>
      <c r="X21" s="24">
        <v>3425985911</v>
      </c>
      <c r="Y21" s="24">
        <v>860543493</v>
      </c>
      <c r="Z21" s="6">
        <v>25.12</v>
      </c>
      <c r="AA21" s="22">
        <v>6224242147</v>
      </c>
    </row>
    <row r="22" spans="1:27" ht="12.75">
      <c r="A22" s="5" t="s">
        <v>49</v>
      </c>
      <c r="B22" s="3"/>
      <c r="C22" s="25">
        <v>2141173005</v>
      </c>
      <c r="D22" s="25"/>
      <c r="E22" s="26">
        <v>2619350210</v>
      </c>
      <c r="F22" s="27">
        <v>2619350210</v>
      </c>
      <c r="G22" s="27">
        <v>86037474</v>
      </c>
      <c r="H22" s="27">
        <v>71503687</v>
      </c>
      <c r="I22" s="27">
        <v>86125196</v>
      </c>
      <c r="J22" s="27">
        <v>243666357</v>
      </c>
      <c r="K22" s="27">
        <v>89217666</v>
      </c>
      <c r="L22" s="27">
        <v>75516946</v>
      </c>
      <c r="M22" s="27">
        <v>75282087</v>
      </c>
      <c r="N22" s="27">
        <v>240016699</v>
      </c>
      <c r="O22" s="27"/>
      <c r="P22" s="27"/>
      <c r="Q22" s="27"/>
      <c r="R22" s="27"/>
      <c r="S22" s="27"/>
      <c r="T22" s="27"/>
      <c r="U22" s="27"/>
      <c r="V22" s="27"/>
      <c r="W22" s="27">
        <v>483683056</v>
      </c>
      <c r="X22" s="27">
        <v>1251487980</v>
      </c>
      <c r="Y22" s="27">
        <v>-767804924</v>
      </c>
      <c r="Z22" s="7">
        <v>-61.35</v>
      </c>
      <c r="AA22" s="25">
        <v>2619350210</v>
      </c>
    </row>
    <row r="23" spans="1:27" ht="12.75">
      <c r="A23" s="5" t="s">
        <v>50</v>
      </c>
      <c r="B23" s="3"/>
      <c r="C23" s="22">
        <v>1741487105</v>
      </c>
      <c r="D23" s="22"/>
      <c r="E23" s="23">
        <v>1948122055</v>
      </c>
      <c r="F23" s="24">
        <v>1948122055</v>
      </c>
      <c r="G23" s="24">
        <v>332901213</v>
      </c>
      <c r="H23" s="24">
        <v>118726202</v>
      </c>
      <c r="I23" s="24">
        <v>116651004</v>
      </c>
      <c r="J23" s="24">
        <v>568278419</v>
      </c>
      <c r="K23" s="24">
        <v>118203771</v>
      </c>
      <c r="L23" s="24">
        <v>106835092</v>
      </c>
      <c r="M23" s="24">
        <v>287980837</v>
      </c>
      <c r="N23" s="24">
        <v>513019700</v>
      </c>
      <c r="O23" s="24"/>
      <c r="P23" s="24"/>
      <c r="Q23" s="24"/>
      <c r="R23" s="24"/>
      <c r="S23" s="24"/>
      <c r="T23" s="24"/>
      <c r="U23" s="24"/>
      <c r="V23" s="24"/>
      <c r="W23" s="24">
        <v>1081298119</v>
      </c>
      <c r="X23" s="24">
        <v>761576484</v>
      </c>
      <c r="Y23" s="24">
        <v>319721635</v>
      </c>
      <c r="Z23" s="6">
        <v>41.98</v>
      </c>
      <c r="AA23" s="22">
        <v>1948122055</v>
      </c>
    </row>
    <row r="24" spans="1:27" ht="12.75">
      <c r="A24" s="2" t="s">
        <v>51</v>
      </c>
      <c r="B24" s="8" t="s">
        <v>52</v>
      </c>
      <c r="C24" s="19">
        <v>315142977</v>
      </c>
      <c r="D24" s="19"/>
      <c r="E24" s="20">
        <v>363336952</v>
      </c>
      <c r="F24" s="21">
        <v>363336952</v>
      </c>
      <c r="G24" s="21">
        <v>28984584</v>
      </c>
      <c r="H24" s="21">
        <v>29883049</v>
      </c>
      <c r="I24" s="21">
        <v>26288531</v>
      </c>
      <c r="J24" s="21">
        <v>85156164</v>
      </c>
      <c r="K24" s="21">
        <v>31399140</v>
      </c>
      <c r="L24" s="21">
        <v>28648077</v>
      </c>
      <c r="M24" s="21">
        <v>20181663</v>
      </c>
      <c r="N24" s="21">
        <v>80228880</v>
      </c>
      <c r="O24" s="21"/>
      <c r="P24" s="21"/>
      <c r="Q24" s="21"/>
      <c r="R24" s="21"/>
      <c r="S24" s="21"/>
      <c r="T24" s="21"/>
      <c r="U24" s="21"/>
      <c r="V24" s="21"/>
      <c r="W24" s="21">
        <v>165385044</v>
      </c>
      <c r="X24" s="21">
        <v>12962788</v>
      </c>
      <c r="Y24" s="21">
        <v>152422256</v>
      </c>
      <c r="Z24" s="4">
        <v>1175.84</v>
      </c>
      <c r="AA24" s="19">
        <v>363336952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34110006080</v>
      </c>
      <c r="D25" s="44">
        <f>+D5+D9+D15+D19+D24</f>
        <v>0</v>
      </c>
      <c r="E25" s="45">
        <f t="shared" si="4"/>
        <v>37576825336</v>
      </c>
      <c r="F25" s="46">
        <f t="shared" si="4"/>
        <v>37576825336</v>
      </c>
      <c r="G25" s="46">
        <f t="shared" si="4"/>
        <v>3902858100</v>
      </c>
      <c r="H25" s="46">
        <f t="shared" si="4"/>
        <v>3770901189</v>
      </c>
      <c r="I25" s="46">
        <f t="shared" si="4"/>
        <v>2378416215</v>
      </c>
      <c r="J25" s="46">
        <f t="shared" si="4"/>
        <v>10052175504</v>
      </c>
      <c r="K25" s="46">
        <f t="shared" si="4"/>
        <v>2593901991</v>
      </c>
      <c r="L25" s="46">
        <f t="shared" si="4"/>
        <v>2406703592</v>
      </c>
      <c r="M25" s="46">
        <f t="shared" si="4"/>
        <v>4181618704</v>
      </c>
      <c r="N25" s="46">
        <f t="shared" si="4"/>
        <v>9182224287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19234399791</v>
      </c>
      <c r="X25" s="46">
        <f t="shared" si="4"/>
        <v>16648057883</v>
      </c>
      <c r="Y25" s="46">
        <f t="shared" si="4"/>
        <v>2586341908</v>
      </c>
      <c r="Z25" s="47">
        <f>+IF(X25&lt;&gt;0,+(Y25/X25)*100,0)</f>
        <v>15.535397138671758</v>
      </c>
      <c r="AA25" s="44">
        <f>+AA5+AA9+AA15+AA19+AA24</f>
        <v>37576825336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3722867522</v>
      </c>
      <c r="D28" s="19">
        <f>SUM(D29:D31)</f>
        <v>0</v>
      </c>
      <c r="E28" s="20">
        <f t="shared" si="5"/>
        <v>4997929952</v>
      </c>
      <c r="F28" s="21">
        <f t="shared" si="5"/>
        <v>4997929952</v>
      </c>
      <c r="G28" s="21">
        <f t="shared" si="5"/>
        <v>328986917</v>
      </c>
      <c r="H28" s="21">
        <f t="shared" si="5"/>
        <v>284140835</v>
      </c>
      <c r="I28" s="21">
        <f t="shared" si="5"/>
        <v>338211828</v>
      </c>
      <c r="J28" s="21">
        <f t="shared" si="5"/>
        <v>951339580</v>
      </c>
      <c r="K28" s="21">
        <f t="shared" si="5"/>
        <v>330156889</v>
      </c>
      <c r="L28" s="21">
        <f t="shared" si="5"/>
        <v>360615787</v>
      </c>
      <c r="M28" s="21">
        <f t="shared" si="5"/>
        <v>327912688</v>
      </c>
      <c r="N28" s="21">
        <f t="shared" si="5"/>
        <v>1018685364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1970024944</v>
      </c>
      <c r="X28" s="21">
        <f t="shared" si="5"/>
        <v>2234148574</v>
      </c>
      <c r="Y28" s="21">
        <f t="shared" si="5"/>
        <v>-264123630</v>
      </c>
      <c r="Z28" s="4">
        <f>+IF(X28&lt;&gt;0,+(Y28/X28)*100,0)</f>
        <v>-11.82211573007051</v>
      </c>
      <c r="AA28" s="19">
        <f>SUM(AA29:AA31)</f>
        <v>4997929952</v>
      </c>
    </row>
    <row r="29" spans="1:27" ht="12.75">
      <c r="A29" s="5" t="s">
        <v>33</v>
      </c>
      <c r="B29" s="3"/>
      <c r="C29" s="22">
        <v>483216217</v>
      </c>
      <c r="D29" s="22"/>
      <c r="E29" s="23">
        <v>516748480</v>
      </c>
      <c r="F29" s="24">
        <v>516748480</v>
      </c>
      <c r="G29" s="24">
        <v>30408358</v>
      </c>
      <c r="H29" s="24">
        <v>33306830</v>
      </c>
      <c r="I29" s="24">
        <v>36999136</v>
      </c>
      <c r="J29" s="24">
        <v>100714324</v>
      </c>
      <c r="K29" s="24">
        <v>33966114</v>
      </c>
      <c r="L29" s="24">
        <v>34444386</v>
      </c>
      <c r="M29" s="24">
        <v>32441238</v>
      </c>
      <c r="N29" s="24">
        <v>100851738</v>
      </c>
      <c r="O29" s="24"/>
      <c r="P29" s="24"/>
      <c r="Q29" s="24"/>
      <c r="R29" s="24"/>
      <c r="S29" s="24"/>
      <c r="T29" s="24"/>
      <c r="U29" s="24"/>
      <c r="V29" s="24"/>
      <c r="W29" s="24">
        <v>201566062</v>
      </c>
      <c r="X29" s="24">
        <v>440941198</v>
      </c>
      <c r="Y29" s="24">
        <v>-239375136</v>
      </c>
      <c r="Z29" s="6">
        <v>-54.29</v>
      </c>
      <c r="AA29" s="22">
        <v>516748480</v>
      </c>
    </row>
    <row r="30" spans="1:27" ht="12.75">
      <c r="A30" s="5" t="s">
        <v>34</v>
      </c>
      <c r="B30" s="3"/>
      <c r="C30" s="25">
        <v>3239651305</v>
      </c>
      <c r="D30" s="25"/>
      <c r="E30" s="26">
        <v>4416788358</v>
      </c>
      <c r="F30" s="27">
        <v>4416788358</v>
      </c>
      <c r="G30" s="27">
        <v>298578559</v>
      </c>
      <c r="H30" s="27">
        <v>250834005</v>
      </c>
      <c r="I30" s="27">
        <v>301212692</v>
      </c>
      <c r="J30" s="27">
        <v>850625256</v>
      </c>
      <c r="K30" s="27">
        <v>296190775</v>
      </c>
      <c r="L30" s="27">
        <v>326171401</v>
      </c>
      <c r="M30" s="27">
        <v>295471450</v>
      </c>
      <c r="N30" s="27">
        <v>917833626</v>
      </c>
      <c r="O30" s="27"/>
      <c r="P30" s="27"/>
      <c r="Q30" s="27"/>
      <c r="R30" s="27"/>
      <c r="S30" s="27"/>
      <c r="T30" s="27"/>
      <c r="U30" s="27"/>
      <c r="V30" s="27"/>
      <c r="W30" s="27">
        <v>1768458882</v>
      </c>
      <c r="X30" s="27">
        <v>1793207376</v>
      </c>
      <c r="Y30" s="27">
        <v>-24748494</v>
      </c>
      <c r="Z30" s="7">
        <v>-1.38</v>
      </c>
      <c r="AA30" s="25">
        <v>4416788358</v>
      </c>
    </row>
    <row r="31" spans="1:27" ht="12.75">
      <c r="A31" s="5" t="s">
        <v>35</v>
      </c>
      <c r="B31" s="3"/>
      <c r="C31" s="22"/>
      <c r="D31" s="22"/>
      <c r="E31" s="23">
        <v>64393114</v>
      </c>
      <c r="F31" s="24">
        <v>64393114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>
        <v>0</v>
      </c>
      <c r="AA31" s="22">
        <v>64393114</v>
      </c>
    </row>
    <row r="32" spans="1:27" ht="12.75">
      <c r="A32" s="2" t="s">
        <v>36</v>
      </c>
      <c r="B32" s="3"/>
      <c r="C32" s="19">
        <f aca="true" t="shared" si="6" ref="C32:Y32">SUM(C33:C37)</f>
        <v>3846764378</v>
      </c>
      <c r="D32" s="19">
        <f>SUM(D33:D37)</f>
        <v>0</v>
      </c>
      <c r="E32" s="20">
        <f t="shared" si="6"/>
        <v>3861630019</v>
      </c>
      <c r="F32" s="21">
        <f t="shared" si="6"/>
        <v>3861630019</v>
      </c>
      <c r="G32" s="21">
        <f t="shared" si="6"/>
        <v>235787285</v>
      </c>
      <c r="H32" s="21">
        <f t="shared" si="6"/>
        <v>266620670</v>
      </c>
      <c r="I32" s="21">
        <f t="shared" si="6"/>
        <v>261273987</v>
      </c>
      <c r="J32" s="21">
        <f t="shared" si="6"/>
        <v>763681942</v>
      </c>
      <c r="K32" s="21">
        <f t="shared" si="6"/>
        <v>318959352</v>
      </c>
      <c r="L32" s="21">
        <f t="shared" si="6"/>
        <v>346380757</v>
      </c>
      <c r="M32" s="21">
        <f t="shared" si="6"/>
        <v>275730804</v>
      </c>
      <c r="N32" s="21">
        <f t="shared" si="6"/>
        <v>941070913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1704752855</v>
      </c>
      <c r="X32" s="21">
        <f t="shared" si="6"/>
        <v>821363875</v>
      </c>
      <c r="Y32" s="21">
        <f t="shared" si="6"/>
        <v>883388980</v>
      </c>
      <c r="Z32" s="4">
        <f>+IF(X32&lt;&gt;0,+(Y32/X32)*100,0)</f>
        <v>107.55147710872967</v>
      </c>
      <c r="AA32" s="19">
        <f>SUM(AA33:AA37)</f>
        <v>3861630019</v>
      </c>
    </row>
    <row r="33" spans="1:27" ht="12.75">
      <c r="A33" s="5" t="s">
        <v>37</v>
      </c>
      <c r="B33" s="3"/>
      <c r="C33" s="22">
        <v>672617084</v>
      </c>
      <c r="D33" s="22"/>
      <c r="E33" s="23">
        <v>732376589</v>
      </c>
      <c r="F33" s="24">
        <v>732376589</v>
      </c>
      <c r="G33" s="24">
        <v>47393615</v>
      </c>
      <c r="H33" s="24">
        <v>53914696</v>
      </c>
      <c r="I33" s="24">
        <v>52320201</v>
      </c>
      <c r="J33" s="24">
        <v>153628512</v>
      </c>
      <c r="K33" s="24">
        <v>63900132</v>
      </c>
      <c r="L33" s="24">
        <v>55845179</v>
      </c>
      <c r="M33" s="24">
        <v>53758850</v>
      </c>
      <c r="N33" s="24">
        <v>173504161</v>
      </c>
      <c r="O33" s="24"/>
      <c r="P33" s="24"/>
      <c r="Q33" s="24"/>
      <c r="R33" s="24"/>
      <c r="S33" s="24"/>
      <c r="T33" s="24"/>
      <c r="U33" s="24"/>
      <c r="V33" s="24"/>
      <c r="W33" s="24">
        <v>327132673</v>
      </c>
      <c r="X33" s="24">
        <v>127640036</v>
      </c>
      <c r="Y33" s="24">
        <v>199492637</v>
      </c>
      <c r="Z33" s="6">
        <v>156.29</v>
      </c>
      <c r="AA33" s="22">
        <v>732376589</v>
      </c>
    </row>
    <row r="34" spans="1:27" ht="12.75">
      <c r="A34" s="5" t="s">
        <v>38</v>
      </c>
      <c r="B34" s="3"/>
      <c r="C34" s="22">
        <v>982980662</v>
      </c>
      <c r="D34" s="22"/>
      <c r="E34" s="23">
        <v>1013020658</v>
      </c>
      <c r="F34" s="24">
        <v>1013020658</v>
      </c>
      <c r="G34" s="24">
        <v>57056663</v>
      </c>
      <c r="H34" s="24">
        <v>65844496</v>
      </c>
      <c r="I34" s="24">
        <v>66030422</v>
      </c>
      <c r="J34" s="24">
        <v>188931581</v>
      </c>
      <c r="K34" s="24">
        <v>75512867</v>
      </c>
      <c r="L34" s="24">
        <v>106002224</v>
      </c>
      <c r="M34" s="24">
        <v>83079940</v>
      </c>
      <c r="N34" s="24">
        <v>264595031</v>
      </c>
      <c r="O34" s="24"/>
      <c r="P34" s="24"/>
      <c r="Q34" s="24"/>
      <c r="R34" s="24"/>
      <c r="S34" s="24"/>
      <c r="T34" s="24"/>
      <c r="U34" s="24"/>
      <c r="V34" s="24"/>
      <c r="W34" s="24">
        <v>453526612</v>
      </c>
      <c r="X34" s="24"/>
      <c r="Y34" s="24">
        <v>453526612</v>
      </c>
      <c r="Z34" s="6">
        <v>0</v>
      </c>
      <c r="AA34" s="22">
        <v>1013020658</v>
      </c>
    </row>
    <row r="35" spans="1:27" ht="12.75">
      <c r="A35" s="5" t="s">
        <v>39</v>
      </c>
      <c r="B35" s="3"/>
      <c r="C35" s="22">
        <v>37068299</v>
      </c>
      <c r="D35" s="22"/>
      <c r="E35" s="23">
        <v>37846192</v>
      </c>
      <c r="F35" s="24">
        <v>37846192</v>
      </c>
      <c r="G35" s="24">
        <v>2236938</v>
      </c>
      <c r="H35" s="24">
        <v>3492657</v>
      </c>
      <c r="I35" s="24">
        <v>2894277</v>
      </c>
      <c r="J35" s="24">
        <v>8623872</v>
      </c>
      <c r="K35" s="24">
        <v>3621839</v>
      </c>
      <c r="L35" s="24">
        <v>3406602</v>
      </c>
      <c r="M35" s="24">
        <v>2579709</v>
      </c>
      <c r="N35" s="24">
        <v>9608150</v>
      </c>
      <c r="O35" s="24"/>
      <c r="P35" s="24"/>
      <c r="Q35" s="24"/>
      <c r="R35" s="24"/>
      <c r="S35" s="24"/>
      <c r="T35" s="24"/>
      <c r="U35" s="24"/>
      <c r="V35" s="24"/>
      <c r="W35" s="24">
        <v>18232022</v>
      </c>
      <c r="X35" s="24">
        <v>22047060</v>
      </c>
      <c r="Y35" s="24">
        <v>-3815038</v>
      </c>
      <c r="Z35" s="6">
        <v>-17.3</v>
      </c>
      <c r="AA35" s="22">
        <v>37846192</v>
      </c>
    </row>
    <row r="36" spans="1:27" ht="12.75">
      <c r="A36" s="5" t="s">
        <v>40</v>
      </c>
      <c r="B36" s="3"/>
      <c r="C36" s="22">
        <v>776711710</v>
      </c>
      <c r="D36" s="22"/>
      <c r="E36" s="23">
        <v>652253280</v>
      </c>
      <c r="F36" s="24">
        <v>652253280</v>
      </c>
      <c r="G36" s="24">
        <v>17830511</v>
      </c>
      <c r="H36" s="24">
        <v>25049079</v>
      </c>
      <c r="I36" s="24">
        <v>24602698</v>
      </c>
      <c r="J36" s="24">
        <v>67482288</v>
      </c>
      <c r="K36" s="24">
        <v>56755417</v>
      </c>
      <c r="L36" s="24">
        <v>57969123</v>
      </c>
      <c r="M36" s="24">
        <v>19863124</v>
      </c>
      <c r="N36" s="24">
        <v>134587664</v>
      </c>
      <c r="O36" s="24"/>
      <c r="P36" s="24"/>
      <c r="Q36" s="24"/>
      <c r="R36" s="24"/>
      <c r="S36" s="24"/>
      <c r="T36" s="24"/>
      <c r="U36" s="24"/>
      <c r="V36" s="24"/>
      <c r="W36" s="24">
        <v>202069952</v>
      </c>
      <c r="X36" s="24">
        <v>289713452</v>
      </c>
      <c r="Y36" s="24">
        <v>-87643500</v>
      </c>
      <c r="Z36" s="6">
        <v>-30.25</v>
      </c>
      <c r="AA36" s="22">
        <v>652253280</v>
      </c>
    </row>
    <row r="37" spans="1:27" ht="12.75">
      <c r="A37" s="5" t="s">
        <v>41</v>
      </c>
      <c r="B37" s="3"/>
      <c r="C37" s="25">
        <v>1377386623</v>
      </c>
      <c r="D37" s="25"/>
      <c r="E37" s="26">
        <v>1426133300</v>
      </c>
      <c r="F37" s="27">
        <v>1426133300</v>
      </c>
      <c r="G37" s="27">
        <v>111269558</v>
      </c>
      <c r="H37" s="27">
        <v>118319742</v>
      </c>
      <c r="I37" s="27">
        <v>115426389</v>
      </c>
      <c r="J37" s="27">
        <v>345015689</v>
      </c>
      <c r="K37" s="27">
        <v>119169097</v>
      </c>
      <c r="L37" s="27">
        <v>123157629</v>
      </c>
      <c r="M37" s="27">
        <v>116449181</v>
      </c>
      <c r="N37" s="27">
        <v>358775907</v>
      </c>
      <c r="O37" s="27"/>
      <c r="P37" s="27"/>
      <c r="Q37" s="27"/>
      <c r="R37" s="27"/>
      <c r="S37" s="27"/>
      <c r="T37" s="27"/>
      <c r="U37" s="27"/>
      <c r="V37" s="27"/>
      <c r="W37" s="27">
        <v>703791596</v>
      </c>
      <c r="X37" s="27">
        <v>381963327</v>
      </c>
      <c r="Y37" s="27">
        <v>321828269</v>
      </c>
      <c r="Z37" s="7">
        <v>84.26</v>
      </c>
      <c r="AA37" s="25">
        <v>1426133300</v>
      </c>
    </row>
    <row r="38" spans="1:27" ht="12.75">
      <c r="A38" s="2" t="s">
        <v>42</v>
      </c>
      <c r="B38" s="8"/>
      <c r="C38" s="19">
        <f aca="true" t="shared" si="7" ref="C38:Y38">SUM(C39:C41)</f>
        <v>4500395932</v>
      </c>
      <c r="D38" s="19">
        <f>SUM(D39:D41)</f>
        <v>0</v>
      </c>
      <c r="E38" s="20">
        <f t="shared" si="7"/>
        <v>4842503315</v>
      </c>
      <c r="F38" s="21">
        <f t="shared" si="7"/>
        <v>4842503315</v>
      </c>
      <c r="G38" s="21">
        <f t="shared" si="7"/>
        <v>227686126</v>
      </c>
      <c r="H38" s="21">
        <f t="shared" si="7"/>
        <v>252029449</v>
      </c>
      <c r="I38" s="21">
        <f t="shared" si="7"/>
        <v>287035623</v>
      </c>
      <c r="J38" s="21">
        <f t="shared" si="7"/>
        <v>766751198</v>
      </c>
      <c r="K38" s="21">
        <f t="shared" si="7"/>
        <v>312890903</v>
      </c>
      <c r="L38" s="21">
        <f t="shared" si="7"/>
        <v>627170591</v>
      </c>
      <c r="M38" s="21">
        <f t="shared" si="7"/>
        <v>350033149</v>
      </c>
      <c r="N38" s="21">
        <f t="shared" si="7"/>
        <v>1290094643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2056845841</v>
      </c>
      <c r="X38" s="21">
        <f t="shared" si="7"/>
        <v>3039673063</v>
      </c>
      <c r="Y38" s="21">
        <f t="shared" si="7"/>
        <v>-982827222</v>
      </c>
      <c r="Z38" s="4">
        <f>+IF(X38&lt;&gt;0,+(Y38/X38)*100,0)</f>
        <v>-32.333320117986645</v>
      </c>
      <c r="AA38" s="19">
        <f>SUM(AA39:AA41)</f>
        <v>4842503315</v>
      </c>
    </row>
    <row r="39" spans="1:27" ht="12.75">
      <c r="A39" s="5" t="s">
        <v>43</v>
      </c>
      <c r="B39" s="3"/>
      <c r="C39" s="22">
        <v>630857555</v>
      </c>
      <c r="D39" s="22"/>
      <c r="E39" s="23">
        <v>702082191</v>
      </c>
      <c r="F39" s="24">
        <v>702082191</v>
      </c>
      <c r="G39" s="24">
        <v>44069581</v>
      </c>
      <c r="H39" s="24">
        <v>38681042</v>
      </c>
      <c r="I39" s="24">
        <v>36938815</v>
      </c>
      <c r="J39" s="24">
        <v>119689438</v>
      </c>
      <c r="K39" s="24">
        <v>49630545</v>
      </c>
      <c r="L39" s="24">
        <v>41671514</v>
      </c>
      <c r="M39" s="24">
        <v>38575388</v>
      </c>
      <c r="N39" s="24">
        <v>129877447</v>
      </c>
      <c r="O39" s="24"/>
      <c r="P39" s="24"/>
      <c r="Q39" s="24"/>
      <c r="R39" s="24"/>
      <c r="S39" s="24"/>
      <c r="T39" s="24"/>
      <c r="U39" s="24"/>
      <c r="V39" s="24"/>
      <c r="W39" s="24">
        <v>249566885</v>
      </c>
      <c r="X39" s="24">
        <v>689793267</v>
      </c>
      <c r="Y39" s="24">
        <v>-440226382</v>
      </c>
      <c r="Z39" s="6">
        <v>-63.82</v>
      </c>
      <c r="AA39" s="22">
        <v>702082191</v>
      </c>
    </row>
    <row r="40" spans="1:27" ht="12.75">
      <c r="A40" s="5" t="s">
        <v>44</v>
      </c>
      <c r="B40" s="3"/>
      <c r="C40" s="22">
        <v>3778725040</v>
      </c>
      <c r="D40" s="22"/>
      <c r="E40" s="23">
        <v>4047937159</v>
      </c>
      <c r="F40" s="24">
        <v>4047937159</v>
      </c>
      <c r="G40" s="24">
        <v>177922363</v>
      </c>
      <c r="H40" s="24">
        <v>207295969</v>
      </c>
      <c r="I40" s="24">
        <v>243601460</v>
      </c>
      <c r="J40" s="24">
        <v>628819792</v>
      </c>
      <c r="K40" s="24">
        <v>255326478</v>
      </c>
      <c r="L40" s="24">
        <v>577810789</v>
      </c>
      <c r="M40" s="24">
        <v>303941919</v>
      </c>
      <c r="N40" s="24">
        <v>1137079186</v>
      </c>
      <c r="O40" s="24"/>
      <c r="P40" s="24"/>
      <c r="Q40" s="24"/>
      <c r="R40" s="24"/>
      <c r="S40" s="24"/>
      <c r="T40" s="24"/>
      <c r="U40" s="24"/>
      <c r="V40" s="24"/>
      <c r="W40" s="24">
        <v>1765898978</v>
      </c>
      <c r="X40" s="24">
        <v>2304603358</v>
      </c>
      <c r="Y40" s="24">
        <v>-538704380</v>
      </c>
      <c r="Z40" s="6">
        <v>-23.38</v>
      </c>
      <c r="AA40" s="22">
        <v>4047937159</v>
      </c>
    </row>
    <row r="41" spans="1:27" ht="12.75">
      <c r="A41" s="5" t="s">
        <v>45</v>
      </c>
      <c r="B41" s="3"/>
      <c r="C41" s="22">
        <v>90813337</v>
      </c>
      <c r="D41" s="22"/>
      <c r="E41" s="23">
        <v>92483965</v>
      </c>
      <c r="F41" s="24">
        <v>92483965</v>
      </c>
      <c r="G41" s="24">
        <v>5694182</v>
      </c>
      <c r="H41" s="24">
        <v>6052438</v>
      </c>
      <c r="I41" s="24">
        <v>6495348</v>
      </c>
      <c r="J41" s="24">
        <v>18241968</v>
      </c>
      <c r="K41" s="24">
        <v>7933880</v>
      </c>
      <c r="L41" s="24">
        <v>7688288</v>
      </c>
      <c r="M41" s="24">
        <v>7515842</v>
      </c>
      <c r="N41" s="24">
        <v>23138010</v>
      </c>
      <c r="O41" s="24"/>
      <c r="P41" s="24"/>
      <c r="Q41" s="24"/>
      <c r="R41" s="24"/>
      <c r="S41" s="24"/>
      <c r="T41" s="24"/>
      <c r="U41" s="24"/>
      <c r="V41" s="24"/>
      <c r="W41" s="24">
        <v>41379978</v>
      </c>
      <c r="X41" s="24">
        <v>45276438</v>
      </c>
      <c r="Y41" s="24">
        <v>-3896460</v>
      </c>
      <c r="Z41" s="6">
        <v>-8.61</v>
      </c>
      <c r="AA41" s="22">
        <v>92483965</v>
      </c>
    </row>
    <row r="42" spans="1:27" ht="12.75">
      <c r="A42" s="2" t="s">
        <v>46</v>
      </c>
      <c r="B42" s="8"/>
      <c r="C42" s="19">
        <f aca="true" t="shared" si="8" ref="C42:Y42">SUM(C43:C46)</f>
        <v>20074082267</v>
      </c>
      <c r="D42" s="19">
        <f>SUM(D43:D46)</f>
        <v>0</v>
      </c>
      <c r="E42" s="20">
        <f t="shared" si="8"/>
        <v>21364447767</v>
      </c>
      <c r="F42" s="21">
        <f t="shared" si="8"/>
        <v>21364447767</v>
      </c>
      <c r="G42" s="21">
        <f t="shared" si="8"/>
        <v>1525526769</v>
      </c>
      <c r="H42" s="21">
        <f t="shared" si="8"/>
        <v>2490978721</v>
      </c>
      <c r="I42" s="21">
        <f t="shared" si="8"/>
        <v>1553919941</v>
      </c>
      <c r="J42" s="21">
        <f t="shared" si="8"/>
        <v>5570425431</v>
      </c>
      <c r="K42" s="21">
        <f t="shared" si="8"/>
        <v>1596390189</v>
      </c>
      <c r="L42" s="21">
        <f t="shared" si="8"/>
        <v>1943876088</v>
      </c>
      <c r="M42" s="21">
        <f t="shared" si="8"/>
        <v>1577050217</v>
      </c>
      <c r="N42" s="21">
        <f t="shared" si="8"/>
        <v>5117316494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10687741925</v>
      </c>
      <c r="X42" s="21">
        <f t="shared" si="8"/>
        <v>9071543636</v>
      </c>
      <c r="Y42" s="21">
        <f t="shared" si="8"/>
        <v>1616198289</v>
      </c>
      <c r="Z42" s="4">
        <f>+IF(X42&lt;&gt;0,+(Y42/X42)*100,0)</f>
        <v>17.816133106456018</v>
      </c>
      <c r="AA42" s="19">
        <f>SUM(AA43:AA46)</f>
        <v>21364447767</v>
      </c>
    </row>
    <row r="43" spans="1:27" ht="12.75">
      <c r="A43" s="5" t="s">
        <v>47</v>
      </c>
      <c r="B43" s="3"/>
      <c r="C43" s="22">
        <v>12155617237</v>
      </c>
      <c r="D43" s="22"/>
      <c r="E43" s="23">
        <v>12993486368</v>
      </c>
      <c r="F43" s="24">
        <v>12993486368</v>
      </c>
      <c r="G43" s="24">
        <v>1006570391</v>
      </c>
      <c r="H43" s="24">
        <v>1870954296</v>
      </c>
      <c r="I43" s="24">
        <v>880371245</v>
      </c>
      <c r="J43" s="24">
        <v>3757895932</v>
      </c>
      <c r="K43" s="24">
        <v>925793376</v>
      </c>
      <c r="L43" s="24">
        <v>1145707099</v>
      </c>
      <c r="M43" s="24">
        <v>875787246</v>
      </c>
      <c r="N43" s="24">
        <v>2947287721</v>
      </c>
      <c r="O43" s="24"/>
      <c r="P43" s="24"/>
      <c r="Q43" s="24"/>
      <c r="R43" s="24"/>
      <c r="S43" s="24"/>
      <c r="T43" s="24"/>
      <c r="U43" s="24"/>
      <c r="V43" s="24"/>
      <c r="W43" s="24">
        <v>6705183653</v>
      </c>
      <c r="X43" s="24">
        <v>5643823011</v>
      </c>
      <c r="Y43" s="24">
        <v>1061360642</v>
      </c>
      <c r="Z43" s="6">
        <v>18.81</v>
      </c>
      <c r="AA43" s="22">
        <v>12993486368</v>
      </c>
    </row>
    <row r="44" spans="1:27" ht="12.75">
      <c r="A44" s="5" t="s">
        <v>48</v>
      </c>
      <c r="B44" s="3"/>
      <c r="C44" s="22">
        <v>5755985271</v>
      </c>
      <c r="D44" s="22"/>
      <c r="E44" s="23">
        <v>7148837447</v>
      </c>
      <c r="F44" s="24">
        <v>7148837447</v>
      </c>
      <c r="G44" s="24">
        <v>417063835</v>
      </c>
      <c r="H44" s="24">
        <v>469647566</v>
      </c>
      <c r="I44" s="24">
        <v>504029530</v>
      </c>
      <c r="J44" s="24">
        <v>1390740931</v>
      </c>
      <c r="K44" s="24">
        <v>498282028</v>
      </c>
      <c r="L44" s="24">
        <v>603927351</v>
      </c>
      <c r="M44" s="24">
        <v>519322546</v>
      </c>
      <c r="N44" s="24">
        <v>1621531925</v>
      </c>
      <c r="O44" s="24"/>
      <c r="P44" s="24"/>
      <c r="Q44" s="24"/>
      <c r="R44" s="24"/>
      <c r="S44" s="24"/>
      <c r="T44" s="24"/>
      <c r="U44" s="24"/>
      <c r="V44" s="24"/>
      <c r="W44" s="24">
        <v>3012272856</v>
      </c>
      <c r="X44" s="24">
        <v>2425595000</v>
      </c>
      <c r="Y44" s="24">
        <v>586677856</v>
      </c>
      <c r="Z44" s="6">
        <v>24.19</v>
      </c>
      <c r="AA44" s="22">
        <v>7148837447</v>
      </c>
    </row>
    <row r="45" spans="1:27" ht="12.75">
      <c r="A45" s="5" t="s">
        <v>49</v>
      </c>
      <c r="B45" s="3"/>
      <c r="C45" s="25">
        <v>885931982</v>
      </c>
      <c r="D45" s="25"/>
      <c r="E45" s="26">
        <v>55478483</v>
      </c>
      <c r="F45" s="27">
        <v>55478483</v>
      </c>
      <c r="G45" s="27">
        <v>47662190</v>
      </c>
      <c r="H45" s="27">
        <v>70899815</v>
      </c>
      <c r="I45" s="27">
        <v>89112394</v>
      </c>
      <c r="J45" s="27">
        <v>207674399</v>
      </c>
      <c r="K45" s="27">
        <v>89099646</v>
      </c>
      <c r="L45" s="27">
        <v>88631942</v>
      </c>
      <c r="M45" s="27">
        <v>86347893</v>
      </c>
      <c r="N45" s="27">
        <v>264079481</v>
      </c>
      <c r="O45" s="27"/>
      <c r="P45" s="27"/>
      <c r="Q45" s="27"/>
      <c r="R45" s="27"/>
      <c r="S45" s="27"/>
      <c r="T45" s="27"/>
      <c r="U45" s="27"/>
      <c r="V45" s="27"/>
      <c r="W45" s="27">
        <v>471753880</v>
      </c>
      <c r="X45" s="27">
        <v>485187697</v>
      </c>
      <c r="Y45" s="27">
        <v>-13433817</v>
      </c>
      <c r="Z45" s="7">
        <v>-2.77</v>
      </c>
      <c r="AA45" s="25">
        <v>55478483</v>
      </c>
    </row>
    <row r="46" spans="1:27" ht="12.75">
      <c r="A46" s="5" t="s">
        <v>50</v>
      </c>
      <c r="B46" s="3"/>
      <c r="C46" s="22">
        <v>1276547777</v>
      </c>
      <c r="D46" s="22"/>
      <c r="E46" s="23">
        <v>1166645469</v>
      </c>
      <c r="F46" s="24">
        <v>1166645469</v>
      </c>
      <c r="G46" s="24">
        <v>54230353</v>
      </c>
      <c r="H46" s="24">
        <v>79477044</v>
      </c>
      <c r="I46" s="24">
        <v>80406772</v>
      </c>
      <c r="J46" s="24">
        <v>214114169</v>
      </c>
      <c r="K46" s="24">
        <v>83215139</v>
      </c>
      <c r="L46" s="24">
        <v>105609696</v>
      </c>
      <c r="M46" s="24">
        <v>95592532</v>
      </c>
      <c r="N46" s="24">
        <v>284417367</v>
      </c>
      <c r="O46" s="24"/>
      <c r="P46" s="24"/>
      <c r="Q46" s="24"/>
      <c r="R46" s="24"/>
      <c r="S46" s="24"/>
      <c r="T46" s="24"/>
      <c r="U46" s="24"/>
      <c r="V46" s="24"/>
      <c r="W46" s="24">
        <v>498531536</v>
      </c>
      <c r="X46" s="24">
        <v>516937928</v>
      </c>
      <c r="Y46" s="24">
        <v>-18406392</v>
      </c>
      <c r="Z46" s="6">
        <v>-3.56</v>
      </c>
      <c r="AA46" s="22">
        <v>1166645469</v>
      </c>
    </row>
    <row r="47" spans="1:27" ht="12.75">
      <c r="A47" s="2" t="s">
        <v>51</v>
      </c>
      <c r="B47" s="8" t="s">
        <v>52</v>
      </c>
      <c r="C47" s="19">
        <v>242620397</v>
      </c>
      <c r="D47" s="19"/>
      <c r="E47" s="20">
        <v>249985243</v>
      </c>
      <c r="F47" s="21">
        <v>249985243</v>
      </c>
      <c r="G47" s="21">
        <v>18080613</v>
      </c>
      <c r="H47" s="21">
        <v>20396102</v>
      </c>
      <c r="I47" s="21">
        <v>19756620</v>
      </c>
      <c r="J47" s="21">
        <v>58233335</v>
      </c>
      <c r="K47" s="21">
        <v>20395858</v>
      </c>
      <c r="L47" s="21">
        <v>20157435</v>
      </c>
      <c r="M47" s="21">
        <v>20776644</v>
      </c>
      <c r="N47" s="21">
        <v>61329937</v>
      </c>
      <c r="O47" s="21"/>
      <c r="P47" s="21"/>
      <c r="Q47" s="21"/>
      <c r="R47" s="21"/>
      <c r="S47" s="21"/>
      <c r="T47" s="21"/>
      <c r="U47" s="21"/>
      <c r="V47" s="21"/>
      <c r="W47" s="21">
        <v>119563272</v>
      </c>
      <c r="X47" s="21">
        <v>12624426</v>
      </c>
      <c r="Y47" s="21">
        <v>106938846</v>
      </c>
      <c r="Z47" s="4">
        <v>847.08</v>
      </c>
      <c r="AA47" s="19">
        <v>249985243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32386730496</v>
      </c>
      <c r="D48" s="44">
        <f>+D28+D32+D38+D42+D47</f>
        <v>0</v>
      </c>
      <c r="E48" s="45">
        <f t="shared" si="9"/>
        <v>35316496296</v>
      </c>
      <c r="F48" s="46">
        <f t="shared" si="9"/>
        <v>35316496296</v>
      </c>
      <c r="G48" s="46">
        <f t="shared" si="9"/>
        <v>2336067710</v>
      </c>
      <c r="H48" s="46">
        <f t="shared" si="9"/>
        <v>3314165777</v>
      </c>
      <c r="I48" s="46">
        <f t="shared" si="9"/>
        <v>2460197999</v>
      </c>
      <c r="J48" s="46">
        <f t="shared" si="9"/>
        <v>8110431486</v>
      </c>
      <c r="K48" s="46">
        <f t="shared" si="9"/>
        <v>2578793191</v>
      </c>
      <c r="L48" s="46">
        <f t="shared" si="9"/>
        <v>3298200658</v>
      </c>
      <c r="M48" s="46">
        <f t="shared" si="9"/>
        <v>2551503502</v>
      </c>
      <c r="N48" s="46">
        <f t="shared" si="9"/>
        <v>8428497351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16538928837</v>
      </c>
      <c r="X48" s="46">
        <f t="shared" si="9"/>
        <v>15179353574</v>
      </c>
      <c r="Y48" s="46">
        <f t="shared" si="9"/>
        <v>1359575263</v>
      </c>
      <c r="Z48" s="47">
        <f>+IF(X48&lt;&gt;0,+(Y48/X48)*100,0)</f>
        <v>8.956740195634895</v>
      </c>
      <c r="AA48" s="44">
        <f>+AA28+AA32+AA38+AA42+AA47</f>
        <v>35316496296</v>
      </c>
    </row>
    <row r="49" spans="1:27" ht="12.75">
      <c r="A49" s="14" t="s">
        <v>58</v>
      </c>
      <c r="B49" s="15"/>
      <c r="C49" s="48">
        <f aca="true" t="shared" si="10" ref="C49:Y49">+C25-C48</f>
        <v>1723275584</v>
      </c>
      <c r="D49" s="48">
        <f>+D25-D48</f>
        <v>0</v>
      </c>
      <c r="E49" s="49">
        <f t="shared" si="10"/>
        <v>2260329040</v>
      </c>
      <c r="F49" s="50">
        <f t="shared" si="10"/>
        <v>2260329040</v>
      </c>
      <c r="G49" s="50">
        <f t="shared" si="10"/>
        <v>1566790390</v>
      </c>
      <c r="H49" s="50">
        <f t="shared" si="10"/>
        <v>456735412</v>
      </c>
      <c r="I49" s="50">
        <f t="shared" si="10"/>
        <v>-81781784</v>
      </c>
      <c r="J49" s="50">
        <f t="shared" si="10"/>
        <v>1941744018</v>
      </c>
      <c r="K49" s="50">
        <f t="shared" si="10"/>
        <v>15108800</v>
      </c>
      <c r="L49" s="50">
        <f t="shared" si="10"/>
        <v>-891497066</v>
      </c>
      <c r="M49" s="50">
        <f t="shared" si="10"/>
        <v>1630115202</v>
      </c>
      <c r="N49" s="50">
        <f t="shared" si="10"/>
        <v>753726936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2695470954</v>
      </c>
      <c r="X49" s="50">
        <f>IF(F25=F48,0,X25-X48)</f>
        <v>1468704309</v>
      </c>
      <c r="Y49" s="50">
        <f t="shared" si="10"/>
        <v>1226766645</v>
      </c>
      <c r="Z49" s="51">
        <f>+IF(X49&lt;&gt;0,+(Y49/X49)*100,0)</f>
        <v>83.52713595803851</v>
      </c>
      <c r="AA49" s="48">
        <f>+AA25-AA48</f>
        <v>2260329040</v>
      </c>
    </row>
    <row r="50" spans="1:27" ht="12.75">
      <c r="A50" s="16" t="s">
        <v>67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72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17358604914</v>
      </c>
      <c r="D5" s="19">
        <f>SUM(D6:D8)</f>
        <v>0</v>
      </c>
      <c r="E5" s="20">
        <f t="shared" si="0"/>
        <v>18656199432</v>
      </c>
      <c r="F5" s="21">
        <f t="shared" si="0"/>
        <v>18656199432</v>
      </c>
      <c r="G5" s="21">
        <f t="shared" si="0"/>
        <v>3186385938</v>
      </c>
      <c r="H5" s="21">
        <f t="shared" si="0"/>
        <v>1328668516</v>
      </c>
      <c r="I5" s="21">
        <f t="shared" si="0"/>
        <v>1082961991</v>
      </c>
      <c r="J5" s="21">
        <f t="shared" si="0"/>
        <v>5598016445</v>
      </c>
      <c r="K5" s="21">
        <f t="shared" si="0"/>
        <v>1641142729</v>
      </c>
      <c r="L5" s="21">
        <f t="shared" si="0"/>
        <v>1380945495</v>
      </c>
      <c r="M5" s="21">
        <f t="shared" si="0"/>
        <v>2789256962</v>
      </c>
      <c r="N5" s="21">
        <f t="shared" si="0"/>
        <v>5811345186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11409361631</v>
      </c>
      <c r="X5" s="21">
        <f t="shared" si="0"/>
        <v>9174972170</v>
      </c>
      <c r="Y5" s="21">
        <f t="shared" si="0"/>
        <v>2234389461</v>
      </c>
      <c r="Z5" s="4">
        <f>+IF(X5&lt;&gt;0,+(Y5/X5)*100,0)</f>
        <v>24.35309251733676</v>
      </c>
      <c r="AA5" s="19">
        <f>SUM(AA6:AA8)</f>
        <v>18656199432</v>
      </c>
    </row>
    <row r="6" spans="1:27" ht="12.75">
      <c r="A6" s="5" t="s">
        <v>33</v>
      </c>
      <c r="B6" s="3"/>
      <c r="C6" s="22">
        <v>5784756</v>
      </c>
      <c r="D6" s="22"/>
      <c r="E6" s="23">
        <v>6335000</v>
      </c>
      <c r="F6" s="24">
        <v>6335000</v>
      </c>
      <c r="G6" s="24">
        <v>1262998</v>
      </c>
      <c r="H6" s="24">
        <v>30</v>
      </c>
      <c r="I6" s="24">
        <v>3313</v>
      </c>
      <c r="J6" s="24">
        <v>1266341</v>
      </c>
      <c r="K6" s="24"/>
      <c r="L6" s="24">
        <v>61</v>
      </c>
      <c r="M6" s="24">
        <v>41</v>
      </c>
      <c r="N6" s="24">
        <v>102</v>
      </c>
      <c r="O6" s="24"/>
      <c r="P6" s="24"/>
      <c r="Q6" s="24"/>
      <c r="R6" s="24"/>
      <c r="S6" s="24"/>
      <c r="T6" s="24"/>
      <c r="U6" s="24"/>
      <c r="V6" s="24"/>
      <c r="W6" s="24">
        <v>1266443</v>
      </c>
      <c r="X6" s="24">
        <v>3167502</v>
      </c>
      <c r="Y6" s="24">
        <v>-1901059</v>
      </c>
      <c r="Z6" s="6">
        <v>-60.02</v>
      </c>
      <c r="AA6" s="22">
        <v>6335000</v>
      </c>
    </row>
    <row r="7" spans="1:27" ht="12.75">
      <c r="A7" s="5" t="s">
        <v>34</v>
      </c>
      <c r="B7" s="3"/>
      <c r="C7" s="25">
        <v>17352820158</v>
      </c>
      <c r="D7" s="25"/>
      <c r="E7" s="26">
        <v>18649864432</v>
      </c>
      <c r="F7" s="27">
        <v>18649864432</v>
      </c>
      <c r="G7" s="27">
        <v>3181046801</v>
      </c>
      <c r="H7" s="27">
        <v>1327743397</v>
      </c>
      <c r="I7" s="27">
        <v>1082738322</v>
      </c>
      <c r="J7" s="27">
        <v>5591528520</v>
      </c>
      <c r="K7" s="27">
        <v>1643993263</v>
      </c>
      <c r="L7" s="27">
        <v>1348327511</v>
      </c>
      <c r="M7" s="27">
        <v>2788331781</v>
      </c>
      <c r="N7" s="27">
        <v>5780652555</v>
      </c>
      <c r="O7" s="27"/>
      <c r="P7" s="27"/>
      <c r="Q7" s="27"/>
      <c r="R7" s="27"/>
      <c r="S7" s="27"/>
      <c r="T7" s="27"/>
      <c r="U7" s="27"/>
      <c r="V7" s="27"/>
      <c r="W7" s="27">
        <v>11372181075</v>
      </c>
      <c r="X7" s="27">
        <v>9171804668</v>
      </c>
      <c r="Y7" s="27">
        <v>2200376407</v>
      </c>
      <c r="Z7" s="7">
        <v>23.99</v>
      </c>
      <c r="AA7" s="25">
        <v>18649864432</v>
      </c>
    </row>
    <row r="8" spans="1:27" ht="12.75">
      <c r="A8" s="5" t="s">
        <v>35</v>
      </c>
      <c r="B8" s="3"/>
      <c r="C8" s="22"/>
      <c r="D8" s="22"/>
      <c r="E8" s="23"/>
      <c r="F8" s="24"/>
      <c r="G8" s="24">
        <v>4076139</v>
      </c>
      <c r="H8" s="24">
        <v>925089</v>
      </c>
      <c r="I8" s="24">
        <v>220356</v>
      </c>
      <c r="J8" s="24">
        <v>5221584</v>
      </c>
      <c r="K8" s="24">
        <v>-2850534</v>
      </c>
      <c r="L8" s="24">
        <v>32617923</v>
      </c>
      <c r="M8" s="24">
        <v>925140</v>
      </c>
      <c r="N8" s="24">
        <v>30692529</v>
      </c>
      <c r="O8" s="24"/>
      <c r="P8" s="24"/>
      <c r="Q8" s="24"/>
      <c r="R8" s="24"/>
      <c r="S8" s="24"/>
      <c r="T8" s="24"/>
      <c r="U8" s="24"/>
      <c r="V8" s="24"/>
      <c r="W8" s="24">
        <v>35914113</v>
      </c>
      <c r="X8" s="24"/>
      <c r="Y8" s="24">
        <v>35914113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2177968941</v>
      </c>
      <c r="D9" s="19">
        <f>SUM(D10:D14)</f>
        <v>0</v>
      </c>
      <c r="E9" s="20">
        <f t="shared" si="1"/>
        <v>2953332981</v>
      </c>
      <c r="F9" s="21">
        <f t="shared" si="1"/>
        <v>2953332981</v>
      </c>
      <c r="G9" s="21">
        <f t="shared" si="1"/>
        <v>67563425</v>
      </c>
      <c r="H9" s="21">
        <f t="shared" si="1"/>
        <v>43630926</v>
      </c>
      <c r="I9" s="21">
        <f t="shared" si="1"/>
        <v>54517264</v>
      </c>
      <c r="J9" s="21">
        <f t="shared" si="1"/>
        <v>165711615</v>
      </c>
      <c r="K9" s="21">
        <f t="shared" si="1"/>
        <v>89833339</v>
      </c>
      <c r="L9" s="21">
        <f t="shared" si="1"/>
        <v>418791402</v>
      </c>
      <c r="M9" s="21">
        <f t="shared" si="1"/>
        <v>303833672</v>
      </c>
      <c r="N9" s="21">
        <f t="shared" si="1"/>
        <v>812458413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978170028</v>
      </c>
      <c r="X9" s="21">
        <f t="shared" si="1"/>
        <v>918718500</v>
      </c>
      <c r="Y9" s="21">
        <f t="shared" si="1"/>
        <v>59451528</v>
      </c>
      <c r="Z9" s="4">
        <f>+IF(X9&lt;&gt;0,+(Y9/X9)*100,0)</f>
        <v>6.4711364797813475</v>
      </c>
      <c r="AA9" s="19">
        <f>SUM(AA10:AA14)</f>
        <v>2953332981</v>
      </c>
    </row>
    <row r="10" spans="1:27" ht="12.75">
      <c r="A10" s="5" t="s">
        <v>37</v>
      </c>
      <c r="B10" s="3"/>
      <c r="C10" s="22">
        <v>96901609</v>
      </c>
      <c r="D10" s="22"/>
      <c r="E10" s="23">
        <v>128100000</v>
      </c>
      <c r="F10" s="24">
        <v>128100000</v>
      </c>
      <c r="G10" s="24">
        <v>3666915</v>
      </c>
      <c r="H10" s="24">
        <v>7731854</v>
      </c>
      <c r="I10" s="24">
        <v>5377430</v>
      </c>
      <c r="J10" s="24">
        <v>16776199</v>
      </c>
      <c r="K10" s="24">
        <v>4934253</v>
      </c>
      <c r="L10" s="24">
        <v>7429516</v>
      </c>
      <c r="M10" s="24">
        <v>8517652</v>
      </c>
      <c r="N10" s="24">
        <v>20881421</v>
      </c>
      <c r="O10" s="24"/>
      <c r="P10" s="24"/>
      <c r="Q10" s="24"/>
      <c r="R10" s="24"/>
      <c r="S10" s="24"/>
      <c r="T10" s="24"/>
      <c r="U10" s="24"/>
      <c r="V10" s="24"/>
      <c r="W10" s="24">
        <v>37657620</v>
      </c>
      <c r="X10" s="24">
        <v>63165000</v>
      </c>
      <c r="Y10" s="24">
        <v>-25507380</v>
      </c>
      <c r="Z10" s="6">
        <v>-40.38</v>
      </c>
      <c r="AA10" s="22">
        <v>128100000</v>
      </c>
    </row>
    <row r="11" spans="1:27" ht="12.75">
      <c r="A11" s="5" t="s">
        <v>38</v>
      </c>
      <c r="B11" s="3"/>
      <c r="C11" s="22">
        <v>51508500</v>
      </c>
      <c r="D11" s="22"/>
      <c r="E11" s="23">
        <v>68428000</v>
      </c>
      <c r="F11" s="24">
        <v>68428000</v>
      </c>
      <c r="G11" s="24">
        <v>5167025</v>
      </c>
      <c r="H11" s="24">
        <v>5963272</v>
      </c>
      <c r="I11" s="24">
        <v>6838311</v>
      </c>
      <c r="J11" s="24">
        <v>17968608</v>
      </c>
      <c r="K11" s="24">
        <v>5739481</v>
      </c>
      <c r="L11" s="24">
        <v>5910794</v>
      </c>
      <c r="M11" s="24">
        <v>7132181</v>
      </c>
      <c r="N11" s="24">
        <v>18782456</v>
      </c>
      <c r="O11" s="24"/>
      <c r="P11" s="24"/>
      <c r="Q11" s="24"/>
      <c r="R11" s="24"/>
      <c r="S11" s="24"/>
      <c r="T11" s="24"/>
      <c r="U11" s="24"/>
      <c r="V11" s="24"/>
      <c r="W11" s="24">
        <v>36751064</v>
      </c>
      <c r="X11" s="24">
        <v>34922000</v>
      </c>
      <c r="Y11" s="24">
        <v>1829064</v>
      </c>
      <c r="Z11" s="6">
        <v>5.24</v>
      </c>
      <c r="AA11" s="22">
        <v>68428000</v>
      </c>
    </row>
    <row r="12" spans="1:27" ht="12.75">
      <c r="A12" s="5" t="s">
        <v>39</v>
      </c>
      <c r="B12" s="3"/>
      <c r="C12" s="22">
        <v>603703888</v>
      </c>
      <c r="D12" s="22"/>
      <c r="E12" s="23">
        <v>959531000</v>
      </c>
      <c r="F12" s="24">
        <v>959531000</v>
      </c>
      <c r="G12" s="24">
        <v>45404876</v>
      </c>
      <c r="H12" s="24">
        <v>12106723</v>
      </c>
      <c r="I12" s="24">
        <v>77048654</v>
      </c>
      <c r="J12" s="24">
        <v>134560253</v>
      </c>
      <c r="K12" s="24">
        <v>82669176</v>
      </c>
      <c r="L12" s="24">
        <v>87993106</v>
      </c>
      <c r="M12" s="24">
        <v>38670802</v>
      </c>
      <c r="N12" s="24">
        <v>209333084</v>
      </c>
      <c r="O12" s="24"/>
      <c r="P12" s="24"/>
      <c r="Q12" s="24"/>
      <c r="R12" s="24"/>
      <c r="S12" s="24"/>
      <c r="T12" s="24"/>
      <c r="U12" s="24"/>
      <c r="V12" s="24"/>
      <c r="W12" s="24">
        <v>343893337</v>
      </c>
      <c r="X12" s="24">
        <v>454497000</v>
      </c>
      <c r="Y12" s="24">
        <v>-110603663</v>
      </c>
      <c r="Z12" s="6">
        <v>-24.34</v>
      </c>
      <c r="AA12" s="22">
        <v>959531000</v>
      </c>
    </row>
    <row r="13" spans="1:27" ht="12.75">
      <c r="A13" s="5" t="s">
        <v>40</v>
      </c>
      <c r="B13" s="3"/>
      <c r="C13" s="22">
        <v>1232078082</v>
      </c>
      <c r="D13" s="22"/>
      <c r="E13" s="23">
        <v>1608665981</v>
      </c>
      <c r="F13" s="24">
        <v>1608665981</v>
      </c>
      <c r="G13" s="24">
        <v>13149304</v>
      </c>
      <c r="H13" s="24">
        <v>17672384</v>
      </c>
      <c r="I13" s="24">
        <v>-34619742</v>
      </c>
      <c r="J13" s="24">
        <v>-3798054</v>
      </c>
      <c r="K13" s="24">
        <v>-7886706</v>
      </c>
      <c r="L13" s="24">
        <v>225275751</v>
      </c>
      <c r="M13" s="24">
        <v>249024785</v>
      </c>
      <c r="N13" s="24">
        <v>466413830</v>
      </c>
      <c r="O13" s="24"/>
      <c r="P13" s="24"/>
      <c r="Q13" s="24"/>
      <c r="R13" s="24"/>
      <c r="S13" s="24"/>
      <c r="T13" s="24"/>
      <c r="U13" s="24"/>
      <c r="V13" s="24"/>
      <c r="W13" s="24">
        <v>462615776</v>
      </c>
      <c r="X13" s="24">
        <v>305951500</v>
      </c>
      <c r="Y13" s="24">
        <v>156664276</v>
      </c>
      <c r="Z13" s="6">
        <v>51.21</v>
      </c>
      <c r="AA13" s="22">
        <v>1608665981</v>
      </c>
    </row>
    <row r="14" spans="1:27" ht="12.75">
      <c r="A14" s="5" t="s">
        <v>41</v>
      </c>
      <c r="B14" s="3"/>
      <c r="C14" s="25">
        <v>193776862</v>
      </c>
      <c r="D14" s="25"/>
      <c r="E14" s="26">
        <v>188608000</v>
      </c>
      <c r="F14" s="27">
        <v>188608000</v>
      </c>
      <c r="G14" s="27">
        <v>175305</v>
      </c>
      <c r="H14" s="27">
        <v>156693</v>
      </c>
      <c r="I14" s="27">
        <v>-127389</v>
      </c>
      <c r="J14" s="27">
        <v>204609</v>
      </c>
      <c r="K14" s="27">
        <v>4377135</v>
      </c>
      <c r="L14" s="27">
        <v>92182235</v>
      </c>
      <c r="M14" s="27">
        <v>488252</v>
      </c>
      <c r="N14" s="27">
        <v>97047622</v>
      </c>
      <c r="O14" s="27"/>
      <c r="P14" s="27"/>
      <c r="Q14" s="27"/>
      <c r="R14" s="27"/>
      <c r="S14" s="27"/>
      <c r="T14" s="27"/>
      <c r="U14" s="27"/>
      <c r="V14" s="27"/>
      <c r="W14" s="27">
        <v>97252231</v>
      </c>
      <c r="X14" s="27">
        <v>60183000</v>
      </c>
      <c r="Y14" s="27">
        <v>37069231</v>
      </c>
      <c r="Z14" s="7">
        <v>61.59</v>
      </c>
      <c r="AA14" s="25">
        <v>188608000</v>
      </c>
    </row>
    <row r="15" spans="1:27" ht="12.75">
      <c r="A15" s="2" t="s">
        <v>42</v>
      </c>
      <c r="B15" s="8"/>
      <c r="C15" s="19">
        <f aca="true" t="shared" si="2" ref="C15:Y15">SUM(C16:C18)</f>
        <v>2125103174</v>
      </c>
      <c r="D15" s="19">
        <f>SUM(D16:D18)</f>
        <v>0</v>
      </c>
      <c r="E15" s="20">
        <f t="shared" si="2"/>
        <v>2925038000</v>
      </c>
      <c r="F15" s="21">
        <f t="shared" si="2"/>
        <v>2925038000</v>
      </c>
      <c r="G15" s="21">
        <f t="shared" si="2"/>
        <v>-216025243</v>
      </c>
      <c r="H15" s="21">
        <f t="shared" si="2"/>
        <v>384767798</v>
      </c>
      <c r="I15" s="21">
        <f t="shared" si="2"/>
        <v>173398097</v>
      </c>
      <c r="J15" s="21">
        <f t="shared" si="2"/>
        <v>342140652</v>
      </c>
      <c r="K15" s="21">
        <f t="shared" si="2"/>
        <v>130767385</v>
      </c>
      <c r="L15" s="21">
        <f t="shared" si="2"/>
        <v>208627073</v>
      </c>
      <c r="M15" s="21">
        <f t="shared" si="2"/>
        <v>175228611</v>
      </c>
      <c r="N15" s="21">
        <f t="shared" si="2"/>
        <v>514623069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856763721</v>
      </c>
      <c r="X15" s="21">
        <f t="shared" si="2"/>
        <v>1351584000</v>
      </c>
      <c r="Y15" s="21">
        <f t="shared" si="2"/>
        <v>-494820279</v>
      </c>
      <c r="Z15" s="4">
        <f>+IF(X15&lt;&gt;0,+(Y15/X15)*100,0)</f>
        <v>-36.610397799914765</v>
      </c>
      <c r="AA15" s="19">
        <f>SUM(AA16:AA18)</f>
        <v>2925038000</v>
      </c>
    </row>
    <row r="16" spans="1:27" ht="12.75">
      <c r="A16" s="5" t="s">
        <v>43</v>
      </c>
      <c r="B16" s="3"/>
      <c r="C16" s="22">
        <v>830068965</v>
      </c>
      <c r="D16" s="22"/>
      <c r="E16" s="23">
        <v>793193000</v>
      </c>
      <c r="F16" s="24">
        <v>793193000</v>
      </c>
      <c r="G16" s="24">
        <v>3969624</v>
      </c>
      <c r="H16" s="24">
        <v>104400110</v>
      </c>
      <c r="I16" s="24">
        <v>76744790</v>
      </c>
      <c r="J16" s="24">
        <v>185114524</v>
      </c>
      <c r="K16" s="24">
        <v>29268045</v>
      </c>
      <c r="L16" s="24">
        <v>62296900</v>
      </c>
      <c r="M16" s="24">
        <v>70049633</v>
      </c>
      <c r="N16" s="24">
        <v>161614578</v>
      </c>
      <c r="O16" s="24"/>
      <c r="P16" s="24"/>
      <c r="Q16" s="24"/>
      <c r="R16" s="24"/>
      <c r="S16" s="24"/>
      <c r="T16" s="24"/>
      <c r="U16" s="24"/>
      <c r="V16" s="24"/>
      <c r="W16" s="24">
        <v>346729102</v>
      </c>
      <c r="X16" s="24">
        <v>334235500</v>
      </c>
      <c r="Y16" s="24">
        <v>12493602</v>
      </c>
      <c r="Z16" s="6">
        <v>3.74</v>
      </c>
      <c r="AA16" s="22">
        <v>793193000</v>
      </c>
    </row>
    <row r="17" spans="1:27" ht="12.75">
      <c r="A17" s="5" t="s">
        <v>44</v>
      </c>
      <c r="B17" s="3"/>
      <c r="C17" s="22">
        <v>1203586982</v>
      </c>
      <c r="D17" s="22"/>
      <c r="E17" s="23">
        <v>2056285000</v>
      </c>
      <c r="F17" s="24">
        <v>2056285000</v>
      </c>
      <c r="G17" s="24">
        <v>-219994867</v>
      </c>
      <c r="H17" s="24">
        <v>280367688</v>
      </c>
      <c r="I17" s="24">
        <v>96653307</v>
      </c>
      <c r="J17" s="24">
        <v>157026128</v>
      </c>
      <c r="K17" s="24">
        <v>101499340</v>
      </c>
      <c r="L17" s="24">
        <v>146330173</v>
      </c>
      <c r="M17" s="24">
        <v>105178978</v>
      </c>
      <c r="N17" s="24">
        <v>353008491</v>
      </c>
      <c r="O17" s="24"/>
      <c r="P17" s="24"/>
      <c r="Q17" s="24"/>
      <c r="R17" s="24"/>
      <c r="S17" s="24"/>
      <c r="T17" s="24"/>
      <c r="U17" s="24"/>
      <c r="V17" s="24"/>
      <c r="W17" s="24">
        <v>510034619</v>
      </c>
      <c r="X17" s="24">
        <v>980190500</v>
      </c>
      <c r="Y17" s="24">
        <v>-470155881</v>
      </c>
      <c r="Z17" s="6">
        <v>-47.97</v>
      </c>
      <c r="AA17" s="22">
        <v>2056285000</v>
      </c>
    </row>
    <row r="18" spans="1:27" ht="12.75">
      <c r="A18" s="5" t="s">
        <v>45</v>
      </c>
      <c r="B18" s="3"/>
      <c r="C18" s="22">
        <v>91447227</v>
      </c>
      <c r="D18" s="22"/>
      <c r="E18" s="23">
        <v>75560000</v>
      </c>
      <c r="F18" s="24">
        <v>75560000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37158000</v>
      </c>
      <c r="Y18" s="24">
        <v>-37158000</v>
      </c>
      <c r="Z18" s="6">
        <v>-100</v>
      </c>
      <c r="AA18" s="22">
        <v>75560000</v>
      </c>
    </row>
    <row r="19" spans="1:27" ht="12.75">
      <c r="A19" s="2" t="s">
        <v>46</v>
      </c>
      <c r="B19" s="8"/>
      <c r="C19" s="19">
        <f aca="true" t="shared" si="3" ref="C19:Y19">SUM(C20:C23)</f>
        <v>26024664977</v>
      </c>
      <c r="D19" s="19">
        <f>SUM(D20:D23)</f>
        <v>0</v>
      </c>
      <c r="E19" s="20">
        <f t="shared" si="3"/>
        <v>31126055019</v>
      </c>
      <c r="F19" s="21">
        <f t="shared" si="3"/>
        <v>31126055019</v>
      </c>
      <c r="G19" s="21">
        <f t="shared" si="3"/>
        <v>2511393670</v>
      </c>
      <c r="H19" s="21">
        <f t="shared" si="3"/>
        <v>2389612627</v>
      </c>
      <c r="I19" s="21">
        <f t="shared" si="3"/>
        <v>2504245133</v>
      </c>
      <c r="J19" s="21">
        <f t="shared" si="3"/>
        <v>7405251430</v>
      </c>
      <c r="K19" s="21">
        <f t="shared" si="3"/>
        <v>2131848089</v>
      </c>
      <c r="L19" s="21">
        <f t="shared" si="3"/>
        <v>2326121626</v>
      </c>
      <c r="M19" s="21">
        <f t="shared" si="3"/>
        <v>2542217688</v>
      </c>
      <c r="N19" s="21">
        <f t="shared" si="3"/>
        <v>7000187403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14405438833</v>
      </c>
      <c r="X19" s="21">
        <f t="shared" si="3"/>
        <v>16196507307</v>
      </c>
      <c r="Y19" s="21">
        <f t="shared" si="3"/>
        <v>-1791068474</v>
      </c>
      <c r="Z19" s="4">
        <f>+IF(X19&lt;&gt;0,+(Y19/X19)*100,0)</f>
        <v>-11.058362399070537</v>
      </c>
      <c r="AA19" s="19">
        <f>SUM(AA20:AA23)</f>
        <v>31126055019</v>
      </c>
    </row>
    <row r="20" spans="1:27" ht="12.75">
      <c r="A20" s="5" t="s">
        <v>47</v>
      </c>
      <c r="B20" s="3"/>
      <c r="C20" s="22">
        <v>14428949700</v>
      </c>
      <c r="D20" s="22"/>
      <c r="E20" s="23">
        <v>17484718223</v>
      </c>
      <c r="F20" s="24">
        <v>17484718223</v>
      </c>
      <c r="G20" s="24">
        <v>1377240272</v>
      </c>
      <c r="H20" s="24">
        <v>1490130839</v>
      </c>
      <c r="I20" s="24">
        <v>1351946430</v>
      </c>
      <c r="J20" s="24">
        <v>4219317541</v>
      </c>
      <c r="K20" s="24">
        <v>1039332808</v>
      </c>
      <c r="L20" s="24">
        <v>1123084181</v>
      </c>
      <c r="M20" s="24">
        <v>1269345944</v>
      </c>
      <c r="N20" s="24">
        <v>3431762933</v>
      </c>
      <c r="O20" s="24"/>
      <c r="P20" s="24"/>
      <c r="Q20" s="24"/>
      <c r="R20" s="24"/>
      <c r="S20" s="24"/>
      <c r="T20" s="24"/>
      <c r="U20" s="24"/>
      <c r="V20" s="24"/>
      <c r="W20" s="24">
        <v>7651080474</v>
      </c>
      <c r="X20" s="24">
        <v>9128700000</v>
      </c>
      <c r="Y20" s="24">
        <v>-1477619526</v>
      </c>
      <c r="Z20" s="6">
        <v>-16.19</v>
      </c>
      <c r="AA20" s="22">
        <v>17484718223</v>
      </c>
    </row>
    <row r="21" spans="1:27" ht="12.75">
      <c r="A21" s="5" t="s">
        <v>48</v>
      </c>
      <c r="B21" s="3"/>
      <c r="C21" s="22">
        <v>6006807317</v>
      </c>
      <c r="D21" s="22"/>
      <c r="E21" s="23">
        <v>7165239478</v>
      </c>
      <c r="F21" s="24">
        <v>7165239478</v>
      </c>
      <c r="G21" s="24">
        <v>628484065</v>
      </c>
      <c r="H21" s="24">
        <v>413211472</v>
      </c>
      <c r="I21" s="24">
        <v>620308720</v>
      </c>
      <c r="J21" s="24">
        <v>1662004257</v>
      </c>
      <c r="K21" s="24">
        <v>575038056</v>
      </c>
      <c r="L21" s="24">
        <v>679608717</v>
      </c>
      <c r="M21" s="24">
        <v>707370738</v>
      </c>
      <c r="N21" s="24">
        <v>1962017511</v>
      </c>
      <c r="O21" s="24"/>
      <c r="P21" s="24"/>
      <c r="Q21" s="24"/>
      <c r="R21" s="24"/>
      <c r="S21" s="24"/>
      <c r="T21" s="24"/>
      <c r="U21" s="24"/>
      <c r="V21" s="24"/>
      <c r="W21" s="24">
        <v>3624021768</v>
      </c>
      <c r="X21" s="24">
        <v>3731639652</v>
      </c>
      <c r="Y21" s="24">
        <v>-107617884</v>
      </c>
      <c r="Z21" s="6">
        <v>-2.88</v>
      </c>
      <c r="AA21" s="22">
        <v>7165239478</v>
      </c>
    </row>
    <row r="22" spans="1:27" ht="12.75">
      <c r="A22" s="5" t="s">
        <v>49</v>
      </c>
      <c r="B22" s="3"/>
      <c r="C22" s="25">
        <v>4004538211</v>
      </c>
      <c r="D22" s="25"/>
      <c r="E22" s="26">
        <v>4776826318</v>
      </c>
      <c r="F22" s="27">
        <v>4776826318</v>
      </c>
      <c r="G22" s="27">
        <v>351440273</v>
      </c>
      <c r="H22" s="27">
        <v>326584543</v>
      </c>
      <c r="I22" s="27">
        <v>378029021</v>
      </c>
      <c r="J22" s="27">
        <v>1056053837</v>
      </c>
      <c r="K22" s="27">
        <v>368498117</v>
      </c>
      <c r="L22" s="27">
        <v>367022787</v>
      </c>
      <c r="M22" s="27">
        <v>408988832</v>
      </c>
      <c r="N22" s="27">
        <v>1144509736</v>
      </c>
      <c r="O22" s="27"/>
      <c r="P22" s="27"/>
      <c r="Q22" s="27"/>
      <c r="R22" s="27"/>
      <c r="S22" s="27"/>
      <c r="T22" s="27"/>
      <c r="U22" s="27"/>
      <c r="V22" s="27"/>
      <c r="W22" s="27">
        <v>2200563573</v>
      </c>
      <c r="X22" s="27">
        <v>2487759768</v>
      </c>
      <c r="Y22" s="27">
        <v>-287196195</v>
      </c>
      <c r="Z22" s="7">
        <v>-11.54</v>
      </c>
      <c r="AA22" s="25">
        <v>4776826318</v>
      </c>
    </row>
    <row r="23" spans="1:27" ht="12.75">
      <c r="A23" s="5" t="s">
        <v>50</v>
      </c>
      <c r="B23" s="3"/>
      <c r="C23" s="22">
        <v>1584369749</v>
      </c>
      <c r="D23" s="22"/>
      <c r="E23" s="23">
        <v>1699271000</v>
      </c>
      <c r="F23" s="24">
        <v>1699271000</v>
      </c>
      <c r="G23" s="24">
        <v>154229060</v>
      </c>
      <c r="H23" s="24">
        <v>159685773</v>
      </c>
      <c r="I23" s="24">
        <v>153960962</v>
      </c>
      <c r="J23" s="24">
        <v>467875795</v>
      </c>
      <c r="K23" s="24">
        <v>148979108</v>
      </c>
      <c r="L23" s="24">
        <v>156405941</v>
      </c>
      <c r="M23" s="24">
        <v>156512174</v>
      </c>
      <c r="N23" s="24">
        <v>461897223</v>
      </c>
      <c r="O23" s="24"/>
      <c r="P23" s="24"/>
      <c r="Q23" s="24"/>
      <c r="R23" s="24"/>
      <c r="S23" s="24"/>
      <c r="T23" s="24"/>
      <c r="U23" s="24"/>
      <c r="V23" s="24"/>
      <c r="W23" s="24">
        <v>929773018</v>
      </c>
      <c r="X23" s="24">
        <v>848407887</v>
      </c>
      <c r="Y23" s="24">
        <v>81365131</v>
      </c>
      <c r="Z23" s="6">
        <v>9.59</v>
      </c>
      <c r="AA23" s="22">
        <v>1699271000</v>
      </c>
    </row>
    <row r="24" spans="1:27" ht="12.7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47686342006</v>
      </c>
      <c r="D25" s="44">
        <f>+D5+D9+D15+D19+D24</f>
        <v>0</v>
      </c>
      <c r="E25" s="45">
        <f t="shared" si="4"/>
        <v>55660625432</v>
      </c>
      <c r="F25" s="46">
        <f t="shared" si="4"/>
        <v>55660625432</v>
      </c>
      <c r="G25" s="46">
        <f t="shared" si="4"/>
        <v>5549317790</v>
      </c>
      <c r="H25" s="46">
        <f t="shared" si="4"/>
        <v>4146679867</v>
      </c>
      <c r="I25" s="46">
        <f t="shared" si="4"/>
        <v>3815122485</v>
      </c>
      <c r="J25" s="46">
        <f t="shared" si="4"/>
        <v>13511120142</v>
      </c>
      <c r="K25" s="46">
        <f t="shared" si="4"/>
        <v>3993591542</v>
      </c>
      <c r="L25" s="46">
        <f t="shared" si="4"/>
        <v>4334485596</v>
      </c>
      <c r="M25" s="46">
        <f t="shared" si="4"/>
        <v>5810536933</v>
      </c>
      <c r="N25" s="46">
        <f t="shared" si="4"/>
        <v>14138614071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27649734213</v>
      </c>
      <c r="X25" s="46">
        <f t="shared" si="4"/>
        <v>27641781977</v>
      </c>
      <c r="Y25" s="46">
        <f t="shared" si="4"/>
        <v>7952236</v>
      </c>
      <c r="Z25" s="47">
        <f>+IF(X25&lt;&gt;0,+(Y25/X25)*100,0)</f>
        <v>0.0287688977744519</v>
      </c>
      <c r="AA25" s="44">
        <f>+AA5+AA9+AA15+AA19+AA24</f>
        <v>55660625432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8777636614</v>
      </c>
      <c r="D28" s="19">
        <f>SUM(D29:D31)</f>
        <v>0</v>
      </c>
      <c r="E28" s="20">
        <f t="shared" si="5"/>
        <v>8597626337</v>
      </c>
      <c r="F28" s="21">
        <f t="shared" si="5"/>
        <v>8597626337</v>
      </c>
      <c r="G28" s="21">
        <f t="shared" si="5"/>
        <v>486527596</v>
      </c>
      <c r="H28" s="21">
        <f t="shared" si="5"/>
        <v>438920756</v>
      </c>
      <c r="I28" s="21">
        <f t="shared" si="5"/>
        <v>906891142</v>
      </c>
      <c r="J28" s="21">
        <f t="shared" si="5"/>
        <v>1832339494</v>
      </c>
      <c r="K28" s="21">
        <f t="shared" si="5"/>
        <v>965718842</v>
      </c>
      <c r="L28" s="21">
        <f t="shared" si="5"/>
        <v>643522905</v>
      </c>
      <c r="M28" s="21">
        <f t="shared" si="5"/>
        <v>613412914</v>
      </c>
      <c r="N28" s="21">
        <f t="shared" si="5"/>
        <v>2222654661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4054994155</v>
      </c>
      <c r="X28" s="21">
        <f t="shared" si="5"/>
        <v>4450034284</v>
      </c>
      <c r="Y28" s="21">
        <f t="shared" si="5"/>
        <v>-395040129</v>
      </c>
      <c r="Z28" s="4">
        <f>+IF(X28&lt;&gt;0,+(Y28/X28)*100,0)</f>
        <v>-8.877237877028454</v>
      </c>
      <c r="AA28" s="19">
        <f>SUM(AA29:AA31)</f>
        <v>8597626337</v>
      </c>
    </row>
    <row r="29" spans="1:27" ht="12.75">
      <c r="A29" s="5" t="s">
        <v>33</v>
      </c>
      <c r="B29" s="3"/>
      <c r="C29" s="22">
        <v>1345671244</v>
      </c>
      <c r="D29" s="22"/>
      <c r="E29" s="23">
        <v>1683101000</v>
      </c>
      <c r="F29" s="24">
        <v>1683101000</v>
      </c>
      <c r="G29" s="24">
        <v>66970703</v>
      </c>
      <c r="H29" s="24">
        <v>48700507</v>
      </c>
      <c r="I29" s="24">
        <v>129395344</v>
      </c>
      <c r="J29" s="24">
        <v>245066554</v>
      </c>
      <c r="K29" s="24">
        <v>211052845</v>
      </c>
      <c r="L29" s="24">
        <v>133195500</v>
      </c>
      <c r="M29" s="24">
        <v>161051013</v>
      </c>
      <c r="N29" s="24">
        <v>505299358</v>
      </c>
      <c r="O29" s="24"/>
      <c r="P29" s="24"/>
      <c r="Q29" s="24"/>
      <c r="R29" s="24"/>
      <c r="S29" s="24"/>
      <c r="T29" s="24"/>
      <c r="U29" s="24"/>
      <c r="V29" s="24"/>
      <c r="W29" s="24">
        <v>750365912</v>
      </c>
      <c r="X29" s="24">
        <v>909794417</v>
      </c>
      <c r="Y29" s="24">
        <v>-159428505</v>
      </c>
      <c r="Z29" s="6">
        <v>-17.52</v>
      </c>
      <c r="AA29" s="22">
        <v>1683101000</v>
      </c>
    </row>
    <row r="30" spans="1:27" ht="12.75">
      <c r="A30" s="5" t="s">
        <v>34</v>
      </c>
      <c r="B30" s="3"/>
      <c r="C30" s="25">
        <v>7431965370</v>
      </c>
      <c r="D30" s="25"/>
      <c r="E30" s="26">
        <v>6779930337</v>
      </c>
      <c r="F30" s="27">
        <v>6779930337</v>
      </c>
      <c r="G30" s="27">
        <v>290747545</v>
      </c>
      <c r="H30" s="27">
        <v>243519717</v>
      </c>
      <c r="I30" s="27">
        <v>618023791</v>
      </c>
      <c r="J30" s="27">
        <v>1152291053</v>
      </c>
      <c r="K30" s="27">
        <v>568043879</v>
      </c>
      <c r="L30" s="27">
        <v>318225102</v>
      </c>
      <c r="M30" s="27">
        <v>288437323</v>
      </c>
      <c r="N30" s="27">
        <v>1174706304</v>
      </c>
      <c r="O30" s="27"/>
      <c r="P30" s="27"/>
      <c r="Q30" s="27"/>
      <c r="R30" s="27"/>
      <c r="S30" s="27"/>
      <c r="T30" s="27"/>
      <c r="U30" s="27"/>
      <c r="V30" s="27"/>
      <c r="W30" s="27">
        <v>2326997357</v>
      </c>
      <c r="X30" s="27">
        <v>3460227869</v>
      </c>
      <c r="Y30" s="27">
        <v>-1133230512</v>
      </c>
      <c r="Z30" s="7">
        <v>-32.75</v>
      </c>
      <c r="AA30" s="25">
        <v>6779930337</v>
      </c>
    </row>
    <row r="31" spans="1:27" ht="12.75">
      <c r="A31" s="5" t="s">
        <v>35</v>
      </c>
      <c r="B31" s="3"/>
      <c r="C31" s="22"/>
      <c r="D31" s="22"/>
      <c r="E31" s="23">
        <v>134595000</v>
      </c>
      <c r="F31" s="24">
        <v>134595000</v>
      </c>
      <c r="G31" s="24">
        <v>128809348</v>
      </c>
      <c r="H31" s="24">
        <v>146700532</v>
      </c>
      <c r="I31" s="24">
        <v>159472007</v>
      </c>
      <c r="J31" s="24">
        <v>434981887</v>
      </c>
      <c r="K31" s="24">
        <v>186622118</v>
      </c>
      <c r="L31" s="24">
        <v>192102303</v>
      </c>
      <c r="M31" s="24">
        <v>163924578</v>
      </c>
      <c r="N31" s="24">
        <v>542648999</v>
      </c>
      <c r="O31" s="24"/>
      <c r="P31" s="24"/>
      <c r="Q31" s="24"/>
      <c r="R31" s="24"/>
      <c r="S31" s="24"/>
      <c r="T31" s="24"/>
      <c r="U31" s="24"/>
      <c r="V31" s="24"/>
      <c r="W31" s="24">
        <v>977630886</v>
      </c>
      <c r="X31" s="24">
        <v>80011998</v>
      </c>
      <c r="Y31" s="24">
        <v>897618888</v>
      </c>
      <c r="Z31" s="6">
        <v>1121.86</v>
      </c>
      <c r="AA31" s="22">
        <v>134595000</v>
      </c>
    </row>
    <row r="32" spans="1:27" ht="12.75">
      <c r="A32" s="2" t="s">
        <v>36</v>
      </c>
      <c r="B32" s="3"/>
      <c r="C32" s="19">
        <f aca="true" t="shared" si="6" ref="C32:Y32">SUM(C33:C37)</f>
        <v>7413963572</v>
      </c>
      <c r="D32" s="19">
        <f>SUM(D33:D37)</f>
        <v>0</v>
      </c>
      <c r="E32" s="20">
        <f t="shared" si="6"/>
        <v>9337723547</v>
      </c>
      <c r="F32" s="21">
        <f t="shared" si="6"/>
        <v>9337723547</v>
      </c>
      <c r="G32" s="21">
        <f t="shared" si="6"/>
        <v>485255945</v>
      </c>
      <c r="H32" s="21">
        <f t="shared" si="6"/>
        <v>665550293</v>
      </c>
      <c r="I32" s="21">
        <f t="shared" si="6"/>
        <v>792231924</v>
      </c>
      <c r="J32" s="21">
        <f t="shared" si="6"/>
        <v>1943038162</v>
      </c>
      <c r="K32" s="21">
        <f t="shared" si="6"/>
        <v>625422798</v>
      </c>
      <c r="L32" s="21">
        <f t="shared" si="6"/>
        <v>864528399</v>
      </c>
      <c r="M32" s="21">
        <f t="shared" si="6"/>
        <v>603079060</v>
      </c>
      <c r="N32" s="21">
        <f t="shared" si="6"/>
        <v>2093030257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4036068419</v>
      </c>
      <c r="X32" s="21">
        <f t="shared" si="6"/>
        <v>4415397018</v>
      </c>
      <c r="Y32" s="21">
        <f t="shared" si="6"/>
        <v>-379328599</v>
      </c>
      <c r="Z32" s="4">
        <f>+IF(X32&lt;&gt;0,+(Y32/X32)*100,0)</f>
        <v>-8.591041699163462</v>
      </c>
      <c r="AA32" s="19">
        <f>SUM(AA33:AA37)</f>
        <v>9337723547</v>
      </c>
    </row>
    <row r="33" spans="1:27" ht="12.75">
      <c r="A33" s="5" t="s">
        <v>37</v>
      </c>
      <c r="B33" s="3"/>
      <c r="C33" s="22">
        <v>1251569308</v>
      </c>
      <c r="D33" s="22"/>
      <c r="E33" s="23">
        <v>1605881000</v>
      </c>
      <c r="F33" s="24">
        <v>1605881000</v>
      </c>
      <c r="G33" s="24">
        <v>25138202</v>
      </c>
      <c r="H33" s="24">
        <v>41947396</v>
      </c>
      <c r="I33" s="24">
        <v>53594296</v>
      </c>
      <c r="J33" s="24">
        <v>120679894</v>
      </c>
      <c r="K33" s="24">
        <v>50719673</v>
      </c>
      <c r="L33" s="24">
        <v>52686497</v>
      </c>
      <c r="M33" s="24">
        <v>49684541</v>
      </c>
      <c r="N33" s="24">
        <v>153090711</v>
      </c>
      <c r="O33" s="24"/>
      <c r="P33" s="24"/>
      <c r="Q33" s="24"/>
      <c r="R33" s="24"/>
      <c r="S33" s="24"/>
      <c r="T33" s="24"/>
      <c r="U33" s="24"/>
      <c r="V33" s="24"/>
      <c r="W33" s="24">
        <v>273770605</v>
      </c>
      <c r="X33" s="24">
        <v>686051498</v>
      </c>
      <c r="Y33" s="24">
        <v>-412280893</v>
      </c>
      <c r="Z33" s="6">
        <v>-60.09</v>
      </c>
      <c r="AA33" s="22">
        <v>1605881000</v>
      </c>
    </row>
    <row r="34" spans="1:27" ht="12.75">
      <c r="A34" s="5" t="s">
        <v>38</v>
      </c>
      <c r="B34" s="3"/>
      <c r="C34" s="22">
        <v>862276801</v>
      </c>
      <c r="D34" s="22"/>
      <c r="E34" s="23">
        <v>1096601000</v>
      </c>
      <c r="F34" s="24">
        <v>1096601000</v>
      </c>
      <c r="G34" s="24">
        <v>88101234</v>
      </c>
      <c r="H34" s="24">
        <v>99020787</v>
      </c>
      <c r="I34" s="24">
        <v>114016965</v>
      </c>
      <c r="J34" s="24">
        <v>301138986</v>
      </c>
      <c r="K34" s="24">
        <v>121407854</v>
      </c>
      <c r="L34" s="24">
        <v>127706141</v>
      </c>
      <c r="M34" s="24">
        <v>96098860</v>
      </c>
      <c r="N34" s="24">
        <v>345212855</v>
      </c>
      <c r="O34" s="24"/>
      <c r="P34" s="24"/>
      <c r="Q34" s="24"/>
      <c r="R34" s="24"/>
      <c r="S34" s="24"/>
      <c r="T34" s="24"/>
      <c r="U34" s="24"/>
      <c r="V34" s="24"/>
      <c r="W34" s="24">
        <v>646351841</v>
      </c>
      <c r="X34" s="24">
        <v>511230002</v>
      </c>
      <c r="Y34" s="24">
        <v>135121839</v>
      </c>
      <c r="Z34" s="6">
        <v>26.43</v>
      </c>
      <c r="AA34" s="22">
        <v>1096601000</v>
      </c>
    </row>
    <row r="35" spans="1:27" ht="12.75">
      <c r="A35" s="5" t="s">
        <v>39</v>
      </c>
      <c r="B35" s="3"/>
      <c r="C35" s="22">
        <v>3006099630</v>
      </c>
      <c r="D35" s="22"/>
      <c r="E35" s="23">
        <v>4210825000</v>
      </c>
      <c r="F35" s="24">
        <v>4210825000</v>
      </c>
      <c r="G35" s="24">
        <v>203626265</v>
      </c>
      <c r="H35" s="24">
        <v>363233349</v>
      </c>
      <c r="I35" s="24">
        <v>385732276</v>
      </c>
      <c r="J35" s="24">
        <v>952591890</v>
      </c>
      <c r="K35" s="24">
        <v>270695882</v>
      </c>
      <c r="L35" s="24">
        <v>445310724</v>
      </c>
      <c r="M35" s="24">
        <v>252738042</v>
      </c>
      <c r="N35" s="24">
        <v>968744648</v>
      </c>
      <c r="O35" s="24"/>
      <c r="P35" s="24"/>
      <c r="Q35" s="24"/>
      <c r="R35" s="24"/>
      <c r="S35" s="24"/>
      <c r="T35" s="24"/>
      <c r="U35" s="24"/>
      <c r="V35" s="24"/>
      <c r="W35" s="24">
        <v>1921336538</v>
      </c>
      <c r="X35" s="24">
        <v>2133089502</v>
      </c>
      <c r="Y35" s="24">
        <v>-211752964</v>
      </c>
      <c r="Z35" s="6">
        <v>-9.93</v>
      </c>
      <c r="AA35" s="22">
        <v>4210825000</v>
      </c>
    </row>
    <row r="36" spans="1:27" ht="12.75">
      <c r="A36" s="5" t="s">
        <v>40</v>
      </c>
      <c r="B36" s="3"/>
      <c r="C36" s="22">
        <v>1385671669</v>
      </c>
      <c r="D36" s="22"/>
      <c r="E36" s="23">
        <v>1393739547</v>
      </c>
      <c r="F36" s="24">
        <v>1393739547</v>
      </c>
      <c r="G36" s="24">
        <v>87445905</v>
      </c>
      <c r="H36" s="24">
        <v>68907751</v>
      </c>
      <c r="I36" s="24">
        <v>124183323</v>
      </c>
      <c r="J36" s="24">
        <v>280536979</v>
      </c>
      <c r="K36" s="24">
        <v>85483223</v>
      </c>
      <c r="L36" s="24">
        <v>102149196</v>
      </c>
      <c r="M36" s="24">
        <v>108303256</v>
      </c>
      <c r="N36" s="24">
        <v>295935675</v>
      </c>
      <c r="O36" s="24"/>
      <c r="P36" s="24"/>
      <c r="Q36" s="24"/>
      <c r="R36" s="24"/>
      <c r="S36" s="24"/>
      <c r="T36" s="24"/>
      <c r="U36" s="24"/>
      <c r="V36" s="24"/>
      <c r="W36" s="24">
        <v>576472654</v>
      </c>
      <c r="X36" s="24">
        <v>557909016</v>
      </c>
      <c r="Y36" s="24">
        <v>18563638</v>
      </c>
      <c r="Z36" s="6">
        <v>3.33</v>
      </c>
      <c r="AA36" s="22">
        <v>1393739547</v>
      </c>
    </row>
    <row r="37" spans="1:27" ht="12.75">
      <c r="A37" s="5" t="s">
        <v>41</v>
      </c>
      <c r="B37" s="3"/>
      <c r="C37" s="25">
        <v>908346164</v>
      </c>
      <c r="D37" s="25"/>
      <c r="E37" s="26">
        <v>1030677000</v>
      </c>
      <c r="F37" s="27">
        <v>1030677000</v>
      </c>
      <c r="G37" s="27">
        <v>80944339</v>
      </c>
      <c r="H37" s="27">
        <v>92441010</v>
      </c>
      <c r="I37" s="27">
        <v>114705064</v>
      </c>
      <c r="J37" s="27">
        <v>288090413</v>
      </c>
      <c r="K37" s="27">
        <v>97116166</v>
      </c>
      <c r="L37" s="27">
        <v>136675841</v>
      </c>
      <c r="M37" s="27">
        <v>96254361</v>
      </c>
      <c r="N37" s="27">
        <v>330046368</v>
      </c>
      <c r="O37" s="27"/>
      <c r="P37" s="27"/>
      <c r="Q37" s="27"/>
      <c r="R37" s="27"/>
      <c r="S37" s="27"/>
      <c r="T37" s="27"/>
      <c r="U37" s="27"/>
      <c r="V37" s="27"/>
      <c r="W37" s="27">
        <v>618136781</v>
      </c>
      <c r="X37" s="27">
        <v>527117000</v>
      </c>
      <c r="Y37" s="27">
        <v>91019781</v>
      </c>
      <c r="Z37" s="7">
        <v>17.27</v>
      </c>
      <c r="AA37" s="25">
        <v>1030677000</v>
      </c>
    </row>
    <row r="38" spans="1:27" ht="12.75">
      <c r="A38" s="2" t="s">
        <v>42</v>
      </c>
      <c r="B38" s="8"/>
      <c r="C38" s="19">
        <f aca="true" t="shared" si="7" ref="C38:Y38">SUM(C39:C41)</f>
        <v>4040254547</v>
      </c>
      <c r="D38" s="19">
        <f>SUM(D39:D41)</f>
        <v>0</v>
      </c>
      <c r="E38" s="20">
        <f t="shared" si="7"/>
        <v>5808014128</v>
      </c>
      <c r="F38" s="21">
        <f t="shared" si="7"/>
        <v>5808014128</v>
      </c>
      <c r="G38" s="21">
        <f t="shared" si="7"/>
        <v>275244279</v>
      </c>
      <c r="H38" s="21">
        <f t="shared" si="7"/>
        <v>384043482</v>
      </c>
      <c r="I38" s="21">
        <f t="shared" si="7"/>
        <v>369324808</v>
      </c>
      <c r="J38" s="21">
        <f t="shared" si="7"/>
        <v>1028612569</v>
      </c>
      <c r="K38" s="21">
        <f t="shared" si="7"/>
        <v>384256189</v>
      </c>
      <c r="L38" s="21">
        <f t="shared" si="7"/>
        <v>414743609</v>
      </c>
      <c r="M38" s="21">
        <f t="shared" si="7"/>
        <v>421414164</v>
      </c>
      <c r="N38" s="21">
        <f t="shared" si="7"/>
        <v>1220413962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2249026531</v>
      </c>
      <c r="X38" s="21">
        <f t="shared" si="7"/>
        <v>2562143664</v>
      </c>
      <c r="Y38" s="21">
        <f t="shared" si="7"/>
        <v>-313117133</v>
      </c>
      <c r="Z38" s="4">
        <f>+IF(X38&lt;&gt;0,+(Y38/X38)*100,0)</f>
        <v>-12.22090460420021</v>
      </c>
      <c r="AA38" s="19">
        <f>SUM(AA39:AA41)</f>
        <v>5808014128</v>
      </c>
    </row>
    <row r="39" spans="1:27" ht="12.75">
      <c r="A39" s="5" t="s">
        <v>43</v>
      </c>
      <c r="B39" s="3"/>
      <c r="C39" s="22">
        <v>947437849</v>
      </c>
      <c r="D39" s="22"/>
      <c r="E39" s="23">
        <v>1528492128</v>
      </c>
      <c r="F39" s="24">
        <v>1528492128</v>
      </c>
      <c r="G39" s="24">
        <v>54441652</v>
      </c>
      <c r="H39" s="24">
        <v>84836940</v>
      </c>
      <c r="I39" s="24">
        <v>97399003</v>
      </c>
      <c r="J39" s="24">
        <v>236677595</v>
      </c>
      <c r="K39" s="24">
        <v>80978917</v>
      </c>
      <c r="L39" s="24">
        <v>103054202</v>
      </c>
      <c r="M39" s="24">
        <v>82258756</v>
      </c>
      <c r="N39" s="24">
        <v>266291875</v>
      </c>
      <c r="O39" s="24"/>
      <c r="P39" s="24"/>
      <c r="Q39" s="24"/>
      <c r="R39" s="24"/>
      <c r="S39" s="24"/>
      <c r="T39" s="24"/>
      <c r="U39" s="24"/>
      <c r="V39" s="24"/>
      <c r="W39" s="24">
        <v>502969470</v>
      </c>
      <c r="X39" s="24">
        <v>763838034</v>
      </c>
      <c r="Y39" s="24">
        <v>-260868564</v>
      </c>
      <c r="Z39" s="6">
        <v>-34.15</v>
      </c>
      <c r="AA39" s="22">
        <v>1528492128</v>
      </c>
    </row>
    <row r="40" spans="1:27" ht="12.75">
      <c r="A40" s="5" t="s">
        <v>44</v>
      </c>
      <c r="B40" s="3"/>
      <c r="C40" s="22">
        <v>2969685337</v>
      </c>
      <c r="D40" s="22"/>
      <c r="E40" s="23">
        <v>4096735000</v>
      </c>
      <c r="F40" s="24">
        <v>4096735000</v>
      </c>
      <c r="G40" s="24">
        <v>220802627</v>
      </c>
      <c r="H40" s="24">
        <v>299206542</v>
      </c>
      <c r="I40" s="24">
        <v>271925805</v>
      </c>
      <c r="J40" s="24">
        <v>791934974</v>
      </c>
      <c r="K40" s="24">
        <v>303277272</v>
      </c>
      <c r="L40" s="24">
        <v>311689407</v>
      </c>
      <c r="M40" s="24">
        <v>339155408</v>
      </c>
      <c r="N40" s="24">
        <v>954122087</v>
      </c>
      <c r="O40" s="24"/>
      <c r="P40" s="24"/>
      <c r="Q40" s="24"/>
      <c r="R40" s="24"/>
      <c r="S40" s="24"/>
      <c r="T40" s="24"/>
      <c r="U40" s="24"/>
      <c r="V40" s="24"/>
      <c r="W40" s="24">
        <v>1746057061</v>
      </c>
      <c r="X40" s="24">
        <v>1732438498</v>
      </c>
      <c r="Y40" s="24">
        <v>13618563</v>
      </c>
      <c r="Z40" s="6">
        <v>0.79</v>
      </c>
      <c r="AA40" s="22">
        <v>4096735000</v>
      </c>
    </row>
    <row r="41" spans="1:27" ht="12.75">
      <c r="A41" s="5" t="s">
        <v>45</v>
      </c>
      <c r="B41" s="3"/>
      <c r="C41" s="22">
        <v>123131361</v>
      </c>
      <c r="D41" s="22"/>
      <c r="E41" s="23">
        <v>182787000</v>
      </c>
      <c r="F41" s="24">
        <v>182787000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65867132</v>
      </c>
      <c r="Y41" s="24">
        <v>-65867132</v>
      </c>
      <c r="Z41" s="6">
        <v>-100</v>
      </c>
      <c r="AA41" s="22">
        <v>182787000</v>
      </c>
    </row>
    <row r="42" spans="1:27" ht="12.75">
      <c r="A42" s="2" t="s">
        <v>46</v>
      </c>
      <c r="B42" s="8"/>
      <c r="C42" s="19">
        <f aca="true" t="shared" si="8" ref="C42:Y42">SUM(C43:C46)</f>
        <v>24682402258</v>
      </c>
      <c r="D42" s="19">
        <f>SUM(D43:D46)</f>
        <v>0</v>
      </c>
      <c r="E42" s="20">
        <f t="shared" si="8"/>
        <v>27601586000</v>
      </c>
      <c r="F42" s="21">
        <f t="shared" si="8"/>
        <v>27601586000</v>
      </c>
      <c r="G42" s="21">
        <f t="shared" si="8"/>
        <v>3046067637</v>
      </c>
      <c r="H42" s="21">
        <f t="shared" si="8"/>
        <v>2700193028</v>
      </c>
      <c r="I42" s="21">
        <f t="shared" si="8"/>
        <v>2491815351</v>
      </c>
      <c r="J42" s="21">
        <f t="shared" si="8"/>
        <v>8238076016</v>
      </c>
      <c r="K42" s="21">
        <f t="shared" si="8"/>
        <v>2193775392</v>
      </c>
      <c r="L42" s="21">
        <f t="shared" si="8"/>
        <v>1966402705</v>
      </c>
      <c r="M42" s="21">
        <f t="shared" si="8"/>
        <v>2001254891</v>
      </c>
      <c r="N42" s="21">
        <f t="shared" si="8"/>
        <v>6161432988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14399509004</v>
      </c>
      <c r="X42" s="21">
        <f t="shared" si="8"/>
        <v>14316011825</v>
      </c>
      <c r="Y42" s="21">
        <f t="shared" si="8"/>
        <v>83497179</v>
      </c>
      <c r="Z42" s="4">
        <f>+IF(X42&lt;&gt;0,+(Y42/X42)*100,0)</f>
        <v>0.5832432944361584</v>
      </c>
      <c r="AA42" s="19">
        <f>SUM(AA43:AA46)</f>
        <v>27601586000</v>
      </c>
    </row>
    <row r="43" spans="1:27" ht="12.75">
      <c r="A43" s="5" t="s">
        <v>47</v>
      </c>
      <c r="B43" s="3"/>
      <c r="C43" s="22">
        <v>13994713801</v>
      </c>
      <c r="D43" s="22"/>
      <c r="E43" s="23">
        <v>15567298000</v>
      </c>
      <c r="F43" s="24">
        <v>15567298000</v>
      </c>
      <c r="G43" s="24">
        <v>2015114705</v>
      </c>
      <c r="H43" s="24">
        <v>1695564608</v>
      </c>
      <c r="I43" s="24">
        <v>1453068019</v>
      </c>
      <c r="J43" s="24">
        <v>5163747332</v>
      </c>
      <c r="K43" s="24">
        <v>1107061498</v>
      </c>
      <c r="L43" s="24">
        <v>948932888</v>
      </c>
      <c r="M43" s="24">
        <v>962693884</v>
      </c>
      <c r="N43" s="24">
        <v>3018688270</v>
      </c>
      <c r="O43" s="24"/>
      <c r="P43" s="24"/>
      <c r="Q43" s="24"/>
      <c r="R43" s="24"/>
      <c r="S43" s="24"/>
      <c r="T43" s="24"/>
      <c r="U43" s="24"/>
      <c r="V43" s="24"/>
      <c r="W43" s="24">
        <v>8182435602</v>
      </c>
      <c r="X43" s="24">
        <v>8290593002</v>
      </c>
      <c r="Y43" s="24">
        <v>-108157400</v>
      </c>
      <c r="Z43" s="6">
        <v>-1.3</v>
      </c>
      <c r="AA43" s="22">
        <v>15567298000</v>
      </c>
    </row>
    <row r="44" spans="1:27" ht="12.75">
      <c r="A44" s="5" t="s">
        <v>48</v>
      </c>
      <c r="B44" s="3"/>
      <c r="C44" s="22">
        <v>5227103031</v>
      </c>
      <c r="D44" s="22"/>
      <c r="E44" s="23">
        <v>5919594000</v>
      </c>
      <c r="F44" s="24">
        <v>5919594000</v>
      </c>
      <c r="G44" s="24">
        <v>703912073</v>
      </c>
      <c r="H44" s="24">
        <v>691143030</v>
      </c>
      <c r="I44" s="24">
        <v>698744458</v>
      </c>
      <c r="J44" s="24">
        <v>2093799561</v>
      </c>
      <c r="K44" s="24">
        <v>740212996</v>
      </c>
      <c r="L44" s="24">
        <v>693425557</v>
      </c>
      <c r="M44" s="24">
        <v>713265378</v>
      </c>
      <c r="N44" s="24">
        <v>2146903931</v>
      </c>
      <c r="O44" s="24"/>
      <c r="P44" s="24"/>
      <c r="Q44" s="24"/>
      <c r="R44" s="24"/>
      <c r="S44" s="24"/>
      <c r="T44" s="24"/>
      <c r="U44" s="24"/>
      <c r="V44" s="24"/>
      <c r="W44" s="24">
        <v>4240703492</v>
      </c>
      <c r="X44" s="24">
        <v>2969476800</v>
      </c>
      <c r="Y44" s="24">
        <v>1271226692</v>
      </c>
      <c r="Z44" s="6">
        <v>42.81</v>
      </c>
      <c r="AA44" s="22">
        <v>5919594000</v>
      </c>
    </row>
    <row r="45" spans="1:27" ht="12.75">
      <c r="A45" s="5" t="s">
        <v>49</v>
      </c>
      <c r="B45" s="3"/>
      <c r="C45" s="25">
        <v>3484735354</v>
      </c>
      <c r="D45" s="25"/>
      <c r="E45" s="26">
        <v>3946396000</v>
      </c>
      <c r="F45" s="27">
        <v>3946396000</v>
      </c>
      <c r="G45" s="27">
        <v>168113558</v>
      </c>
      <c r="H45" s="27">
        <v>153687973</v>
      </c>
      <c r="I45" s="27">
        <v>155862473</v>
      </c>
      <c r="J45" s="27">
        <v>477664004</v>
      </c>
      <c r="K45" s="27">
        <v>157939273</v>
      </c>
      <c r="L45" s="27">
        <v>145065777</v>
      </c>
      <c r="M45" s="27">
        <v>153533215</v>
      </c>
      <c r="N45" s="27">
        <v>456538265</v>
      </c>
      <c r="O45" s="27"/>
      <c r="P45" s="27"/>
      <c r="Q45" s="27"/>
      <c r="R45" s="27"/>
      <c r="S45" s="27"/>
      <c r="T45" s="27"/>
      <c r="U45" s="27"/>
      <c r="V45" s="27"/>
      <c r="W45" s="27">
        <v>934202269</v>
      </c>
      <c r="X45" s="27">
        <v>1979651200</v>
      </c>
      <c r="Y45" s="27">
        <v>-1045448931</v>
      </c>
      <c r="Z45" s="7">
        <v>-52.81</v>
      </c>
      <c r="AA45" s="25">
        <v>3946396000</v>
      </c>
    </row>
    <row r="46" spans="1:27" ht="12.75">
      <c r="A46" s="5" t="s">
        <v>50</v>
      </c>
      <c r="B46" s="3"/>
      <c r="C46" s="22">
        <v>1975850072</v>
      </c>
      <c r="D46" s="22"/>
      <c r="E46" s="23">
        <v>2168298000</v>
      </c>
      <c r="F46" s="24">
        <v>2168298000</v>
      </c>
      <c r="G46" s="24">
        <v>158927301</v>
      </c>
      <c r="H46" s="24">
        <v>159797417</v>
      </c>
      <c r="I46" s="24">
        <v>184140401</v>
      </c>
      <c r="J46" s="24">
        <v>502865119</v>
      </c>
      <c r="K46" s="24">
        <v>188561625</v>
      </c>
      <c r="L46" s="24">
        <v>178978483</v>
      </c>
      <c r="M46" s="24">
        <v>171762414</v>
      </c>
      <c r="N46" s="24">
        <v>539302522</v>
      </c>
      <c r="O46" s="24"/>
      <c r="P46" s="24"/>
      <c r="Q46" s="24"/>
      <c r="R46" s="24"/>
      <c r="S46" s="24"/>
      <c r="T46" s="24"/>
      <c r="U46" s="24"/>
      <c r="V46" s="24"/>
      <c r="W46" s="24">
        <v>1042167641</v>
      </c>
      <c r="X46" s="24">
        <v>1076290823</v>
      </c>
      <c r="Y46" s="24">
        <v>-34123182</v>
      </c>
      <c r="Z46" s="6">
        <v>-3.17</v>
      </c>
      <c r="AA46" s="22">
        <v>2168298000</v>
      </c>
    </row>
    <row r="47" spans="1:27" ht="12.7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44914256991</v>
      </c>
      <c r="D48" s="44">
        <f>+D28+D32+D38+D42+D47</f>
        <v>0</v>
      </c>
      <c r="E48" s="45">
        <f t="shared" si="9"/>
        <v>51344950012</v>
      </c>
      <c r="F48" s="46">
        <f t="shared" si="9"/>
        <v>51344950012</v>
      </c>
      <c r="G48" s="46">
        <f t="shared" si="9"/>
        <v>4293095457</v>
      </c>
      <c r="H48" s="46">
        <f t="shared" si="9"/>
        <v>4188707559</v>
      </c>
      <c r="I48" s="46">
        <f t="shared" si="9"/>
        <v>4560263225</v>
      </c>
      <c r="J48" s="46">
        <f t="shared" si="9"/>
        <v>13042066241</v>
      </c>
      <c r="K48" s="46">
        <f t="shared" si="9"/>
        <v>4169173221</v>
      </c>
      <c r="L48" s="46">
        <f t="shared" si="9"/>
        <v>3889197618</v>
      </c>
      <c r="M48" s="46">
        <f t="shared" si="9"/>
        <v>3639161029</v>
      </c>
      <c r="N48" s="46">
        <f t="shared" si="9"/>
        <v>11697531868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24739598109</v>
      </c>
      <c r="X48" s="46">
        <f t="shared" si="9"/>
        <v>25743586791</v>
      </c>
      <c r="Y48" s="46">
        <f t="shared" si="9"/>
        <v>-1003988682</v>
      </c>
      <c r="Z48" s="47">
        <f>+IF(X48&lt;&gt;0,+(Y48/X48)*100,0)</f>
        <v>-3.8999564829520805</v>
      </c>
      <c r="AA48" s="44">
        <f>+AA28+AA32+AA38+AA42+AA47</f>
        <v>51344950012</v>
      </c>
    </row>
    <row r="49" spans="1:27" ht="12.75">
      <c r="A49" s="14" t="s">
        <v>58</v>
      </c>
      <c r="B49" s="15"/>
      <c r="C49" s="48">
        <f aca="true" t="shared" si="10" ref="C49:Y49">+C25-C48</f>
        <v>2772085015</v>
      </c>
      <c r="D49" s="48">
        <f>+D25-D48</f>
        <v>0</v>
      </c>
      <c r="E49" s="49">
        <f t="shared" si="10"/>
        <v>4315675420</v>
      </c>
      <c r="F49" s="50">
        <f t="shared" si="10"/>
        <v>4315675420</v>
      </c>
      <c r="G49" s="50">
        <f t="shared" si="10"/>
        <v>1256222333</v>
      </c>
      <c r="H49" s="50">
        <f t="shared" si="10"/>
        <v>-42027692</v>
      </c>
      <c r="I49" s="50">
        <f t="shared" si="10"/>
        <v>-745140740</v>
      </c>
      <c r="J49" s="50">
        <f t="shared" si="10"/>
        <v>469053901</v>
      </c>
      <c r="K49" s="50">
        <f t="shared" si="10"/>
        <v>-175581679</v>
      </c>
      <c r="L49" s="50">
        <f t="shared" si="10"/>
        <v>445287978</v>
      </c>
      <c r="M49" s="50">
        <f t="shared" si="10"/>
        <v>2171375904</v>
      </c>
      <c r="N49" s="50">
        <f t="shared" si="10"/>
        <v>2441082203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2910136104</v>
      </c>
      <c r="X49" s="50">
        <f>IF(F25=F48,0,X25-X48)</f>
        <v>1898195186</v>
      </c>
      <c r="Y49" s="50">
        <f t="shared" si="10"/>
        <v>1011940918</v>
      </c>
      <c r="Z49" s="51">
        <f>+IF(X49&lt;&gt;0,+(Y49/X49)*100,0)</f>
        <v>53.31068825079193</v>
      </c>
      <c r="AA49" s="48">
        <f>+AA25-AA48</f>
        <v>4315675420</v>
      </c>
    </row>
    <row r="50" spans="1:27" ht="12.75">
      <c r="A50" s="16" t="s">
        <v>67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72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11253250454</v>
      </c>
      <c r="D5" s="19">
        <f>SUM(D6:D8)</f>
        <v>0</v>
      </c>
      <c r="E5" s="20">
        <f t="shared" si="0"/>
        <v>11524873298</v>
      </c>
      <c r="F5" s="21">
        <f t="shared" si="0"/>
        <v>11524873298</v>
      </c>
      <c r="G5" s="21">
        <f t="shared" si="0"/>
        <v>1634135062</v>
      </c>
      <c r="H5" s="21">
        <f t="shared" si="0"/>
        <v>1151279907</v>
      </c>
      <c r="I5" s="21">
        <f t="shared" si="0"/>
        <v>618166683</v>
      </c>
      <c r="J5" s="21">
        <f t="shared" si="0"/>
        <v>3403581652</v>
      </c>
      <c r="K5" s="21">
        <f t="shared" si="0"/>
        <v>667523535</v>
      </c>
      <c r="L5" s="21">
        <f t="shared" si="0"/>
        <v>670356803</v>
      </c>
      <c r="M5" s="21">
        <f t="shared" si="0"/>
        <v>1830747511</v>
      </c>
      <c r="N5" s="21">
        <f t="shared" si="0"/>
        <v>3168627849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6572209501</v>
      </c>
      <c r="X5" s="21">
        <f t="shared" si="0"/>
        <v>6311800282</v>
      </c>
      <c r="Y5" s="21">
        <f t="shared" si="0"/>
        <v>260409219</v>
      </c>
      <c r="Z5" s="4">
        <f>+IF(X5&lt;&gt;0,+(Y5/X5)*100,0)</f>
        <v>4.125751883224749</v>
      </c>
      <c r="AA5" s="19">
        <f>SUM(AA6:AA8)</f>
        <v>11524873298</v>
      </c>
    </row>
    <row r="6" spans="1:27" ht="12.75">
      <c r="A6" s="5" t="s">
        <v>33</v>
      </c>
      <c r="B6" s="3"/>
      <c r="C6" s="22">
        <v>22952278</v>
      </c>
      <c r="D6" s="22"/>
      <c r="E6" s="23">
        <v>54054050</v>
      </c>
      <c r="F6" s="24">
        <v>54054050</v>
      </c>
      <c r="G6" s="24"/>
      <c r="H6" s="24">
        <v>306129</v>
      </c>
      <c r="I6" s="24"/>
      <c r="J6" s="24">
        <v>306129</v>
      </c>
      <c r="K6" s="24">
        <v>2416852</v>
      </c>
      <c r="L6" s="24">
        <v>2649989</v>
      </c>
      <c r="M6" s="24">
        <v>8463432</v>
      </c>
      <c r="N6" s="24">
        <v>13530273</v>
      </c>
      <c r="O6" s="24"/>
      <c r="P6" s="24"/>
      <c r="Q6" s="24"/>
      <c r="R6" s="24"/>
      <c r="S6" s="24"/>
      <c r="T6" s="24"/>
      <c r="U6" s="24"/>
      <c r="V6" s="24"/>
      <c r="W6" s="24">
        <v>13836402</v>
      </c>
      <c r="X6" s="24">
        <v>27952025</v>
      </c>
      <c r="Y6" s="24">
        <v>-14115623</v>
      </c>
      <c r="Z6" s="6">
        <v>-50.5</v>
      </c>
      <c r="AA6" s="22">
        <v>54054050</v>
      </c>
    </row>
    <row r="7" spans="1:27" ht="12.75">
      <c r="A7" s="5" t="s">
        <v>34</v>
      </c>
      <c r="B7" s="3"/>
      <c r="C7" s="25">
        <v>6995850218</v>
      </c>
      <c r="D7" s="25"/>
      <c r="E7" s="26">
        <v>7111570083</v>
      </c>
      <c r="F7" s="27">
        <v>7111570083</v>
      </c>
      <c r="G7" s="27">
        <v>585948791</v>
      </c>
      <c r="H7" s="27">
        <v>616073369</v>
      </c>
      <c r="I7" s="27">
        <v>574200760</v>
      </c>
      <c r="J7" s="27">
        <v>1776222920</v>
      </c>
      <c r="K7" s="27">
        <v>616241467</v>
      </c>
      <c r="L7" s="27">
        <v>596683244</v>
      </c>
      <c r="M7" s="27">
        <v>485762619</v>
      </c>
      <c r="N7" s="27">
        <v>1698687330</v>
      </c>
      <c r="O7" s="27"/>
      <c r="P7" s="27"/>
      <c r="Q7" s="27"/>
      <c r="R7" s="27"/>
      <c r="S7" s="27"/>
      <c r="T7" s="27"/>
      <c r="U7" s="27"/>
      <c r="V7" s="27"/>
      <c r="W7" s="27">
        <v>3474910250</v>
      </c>
      <c r="X7" s="27">
        <v>6261760643</v>
      </c>
      <c r="Y7" s="27">
        <v>-2786850393</v>
      </c>
      <c r="Z7" s="7">
        <v>-44.51</v>
      </c>
      <c r="AA7" s="25">
        <v>7111570083</v>
      </c>
    </row>
    <row r="8" spans="1:27" ht="12.75">
      <c r="A8" s="5" t="s">
        <v>35</v>
      </c>
      <c r="B8" s="3"/>
      <c r="C8" s="22">
        <v>4234447958</v>
      </c>
      <c r="D8" s="22"/>
      <c r="E8" s="23">
        <v>4359249165</v>
      </c>
      <c r="F8" s="24">
        <v>4359249165</v>
      </c>
      <c r="G8" s="24">
        <v>1048186271</v>
      </c>
      <c r="H8" s="24">
        <v>534900409</v>
      </c>
      <c r="I8" s="24">
        <v>43965923</v>
      </c>
      <c r="J8" s="24">
        <v>1627052603</v>
      </c>
      <c r="K8" s="24">
        <v>48865216</v>
      </c>
      <c r="L8" s="24">
        <v>71023570</v>
      </c>
      <c r="M8" s="24">
        <v>1336521460</v>
      </c>
      <c r="N8" s="24">
        <v>1456410246</v>
      </c>
      <c r="O8" s="24"/>
      <c r="P8" s="24"/>
      <c r="Q8" s="24"/>
      <c r="R8" s="24"/>
      <c r="S8" s="24"/>
      <c r="T8" s="24"/>
      <c r="U8" s="24"/>
      <c r="V8" s="24"/>
      <c r="W8" s="24">
        <v>3083462849</v>
      </c>
      <c r="X8" s="24">
        <v>22087614</v>
      </c>
      <c r="Y8" s="24">
        <v>3061375235</v>
      </c>
      <c r="Z8" s="6">
        <v>13860.14</v>
      </c>
      <c r="AA8" s="22">
        <v>4359249165</v>
      </c>
    </row>
    <row r="9" spans="1:27" ht="12.75">
      <c r="A9" s="2" t="s">
        <v>36</v>
      </c>
      <c r="B9" s="3"/>
      <c r="C9" s="19">
        <f aca="true" t="shared" si="1" ref="C9:Y9">SUM(C10:C14)</f>
        <v>1582501783</v>
      </c>
      <c r="D9" s="19">
        <f>SUM(D10:D14)</f>
        <v>0</v>
      </c>
      <c r="E9" s="20">
        <f t="shared" si="1"/>
        <v>1681120414</v>
      </c>
      <c r="F9" s="21">
        <f t="shared" si="1"/>
        <v>1681120414</v>
      </c>
      <c r="G9" s="21">
        <f t="shared" si="1"/>
        <v>71945349</v>
      </c>
      <c r="H9" s="21">
        <f t="shared" si="1"/>
        <v>13285706</v>
      </c>
      <c r="I9" s="21">
        <f t="shared" si="1"/>
        <v>89879952</v>
      </c>
      <c r="J9" s="21">
        <f t="shared" si="1"/>
        <v>175111007</v>
      </c>
      <c r="K9" s="21">
        <f t="shared" si="1"/>
        <v>176246481</v>
      </c>
      <c r="L9" s="21">
        <f t="shared" si="1"/>
        <v>154901593</v>
      </c>
      <c r="M9" s="21">
        <f t="shared" si="1"/>
        <v>188829113</v>
      </c>
      <c r="N9" s="21">
        <f t="shared" si="1"/>
        <v>519977187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695088194</v>
      </c>
      <c r="X9" s="21">
        <f t="shared" si="1"/>
        <v>864884243</v>
      </c>
      <c r="Y9" s="21">
        <f t="shared" si="1"/>
        <v>-169796049</v>
      </c>
      <c r="Z9" s="4">
        <f>+IF(X9&lt;&gt;0,+(Y9/X9)*100,0)</f>
        <v>-19.632228286531518</v>
      </c>
      <c r="AA9" s="19">
        <f>SUM(AA10:AA14)</f>
        <v>1681120414</v>
      </c>
    </row>
    <row r="10" spans="1:27" ht="12.75">
      <c r="A10" s="5" t="s">
        <v>37</v>
      </c>
      <c r="B10" s="3"/>
      <c r="C10" s="22">
        <v>41032993</v>
      </c>
      <c r="D10" s="22"/>
      <c r="E10" s="23">
        <v>22671065</v>
      </c>
      <c r="F10" s="24">
        <v>22671065</v>
      </c>
      <c r="G10" s="24">
        <v>1231257</v>
      </c>
      <c r="H10" s="24">
        <v>1080814</v>
      </c>
      <c r="I10" s="24">
        <v>1023161</v>
      </c>
      <c r="J10" s="24">
        <v>3335232</v>
      </c>
      <c r="K10" s="24">
        <v>1250148</v>
      </c>
      <c r="L10" s="24">
        <v>1193355</v>
      </c>
      <c r="M10" s="24">
        <v>891070</v>
      </c>
      <c r="N10" s="24">
        <v>3334573</v>
      </c>
      <c r="O10" s="24"/>
      <c r="P10" s="24"/>
      <c r="Q10" s="24"/>
      <c r="R10" s="24"/>
      <c r="S10" s="24"/>
      <c r="T10" s="24"/>
      <c r="U10" s="24"/>
      <c r="V10" s="24"/>
      <c r="W10" s="24">
        <v>6669805</v>
      </c>
      <c r="X10" s="24">
        <v>9015558</v>
      </c>
      <c r="Y10" s="24">
        <v>-2345753</v>
      </c>
      <c r="Z10" s="6">
        <v>-26.02</v>
      </c>
      <c r="AA10" s="22">
        <v>22671065</v>
      </c>
    </row>
    <row r="11" spans="1:27" ht="12.75">
      <c r="A11" s="5" t="s">
        <v>38</v>
      </c>
      <c r="B11" s="3"/>
      <c r="C11" s="22">
        <v>35424007</v>
      </c>
      <c r="D11" s="22"/>
      <c r="E11" s="23">
        <v>25661676</v>
      </c>
      <c r="F11" s="24">
        <v>25661676</v>
      </c>
      <c r="G11" s="24">
        <v>674574</v>
      </c>
      <c r="H11" s="24">
        <v>909280</v>
      </c>
      <c r="I11" s="24">
        <v>1299266</v>
      </c>
      <c r="J11" s="24">
        <v>2883120</v>
      </c>
      <c r="K11" s="24">
        <v>2240768</v>
      </c>
      <c r="L11" s="24">
        <v>2725945</v>
      </c>
      <c r="M11" s="24">
        <v>718047</v>
      </c>
      <c r="N11" s="24">
        <v>5684760</v>
      </c>
      <c r="O11" s="24"/>
      <c r="P11" s="24"/>
      <c r="Q11" s="24"/>
      <c r="R11" s="24"/>
      <c r="S11" s="24"/>
      <c r="T11" s="24"/>
      <c r="U11" s="24"/>
      <c r="V11" s="24"/>
      <c r="W11" s="24">
        <v>8567880</v>
      </c>
      <c r="X11" s="24">
        <v>12830838</v>
      </c>
      <c r="Y11" s="24">
        <v>-4262958</v>
      </c>
      <c r="Z11" s="6">
        <v>-33.22</v>
      </c>
      <c r="AA11" s="22">
        <v>25661676</v>
      </c>
    </row>
    <row r="12" spans="1:27" ht="12.75">
      <c r="A12" s="5" t="s">
        <v>39</v>
      </c>
      <c r="B12" s="3"/>
      <c r="C12" s="22">
        <v>225056232</v>
      </c>
      <c r="D12" s="22"/>
      <c r="E12" s="23">
        <v>369254144</v>
      </c>
      <c r="F12" s="24">
        <v>369254144</v>
      </c>
      <c r="G12" s="24">
        <v>565739</v>
      </c>
      <c r="H12" s="24">
        <v>20109951</v>
      </c>
      <c r="I12" s="24">
        <v>27304147</v>
      </c>
      <c r="J12" s="24">
        <v>47979837</v>
      </c>
      <c r="K12" s="24">
        <v>30338398</v>
      </c>
      <c r="L12" s="24">
        <v>36341383</v>
      </c>
      <c r="M12" s="24">
        <v>31680387</v>
      </c>
      <c r="N12" s="24">
        <v>98360168</v>
      </c>
      <c r="O12" s="24"/>
      <c r="P12" s="24"/>
      <c r="Q12" s="24"/>
      <c r="R12" s="24"/>
      <c r="S12" s="24"/>
      <c r="T12" s="24"/>
      <c r="U12" s="24"/>
      <c r="V12" s="24"/>
      <c r="W12" s="24">
        <v>146340005</v>
      </c>
      <c r="X12" s="24">
        <v>184627073</v>
      </c>
      <c r="Y12" s="24">
        <v>-38287068</v>
      </c>
      <c r="Z12" s="6">
        <v>-20.74</v>
      </c>
      <c r="AA12" s="22">
        <v>369254144</v>
      </c>
    </row>
    <row r="13" spans="1:27" ht="12.75">
      <c r="A13" s="5" t="s">
        <v>40</v>
      </c>
      <c r="B13" s="3"/>
      <c r="C13" s="22">
        <v>1064418791</v>
      </c>
      <c r="D13" s="22"/>
      <c r="E13" s="23">
        <v>1056042485</v>
      </c>
      <c r="F13" s="24">
        <v>1056042485</v>
      </c>
      <c r="G13" s="24">
        <v>69121123</v>
      </c>
      <c r="H13" s="24">
        <v>-50697471</v>
      </c>
      <c r="I13" s="24">
        <v>58671612</v>
      </c>
      <c r="J13" s="24">
        <v>77095264</v>
      </c>
      <c r="K13" s="24">
        <v>94711620</v>
      </c>
      <c r="L13" s="24">
        <v>112804136</v>
      </c>
      <c r="M13" s="24">
        <v>138285297</v>
      </c>
      <c r="N13" s="24">
        <v>345801053</v>
      </c>
      <c r="O13" s="24"/>
      <c r="P13" s="24"/>
      <c r="Q13" s="24"/>
      <c r="R13" s="24"/>
      <c r="S13" s="24"/>
      <c r="T13" s="24"/>
      <c r="U13" s="24"/>
      <c r="V13" s="24"/>
      <c r="W13" s="24">
        <v>422896317</v>
      </c>
      <c r="X13" s="24">
        <v>517475360</v>
      </c>
      <c r="Y13" s="24">
        <v>-94579043</v>
      </c>
      <c r="Z13" s="6">
        <v>-18.28</v>
      </c>
      <c r="AA13" s="22">
        <v>1056042485</v>
      </c>
    </row>
    <row r="14" spans="1:27" ht="12.75">
      <c r="A14" s="5" t="s">
        <v>41</v>
      </c>
      <c r="B14" s="3"/>
      <c r="C14" s="25">
        <v>216569760</v>
      </c>
      <c r="D14" s="25"/>
      <c r="E14" s="26">
        <v>207491044</v>
      </c>
      <c r="F14" s="27">
        <v>207491044</v>
      </c>
      <c r="G14" s="27">
        <v>352656</v>
      </c>
      <c r="H14" s="27">
        <v>41883132</v>
      </c>
      <c r="I14" s="27">
        <v>1581766</v>
      </c>
      <c r="J14" s="27">
        <v>43817554</v>
      </c>
      <c r="K14" s="27">
        <v>47705547</v>
      </c>
      <c r="L14" s="27">
        <v>1836774</v>
      </c>
      <c r="M14" s="27">
        <v>17254312</v>
      </c>
      <c r="N14" s="27">
        <v>66796633</v>
      </c>
      <c r="O14" s="27"/>
      <c r="P14" s="27"/>
      <c r="Q14" s="27"/>
      <c r="R14" s="27"/>
      <c r="S14" s="27"/>
      <c r="T14" s="27"/>
      <c r="U14" s="27"/>
      <c r="V14" s="27"/>
      <c r="W14" s="27">
        <v>110614187</v>
      </c>
      <c r="X14" s="27">
        <v>140935414</v>
      </c>
      <c r="Y14" s="27">
        <v>-30321227</v>
      </c>
      <c r="Z14" s="7">
        <v>-21.51</v>
      </c>
      <c r="AA14" s="25">
        <v>207491044</v>
      </c>
    </row>
    <row r="15" spans="1:27" ht="12.75">
      <c r="A15" s="2" t="s">
        <v>42</v>
      </c>
      <c r="B15" s="8"/>
      <c r="C15" s="19">
        <f aca="true" t="shared" si="2" ref="C15:Y15">SUM(C16:C18)</f>
        <v>1359298264</v>
      </c>
      <c r="D15" s="19">
        <f>SUM(D16:D18)</f>
        <v>0</v>
      </c>
      <c r="E15" s="20">
        <f t="shared" si="2"/>
        <v>1458925673</v>
      </c>
      <c r="F15" s="21">
        <f t="shared" si="2"/>
        <v>1458925673</v>
      </c>
      <c r="G15" s="21">
        <f t="shared" si="2"/>
        <v>20652232</v>
      </c>
      <c r="H15" s="21">
        <f t="shared" si="2"/>
        <v>46897923</v>
      </c>
      <c r="I15" s="21">
        <f t="shared" si="2"/>
        <v>30489283</v>
      </c>
      <c r="J15" s="21">
        <f t="shared" si="2"/>
        <v>98039438</v>
      </c>
      <c r="K15" s="21">
        <f t="shared" si="2"/>
        <v>94938992</v>
      </c>
      <c r="L15" s="21">
        <f t="shared" si="2"/>
        <v>50609641</v>
      </c>
      <c r="M15" s="21">
        <f t="shared" si="2"/>
        <v>186178160</v>
      </c>
      <c r="N15" s="21">
        <f t="shared" si="2"/>
        <v>331726793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429766231</v>
      </c>
      <c r="X15" s="21">
        <f t="shared" si="2"/>
        <v>721731343</v>
      </c>
      <c r="Y15" s="21">
        <f t="shared" si="2"/>
        <v>-291965112</v>
      </c>
      <c r="Z15" s="4">
        <f>+IF(X15&lt;&gt;0,+(Y15/X15)*100,0)</f>
        <v>-40.453433931024385</v>
      </c>
      <c r="AA15" s="19">
        <f>SUM(AA16:AA18)</f>
        <v>1458925673</v>
      </c>
    </row>
    <row r="16" spans="1:27" ht="12.75">
      <c r="A16" s="5" t="s">
        <v>43</v>
      </c>
      <c r="B16" s="3"/>
      <c r="C16" s="22">
        <v>45038091</v>
      </c>
      <c r="D16" s="22"/>
      <c r="E16" s="23">
        <v>176589572</v>
      </c>
      <c r="F16" s="24">
        <v>176589572</v>
      </c>
      <c r="G16" s="24">
        <v>7639621</v>
      </c>
      <c r="H16" s="24">
        <v>30744270</v>
      </c>
      <c r="I16" s="24">
        <v>5773894</v>
      </c>
      <c r="J16" s="24">
        <v>44157785</v>
      </c>
      <c r="K16" s="24">
        <v>22976313</v>
      </c>
      <c r="L16" s="24">
        <v>21696936</v>
      </c>
      <c r="M16" s="24">
        <v>1306907</v>
      </c>
      <c r="N16" s="24">
        <v>45980156</v>
      </c>
      <c r="O16" s="24"/>
      <c r="P16" s="24"/>
      <c r="Q16" s="24"/>
      <c r="R16" s="24"/>
      <c r="S16" s="24"/>
      <c r="T16" s="24"/>
      <c r="U16" s="24"/>
      <c r="V16" s="24"/>
      <c r="W16" s="24">
        <v>90137941</v>
      </c>
      <c r="X16" s="24">
        <v>101761056</v>
      </c>
      <c r="Y16" s="24">
        <v>-11623115</v>
      </c>
      <c r="Z16" s="6">
        <v>-11.42</v>
      </c>
      <c r="AA16" s="22">
        <v>176589572</v>
      </c>
    </row>
    <row r="17" spans="1:27" ht="12.75">
      <c r="A17" s="5" t="s">
        <v>44</v>
      </c>
      <c r="B17" s="3"/>
      <c r="C17" s="22">
        <v>1310226159</v>
      </c>
      <c r="D17" s="22"/>
      <c r="E17" s="23">
        <v>1281674053</v>
      </c>
      <c r="F17" s="24">
        <v>1281674053</v>
      </c>
      <c r="G17" s="24">
        <v>12652104</v>
      </c>
      <c r="H17" s="24">
        <v>16133925</v>
      </c>
      <c r="I17" s="24">
        <v>24695717</v>
      </c>
      <c r="J17" s="24">
        <v>53481746</v>
      </c>
      <c r="K17" s="24">
        <v>71953004</v>
      </c>
      <c r="L17" s="24">
        <v>28898139</v>
      </c>
      <c r="M17" s="24">
        <v>184861743</v>
      </c>
      <c r="N17" s="24">
        <v>285712886</v>
      </c>
      <c r="O17" s="24"/>
      <c r="P17" s="24"/>
      <c r="Q17" s="24"/>
      <c r="R17" s="24"/>
      <c r="S17" s="24"/>
      <c r="T17" s="24"/>
      <c r="U17" s="24"/>
      <c r="V17" s="24"/>
      <c r="W17" s="24">
        <v>339194632</v>
      </c>
      <c r="X17" s="24">
        <v>619639261</v>
      </c>
      <c r="Y17" s="24">
        <v>-280444629</v>
      </c>
      <c r="Z17" s="6">
        <v>-45.26</v>
      </c>
      <c r="AA17" s="22">
        <v>1281674053</v>
      </c>
    </row>
    <row r="18" spans="1:27" ht="12.75">
      <c r="A18" s="5" t="s">
        <v>45</v>
      </c>
      <c r="B18" s="3"/>
      <c r="C18" s="22">
        <v>4034014</v>
      </c>
      <c r="D18" s="22"/>
      <c r="E18" s="23">
        <v>662048</v>
      </c>
      <c r="F18" s="24">
        <v>662048</v>
      </c>
      <c r="G18" s="24">
        <v>360507</v>
      </c>
      <c r="H18" s="24">
        <v>19728</v>
      </c>
      <c r="I18" s="24">
        <v>19672</v>
      </c>
      <c r="J18" s="24">
        <v>399907</v>
      </c>
      <c r="K18" s="24">
        <v>9675</v>
      </c>
      <c r="L18" s="24">
        <v>14566</v>
      </c>
      <c r="M18" s="24">
        <v>9510</v>
      </c>
      <c r="N18" s="24">
        <v>33751</v>
      </c>
      <c r="O18" s="24"/>
      <c r="P18" s="24"/>
      <c r="Q18" s="24"/>
      <c r="R18" s="24"/>
      <c r="S18" s="24"/>
      <c r="T18" s="24"/>
      <c r="U18" s="24"/>
      <c r="V18" s="24"/>
      <c r="W18" s="24">
        <v>433658</v>
      </c>
      <c r="X18" s="24">
        <v>331026</v>
      </c>
      <c r="Y18" s="24">
        <v>102632</v>
      </c>
      <c r="Z18" s="6">
        <v>31</v>
      </c>
      <c r="AA18" s="22">
        <v>662048</v>
      </c>
    </row>
    <row r="19" spans="1:27" ht="12.75">
      <c r="A19" s="2" t="s">
        <v>46</v>
      </c>
      <c r="B19" s="8"/>
      <c r="C19" s="19">
        <f aca="true" t="shared" si="3" ref="C19:Y19">SUM(C20:C23)</f>
        <v>17991184721</v>
      </c>
      <c r="D19" s="19">
        <f>SUM(D20:D23)</f>
        <v>0</v>
      </c>
      <c r="E19" s="20">
        <f t="shared" si="3"/>
        <v>19831778506</v>
      </c>
      <c r="F19" s="21">
        <f t="shared" si="3"/>
        <v>19831778506</v>
      </c>
      <c r="G19" s="21">
        <f t="shared" si="3"/>
        <v>1661128380</v>
      </c>
      <c r="H19" s="21">
        <f t="shared" si="3"/>
        <v>1716183971</v>
      </c>
      <c r="I19" s="21">
        <f t="shared" si="3"/>
        <v>1512858346</v>
      </c>
      <c r="J19" s="21">
        <f t="shared" si="3"/>
        <v>4890170697</v>
      </c>
      <c r="K19" s="21">
        <f t="shared" si="3"/>
        <v>1542346608</v>
      </c>
      <c r="L19" s="21">
        <f t="shared" si="3"/>
        <v>1673097553</v>
      </c>
      <c r="M19" s="21">
        <f t="shared" si="3"/>
        <v>1442976267</v>
      </c>
      <c r="N19" s="21">
        <f t="shared" si="3"/>
        <v>4658420428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9548591125</v>
      </c>
      <c r="X19" s="21">
        <f t="shared" si="3"/>
        <v>9946496395</v>
      </c>
      <c r="Y19" s="21">
        <f t="shared" si="3"/>
        <v>-397905270</v>
      </c>
      <c r="Z19" s="4">
        <f>+IF(X19&lt;&gt;0,+(Y19/X19)*100,0)</f>
        <v>-4.000456584893781</v>
      </c>
      <c r="AA19" s="19">
        <f>SUM(AA20:AA23)</f>
        <v>19831778506</v>
      </c>
    </row>
    <row r="20" spans="1:27" ht="12.75">
      <c r="A20" s="5" t="s">
        <v>47</v>
      </c>
      <c r="B20" s="3"/>
      <c r="C20" s="22">
        <v>11397964299</v>
      </c>
      <c r="D20" s="22"/>
      <c r="E20" s="23">
        <v>12467449039</v>
      </c>
      <c r="F20" s="24">
        <v>12467449039</v>
      </c>
      <c r="G20" s="24">
        <v>1153959532</v>
      </c>
      <c r="H20" s="24">
        <v>1147943403</v>
      </c>
      <c r="I20" s="24">
        <v>909461880</v>
      </c>
      <c r="J20" s="24">
        <v>3211364815</v>
      </c>
      <c r="K20" s="24">
        <v>961865821</v>
      </c>
      <c r="L20" s="24">
        <v>1048040081</v>
      </c>
      <c r="M20" s="24">
        <v>936334348</v>
      </c>
      <c r="N20" s="24">
        <v>2946240250</v>
      </c>
      <c r="O20" s="24"/>
      <c r="P20" s="24"/>
      <c r="Q20" s="24"/>
      <c r="R20" s="24"/>
      <c r="S20" s="24"/>
      <c r="T20" s="24"/>
      <c r="U20" s="24"/>
      <c r="V20" s="24"/>
      <c r="W20" s="24">
        <v>6157605065</v>
      </c>
      <c r="X20" s="24">
        <v>6233237649</v>
      </c>
      <c r="Y20" s="24">
        <v>-75632584</v>
      </c>
      <c r="Z20" s="6">
        <v>-1.21</v>
      </c>
      <c r="AA20" s="22">
        <v>12467449039</v>
      </c>
    </row>
    <row r="21" spans="1:27" ht="12.75">
      <c r="A21" s="5" t="s">
        <v>48</v>
      </c>
      <c r="B21" s="3"/>
      <c r="C21" s="22">
        <v>3986415216</v>
      </c>
      <c r="D21" s="22"/>
      <c r="E21" s="23">
        <v>4390402605</v>
      </c>
      <c r="F21" s="24">
        <v>4390402605</v>
      </c>
      <c r="G21" s="24">
        <v>289979490</v>
      </c>
      <c r="H21" s="24">
        <v>336652147</v>
      </c>
      <c r="I21" s="24">
        <v>361993848</v>
      </c>
      <c r="J21" s="24">
        <v>988625485</v>
      </c>
      <c r="K21" s="24">
        <v>344566682</v>
      </c>
      <c r="L21" s="24">
        <v>374010000</v>
      </c>
      <c r="M21" s="24">
        <v>308511891</v>
      </c>
      <c r="N21" s="24">
        <v>1027088573</v>
      </c>
      <c r="O21" s="24"/>
      <c r="P21" s="24"/>
      <c r="Q21" s="24"/>
      <c r="R21" s="24"/>
      <c r="S21" s="24"/>
      <c r="T21" s="24"/>
      <c r="U21" s="24"/>
      <c r="V21" s="24"/>
      <c r="W21" s="24">
        <v>2015714058</v>
      </c>
      <c r="X21" s="24">
        <v>2183006611</v>
      </c>
      <c r="Y21" s="24">
        <v>-167292553</v>
      </c>
      <c r="Z21" s="6">
        <v>-7.66</v>
      </c>
      <c r="AA21" s="22">
        <v>4390402605</v>
      </c>
    </row>
    <row r="22" spans="1:27" ht="12.75">
      <c r="A22" s="5" t="s">
        <v>49</v>
      </c>
      <c r="B22" s="3"/>
      <c r="C22" s="25">
        <v>1047955089</v>
      </c>
      <c r="D22" s="25"/>
      <c r="E22" s="26">
        <v>1438916628</v>
      </c>
      <c r="F22" s="27">
        <v>1438916628</v>
      </c>
      <c r="G22" s="27">
        <v>84592112</v>
      </c>
      <c r="H22" s="27">
        <v>94789084</v>
      </c>
      <c r="I22" s="27">
        <v>103442763</v>
      </c>
      <c r="J22" s="27">
        <v>282823959</v>
      </c>
      <c r="K22" s="27">
        <v>98419731</v>
      </c>
      <c r="L22" s="27">
        <v>105276048</v>
      </c>
      <c r="M22" s="27">
        <v>85002290</v>
      </c>
      <c r="N22" s="27">
        <v>288698069</v>
      </c>
      <c r="O22" s="27"/>
      <c r="P22" s="27"/>
      <c r="Q22" s="27"/>
      <c r="R22" s="27"/>
      <c r="S22" s="27"/>
      <c r="T22" s="27"/>
      <c r="U22" s="27"/>
      <c r="V22" s="27"/>
      <c r="W22" s="27">
        <v>571522028</v>
      </c>
      <c r="X22" s="27">
        <v>746155456</v>
      </c>
      <c r="Y22" s="27">
        <v>-174633428</v>
      </c>
      <c r="Z22" s="7">
        <v>-23.4</v>
      </c>
      <c r="AA22" s="25">
        <v>1438916628</v>
      </c>
    </row>
    <row r="23" spans="1:27" ht="12.75">
      <c r="A23" s="5" t="s">
        <v>50</v>
      </c>
      <c r="B23" s="3"/>
      <c r="C23" s="22">
        <v>1558850117</v>
      </c>
      <c r="D23" s="22"/>
      <c r="E23" s="23">
        <v>1535010234</v>
      </c>
      <c r="F23" s="24">
        <v>1535010234</v>
      </c>
      <c r="G23" s="24">
        <v>132597246</v>
      </c>
      <c r="H23" s="24">
        <v>136799337</v>
      </c>
      <c r="I23" s="24">
        <v>137959855</v>
      </c>
      <c r="J23" s="24">
        <v>407356438</v>
      </c>
      <c r="K23" s="24">
        <v>137494374</v>
      </c>
      <c r="L23" s="24">
        <v>145771424</v>
      </c>
      <c r="M23" s="24">
        <v>113127738</v>
      </c>
      <c r="N23" s="24">
        <v>396393536</v>
      </c>
      <c r="O23" s="24"/>
      <c r="P23" s="24"/>
      <c r="Q23" s="24"/>
      <c r="R23" s="24"/>
      <c r="S23" s="24"/>
      <c r="T23" s="24"/>
      <c r="U23" s="24"/>
      <c r="V23" s="24"/>
      <c r="W23" s="24">
        <v>803749974</v>
      </c>
      <c r="X23" s="24">
        <v>784096679</v>
      </c>
      <c r="Y23" s="24">
        <v>19653295</v>
      </c>
      <c r="Z23" s="6">
        <v>2.51</v>
      </c>
      <c r="AA23" s="22">
        <v>1535010234</v>
      </c>
    </row>
    <row r="24" spans="1:27" ht="12.75">
      <c r="A24" s="2" t="s">
        <v>51</v>
      </c>
      <c r="B24" s="8" t="s">
        <v>52</v>
      </c>
      <c r="C24" s="19">
        <v>220266377</v>
      </c>
      <c r="D24" s="19"/>
      <c r="E24" s="20">
        <v>240244067</v>
      </c>
      <c r="F24" s="21">
        <v>240244067</v>
      </c>
      <c r="G24" s="21">
        <v>14866104</v>
      </c>
      <c r="H24" s="21">
        <v>15715290</v>
      </c>
      <c r="I24" s="21">
        <v>14861835</v>
      </c>
      <c r="J24" s="21">
        <v>45443229</v>
      </c>
      <c r="K24" s="21">
        <v>17643965</v>
      </c>
      <c r="L24" s="21">
        <v>17804373</v>
      </c>
      <c r="M24" s="21">
        <v>16684824</v>
      </c>
      <c r="N24" s="21">
        <v>52133162</v>
      </c>
      <c r="O24" s="21"/>
      <c r="P24" s="21"/>
      <c r="Q24" s="21"/>
      <c r="R24" s="21"/>
      <c r="S24" s="21"/>
      <c r="T24" s="21"/>
      <c r="U24" s="21"/>
      <c r="V24" s="21"/>
      <c r="W24" s="21">
        <v>97576391</v>
      </c>
      <c r="X24" s="21">
        <v>120122028</v>
      </c>
      <c r="Y24" s="21">
        <v>-22545637</v>
      </c>
      <c r="Z24" s="4">
        <v>-18.77</v>
      </c>
      <c r="AA24" s="19">
        <v>240244067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32406501599</v>
      </c>
      <c r="D25" s="44">
        <f>+D5+D9+D15+D19+D24</f>
        <v>0</v>
      </c>
      <c r="E25" s="45">
        <f t="shared" si="4"/>
        <v>34736941958</v>
      </c>
      <c r="F25" s="46">
        <f t="shared" si="4"/>
        <v>34736941958</v>
      </c>
      <c r="G25" s="46">
        <f t="shared" si="4"/>
        <v>3402727127</v>
      </c>
      <c r="H25" s="46">
        <f t="shared" si="4"/>
        <v>2943362797</v>
      </c>
      <c r="I25" s="46">
        <f t="shared" si="4"/>
        <v>2266256099</v>
      </c>
      <c r="J25" s="46">
        <f t="shared" si="4"/>
        <v>8612346023</v>
      </c>
      <c r="K25" s="46">
        <f t="shared" si="4"/>
        <v>2498699581</v>
      </c>
      <c r="L25" s="46">
        <f t="shared" si="4"/>
        <v>2566769963</v>
      </c>
      <c r="M25" s="46">
        <f t="shared" si="4"/>
        <v>3665415875</v>
      </c>
      <c r="N25" s="46">
        <f t="shared" si="4"/>
        <v>8730885419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17343231442</v>
      </c>
      <c r="X25" s="46">
        <f t="shared" si="4"/>
        <v>17965034291</v>
      </c>
      <c r="Y25" s="46">
        <f t="shared" si="4"/>
        <v>-621802849</v>
      </c>
      <c r="Z25" s="47">
        <f>+IF(X25&lt;&gt;0,+(Y25/X25)*100,0)</f>
        <v>-3.4611837580043283</v>
      </c>
      <c r="AA25" s="44">
        <f>+AA5+AA9+AA15+AA19+AA24</f>
        <v>34736941958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8137100838</v>
      </c>
      <c r="D28" s="19">
        <f>SUM(D29:D31)</f>
        <v>0</v>
      </c>
      <c r="E28" s="20">
        <f t="shared" si="5"/>
        <v>7563813464</v>
      </c>
      <c r="F28" s="21">
        <f t="shared" si="5"/>
        <v>7563813464</v>
      </c>
      <c r="G28" s="21">
        <f t="shared" si="5"/>
        <v>331727419</v>
      </c>
      <c r="H28" s="21">
        <f t="shared" si="5"/>
        <v>462904837</v>
      </c>
      <c r="I28" s="21">
        <f t="shared" si="5"/>
        <v>463030317</v>
      </c>
      <c r="J28" s="21">
        <f t="shared" si="5"/>
        <v>1257662573</v>
      </c>
      <c r="K28" s="21">
        <f t="shared" si="5"/>
        <v>631382727</v>
      </c>
      <c r="L28" s="21">
        <f t="shared" si="5"/>
        <v>434377514</v>
      </c>
      <c r="M28" s="21">
        <f t="shared" si="5"/>
        <v>598991880</v>
      </c>
      <c r="N28" s="21">
        <f t="shared" si="5"/>
        <v>1664752121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2922414694</v>
      </c>
      <c r="X28" s="21">
        <f t="shared" si="5"/>
        <v>3860994273</v>
      </c>
      <c r="Y28" s="21">
        <f t="shared" si="5"/>
        <v>-938579579</v>
      </c>
      <c r="Z28" s="4">
        <f>+IF(X28&lt;&gt;0,+(Y28/X28)*100,0)</f>
        <v>-24.30927146314366</v>
      </c>
      <c r="AA28" s="19">
        <f>SUM(AA29:AA31)</f>
        <v>7563813464</v>
      </c>
    </row>
    <row r="29" spans="1:27" ht="12.75">
      <c r="A29" s="5" t="s">
        <v>33</v>
      </c>
      <c r="B29" s="3"/>
      <c r="C29" s="22">
        <v>1402030702</v>
      </c>
      <c r="D29" s="22"/>
      <c r="E29" s="23">
        <v>1309036085</v>
      </c>
      <c r="F29" s="24">
        <v>1309036085</v>
      </c>
      <c r="G29" s="24">
        <v>54812948</v>
      </c>
      <c r="H29" s="24">
        <v>96351870</v>
      </c>
      <c r="I29" s="24">
        <v>70391181</v>
      </c>
      <c r="J29" s="24">
        <v>221555999</v>
      </c>
      <c r="K29" s="24">
        <v>104432051</v>
      </c>
      <c r="L29" s="24">
        <v>84548027</v>
      </c>
      <c r="M29" s="24">
        <v>82125572</v>
      </c>
      <c r="N29" s="24">
        <v>271105650</v>
      </c>
      <c r="O29" s="24"/>
      <c r="P29" s="24"/>
      <c r="Q29" s="24"/>
      <c r="R29" s="24"/>
      <c r="S29" s="24"/>
      <c r="T29" s="24"/>
      <c r="U29" s="24"/>
      <c r="V29" s="24"/>
      <c r="W29" s="24">
        <v>492661649</v>
      </c>
      <c r="X29" s="24">
        <v>690680021</v>
      </c>
      <c r="Y29" s="24">
        <v>-198018372</v>
      </c>
      <c r="Z29" s="6">
        <v>-28.67</v>
      </c>
      <c r="AA29" s="22">
        <v>1309036085</v>
      </c>
    </row>
    <row r="30" spans="1:27" ht="12.75">
      <c r="A30" s="5" t="s">
        <v>34</v>
      </c>
      <c r="B30" s="3"/>
      <c r="C30" s="25">
        <v>1431315394</v>
      </c>
      <c r="D30" s="25"/>
      <c r="E30" s="26">
        <v>1393161181</v>
      </c>
      <c r="F30" s="27">
        <v>1393161181</v>
      </c>
      <c r="G30" s="27">
        <v>46796230</v>
      </c>
      <c r="H30" s="27">
        <v>40803500</v>
      </c>
      <c r="I30" s="27">
        <v>41214789</v>
      </c>
      <c r="J30" s="27">
        <v>128814519</v>
      </c>
      <c r="K30" s="27">
        <v>137735678</v>
      </c>
      <c r="L30" s="27">
        <v>16409370</v>
      </c>
      <c r="M30" s="27">
        <v>149540932</v>
      </c>
      <c r="N30" s="27">
        <v>303685980</v>
      </c>
      <c r="O30" s="27"/>
      <c r="P30" s="27"/>
      <c r="Q30" s="27"/>
      <c r="R30" s="27"/>
      <c r="S30" s="27"/>
      <c r="T30" s="27"/>
      <c r="U30" s="27"/>
      <c r="V30" s="27"/>
      <c r="W30" s="27">
        <v>432500499</v>
      </c>
      <c r="X30" s="27">
        <v>2998514206</v>
      </c>
      <c r="Y30" s="27">
        <v>-2566013707</v>
      </c>
      <c r="Z30" s="7">
        <v>-85.58</v>
      </c>
      <c r="AA30" s="25">
        <v>1393161181</v>
      </c>
    </row>
    <row r="31" spans="1:27" ht="12.75">
      <c r="A31" s="5" t="s">
        <v>35</v>
      </c>
      <c r="B31" s="3"/>
      <c r="C31" s="22">
        <v>5303754742</v>
      </c>
      <c r="D31" s="22"/>
      <c r="E31" s="23">
        <v>4861616198</v>
      </c>
      <c r="F31" s="24">
        <v>4861616198</v>
      </c>
      <c r="G31" s="24">
        <v>230118241</v>
      </c>
      <c r="H31" s="24">
        <v>325749467</v>
      </c>
      <c r="I31" s="24">
        <v>351424347</v>
      </c>
      <c r="J31" s="24">
        <v>907292055</v>
      </c>
      <c r="K31" s="24">
        <v>389214998</v>
      </c>
      <c r="L31" s="24">
        <v>333420117</v>
      </c>
      <c r="M31" s="24">
        <v>367325376</v>
      </c>
      <c r="N31" s="24">
        <v>1089960491</v>
      </c>
      <c r="O31" s="24"/>
      <c r="P31" s="24"/>
      <c r="Q31" s="24"/>
      <c r="R31" s="24"/>
      <c r="S31" s="24"/>
      <c r="T31" s="24"/>
      <c r="U31" s="24"/>
      <c r="V31" s="24"/>
      <c r="W31" s="24">
        <v>1997252546</v>
      </c>
      <c r="X31" s="24">
        <v>171800046</v>
      </c>
      <c r="Y31" s="24">
        <v>1825452500</v>
      </c>
      <c r="Z31" s="6">
        <v>1062.54</v>
      </c>
      <c r="AA31" s="22">
        <v>4861616198</v>
      </c>
    </row>
    <row r="32" spans="1:27" ht="12.75">
      <c r="A32" s="2" t="s">
        <v>36</v>
      </c>
      <c r="B32" s="3"/>
      <c r="C32" s="19">
        <f aca="true" t="shared" si="6" ref="C32:Y32">SUM(C33:C37)</f>
        <v>4080186003</v>
      </c>
      <c r="D32" s="19">
        <f>SUM(D33:D37)</f>
        <v>0</v>
      </c>
      <c r="E32" s="20">
        <f t="shared" si="6"/>
        <v>4786871280</v>
      </c>
      <c r="F32" s="21">
        <f t="shared" si="6"/>
        <v>4786871280</v>
      </c>
      <c r="G32" s="21">
        <f t="shared" si="6"/>
        <v>265238919</v>
      </c>
      <c r="H32" s="21">
        <f t="shared" si="6"/>
        <v>380830707</v>
      </c>
      <c r="I32" s="21">
        <f t="shared" si="6"/>
        <v>345581220</v>
      </c>
      <c r="J32" s="21">
        <f t="shared" si="6"/>
        <v>991650846</v>
      </c>
      <c r="K32" s="21">
        <f t="shared" si="6"/>
        <v>411047095</v>
      </c>
      <c r="L32" s="21">
        <f t="shared" si="6"/>
        <v>358394620</v>
      </c>
      <c r="M32" s="21">
        <f t="shared" si="6"/>
        <v>354534798</v>
      </c>
      <c r="N32" s="21">
        <f t="shared" si="6"/>
        <v>1123976513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2115627359</v>
      </c>
      <c r="X32" s="21">
        <f t="shared" si="6"/>
        <v>2476082493</v>
      </c>
      <c r="Y32" s="21">
        <f t="shared" si="6"/>
        <v>-360455134</v>
      </c>
      <c r="Z32" s="4">
        <f>+IF(X32&lt;&gt;0,+(Y32/X32)*100,0)</f>
        <v>-14.557476781125967</v>
      </c>
      <c r="AA32" s="19">
        <f>SUM(AA33:AA37)</f>
        <v>4786871280</v>
      </c>
    </row>
    <row r="33" spans="1:27" ht="12.75">
      <c r="A33" s="5" t="s">
        <v>37</v>
      </c>
      <c r="B33" s="3"/>
      <c r="C33" s="22">
        <v>265824613</v>
      </c>
      <c r="D33" s="22"/>
      <c r="E33" s="23">
        <v>292802902</v>
      </c>
      <c r="F33" s="24">
        <v>292802902</v>
      </c>
      <c r="G33" s="24">
        <v>18554000</v>
      </c>
      <c r="H33" s="24">
        <v>21190572</v>
      </c>
      <c r="I33" s="24">
        <v>21534764</v>
      </c>
      <c r="J33" s="24">
        <v>61279336</v>
      </c>
      <c r="K33" s="24">
        <v>24883600</v>
      </c>
      <c r="L33" s="24">
        <v>23613277</v>
      </c>
      <c r="M33" s="24">
        <v>20820934</v>
      </c>
      <c r="N33" s="24">
        <v>69317811</v>
      </c>
      <c r="O33" s="24"/>
      <c r="P33" s="24"/>
      <c r="Q33" s="24"/>
      <c r="R33" s="24"/>
      <c r="S33" s="24"/>
      <c r="T33" s="24"/>
      <c r="U33" s="24"/>
      <c r="V33" s="24"/>
      <c r="W33" s="24">
        <v>130597147</v>
      </c>
      <c r="X33" s="24">
        <v>152419727</v>
      </c>
      <c r="Y33" s="24">
        <v>-21822580</v>
      </c>
      <c r="Z33" s="6">
        <v>-14.32</v>
      </c>
      <c r="AA33" s="22">
        <v>292802902</v>
      </c>
    </row>
    <row r="34" spans="1:27" ht="12.75">
      <c r="A34" s="5" t="s">
        <v>38</v>
      </c>
      <c r="B34" s="3"/>
      <c r="C34" s="22">
        <v>355842233</v>
      </c>
      <c r="D34" s="22"/>
      <c r="E34" s="23">
        <v>531376830</v>
      </c>
      <c r="F34" s="24">
        <v>531376830</v>
      </c>
      <c r="G34" s="24">
        <v>30865027</v>
      </c>
      <c r="H34" s="24">
        <v>33174223</v>
      </c>
      <c r="I34" s="24">
        <v>33215563</v>
      </c>
      <c r="J34" s="24">
        <v>97254813</v>
      </c>
      <c r="K34" s="24">
        <v>48759147</v>
      </c>
      <c r="L34" s="24">
        <v>42444347</v>
      </c>
      <c r="M34" s="24">
        <v>37525352</v>
      </c>
      <c r="N34" s="24">
        <v>128728846</v>
      </c>
      <c r="O34" s="24"/>
      <c r="P34" s="24"/>
      <c r="Q34" s="24"/>
      <c r="R34" s="24"/>
      <c r="S34" s="24"/>
      <c r="T34" s="24"/>
      <c r="U34" s="24"/>
      <c r="V34" s="24"/>
      <c r="W34" s="24">
        <v>225983659</v>
      </c>
      <c r="X34" s="24">
        <v>272892778</v>
      </c>
      <c r="Y34" s="24">
        <v>-46909119</v>
      </c>
      <c r="Z34" s="6">
        <v>-17.19</v>
      </c>
      <c r="AA34" s="22">
        <v>531376830</v>
      </c>
    </row>
    <row r="35" spans="1:27" ht="12.75">
      <c r="A35" s="5" t="s">
        <v>39</v>
      </c>
      <c r="B35" s="3"/>
      <c r="C35" s="22">
        <v>2312930228</v>
      </c>
      <c r="D35" s="22"/>
      <c r="E35" s="23">
        <v>2727743096</v>
      </c>
      <c r="F35" s="24">
        <v>2727743096</v>
      </c>
      <c r="G35" s="24">
        <v>153501317</v>
      </c>
      <c r="H35" s="24">
        <v>220028299</v>
      </c>
      <c r="I35" s="24">
        <v>193883802</v>
      </c>
      <c r="J35" s="24">
        <v>567413418</v>
      </c>
      <c r="K35" s="24">
        <v>233313540</v>
      </c>
      <c r="L35" s="24">
        <v>201238045</v>
      </c>
      <c r="M35" s="24">
        <v>209315403</v>
      </c>
      <c r="N35" s="24">
        <v>643866988</v>
      </c>
      <c r="O35" s="24"/>
      <c r="P35" s="24"/>
      <c r="Q35" s="24"/>
      <c r="R35" s="24"/>
      <c r="S35" s="24"/>
      <c r="T35" s="24"/>
      <c r="U35" s="24"/>
      <c r="V35" s="24"/>
      <c r="W35" s="24">
        <v>1211280406</v>
      </c>
      <c r="X35" s="24">
        <v>1408668325</v>
      </c>
      <c r="Y35" s="24">
        <v>-197387919</v>
      </c>
      <c r="Z35" s="6">
        <v>-14.01</v>
      </c>
      <c r="AA35" s="22">
        <v>2727743096</v>
      </c>
    </row>
    <row r="36" spans="1:27" ht="12.75">
      <c r="A36" s="5" t="s">
        <v>40</v>
      </c>
      <c r="B36" s="3"/>
      <c r="C36" s="22">
        <v>561138051</v>
      </c>
      <c r="D36" s="22"/>
      <c r="E36" s="23">
        <v>538580243</v>
      </c>
      <c r="F36" s="24">
        <v>538580243</v>
      </c>
      <c r="G36" s="24">
        <v>15217762</v>
      </c>
      <c r="H36" s="24">
        <v>59360675</v>
      </c>
      <c r="I36" s="24">
        <v>49860185</v>
      </c>
      <c r="J36" s="24">
        <v>124438622</v>
      </c>
      <c r="K36" s="24">
        <v>46443795</v>
      </c>
      <c r="L36" s="24">
        <v>39624087</v>
      </c>
      <c r="M36" s="24">
        <v>36664064</v>
      </c>
      <c r="N36" s="24">
        <v>122731946</v>
      </c>
      <c r="O36" s="24"/>
      <c r="P36" s="24"/>
      <c r="Q36" s="24"/>
      <c r="R36" s="24"/>
      <c r="S36" s="24"/>
      <c r="T36" s="24"/>
      <c r="U36" s="24"/>
      <c r="V36" s="24"/>
      <c r="W36" s="24">
        <v>247170568</v>
      </c>
      <c r="X36" s="24">
        <v>270716888</v>
      </c>
      <c r="Y36" s="24">
        <v>-23546320</v>
      </c>
      <c r="Z36" s="6">
        <v>-8.7</v>
      </c>
      <c r="AA36" s="22">
        <v>538580243</v>
      </c>
    </row>
    <row r="37" spans="1:27" ht="12.75">
      <c r="A37" s="5" t="s">
        <v>41</v>
      </c>
      <c r="B37" s="3"/>
      <c r="C37" s="25">
        <v>584450878</v>
      </c>
      <c r="D37" s="25"/>
      <c r="E37" s="26">
        <v>696368209</v>
      </c>
      <c r="F37" s="27">
        <v>696368209</v>
      </c>
      <c r="G37" s="27">
        <v>47100813</v>
      </c>
      <c r="H37" s="27">
        <v>47076938</v>
      </c>
      <c r="I37" s="27">
        <v>47086906</v>
      </c>
      <c r="J37" s="27">
        <v>141264657</v>
      </c>
      <c r="K37" s="27">
        <v>57647013</v>
      </c>
      <c r="L37" s="27">
        <v>51474864</v>
      </c>
      <c r="M37" s="27">
        <v>50209045</v>
      </c>
      <c r="N37" s="27">
        <v>159330922</v>
      </c>
      <c r="O37" s="27"/>
      <c r="P37" s="27"/>
      <c r="Q37" s="27"/>
      <c r="R37" s="27"/>
      <c r="S37" s="27"/>
      <c r="T37" s="27"/>
      <c r="U37" s="27"/>
      <c r="V37" s="27"/>
      <c r="W37" s="27">
        <v>300595579</v>
      </c>
      <c r="X37" s="27">
        <v>371384775</v>
      </c>
      <c r="Y37" s="27">
        <v>-70789196</v>
      </c>
      <c r="Z37" s="7">
        <v>-19.06</v>
      </c>
      <c r="AA37" s="25">
        <v>696368209</v>
      </c>
    </row>
    <row r="38" spans="1:27" ht="12.75">
      <c r="A38" s="2" t="s">
        <v>42</v>
      </c>
      <c r="B38" s="8"/>
      <c r="C38" s="19">
        <f aca="true" t="shared" si="7" ref="C38:Y38">SUM(C39:C41)</f>
        <v>3013691290</v>
      </c>
      <c r="D38" s="19">
        <f>SUM(D39:D41)</f>
        <v>0</v>
      </c>
      <c r="E38" s="20">
        <f t="shared" si="7"/>
        <v>3295899229</v>
      </c>
      <c r="F38" s="21">
        <f t="shared" si="7"/>
        <v>3295899229</v>
      </c>
      <c r="G38" s="21">
        <f t="shared" si="7"/>
        <v>177723129</v>
      </c>
      <c r="H38" s="21">
        <f t="shared" si="7"/>
        <v>214700393</v>
      </c>
      <c r="I38" s="21">
        <f t="shared" si="7"/>
        <v>218263586</v>
      </c>
      <c r="J38" s="21">
        <f t="shared" si="7"/>
        <v>610687108</v>
      </c>
      <c r="K38" s="21">
        <f t="shared" si="7"/>
        <v>281980575</v>
      </c>
      <c r="L38" s="21">
        <f t="shared" si="7"/>
        <v>285762566</v>
      </c>
      <c r="M38" s="21">
        <f t="shared" si="7"/>
        <v>252418089</v>
      </c>
      <c r="N38" s="21">
        <f t="shared" si="7"/>
        <v>820161230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1430848338</v>
      </c>
      <c r="X38" s="21">
        <f t="shared" si="7"/>
        <v>1712369741</v>
      </c>
      <c r="Y38" s="21">
        <f t="shared" si="7"/>
        <v>-281521403</v>
      </c>
      <c r="Z38" s="4">
        <f>+IF(X38&lt;&gt;0,+(Y38/X38)*100,0)</f>
        <v>-16.440456535724312</v>
      </c>
      <c r="AA38" s="19">
        <f>SUM(AA39:AA41)</f>
        <v>3295899229</v>
      </c>
    </row>
    <row r="39" spans="1:27" ht="12.75">
      <c r="A39" s="5" t="s">
        <v>43</v>
      </c>
      <c r="B39" s="3"/>
      <c r="C39" s="22">
        <v>907294244</v>
      </c>
      <c r="D39" s="22"/>
      <c r="E39" s="23">
        <v>1041263964</v>
      </c>
      <c r="F39" s="24">
        <v>1041263964</v>
      </c>
      <c r="G39" s="24">
        <v>63537755</v>
      </c>
      <c r="H39" s="24">
        <v>85381996</v>
      </c>
      <c r="I39" s="24">
        <v>81048256</v>
      </c>
      <c r="J39" s="24">
        <v>229968007</v>
      </c>
      <c r="K39" s="24">
        <v>92230609</v>
      </c>
      <c r="L39" s="24">
        <v>79525245</v>
      </c>
      <c r="M39" s="24">
        <v>74807054</v>
      </c>
      <c r="N39" s="24">
        <v>246562908</v>
      </c>
      <c r="O39" s="24"/>
      <c r="P39" s="24"/>
      <c r="Q39" s="24"/>
      <c r="R39" s="24"/>
      <c r="S39" s="24"/>
      <c r="T39" s="24"/>
      <c r="U39" s="24"/>
      <c r="V39" s="24"/>
      <c r="W39" s="24">
        <v>476530915</v>
      </c>
      <c r="X39" s="24">
        <v>542655044</v>
      </c>
      <c r="Y39" s="24">
        <v>-66124129</v>
      </c>
      <c r="Z39" s="6">
        <v>-12.19</v>
      </c>
      <c r="AA39" s="22">
        <v>1041263964</v>
      </c>
    </row>
    <row r="40" spans="1:27" ht="12.75">
      <c r="A40" s="5" t="s">
        <v>44</v>
      </c>
      <c r="B40" s="3"/>
      <c r="C40" s="22">
        <v>1961034892</v>
      </c>
      <c r="D40" s="22"/>
      <c r="E40" s="23">
        <v>2083063454</v>
      </c>
      <c r="F40" s="24">
        <v>2083063454</v>
      </c>
      <c r="G40" s="24">
        <v>105846116</v>
      </c>
      <c r="H40" s="24">
        <v>119462733</v>
      </c>
      <c r="I40" s="24">
        <v>126024583</v>
      </c>
      <c r="J40" s="24">
        <v>351333432</v>
      </c>
      <c r="K40" s="24">
        <v>174611978</v>
      </c>
      <c r="L40" s="24">
        <v>191723762</v>
      </c>
      <c r="M40" s="24">
        <v>167296714</v>
      </c>
      <c r="N40" s="24">
        <v>533632454</v>
      </c>
      <c r="O40" s="24"/>
      <c r="P40" s="24"/>
      <c r="Q40" s="24"/>
      <c r="R40" s="24"/>
      <c r="S40" s="24"/>
      <c r="T40" s="24"/>
      <c r="U40" s="24"/>
      <c r="V40" s="24"/>
      <c r="W40" s="24">
        <v>884965886</v>
      </c>
      <c r="X40" s="24">
        <v>1083638528</v>
      </c>
      <c r="Y40" s="24">
        <v>-198672642</v>
      </c>
      <c r="Z40" s="6">
        <v>-18.33</v>
      </c>
      <c r="AA40" s="22">
        <v>2083063454</v>
      </c>
    </row>
    <row r="41" spans="1:27" ht="12.75">
      <c r="A41" s="5" t="s">
        <v>45</v>
      </c>
      <c r="B41" s="3"/>
      <c r="C41" s="22">
        <v>145362154</v>
      </c>
      <c r="D41" s="22"/>
      <c r="E41" s="23">
        <v>171571811</v>
      </c>
      <c r="F41" s="24">
        <v>171571811</v>
      </c>
      <c r="G41" s="24">
        <v>8339258</v>
      </c>
      <c r="H41" s="24">
        <v>9855664</v>
      </c>
      <c r="I41" s="24">
        <v>11190747</v>
      </c>
      <c r="J41" s="24">
        <v>29385669</v>
      </c>
      <c r="K41" s="24">
        <v>15137988</v>
      </c>
      <c r="L41" s="24">
        <v>14513559</v>
      </c>
      <c r="M41" s="24">
        <v>10314321</v>
      </c>
      <c r="N41" s="24">
        <v>39965868</v>
      </c>
      <c r="O41" s="24"/>
      <c r="P41" s="24"/>
      <c r="Q41" s="24"/>
      <c r="R41" s="24"/>
      <c r="S41" s="24"/>
      <c r="T41" s="24"/>
      <c r="U41" s="24"/>
      <c r="V41" s="24"/>
      <c r="W41" s="24">
        <v>69351537</v>
      </c>
      <c r="X41" s="24">
        <v>86076169</v>
      </c>
      <c r="Y41" s="24">
        <v>-16724632</v>
      </c>
      <c r="Z41" s="6">
        <v>-19.43</v>
      </c>
      <c r="AA41" s="22">
        <v>171571811</v>
      </c>
    </row>
    <row r="42" spans="1:27" ht="12.75">
      <c r="A42" s="2" t="s">
        <v>46</v>
      </c>
      <c r="B42" s="8"/>
      <c r="C42" s="19">
        <f aca="true" t="shared" si="8" ref="C42:Y42">SUM(C43:C46)</f>
        <v>14563778371</v>
      </c>
      <c r="D42" s="19">
        <f>SUM(D43:D46)</f>
        <v>0</v>
      </c>
      <c r="E42" s="20">
        <f t="shared" si="8"/>
        <v>16588650354</v>
      </c>
      <c r="F42" s="21">
        <f t="shared" si="8"/>
        <v>16588650354</v>
      </c>
      <c r="G42" s="21">
        <f t="shared" si="8"/>
        <v>478527447</v>
      </c>
      <c r="H42" s="21">
        <f t="shared" si="8"/>
        <v>2727540433</v>
      </c>
      <c r="I42" s="21">
        <f t="shared" si="8"/>
        <v>1658183644</v>
      </c>
      <c r="J42" s="21">
        <f t="shared" si="8"/>
        <v>4864251524</v>
      </c>
      <c r="K42" s="21">
        <f t="shared" si="8"/>
        <v>1344668631</v>
      </c>
      <c r="L42" s="21">
        <f t="shared" si="8"/>
        <v>1303235501</v>
      </c>
      <c r="M42" s="21">
        <f t="shared" si="8"/>
        <v>1253575784</v>
      </c>
      <c r="N42" s="21">
        <f t="shared" si="8"/>
        <v>3901479916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8765731440</v>
      </c>
      <c r="X42" s="21">
        <f t="shared" si="8"/>
        <v>9172735241</v>
      </c>
      <c r="Y42" s="21">
        <f t="shared" si="8"/>
        <v>-407003801</v>
      </c>
      <c r="Z42" s="4">
        <f>+IF(X42&lt;&gt;0,+(Y42/X42)*100,0)</f>
        <v>-4.437103985960342</v>
      </c>
      <c r="AA42" s="19">
        <f>SUM(AA43:AA46)</f>
        <v>16588650354</v>
      </c>
    </row>
    <row r="43" spans="1:27" ht="12.75">
      <c r="A43" s="5" t="s">
        <v>47</v>
      </c>
      <c r="B43" s="3"/>
      <c r="C43" s="22">
        <v>10054517822</v>
      </c>
      <c r="D43" s="22"/>
      <c r="E43" s="23">
        <v>10963042635</v>
      </c>
      <c r="F43" s="24">
        <v>10963042635</v>
      </c>
      <c r="G43" s="24">
        <v>177367441</v>
      </c>
      <c r="H43" s="24">
        <v>2294759503</v>
      </c>
      <c r="I43" s="24">
        <v>1229099708</v>
      </c>
      <c r="J43" s="24">
        <v>3701226652</v>
      </c>
      <c r="K43" s="24">
        <v>844396887</v>
      </c>
      <c r="L43" s="24">
        <v>845771478</v>
      </c>
      <c r="M43" s="24">
        <v>801901508</v>
      </c>
      <c r="N43" s="24">
        <v>2492069873</v>
      </c>
      <c r="O43" s="24"/>
      <c r="P43" s="24"/>
      <c r="Q43" s="24"/>
      <c r="R43" s="24"/>
      <c r="S43" s="24"/>
      <c r="T43" s="24"/>
      <c r="U43" s="24"/>
      <c r="V43" s="24"/>
      <c r="W43" s="24">
        <v>6193296525</v>
      </c>
      <c r="X43" s="24">
        <v>6192666119</v>
      </c>
      <c r="Y43" s="24">
        <v>630406</v>
      </c>
      <c r="Z43" s="6">
        <v>0.01</v>
      </c>
      <c r="AA43" s="22">
        <v>10963042635</v>
      </c>
    </row>
    <row r="44" spans="1:27" ht="12.75">
      <c r="A44" s="5" t="s">
        <v>48</v>
      </c>
      <c r="B44" s="3"/>
      <c r="C44" s="22">
        <v>2343614561</v>
      </c>
      <c r="D44" s="22"/>
      <c r="E44" s="23">
        <v>3568805570</v>
      </c>
      <c r="F44" s="24">
        <v>3568805570</v>
      </c>
      <c r="G44" s="24">
        <v>232831701</v>
      </c>
      <c r="H44" s="24">
        <v>300682319</v>
      </c>
      <c r="I44" s="24">
        <v>316359382</v>
      </c>
      <c r="J44" s="24">
        <v>849873402</v>
      </c>
      <c r="K44" s="24">
        <v>314935701</v>
      </c>
      <c r="L44" s="24">
        <v>311578836</v>
      </c>
      <c r="M44" s="24">
        <v>309222456</v>
      </c>
      <c r="N44" s="24">
        <v>935736993</v>
      </c>
      <c r="O44" s="24"/>
      <c r="P44" s="24"/>
      <c r="Q44" s="24"/>
      <c r="R44" s="24"/>
      <c r="S44" s="24"/>
      <c r="T44" s="24"/>
      <c r="U44" s="24"/>
      <c r="V44" s="24"/>
      <c r="W44" s="24">
        <v>1785610395</v>
      </c>
      <c r="X44" s="24">
        <v>1899884772</v>
      </c>
      <c r="Y44" s="24">
        <v>-114274377</v>
      </c>
      <c r="Z44" s="6">
        <v>-6.01</v>
      </c>
      <c r="AA44" s="22">
        <v>3568805570</v>
      </c>
    </row>
    <row r="45" spans="1:27" ht="12.75">
      <c r="A45" s="5" t="s">
        <v>49</v>
      </c>
      <c r="B45" s="3"/>
      <c r="C45" s="25">
        <v>789618854</v>
      </c>
      <c r="D45" s="25"/>
      <c r="E45" s="26">
        <v>828742506</v>
      </c>
      <c r="F45" s="27">
        <v>828742506</v>
      </c>
      <c r="G45" s="27">
        <v>35070268</v>
      </c>
      <c r="H45" s="27">
        <v>53402387</v>
      </c>
      <c r="I45" s="27">
        <v>50694199</v>
      </c>
      <c r="J45" s="27">
        <v>139166854</v>
      </c>
      <c r="K45" s="27">
        <v>62766790</v>
      </c>
      <c r="L45" s="27">
        <v>50998813</v>
      </c>
      <c r="M45" s="27">
        <v>44869261</v>
      </c>
      <c r="N45" s="27">
        <v>158634864</v>
      </c>
      <c r="O45" s="27"/>
      <c r="P45" s="27"/>
      <c r="Q45" s="27"/>
      <c r="R45" s="27"/>
      <c r="S45" s="27"/>
      <c r="T45" s="27"/>
      <c r="U45" s="27"/>
      <c r="V45" s="27"/>
      <c r="W45" s="27">
        <v>297801718</v>
      </c>
      <c r="X45" s="27">
        <v>455767105</v>
      </c>
      <c r="Y45" s="27">
        <v>-157965387</v>
      </c>
      <c r="Z45" s="7">
        <v>-34.66</v>
      </c>
      <c r="AA45" s="25">
        <v>828742506</v>
      </c>
    </row>
    <row r="46" spans="1:27" ht="12.75">
      <c r="A46" s="5" t="s">
        <v>50</v>
      </c>
      <c r="B46" s="3"/>
      <c r="C46" s="22">
        <v>1376027134</v>
      </c>
      <c r="D46" s="22"/>
      <c r="E46" s="23">
        <v>1228059643</v>
      </c>
      <c r="F46" s="24">
        <v>1228059643</v>
      </c>
      <c r="G46" s="24">
        <v>33258037</v>
      </c>
      <c r="H46" s="24">
        <v>78696224</v>
      </c>
      <c r="I46" s="24">
        <v>62030355</v>
      </c>
      <c r="J46" s="24">
        <v>173984616</v>
      </c>
      <c r="K46" s="24">
        <v>122569253</v>
      </c>
      <c r="L46" s="24">
        <v>94886374</v>
      </c>
      <c r="M46" s="24">
        <v>97582559</v>
      </c>
      <c r="N46" s="24">
        <v>315038186</v>
      </c>
      <c r="O46" s="24"/>
      <c r="P46" s="24"/>
      <c r="Q46" s="24"/>
      <c r="R46" s="24"/>
      <c r="S46" s="24"/>
      <c r="T46" s="24"/>
      <c r="U46" s="24"/>
      <c r="V46" s="24"/>
      <c r="W46" s="24">
        <v>489022802</v>
      </c>
      <c r="X46" s="24">
        <v>624417245</v>
      </c>
      <c r="Y46" s="24">
        <v>-135394443</v>
      </c>
      <c r="Z46" s="6">
        <v>-21.68</v>
      </c>
      <c r="AA46" s="22">
        <v>1228059643</v>
      </c>
    </row>
    <row r="47" spans="1:27" ht="12.75">
      <c r="A47" s="2" t="s">
        <v>51</v>
      </c>
      <c r="B47" s="8" t="s">
        <v>52</v>
      </c>
      <c r="C47" s="19">
        <v>173267633</v>
      </c>
      <c r="D47" s="19"/>
      <c r="E47" s="20">
        <v>182277477</v>
      </c>
      <c r="F47" s="21">
        <v>182277477</v>
      </c>
      <c r="G47" s="21">
        <v>7553266</v>
      </c>
      <c r="H47" s="21">
        <v>10785639</v>
      </c>
      <c r="I47" s="21">
        <v>13887676</v>
      </c>
      <c r="J47" s="21">
        <v>32226581</v>
      </c>
      <c r="K47" s="21">
        <v>12120193</v>
      </c>
      <c r="L47" s="21">
        <v>12039455</v>
      </c>
      <c r="M47" s="21">
        <v>11222600</v>
      </c>
      <c r="N47" s="21">
        <v>35382248</v>
      </c>
      <c r="O47" s="21"/>
      <c r="P47" s="21"/>
      <c r="Q47" s="21"/>
      <c r="R47" s="21"/>
      <c r="S47" s="21"/>
      <c r="T47" s="21"/>
      <c r="U47" s="21"/>
      <c r="V47" s="21"/>
      <c r="W47" s="21">
        <v>67608829</v>
      </c>
      <c r="X47" s="21">
        <v>96796038</v>
      </c>
      <c r="Y47" s="21">
        <v>-29187209</v>
      </c>
      <c r="Z47" s="4">
        <v>-30.15</v>
      </c>
      <c r="AA47" s="19">
        <v>182277477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29968024135</v>
      </c>
      <c r="D48" s="44">
        <f>+D28+D32+D38+D42+D47</f>
        <v>0</v>
      </c>
      <c r="E48" s="45">
        <f t="shared" si="9"/>
        <v>32417511804</v>
      </c>
      <c r="F48" s="46">
        <f t="shared" si="9"/>
        <v>32417511804</v>
      </c>
      <c r="G48" s="46">
        <f t="shared" si="9"/>
        <v>1260770180</v>
      </c>
      <c r="H48" s="46">
        <f t="shared" si="9"/>
        <v>3796762009</v>
      </c>
      <c r="I48" s="46">
        <f t="shared" si="9"/>
        <v>2698946443</v>
      </c>
      <c r="J48" s="46">
        <f t="shared" si="9"/>
        <v>7756478632</v>
      </c>
      <c r="K48" s="46">
        <f t="shared" si="9"/>
        <v>2681199221</v>
      </c>
      <c r="L48" s="46">
        <f t="shared" si="9"/>
        <v>2393809656</v>
      </c>
      <c r="M48" s="46">
        <f t="shared" si="9"/>
        <v>2470743151</v>
      </c>
      <c r="N48" s="46">
        <f t="shared" si="9"/>
        <v>7545752028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15302230660</v>
      </c>
      <c r="X48" s="46">
        <f t="shared" si="9"/>
        <v>17318977786</v>
      </c>
      <c r="Y48" s="46">
        <f t="shared" si="9"/>
        <v>-2016747126</v>
      </c>
      <c r="Z48" s="47">
        <f>+IF(X48&lt;&gt;0,+(Y48/X48)*100,0)</f>
        <v>-11.644723787510493</v>
      </c>
      <c r="AA48" s="44">
        <f>+AA28+AA32+AA38+AA42+AA47</f>
        <v>32417511804</v>
      </c>
    </row>
    <row r="49" spans="1:27" ht="12.75">
      <c r="A49" s="14" t="s">
        <v>58</v>
      </c>
      <c r="B49" s="15"/>
      <c r="C49" s="48">
        <f aca="true" t="shared" si="10" ref="C49:Y49">+C25-C48</f>
        <v>2438477464</v>
      </c>
      <c r="D49" s="48">
        <f>+D25-D48</f>
        <v>0</v>
      </c>
      <c r="E49" s="49">
        <f t="shared" si="10"/>
        <v>2319430154</v>
      </c>
      <c r="F49" s="50">
        <f t="shared" si="10"/>
        <v>2319430154</v>
      </c>
      <c r="G49" s="50">
        <f t="shared" si="10"/>
        <v>2141956947</v>
      </c>
      <c r="H49" s="50">
        <f t="shared" si="10"/>
        <v>-853399212</v>
      </c>
      <c r="I49" s="50">
        <f t="shared" si="10"/>
        <v>-432690344</v>
      </c>
      <c r="J49" s="50">
        <f t="shared" si="10"/>
        <v>855867391</v>
      </c>
      <c r="K49" s="50">
        <f t="shared" si="10"/>
        <v>-182499640</v>
      </c>
      <c r="L49" s="50">
        <f t="shared" si="10"/>
        <v>172960307</v>
      </c>
      <c r="M49" s="50">
        <f t="shared" si="10"/>
        <v>1194672724</v>
      </c>
      <c r="N49" s="50">
        <f t="shared" si="10"/>
        <v>1185133391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2041000782</v>
      </c>
      <c r="X49" s="50">
        <f>IF(F25=F48,0,X25-X48)</f>
        <v>646056505</v>
      </c>
      <c r="Y49" s="50">
        <f t="shared" si="10"/>
        <v>1394944277</v>
      </c>
      <c r="Z49" s="51">
        <f>+IF(X49&lt;&gt;0,+(Y49/X49)*100,0)</f>
        <v>215.91676056260744</v>
      </c>
      <c r="AA49" s="48">
        <f>+AA25-AA48</f>
        <v>2319430154</v>
      </c>
    </row>
    <row r="50" spans="1:27" ht="12.75">
      <c r="A50" s="16" t="s">
        <v>67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72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12017268641</v>
      </c>
      <c r="D5" s="19">
        <f>SUM(D6:D8)</f>
        <v>0</v>
      </c>
      <c r="E5" s="20">
        <f t="shared" si="0"/>
        <v>12496883870</v>
      </c>
      <c r="F5" s="21">
        <f t="shared" si="0"/>
        <v>12496883870</v>
      </c>
      <c r="G5" s="21">
        <f t="shared" si="0"/>
        <v>2602789590</v>
      </c>
      <c r="H5" s="21">
        <f t="shared" si="0"/>
        <v>1619337483</v>
      </c>
      <c r="I5" s="21">
        <f t="shared" si="0"/>
        <v>-208181798</v>
      </c>
      <c r="J5" s="21">
        <f t="shared" si="0"/>
        <v>4013945275</v>
      </c>
      <c r="K5" s="21">
        <f t="shared" si="0"/>
        <v>636023450</v>
      </c>
      <c r="L5" s="21">
        <f t="shared" si="0"/>
        <v>806602642</v>
      </c>
      <c r="M5" s="21">
        <f t="shared" si="0"/>
        <v>2581889575</v>
      </c>
      <c r="N5" s="21">
        <f t="shared" si="0"/>
        <v>4024515667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8038460942</v>
      </c>
      <c r="X5" s="21">
        <f t="shared" si="0"/>
        <v>8000487918</v>
      </c>
      <c r="Y5" s="21">
        <f t="shared" si="0"/>
        <v>37973024</v>
      </c>
      <c r="Z5" s="4">
        <f>+IF(X5&lt;&gt;0,+(Y5/X5)*100,0)</f>
        <v>0.4746338522000128</v>
      </c>
      <c r="AA5" s="19">
        <f>SUM(AA6:AA8)</f>
        <v>12496883870</v>
      </c>
    </row>
    <row r="6" spans="1:27" ht="12.75">
      <c r="A6" s="5" t="s">
        <v>33</v>
      </c>
      <c r="B6" s="3"/>
      <c r="C6" s="22">
        <v>68183514</v>
      </c>
      <c r="D6" s="22"/>
      <c r="E6" s="23">
        <v>335800230</v>
      </c>
      <c r="F6" s="24">
        <v>335800230</v>
      </c>
      <c r="G6" s="24">
        <v>26710</v>
      </c>
      <c r="H6" s="24">
        <v>18850120</v>
      </c>
      <c r="I6" s="24">
        <v>22462</v>
      </c>
      <c r="J6" s="24">
        <v>18899292</v>
      </c>
      <c r="K6" s="24">
        <v>42888</v>
      </c>
      <c r="L6" s="24">
        <v>35124</v>
      </c>
      <c r="M6" s="24">
        <v>33939094</v>
      </c>
      <c r="N6" s="24">
        <v>34017106</v>
      </c>
      <c r="O6" s="24"/>
      <c r="P6" s="24"/>
      <c r="Q6" s="24"/>
      <c r="R6" s="24"/>
      <c r="S6" s="24"/>
      <c r="T6" s="24"/>
      <c r="U6" s="24"/>
      <c r="V6" s="24"/>
      <c r="W6" s="24">
        <v>52916398</v>
      </c>
      <c r="X6" s="24">
        <v>40264629</v>
      </c>
      <c r="Y6" s="24">
        <v>12651769</v>
      </c>
      <c r="Z6" s="6">
        <v>31.42</v>
      </c>
      <c r="AA6" s="22">
        <v>335800230</v>
      </c>
    </row>
    <row r="7" spans="1:27" ht="12.75">
      <c r="A7" s="5" t="s">
        <v>34</v>
      </c>
      <c r="B7" s="3"/>
      <c r="C7" s="25">
        <v>11607960708</v>
      </c>
      <c r="D7" s="25"/>
      <c r="E7" s="26">
        <v>12161083640</v>
      </c>
      <c r="F7" s="27">
        <v>12161083640</v>
      </c>
      <c r="G7" s="27">
        <v>2602750160</v>
      </c>
      <c r="H7" s="27">
        <v>1600484483</v>
      </c>
      <c r="I7" s="27">
        <v>-208204260</v>
      </c>
      <c r="J7" s="27">
        <v>3995030383</v>
      </c>
      <c r="K7" s="27">
        <v>635980562</v>
      </c>
      <c r="L7" s="27">
        <v>806567518</v>
      </c>
      <c r="M7" s="27">
        <v>2547950481</v>
      </c>
      <c r="N7" s="27">
        <v>3990498561</v>
      </c>
      <c r="O7" s="27"/>
      <c r="P7" s="27"/>
      <c r="Q7" s="27"/>
      <c r="R7" s="27"/>
      <c r="S7" s="27"/>
      <c r="T7" s="27"/>
      <c r="U7" s="27"/>
      <c r="V7" s="27"/>
      <c r="W7" s="27">
        <v>7985528944</v>
      </c>
      <c r="X7" s="27">
        <v>7960223289</v>
      </c>
      <c r="Y7" s="27">
        <v>25305655</v>
      </c>
      <c r="Z7" s="7">
        <v>0.32</v>
      </c>
      <c r="AA7" s="25">
        <v>12161083640</v>
      </c>
    </row>
    <row r="8" spans="1:27" ht="12.75">
      <c r="A8" s="5" t="s">
        <v>35</v>
      </c>
      <c r="B8" s="3"/>
      <c r="C8" s="22">
        <v>341124419</v>
      </c>
      <c r="D8" s="22"/>
      <c r="E8" s="23"/>
      <c r="F8" s="24"/>
      <c r="G8" s="24">
        <v>12720</v>
      </c>
      <c r="H8" s="24">
        <v>2880</v>
      </c>
      <c r="I8" s="24"/>
      <c r="J8" s="24">
        <v>15600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15600</v>
      </c>
      <c r="X8" s="24"/>
      <c r="Y8" s="24">
        <v>15600</v>
      </c>
      <c r="Z8" s="6">
        <v>0</v>
      </c>
      <c r="AA8" s="22"/>
    </row>
    <row r="9" spans="1:27" ht="12.75">
      <c r="A9" s="2" t="s">
        <v>36</v>
      </c>
      <c r="B9" s="3"/>
      <c r="C9" s="19">
        <f aca="true" t="shared" si="1" ref="C9:Y9">SUM(C10:C14)</f>
        <v>1952965376</v>
      </c>
      <c r="D9" s="19">
        <f>SUM(D10:D14)</f>
        <v>0</v>
      </c>
      <c r="E9" s="20">
        <f t="shared" si="1"/>
        <v>2326210130</v>
      </c>
      <c r="F9" s="21">
        <f t="shared" si="1"/>
        <v>2326210130</v>
      </c>
      <c r="G9" s="21">
        <f t="shared" si="1"/>
        <v>47656756</v>
      </c>
      <c r="H9" s="21">
        <f t="shared" si="1"/>
        <v>60830921</v>
      </c>
      <c r="I9" s="21">
        <f t="shared" si="1"/>
        <v>59247640</v>
      </c>
      <c r="J9" s="21">
        <f t="shared" si="1"/>
        <v>167735317</v>
      </c>
      <c r="K9" s="21">
        <f t="shared" si="1"/>
        <v>131079389</v>
      </c>
      <c r="L9" s="21">
        <f t="shared" si="1"/>
        <v>49359505</v>
      </c>
      <c r="M9" s="21">
        <f t="shared" si="1"/>
        <v>85149537</v>
      </c>
      <c r="N9" s="21">
        <f t="shared" si="1"/>
        <v>265588431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433323748</v>
      </c>
      <c r="X9" s="21">
        <f t="shared" si="1"/>
        <v>563706067</v>
      </c>
      <c r="Y9" s="21">
        <f t="shared" si="1"/>
        <v>-130382319</v>
      </c>
      <c r="Z9" s="4">
        <f>+IF(X9&lt;&gt;0,+(Y9/X9)*100,0)</f>
        <v>-23.129486559171625</v>
      </c>
      <c r="AA9" s="19">
        <f>SUM(AA10:AA14)</f>
        <v>2326210130</v>
      </c>
    </row>
    <row r="10" spans="1:27" ht="12.75">
      <c r="A10" s="5" t="s">
        <v>37</v>
      </c>
      <c r="B10" s="3"/>
      <c r="C10" s="22">
        <v>440971393</v>
      </c>
      <c r="D10" s="22"/>
      <c r="E10" s="23">
        <v>364632170</v>
      </c>
      <c r="F10" s="24">
        <v>364632170</v>
      </c>
      <c r="G10" s="24">
        <v>4137898</v>
      </c>
      <c r="H10" s="24">
        <v>33934090</v>
      </c>
      <c r="I10" s="24">
        <v>45333364</v>
      </c>
      <c r="J10" s="24">
        <v>83405352</v>
      </c>
      <c r="K10" s="24">
        <v>22241230</v>
      </c>
      <c r="L10" s="24">
        <v>17795017</v>
      </c>
      <c r="M10" s="24">
        <v>24215925</v>
      </c>
      <c r="N10" s="24">
        <v>64252172</v>
      </c>
      <c r="O10" s="24"/>
      <c r="P10" s="24"/>
      <c r="Q10" s="24"/>
      <c r="R10" s="24"/>
      <c r="S10" s="24"/>
      <c r="T10" s="24"/>
      <c r="U10" s="24"/>
      <c r="V10" s="24"/>
      <c r="W10" s="24">
        <v>147657524</v>
      </c>
      <c r="X10" s="24">
        <v>39635103</v>
      </c>
      <c r="Y10" s="24">
        <v>108022421</v>
      </c>
      <c r="Z10" s="6">
        <v>272.54</v>
      </c>
      <c r="AA10" s="22">
        <v>364632170</v>
      </c>
    </row>
    <row r="11" spans="1:27" ht="12.75">
      <c r="A11" s="5" t="s">
        <v>38</v>
      </c>
      <c r="B11" s="3"/>
      <c r="C11" s="22">
        <v>145130421</v>
      </c>
      <c r="D11" s="22"/>
      <c r="E11" s="23">
        <v>440084660</v>
      </c>
      <c r="F11" s="24">
        <v>440084660</v>
      </c>
      <c r="G11" s="24">
        <v>35269451</v>
      </c>
      <c r="H11" s="24">
        <v>14911047</v>
      </c>
      <c r="I11" s="24">
        <v>17323124</v>
      </c>
      <c r="J11" s="24">
        <v>67503622</v>
      </c>
      <c r="K11" s="24">
        <v>45620863</v>
      </c>
      <c r="L11" s="24">
        <v>29351884</v>
      </c>
      <c r="M11" s="24">
        <v>47353327</v>
      </c>
      <c r="N11" s="24">
        <v>122326074</v>
      </c>
      <c r="O11" s="24"/>
      <c r="P11" s="24"/>
      <c r="Q11" s="24"/>
      <c r="R11" s="24"/>
      <c r="S11" s="24"/>
      <c r="T11" s="24"/>
      <c r="U11" s="24"/>
      <c r="V11" s="24"/>
      <c r="W11" s="24">
        <v>189829696</v>
      </c>
      <c r="X11" s="24">
        <v>28887680</v>
      </c>
      <c r="Y11" s="24">
        <v>160942016</v>
      </c>
      <c r="Z11" s="6">
        <v>557.13</v>
      </c>
      <c r="AA11" s="22">
        <v>440084660</v>
      </c>
    </row>
    <row r="12" spans="1:27" ht="12.75">
      <c r="A12" s="5" t="s">
        <v>39</v>
      </c>
      <c r="B12" s="3"/>
      <c r="C12" s="22">
        <v>450772366</v>
      </c>
      <c r="D12" s="22"/>
      <c r="E12" s="23">
        <v>25708830</v>
      </c>
      <c r="F12" s="24">
        <v>25708830</v>
      </c>
      <c r="G12" s="24">
        <v>1310841</v>
      </c>
      <c r="H12" s="24">
        <v>1116246</v>
      </c>
      <c r="I12" s="24">
        <v>515178</v>
      </c>
      <c r="J12" s="24">
        <v>2942265</v>
      </c>
      <c r="K12" s="24">
        <v>423376</v>
      </c>
      <c r="L12" s="24">
        <v>1486396</v>
      </c>
      <c r="M12" s="24">
        <v>451338</v>
      </c>
      <c r="N12" s="24">
        <v>2361110</v>
      </c>
      <c r="O12" s="24"/>
      <c r="P12" s="24"/>
      <c r="Q12" s="24"/>
      <c r="R12" s="24"/>
      <c r="S12" s="24"/>
      <c r="T12" s="24"/>
      <c r="U12" s="24"/>
      <c r="V12" s="24"/>
      <c r="W12" s="24">
        <v>5303375</v>
      </c>
      <c r="X12" s="24">
        <v>40252395</v>
      </c>
      <c r="Y12" s="24">
        <v>-34949020</v>
      </c>
      <c r="Z12" s="6">
        <v>-86.82</v>
      </c>
      <c r="AA12" s="22">
        <v>25708830</v>
      </c>
    </row>
    <row r="13" spans="1:27" ht="12.75">
      <c r="A13" s="5" t="s">
        <v>40</v>
      </c>
      <c r="B13" s="3"/>
      <c r="C13" s="22">
        <v>670007672</v>
      </c>
      <c r="D13" s="22"/>
      <c r="E13" s="23">
        <v>1263034470</v>
      </c>
      <c r="F13" s="24">
        <v>1263034470</v>
      </c>
      <c r="G13" s="24">
        <v>6935752</v>
      </c>
      <c r="H13" s="24">
        <v>10867213</v>
      </c>
      <c r="I13" s="24">
        <v>41146886</v>
      </c>
      <c r="J13" s="24">
        <v>58949851</v>
      </c>
      <c r="K13" s="24">
        <v>16583202</v>
      </c>
      <c r="L13" s="24">
        <v>86516</v>
      </c>
      <c r="M13" s="24">
        <v>12552556</v>
      </c>
      <c r="N13" s="24">
        <v>29222274</v>
      </c>
      <c r="O13" s="24"/>
      <c r="P13" s="24"/>
      <c r="Q13" s="24"/>
      <c r="R13" s="24"/>
      <c r="S13" s="24"/>
      <c r="T13" s="24"/>
      <c r="U13" s="24"/>
      <c r="V13" s="24"/>
      <c r="W13" s="24">
        <v>88172125</v>
      </c>
      <c r="X13" s="24">
        <v>352680012</v>
      </c>
      <c r="Y13" s="24">
        <v>-264507887</v>
      </c>
      <c r="Z13" s="6">
        <v>-75</v>
      </c>
      <c r="AA13" s="22">
        <v>1263034470</v>
      </c>
    </row>
    <row r="14" spans="1:27" ht="12.75">
      <c r="A14" s="5" t="s">
        <v>41</v>
      </c>
      <c r="B14" s="3"/>
      <c r="C14" s="25">
        <v>246083524</v>
      </c>
      <c r="D14" s="25"/>
      <c r="E14" s="26">
        <v>232750000</v>
      </c>
      <c r="F14" s="27">
        <v>232750000</v>
      </c>
      <c r="G14" s="27">
        <v>2814</v>
      </c>
      <c r="H14" s="27">
        <v>2325</v>
      </c>
      <c r="I14" s="27">
        <v>-45070912</v>
      </c>
      <c r="J14" s="27">
        <v>-45065773</v>
      </c>
      <c r="K14" s="27">
        <v>46210718</v>
      </c>
      <c r="L14" s="27">
        <v>639692</v>
      </c>
      <c r="M14" s="27">
        <v>576391</v>
      </c>
      <c r="N14" s="27">
        <v>47426801</v>
      </c>
      <c r="O14" s="27"/>
      <c r="P14" s="27"/>
      <c r="Q14" s="27"/>
      <c r="R14" s="27"/>
      <c r="S14" s="27"/>
      <c r="T14" s="27"/>
      <c r="U14" s="27"/>
      <c r="V14" s="27"/>
      <c r="W14" s="27">
        <v>2361028</v>
      </c>
      <c r="X14" s="27">
        <v>102250877</v>
      </c>
      <c r="Y14" s="27">
        <v>-99889849</v>
      </c>
      <c r="Z14" s="7">
        <v>-97.69</v>
      </c>
      <c r="AA14" s="25">
        <v>232750000</v>
      </c>
    </row>
    <row r="15" spans="1:27" ht="12.75">
      <c r="A15" s="2" t="s">
        <v>42</v>
      </c>
      <c r="B15" s="8"/>
      <c r="C15" s="19">
        <f aca="true" t="shared" si="2" ref="C15:Y15">SUM(C16:C18)</f>
        <v>1389223741</v>
      </c>
      <c r="D15" s="19">
        <f>SUM(D16:D18)</f>
        <v>0</v>
      </c>
      <c r="E15" s="20">
        <f t="shared" si="2"/>
        <v>1810508010</v>
      </c>
      <c r="F15" s="21">
        <f t="shared" si="2"/>
        <v>1810508010</v>
      </c>
      <c r="G15" s="21">
        <f t="shared" si="2"/>
        <v>13431319</v>
      </c>
      <c r="H15" s="21">
        <f t="shared" si="2"/>
        <v>23561004</v>
      </c>
      <c r="I15" s="21">
        <f t="shared" si="2"/>
        <v>34247639</v>
      </c>
      <c r="J15" s="21">
        <f t="shared" si="2"/>
        <v>71239962</v>
      </c>
      <c r="K15" s="21">
        <f t="shared" si="2"/>
        <v>21306197</v>
      </c>
      <c r="L15" s="21">
        <f t="shared" si="2"/>
        <v>41978177</v>
      </c>
      <c r="M15" s="21">
        <f t="shared" si="2"/>
        <v>32111855</v>
      </c>
      <c r="N15" s="21">
        <f t="shared" si="2"/>
        <v>95396229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166636191</v>
      </c>
      <c r="X15" s="21">
        <f t="shared" si="2"/>
        <v>498167603</v>
      </c>
      <c r="Y15" s="21">
        <f t="shared" si="2"/>
        <v>-331531412</v>
      </c>
      <c r="Z15" s="4">
        <f>+IF(X15&lt;&gt;0,+(Y15/X15)*100,0)</f>
        <v>-66.55017508234071</v>
      </c>
      <c r="AA15" s="19">
        <f>SUM(AA16:AA18)</f>
        <v>1810508010</v>
      </c>
    </row>
    <row r="16" spans="1:27" ht="12.75">
      <c r="A16" s="5" t="s">
        <v>43</v>
      </c>
      <c r="B16" s="3"/>
      <c r="C16" s="22">
        <v>224017664</v>
      </c>
      <c r="D16" s="22"/>
      <c r="E16" s="23">
        <v>247522540</v>
      </c>
      <c r="F16" s="24">
        <v>247522540</v>
      </c>
      <c r="G16" s="24">
        <v>4582426</v>
      </c>
      <c r="H16" s="24">
        <v>3364229</v>
      </c>
      <c r="I16" s="24">
        <v>18559542</v>
      </c>
      <c r="J16" s="24">
        <v>26506197</v>
      </c>
      <c r="K16" s="24">
        <v>8363678</v>
      </c>
      <c r="L16" s="24">
        <v>14628912</v>
      </c>
      <c r="M16" s="24">
        <v>11531353</v>
      </c>
      <c r="N16" s="24">
        <v>34523943</v>
      </c>
      <c r="O16" s="24"/>
      <c r="P16" s="24"/>
      <c r="Q16" s="24"/>
      <c r="R16" s="24"/>
      <c r="S16" s="24"/>
      <c r="T16" s="24"/>
      <c r="U16" s="24"/>
      <c r="V16" s="24"/>
      <c r="W16" s="24">
        <v>61030140</v>
      </c>
      <c r="X16" s="24">
        <v>130226993</v>
      </c>
      <c r="Y16" s="24">
        <v>-69196853</v>
      </c>
      <c r="Z16" s="6">
        <v>-53.14</v>
      </c>
      <c r="AA16" s="22">
        <v>247522540</v>
      </c>
    </row>
    <row r="17" spans="1:27" ht="12.75">
      <c r="A17" s="5" t="s">
        <v>44</v>
      </c>
      <c r="B17" s="3"/>
      <c r="C17" s="22">
        <v>1157956986</v>
      </c>
      <c r="D17" s="22"/>
      <c r="E17" s="23">
        <v>1557661470</v>
      </c>
      <c r="F17" s="24">
        <v>1557661470</v>
      </c>
      <c r="G17" s="24">
        <v>8843893</v>
      </c>
      <c r="H17" s="24">
        <v>20191294</v>
      </c>
      <c r="I17" s="24">
        <v>15635969</v>
      </c>
      <c r="J17" s="24">
        <v>44671156</v>
      </c>
      <c r="K17" s="24">
        <v>12657577</v>
      </c>
      <c r="L17" s="24">
        <v>27308623</v>
      </c>
      <c r="M17" s="24">
        <v>20539740</v>
      </c>
      <c r="N17" s="24">
        <v>60505940</v>
      </c>
      <c r="O17" s="24"/>
      <c r="P17" s="24"/>
      <c r="Q17" s="24"/>
      <c r="R17" s="24"/>
      <c r="S17" s="24"/>
      <c r="T17" s="24"/>
      <c r="U17" s="24"/>
      <c r="V17" s="24"/>
      <c r="W17" s="24">
        <v>105177096</v>
      </c>
      <c r="X17" s="24">
        <v>367709279</v>
      </c>
      <c r="Y17" s="24">
        <v>-262532183</v>
      </c>
      <c r="Z17" s="6">
        <v>-71.4</v>
      </c>
      <c r="AA17" s="22">
        <v>1557661470</v>
      </c>
    </row>
    <row r="18" spans="1:27" ht="12.75">
      <c r="A18" s="5" t="s">
        <v>45</v>
      </c>
      <c r="B18" s="3"/>
      <c r="C18" s="22">
        <v>7249091</v>
      </c>
      <c r="D18" s="22"/>
      <c r="E18" s="23">
        <v>5324000</v>
      </c>
      <c r="F18" s="24">
        <v>5324000</v>
      </c>
      <c r="G18" s="24">
        <v>5000</v>
      </c>
      <c r="H18" s="24">
        <v>5481</v>
      </c>
      <c r="I18" s="24">
        <v>52128</v>
      </c>
      <c r="J18" s="24">
        <v>62609</v>
      </c>
      <c r="K18" s="24">
        <v>284942</v>
      </c>
      <c r="L18" s="24">
        <v>40642</v>
      </c>
      <c r="M18" s="24">
        <v>40762</v>
      </c>
      <c r="N18" s="24">
        <v>366346</v>
      </c>
      <c r="O18" s="24"/>
      <c r="P18" s="24"/>
      <c r="Q18" s="24"/>
      <c r="R18" s="24"/>
      <c r="S18" s="24"/>
      <c r="T18" s="24"/>
      <c r="U18" s="24"/>
      <c r="V18" s="24"/>
      <c r="W18" s="24">
        <v>428955</v>
      </c>
      <c r="X18" s="24">
        <v>231331</v>
      </c>
      <c r="Y18" s="24">
        <v>197624</v>
      </c>
      <c r="Z18" s="6">
        <v>85.43</v>
      </c>
      <c r="AA18" s="22">
        <v>5324000</v>
      </c>
    </row>
    <row r="19" spans="1:27" ht="12.75">
      <c r="A19" s="2" t="s">
        <v>46</v>
      </c>
      <c r="B19" s="8"/>
      <c r="C19" s="19">
        <f aca="true" t="shared" si="3" ref="C19:Y19">SUM(C20:C23)</f>
        <v>20225782408</v>
      </c>
      <c r="D19" s="19">
        <f>SUM(D20:D23)</f>
        <v>0</v>
      </c>
      <c r="E19" s="20">
        <f t="shared" si="3"/>
        <v>21833772200</v>
      </c>
      <c r="F19" s="21">
        <f t="shared" si="3"/>
        <v>21833772200</v>
      </c>
      <c r="G19" s="21">
        <f t="shared" si="3"/>
        <v>1514982055</v>
      </c>
      <c r="H19" s="21">
        <f t="shared" si="3"/>
        <v>1670821642</v>
      </c>
      <c r="I19" s="21">
        <f t="shared" si="3"/>
        <v>1809532498</v>
      </c>
      <c r="J19" s="21">
        <f t="shared" si="3"/>
        <v>4995336195</v>
      </c>
      <c r="K19" s="21">
        <f t="shared" si="3"/>
        <v>2217166114</v>
      </c>
      <c r="L19" s="21">
        <f t="shared" si="3"/>
        <v>1690401071</v>
      </c>
      <c r="M19" s="21">
        <f t="shared" si="3"/>
        <v>1211001473</v>
      </c>
      <c r="N19" s="21">
        <f t="shared" si="3"/>
        <v>5118568658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10113904853</v>
      </c>
      <c r="X19" s="21">
        <f t="shared" si="3"/>
        <v>10598881289</v>
      </c>
      <c r="Y19" s="21">
        <f t="shared" si="3"/>
        <v>-484976436</v>
      </c>
      <c r="Z19" s="4">
        <f>+IF(X19&lt;&gt;0,+(Y19/X19)*100,0)</f>
        <v>-4.575732313403025</v>
      </c>
      <c r="AA19" s="19">
        <f>SUM(AA20:AA23)</f>
        <v>21833772200</v>
      </c>
    </row>
    <row r="20" spans="1:27" ht="12.75">
      <c r="A20" s="5" t="s">
        <v>47</v>
      </c>
      <c r="B20" s="3"/>
      <c r="C20" s="22">
        <v>12958068292</v>
      </c>
      <c r="D20" s="22"/>
      <c r="E20" s="23">
        <v>13352913380</v>
      </c>
      <c r="F20" s="24">
        <v>13352913380</v>
      </c>
      <c r="G20" s="24">
        <v>1083715990</v>
      </c>
      <c r="H20" s="24">
        <v>1227318082</v>
      </c>
      <c r="I20" s="24">
        <v>574888732</v>
      </c>
      <c r="J20" s="24">
        <v>2885922804</v>
      </c>
      <c r="K20" s="24">
        <v>1519542859</v>
      </c>
      <c r="L20" s="24">
        <v>1079876346</v>
      </c>
      <c r="M20" s="24">
        <v>594849196</v>
      </c>
      <c r="N20" s="24">
        <v>3194268401</v>
      </c>
      <c r="O20" s="24"/>
      <c r="P20" s="24"/>
      <c r="Q20" s="24"/>
      <c r="R20" s="24"/>
      <c r="S20" s="24"/>
      <c r="T20" s="24"/>
      <c r="U20" s="24"/>
      <c r="V20" s="24"/>
      <c r="W20" s="24">
        <v>6080191205</v>
      </c>
      <c r="X20" s="24">
        <v>6688260482</v>
      </c>
      <c r="Y20" s="24">
        <v>-608069277</v>
      </c>
      <c r="Z20" s="6">
        <v>-9.09</v>
      </c>
      <c r="AA20" s="22">
        <v>13352913380</v>
      </c>
    </row>
    <row r="21" spans="1:27" ht="12.75">
      <c r="A21" s="5" t="s">
        <v>48</v>
      </c>
      <c r="B21" s="3"/>
      <c r="C21" s="22">
        <v>4493048690</v>
      </c>
      <c r="D21" s="22"/>
      <c r="E21" s="23">
        <v>5632500760</v>
      </c>
      <c r="F21" s="24">
        <v>5632500760</v>
      </c>
      <c r="G21" s="24">
        <v>299476318</v>
      </c>
      <c r="H21" s="24">
        <v>285936512</v>
      </c>
      <c r="I21" s="24">
        <v>772989210</v>
      </c>
      <c r="J21" s="24">
        <v>1358402040</v>
      </c>
      <c r="K21" s="24">
        <v>473224381</v>
      </c>
      <c r="L21" s="24">
        <v>410646541</v>
      </c>
      <c r="M21" s="24">
        <v>405796635</v>
      </c>
      <c r="N21" s="24">
        <v>1289667557</v>
      </c>
      <c r="O21" s="24"/>
      <c r="P21" s="24"/>
      <c r="Q21" s="24"/>
      <c r="R21" s="24"/>
      <c r="S21" s="24"/>
      <c r="T21" s="24"/>
      <c r="U21" s="24"/>
      <c r="V21" s="24"/>
      <c r="W21" s="24">
        <v>2648069597</v>
      </c>
      <c r="X21" s="24">
        <v>2424044623</v>
      </c>
      <c r="Y21" s="24">
        <v>224024974</v>
      </c>
      <c r="Z21" s="6">
        <v>9.24</v>
      </c>
      <c r="AA21" s="22">
        <v>5632500760</v>
      </c>
    </row>
    <row r="22" spans="1:27" ht="12.75">
      <c r="A22" s="5" t="s">
        <v>49</v>
      </c>
      <c r="B22" s="3"/>
      <c r="C22" s="25">
        <v>1656584662</v>
      </c>
      <c r="D22" s="25"/>
      <c r="E22" s="26">
        <v>1688749720</v>
      </c>
      <c r="F22" s="27">
        <v>1688749720</v>
      </c>
      <c r="G22" s="27">
        <v>83496327</v>
      </c>
      <c r="H22" s="27">
        <v>107178818</v>
      </c>
      <c r="I22" s="27">
        <v>222627323</v>
      </c>
      <c r="J22" s="27">
        <v>413302468</v>
      </c>
      <c r="K22" s="27">
        <v>170859252</v>
      </c>
      <c r="L22" s="27">
        <v>127667590</v>
      </c>
      <c r="M22" s="27">
        <v>145075706</v>
      </c>
      <c r="N22" s="27">
        <v>443602548</v>
      </c>
      <c r="O22" s="27"/>
      <c r="P22" s="27"/>
      <c r="Q22" s="27"/>
      <c r="R22" s="27"/>
      <c r="S22" s="27"/>
      <c r="T22" s="27"/>
      <c r="U22" s="27"/>
      <c r="V22" s="27"/>
      <c r="W22" s="27">
        <v>856905016</v>
      </c>
      <c r="X22" s="27">
        <v>927598468</v>
      </c>
      <c r="Y22" s="27">
        <v>-70693452</v>
      </c>
      <c r="Z22" s="7">
        <v>-7.62</v>
      </c>
      <c r="AA22" s="25">
        <v>1688749720</v>
      </c>
    </row>
    <row r="23" spans="1:27" ht="12.75">
      <c r="A23" s="5" t="s">
        <v>50</v>
      </c>
      <c r="B23" s="3"/>
      <c r="C23" s="22">
        <v>1118080764</v>
      </c>
      <c r="D23" s="22"/>
      <c r="E23" s="23">
        <v>1159608340</v>
      </c>
      <c r="F23" s="24">
        <v>1159608340</v>
      </c>
      <c r="G23" s="24">
        <v>48293420</v>
      </c>
      <c r="H23" s="24">
        <v>50388230</v>
      </c>
      <c r="I23" s="24">
        <v>239027233</v>
      </c>
      <c r="J23" s="24">
        <v>337708883</v>
      </c>
      <c r="K23" s="24">
        <v>53539622</v>
      </c>
      <c r="L23" s="24">
        <v>72210594</v>
      </c>
      <c r="M23" s="24">
        <v>65279936</v>
      </c>
      <c r="N23" s="24">
        <v>191030152</v>
      </c>
      <c r="O23" s="24"/>
      <c r="P23" s="24"/>
      <c r="Q23" s="24"/>
      <c r="R23" s="24"/>
      <c r="S23" s="24"/>
      <c r="T23" s="24"/>
      <c r="U23" s="24"/>
      <c r="V23" s="24"/>
      <c r="W23" s="24">
        <v>528739035</v>
      </c>
      <c r="X23" s="24">
        <v>558977716</v>
      </c>
      <c r="Y23" s="24">
        <v>-30238681</v>
      </c>
      <c r="Z23" s="6">
        <v>-5.41</v>
      </c>
      <c r="AA23" s="22">
        <v>1159608340</v>
      </c>
    </row>
    <row r="24" spans="1:27" ht="12.75">
      <c r="A24" s="2" t="s">
        <v>51</v>
      </c>
      <c r="B24" s="8" t="s">
        <v>52</v>
      </c>
      <c r="C24" s="19">
        <v>114608736</v>
      </c>
      <c r="D24" s="19"/>
      <c r="E24" s="20">
        <v>201410170</v>
      </c>
      <c r="F24" s="21">
        <v>201410170</v>
      </c>
      <c r="G24" s="21">
        <v>1650706</v>
      </c>
      <c r="H24" s="21">
        <v>9619145</v>
      </c>
      <c r="I24" s="21">
        <v>17593399</v>
      </c>
      <c r="J24" s="21">
        <v>28863250</v>
      </c>
      <c r="K24" s="21">
        <v>10003334</v>
      </c>
      <c r="L24" s="21">
        <v>1956876</v>
      </c>
      <c r="M24" s="21">
        <v>18985460</v>
      </c>
      <c r="N24" s="21">
        <v>30945670</v>
      </c>
      <c r="O24" s="21"/>
      <c r="P24" s="21"/>
      <c r="Q24" s="21"/>
      <c r="R24" s="21"/>
      <c r="S24" s="21"/>
      <c r="T24" s="21"/>
      <c r="U24" s="21"/>
      <c r="V24" s="21"/>
      <c r="W24" s="21">
        <v>59808920</v>
      </c>
      <c r="X24" s="21">
        <v>66819649</v>
      </c>
      <c r="Y24" s="21">
        <v>-7010729</v>
      </c>
      <c r="Z24" s="4">
        <v>-10.49</v>
      </c>
      <c r="AA24" s="19">
        <v>201410170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35699848902</v>
      </c>
      <c r="D25" s="44">
        <f>+D5+D9+D15+D19+D24</f>
        <v>0</v>
      </c>
      <c r="E25" s="45">
        <f t="shared" si="4"/>
        <v>38668784380</v>
      </c>
      <c r="F25" s="46">
        <f t="shared" si="4"/>
        <v>38668784380</v>
      </c>
      <c r="G25" s="46">
        <f t="shared" si="4"/>
        <v>4180510426</v>
      </c>
      <c r="H25" s="46">
        <f t="shared" si="4"/>
        <v>3384170195</v>
      </c>
      <c r="I25" s="46">
        <f t="shared" si="4"/>
        <v>1712439378</v>
      </c>
      <c r="J25" s="46">
        <f t="shared" si="4"/>
        <v>9277119999</v>
      </c>
      <c r="K25" s="46">
        <f t="shared" si="4"/>
        <v>3015578484</v>
      </c>
      <c r="L25" s="46">
        <f t="shared" si="4"/>
        <v>2590298271</v>
      </c>
      <c r="M25" s="46">
        <f t="shared" si="4"/>
        <v>3929137900</v>
      </c>
      <c r="N25" s="46">
        <f t="shared" si="4"/>
        <v>9535014655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18812134654</v>
      </c>
      <c r="X25" s="46">
        <f t="shared" si="4"/>
        <v>19728062526</v>
      </c>
      <c r="Y25" s="46">
        <f t="shared" si="4"/>
        <v>-915927872</v>
      </c>
      <c r="Z25" s="47">
        <f>+IF(X25&lt;&gt;0,+(Y25/X25)*100,0)</f>
        <v>-4.64276646930169</v>
      </c>
      <c r="AA25" s="44">
        <f>+AA5+AA9+AA15+AA19+AA24</f>
        <v>38668784380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5647054916</v>
      </c>
      <c r="D28" s="19">
        <f>SUM(D29:D31)</f>
        <v>0</v>
      </c>
      <c r="E28" s="20">
        <f t="shared" si="5"/>
        <v>5860441094</v>
      </c>
      <c r="F28" s="21">
        <f t="shared" si="5"/>
        <v>5860441094</v>
      </c>
      <c r="G28" s="21">
        <f t="shared" si="5"/>
        <v>385704844</v>
      </c>
      <c r="H28" s="21">
        <f t="shared" si="5"/>
        <v>388005302</v>
      </c>
      <c r="I28" s="21">
        <f t="shared" si="5"/>
        <v>313579705</v>
      </c>
      <c r="J28" s="21">
        <f t="shared" si="5"/>
        <v>1087289851</v>
      </c>
      <c r="K28" s="21">
        <f t="shared" si="5"/>
        <v>450631204</v>
      </c>
      <c r="L28" s="21">
        <f t="shared" si="5"/>
        <v>590006425</v>
      </c>
      <c r="M28" s="21">
        <f t="shared" si="5"/>
        <v>551236398</v>
      </c>
      <c r="N28" s="21">
        <f t="shared" si="5"/>
        <v>1591874027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2679163878</v>
      </c>
      <c r="X28" s="21">
        <f t="shared" si="5"/>
        <v>2355912983</v>
      </c>
      <c r="Y28" s="21">
        <f t="shared" si="5"/>
        <v>323250895</v>
      </c>
      <c r="Z28" s="4">
        <f>+IF(X28&lt;&gt;0,+(Y28/X28)*100,0)</f>
        <v>13.720833381051916</v>
      </c>
      <c r="AA28" s="19">
        <f>SUM(AA29:AA31)</f>
        <v>5860441094</v>
      </c>
    </row>
    <row r="29" spans="1:27" ht="12.75">
      <c r="A29" s="5" t="s">
        <v>33</v>
      </c>
      <c r="B29" s="3"/>
      <c r="C29" s="22">
        <v>974128958</v>
      </c>
      <c r="D29" s="22"/>
      <c r="E29" s="23">
        <v>901524904</v>
      </c>
      <c r="F29" s="24">
        <v>901524904</v>
      </c>
      <c r="G29" s="24">
        <v>76108587</v>
      </c>
      <c r="H29" s="24">
        <v>86387135</v>
      </c>
      <c r="I29" s="24">
        <v>68900022</v>
      </c>
      <c r="J29" s="24">
        <v>231395744</v>
      </c>
      <c r="K29" s="24">
        <v>106527554</v>
      </c>
      <c r="L29" s="24">
        <v>108911086</v>
      </c>
      <c r="M29" s="24">
        <v>92232118</v>
      </c>
      <c r="N29" s="24">
        <v>307670758</v>
      </c>
      <c r="O29" s="24"/>
      <c r="P29" s="24"/>
      <c r="Q29" s="24"/>
      <c r="R29" s="24"/>
      <c r="S29" s="24"/>
      <c r="T29" s="24"/>
      <c r="U29" s="24"/>
      <c r="V29" s="24"/>
      <c r="W29" s="24">
        <v>539066502</v>
      </c>
      <c r="X29" s="24">
        <v>349166345</v>
      </c>
      <c r="Y29" s="24">
        <v>189900157</v>
      </c>
      <c r="Z29" s="6">
        <v>54.39</v>
      </c>
      <c r="AA29" s="22">
        <v>901524904</v>
      </c>
    </row>
    <row r="30" spans="1:27" ht="12.75">
      <c r="A30" s="5" t="s">
        <v>34</v>
      </c>
      <c r="B30" s="3"/>
      <c r="C30" s="25">
        <v>2257211905</v>
      </c>
      <c r="D30" s="25"/>
      <c r="E30" s="26">
        <v>4856634391</v>
      </c>
      <c r="F30" s="27">
        <v>4856634391</v>
      </c>
      <c r="G30" s="27">
        <v>303241515</v>
      </c>
      <c r="H30" s="27">
        <v>295057384</v>
      </c>
      <c r="I30" s="27">
        <v>236945255</v>
      </c>
      <c r="J30" s="27">
        <v>835244154</v>
      </c>
      <c r="K30" s="27">
        <v>336682448</v>
      </c>
      <c r="L30" s="27">
        <v>470233826</v>
      </c>
      <c r="M30" s="27">
        <v>451666469</v>
      </c>
      <c r="N30" s="27">
        <v>1258582743</v>
      </c>
      <c r="O30" s="27"/>
      <c r="P30" s="27"/>
      <c r="Q30" s="27"/>
      <c r="R30" s="27"/>
      <c r="S30" s="27"/>
      <c r="T30" s="27"/>
      <c r="U30" s="27"/>
      <c r="V30" s="27"/>
      <c r="W30" s="27">
        <v>2093826897</v>
      </c>
      <c r="X30" s="27">
        <v>1968084087</v>
      </c>
      <c r="Y30" s="27">
        <v>125742810</v>
      </c>
      <c r="Z30" s="7">
        <v>6.39</v>
      </c>
      <c r="AA30" s="25">
        <v>4856634391</v>
      </c>
    </row>
    <row r="31" spans="1:27" ht="12.75">
      <c r="A31" s="5" t="s">
        <v>35</v>
      </c>
      <c r="B31" s="3"/>
      <c r="C31" s="22">
        <v>2415714053</v>
      </c>
      <c r="D31" s="22"/>
      <c r="E31" s="23">
        <v>102281799</v>
      </c>
      <c r="F31" s="24">
        <v>102281799</v>
      </c>
      <c r="G31" s="24">
        <v>6354742</v>
      </c>
      <c r="H31" s="24">
        <v>6560783</v>
      </c>
      <c r="I31" s="24">
        <v>7734428</v>
      </c>
      <c r="J31" s="24">
        <v>20649953</v>
      </c>
      <c r="K31" s="24">
        <v>7421202</v>
      </c>
      <c r="L31" s="24">
        <v>10861513</v>
      </c>
      <c r="M31" s="24">
        <v>7337811</v>
      </c>
      <c r="N31" s="24">
        <v>25620526</v>
      </c>
      <c r="O31" s="24"/>
      <c r="P31" s="24"/>
      <c r="Q31" s="24"/>
      <c r="R31" s="24"/>
      <c r="S31" s="24"/>
      <c r="T31" s="24"/>
      <c r="U31" s="24"/>
      <c r="V31" s="24"/>
      <c r="W31" s="24">
        <v>46270479</v>
      </c>
      <c r="X31" s="24">
        <v>38662551</v>
      </c>
      <c r="Y31" s="24">
        <v>7607928</v>
      </c>
      <c r="Z31" s="6">
        <v>19.68</v>
      </c>
      <c r="AA31" s="22">
        <v>102281799</v>
      </c>
    </row>
    <row r="32" spans="1:27" ht="12.75">
      <c r="A32" s="2" t="s">
        <v>36</v>
      </c>
      <c r="B32" s="3"/>
      <c r="C32" s="19">
        <f aca="true" t="shared" si="6" ref="C32:Y32">SUM(C33:C37)</f>
        <v>6303620968</v>
      </c>
      <c r="D32" s="19">
        <f>SUM(D33:D37)</f>
        <v>0</v>
      </c>
      <c r="E32" s="20">
        <f t="shared" si="6"/>
        <v>4476554314</v>
      </c>
      <c r="F32" s="21">
        <f t="shared" si="6"/>
        <v>4476554314</v>
      </c>
      <c r="G32" s="21">
        <f t="shared" si="6"/>
        <v>307441907</v>
      </c>
      <c r="H32" s="21">
        <f t="shared" si="6"/>
        <v>273881161</v>
      </c>
      <c r="I32" s="21">
        <f t="shared" si="6"/>
        <v>269552343</v>
      </c>
      <c r="J32" s="21">
        <f t="shared" si="6"/>
        <v>850875411</v>
      </c>
      <c r="K32" s="21">
        <f t="shared" si="6"/>
        <v>551326929</v>
      </c>
      <c r="L32" s="21">
        <f t="shared" si="6"/>
        <v>300776281</v>
      </c>
      <c r="M32" s="21">
        <f t="shared" si="6"/>
        <v>320735142</v>
      </c>
      <c r="N32" s="21">
        <f t="shared" si="6"/>
        <v>1172838352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2023713763</v>
      </c>
      <c r="X32" s="21">
        <f t="shared" si="6"/>
        <v>2925673136</v>
      </c>
      <c r="Y32" s="21">
        <f t="shared" si="6"/>
        <v>-901959373</v>
      </c>
      <c r="Z32" s="4">
        <f>+IF(X32&lt;&gt;0,+(Y32/X32)*100,0)</f>
        <v>-30.829123113635482</v>
      </c>
      <c r="AA32" s="19">
        <f>SUM(AA33:AA37)</f>
        <v>4476554314</v>
      </c>
    </row>
    <row r="33" spans="1:27" ht="12.75">
      <c r="A33" s="5" t="s">
        <v>37</v>
      </c>
      <c r="B33" s="3"/>
      <c r="C33" s="22">
        <v>1066354519</v>
      </c>
      <c r="D33" s="22"/>
      <c r="E33" s="23">
        <v>941592436</v>
      </c>
      <c r="F33" s="24">
        <v>941592436</v>
      </c>
      <c r="G33" s="24">
        <v>117006861</v>
      </c>
      <c r="H33" s="24">
        <v>121901835</v>
      </c>
      <c r="I33" s="24">
        <v>120323627</v>
      </c>
      <c r="J33" s="24">
        <v>359232323</v>
      </c>
      <c r="K33" s="24">
        <v>137246594</v>
      </c>
      <c r="L33" s="24">
        <v>-91114193</v>
      </c>
      <c r="M33" s="24">
        <v>25513645</v>
      </c>
      <c r="N33" s="24">
        <v>71646046</v>
      </c>
      <c r="O33" s="24"/>
      <c r="P33" s="24"/>
      <c r="Q33" s="24"/>
      <c r="R33" s="24"/>
      <c r="S33" s="24"/>
      <c r="T33" s="24"/>
      <c r="U33" s="24"/>
      <c r="V33" s="24"/>
      <c r="W33" s="24">
        <v>430878369</v>
      </c>
      <c r="X33" s="24">
        <v>642877699</v>
      </c>
      <c r="Y33" s="24">
        <v>-211999330</v>
      </c>
      <c r="Z33" s="6">
        <v>-32.98</v>
      </c>
      <c r="AA33" s="22">
        <v>941592436</v>
      </c>
    </row>
    <row r="34" spans="1:27" ht="12.75">
      <c r="A34" s="5" t="s">
        <v>38</v>
      </c>
      <c r="B34" s="3"/>
      <c r="C34" s="22">
        <v>1613324085</v>
      </c>
      <c r="D34" s="22"/>
      <c r="E34" s="23">
        <v>1839351000</v>
      </c>
      <c r="F34" s="24">
        <v>1839351000</v>
      </c>
      <c r="G34" s="24">
        <v>97448768</v>
      </c>
      <c r="H34" s="24">
        <v>50485574</v>
      </c>
      <c r="I34" s="24">
        <v>33849923</v>
      </c>
      <c r="J34" s="24">
        <v>181784265</v>
      </c>
      <c r="K34" s="24">
        <v>274702363</v>
      </c>
      <c r="L34" s="24">
        <v>213470686</v>
      </c>
      <c r="M34" s="24">
        <v>188519822</v>
      </c>
      <c r="N34" s="24">
        <v>676692871</v>
      </c>
      <c r="O34" s="24"/>
      <c r="P34" s="24"/>
      <c r="Q34" s="24"/>
      <c r="R34" s="24"/>
      <c r="S34" s="24"/>
      <c r="T34" s="24"/>
      <c r="U34" s="24"/>
      <c r="V34" s="24"/>
      <c r="W34" s="24">
        <v>858477136</v>
      </c>
      <c r="X34" s="24">
        <v>674795165</v>
      </c>
      <c r="Y34" s="24">
        <v>183681971</v>
      </c>
      <c r="Z34" s="6">
        <v>27.22</v>
      </c>
      <c r="AA34" s="22">
        <v>1839351000</v>
      </c>
    </row>
    <row r="35" spans="1:27" ht="12.75">
      <c r="A35" s="5" t="s">
        <v>39</v>
      </c>
      <c r="B35" s="3"/>
      <c r="C35" s="22">
        <v>2668418004</v>
      </c>
      <c r="D35" s="22"/>
      <c r="E35" s="23">
        <v>514499051</v>
      </c>
      <c r="F35" s="24">
        <v>514499051</v>
      </c>
      <c r="G35" s="24">
        <v>30278323</v>
      </c>
      <c r="H35" s="24">
        <v>33554949</v>
      </c>
      <c r="I35" s="24">
        <v>36889636</v>
      </c>
      <c r="J35" s="24">
        <v>100722908</v>
      </c>
      <c r="K35" s="24">
        <v>38898843</v>
      </c>
      <c r="L35" s="24">
        <v>54083210</v>
      </c>
      <c r="M35" s="24">
        <v>39003682</v>
      </c>
      <c r="N35" s="24">
        <v>131985735</v>
      </c>
      <c r="O35" s="24"/>
      <c r="P35" s="24"/>
      <c r="Q35" s="24"/>
      <c r="R35" s="24"/>
      <c r="S35" s="24"/>
      <c r="T35" s="24"/>
      <c r="U35" s="24"/>
      <c r="V35" s="24"/>
      <c r="W35" s="24">
        <v>232708643</v>
      </c>
      <c r="X35" s="24">
        <v>1113827361</v>
      </c>
      <c r="Y35" s="24">
        <v>-881118718</v>
      </c>
      <c r="Z35" s="6">
        <v>-79.11</v>
      </c>
      <c r="AA35" s="22">
        <v>514499051</v>
      </c>
    </row>
    <row r="36" spans="1:27" ht="12.75">
      <c r="A36" s="5" t="s">
        <v>40</v>
      </c>
      <c r="B36" s="3"/>
      <c r="C36" s="22">
        <v>453844031</v>
      </c>
      <c r="D36" s="22"/>
      <c r="E36" s="23">
        <v>593433796</v>
      </c>
      <c r="F36" s="24">
        <v>593433796</v>
      </c>
      <c r="G36" s="24">
        <v>23519177</v>
      </c>
      <c r="H36" s="24">
        <v>28853689</v>
      </c>
      <c r="I36" s="24">
        <v>30023070</v>
      </c>
      <c r="J36" s="24">
        <v>82395936</v>
      </c>
      <c r="K36" s="24">
        <v>56971998</v>
      </c>
      <c r="L36" s="24">
        <v>58475607</v>
      </c>
      <c r="M36" s="24">
        <v>24037388</v>
      </c>
      <c r="N36" s="24">
        <v>139484993</v>
      </c>
      <c r="O36" s="24"/>
      <c r="P36" s="24"/>
      <c r="Q36" s="24"/>
      <c r="R36" s="24"/>
      <c r="S36" s="24"/>
      <c r="T36" s="24"/>
      <c r="U36" s="24"/>
      <c r="V36" s="24"/>
      <c r="W36" s="24">
        <v>221880929</v>
      </c>
      <c r="X36" s="24">
        <v>218020456</v>
      </c>
      <c r="Y36" s="24">
        <v>3860473</v>
      </c>
      <c r="Z36" s="6">
        <v>1.77</v>
      </c>
      <c r="AA36" s="22">
        <v>593433796</v>
      </c>
    </row>
    <row r="37" spans="1:27" ht="12.75">
      <c r="A37" s="5" t="s">
        <v>41</v>
      </c>
      <c r="B37" s="3"/>
      <c r="C37" s="25">
        <v>501680329</v>
      </c>
      <c r="D37" s="25"/>
      <c r="E37" s="26">
        <v>587678031</v>
      </c>
      <c r="F37" s="27">
        <v>587678031</v>
      </c>
      <c r="G37" s="27">
        <v>39188778</v>
      </c>
      <c r="H37" s="27">
        <v>39085114</v>
      </c>
      <c r="I37" s="27">
        <v>48466087</v>
      </c>
      <c r="J37" s="27">
        <v>126739979</v>
      </c>
      <c r="K37" s="27">
        <v>43507131</v>
      </c>
      <c r="L37" s="27">
        <v>65860971</v>
      </c>
      <c r="M37" s="27">
        <v>43660605</v>
      </c>
      <c r="N37" s="27">
        <v>153028707</v>
      </c>
      <c r="O37" s="27"/>
      <c r="P37" s="27"/>
      <c r="Q37" s="27"/>
      <c r="R37" s="27"/>
      <c r="S37" s="27"/>
      <c r="T37" s="27"/>
      <c r="U37" s="27"/>
      <c r="V37" s="27"/>
      <c r="W37" s="27">
        <v>279768686</v>
      </c>
      <c r="X37" s="27">
        <v>276152455</v>
      </c>
      <c r="Y37" s="27">
        <v>3616231</v>
      </c>
      <c r="Z37" s="7">
        <v>1.31</v>
      </c>
      <c r="AA37" s="25">
        <v>587678031</v>
      </c>
    </row>
    <row r="38" spans="1:27" ht="12.75">
      <c r="A38" s="2" t="s">
        <v>42</v>
      </c>
      <c r="B38" s="8"/>
      <c r="C38" s="19">
        <f aca="true" t="shared" si="7" ref="C38:Y38">SUM(C39:C41)</f>
        <v>3095717676</v>
      </c>
      <c r="D38" s="19">
        <f>SUM(D39:D41)</f>
        <v>0</v>
      </c>
      <c r="E38" s="20">
        <f t="shared" si="7"/>
        <v>4676271467</v>
      </c>
      <c r="F38" s="21">
        <f t="shared" si="7"/>
        <v>4676271467</v>
      </c>
      <c r="G38" s="21">
        <f t="shared" si="7"/>
        <v>327722131</v>
      </c>
      <c r="H38" s="21">
        <f t="shared" si="7"/>
        <v>334975696</v>
      </c>
      <c r="I38" s="21">
        <f t="shared" si="7"/>
        <v>300918694</v>
      </c>
      <c r="J38" s="21">
        <f t="shared" si="7"/>
        <v>963616521</v>
      </c>
      <c r="K38" s="21">
        <f t="shared" si="7"/>
        <v>376526827</v>
      </c>
      <c r="L38" s="21">
        <f t="shared" si="7"/>
        <v>505070732</v>
      </c>
      <c r="M38" s="21">
        <f t="shared" si="7"/>
        <v>388024302</v>
      </c>
      <c r="N38" s="21">
        <f t="shared" si="7"/>
        <v>1269621861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2233238382</v>
      </c>
      <c r="X38" s="21">
        <f t="shared" si="7"/>
        <v>1621977729</v>
      </c>
      <c r="Y38" s="21">
        <f t="shared" si="7"/>
        <v>611260653</v>
      </c>
      <c r="Z38" s="4">
        <f>+IF(X38&lt;&gt;0,+(Y38/X38)*100,0)</f>
        <v>37.686131077574125</v>
      </c>
      <c r="AA38" s="19">
        <f>SUM(AA39:AA41)</f>
        <v>4676271467</v>
      </c>
    </row>
    <row r="39" spans="1:27" ht="12.75">
      <c r="A39" s="5" t="s">
        <v>43</v>
      </c>
      <c r="B39" s="3"/>
      <c r="C39" s="22">
        <v>687614449</v>
      </c>
      <c r="D39" s="22"/>
      <c r="E39" s="23">
        <v>800232937</v>
      </c>
      <c r="F39" s="24">
        <v>800232937</v>
      </c>
      <c r="G39" s="24">
        <v>62360627</v>
      </c>
      <c r="H39" s="24">
        <v>41098825</v>
      </c>
      <c r="I39" s="24">
        <v>48682311</v>
      </c>
      <c r="J39" s="24">
        <v>152141763</v>
      </c>
      <c r="K39" s="24">
        <v>55551634</v>
      </c>
      <c r="L39" s="24">
        <v>73771758</v>
      </c>
      <c r="M39" s="24">
        <v>61155944</v>
      </c>
      <c r="N39" s="24">
        <v>190479336</v>
      </c>
      <c r="O39" s="24"/>
      <c r="P39" s="24"/>
      <c r="Q39" s="24"/>
      <c r="R39" s="24"/>
      <c r="S39" s="24"/>
      <c r="T39" s="24"/>
      <c r="U39" s="24"/>
      <c r="V39" s="24"/>
      <c r="W39" s="24">
        <v>342621099</v>
      </c>
      <c r="X39" s="24">
        <v>485029233</v>
      </c>
      <c r="Y39" s="24">
        <v>-142408134</v>
      </c>
      <c r="Z39" s="6">
        <v>-29.36</v>
      </c>
      <c r="AA39" s="22">
        <v>800232937</v>
      </c>
    </row>
    <row r="40" spans="1:27" ht="12.75">
      <c r="A40" s="5" t="s">
        <v>44</v>
      </c>
      <c r="B40" s="3"/>
      <c r="C40" s="22">
        <v>2189572019</v>
      </c>
      <c r="D40" s="22"/>
      <c r="E40" s="23">
        <v>3622516329</v>
      </c>
      <c r="F40" s="24">
        <v>3622516329</v>
      </c>
      <c r="G40" s="24">
        <v>253164259</v>
      </c>
      <c r="H40" s="24">
        <v>276903062</v>
      </c>
      <c r="I40" s="24">
        <v>230085216</v>
      </c>
      <c r="J40" s="24">
        <v>760152537</v>
      </c>
      <c r="K40" s="24">
        <v>303476102</v>
      </c>
      <c r="L40" s="24">
        <v>404923745</v>
      </c>
      <c r="M40" s="24">
        <v>310268121</v>
      </c>
      <c r="N40" s="24">
        <v>1018667968</v>
      </c>
      <c r="O40" s="24"/>
      <c r="P40" s="24"/>
      <c r="Q40" s="24"/>
      <c r="R40" s="24"/>
      <c r="S40" s="24"/>
      <c r="T40" s="24"/>
      <c r="U40" s="24"/>
      <c r="V40" s="24"/>
      <c r="W40" s="24">
        <v>1778820505</v>
      </c>
      <c r="X40" s="24">
        <v>1052563370</v>
      </c>
      <c r="Y40" s="24">
        <v>726257135</v>
      </c>
      <c r="Z40" s="6">
        <v>69</v>
      </c>
      <c r="AA40" s="22">
        <v>3622516329</v>
      </c>
    </row>
    <row r="41" spans="1:27" ht="12.75">
      <c r="A41" s="5" t="s">
        <v>45</v>
      </c>
      <c r="B41" s="3"/>
      <c r="C41" s="22">
        <v>218531208</v>
      </c>
      <c r="D41" s="22"/>
      <c r="E41" s="23">
        <v>253522201</v>
      </c>
      <c r="F41" s="24">
        <v>253522201</v>
      </c>
      <c r="G41" s="24">
        <v>12197245</v>
      </c>
      <c r="H41" s="24">
        <v>16973809</v>
      </c>
      <c r="I41" s="24">
        <v>22151167</v>
      </c>
      <c r="J41" s="24">
        <v>51322221</v>
      </c>
      <c r="K41" s="24">
        <v>17499091</v>
      </c>
      <c r="L41" s="24">
        <v>26375229</v>
      </c>
      <c r="M41" s="24">
        <v>16600237</v>
      </c>
      <c r="N41" s="24">
        <v>60474557</v>
      </c>
      <c r="O41" s="24"/>
      <c r="P41" s="24"/>
      <c r="Q41" s="24"/>
      <c r="R41" s="24"/>
      <c r="S41" s="24"/>
      <c r="T41" s="24"/>
      <c r="U41" s="24"/>
      <c r="V41" s="24"/>
      <c r="W41" s="24">
        <v>111796778</v>
      </c>
      <c r="X41" s="24">
        <v>84385126</v>
      </c>
      <c r="Y41" s="24">
        <v>27411652</v>
      </c>
      <c r="Z41" s="6">
        <v>32.48</v>
      </c>
      <c r="AA41" s="22">
        <v>253522201</v>
      </c>
    </row>
    <row r="42" spans="1:27" ht="12.75">
      <c r="A42" s="2" t="s">
        <v>46</v>
      </c>
      <c r="B42" s="8"/>
      <c r="C42" s="19">
        <f aca="true" t="shared" si="8" ref="C42:Y42">SUM(C43:C46)</f>
        <v>18513700300</v>
      </c>
      <c r="D42" s="19">
        <f>SUM(D43:D46)</f>
        <v>0</v>
      </c>
      <c r="E42" s="20">
        <f t="shared" si="8"/>
        <v>19951779167</v>
      </c>
      <c r="F42" s="21">
        <f t="shared" si="8"/>
        <v>19951779167</v>
      </c>
      <c r="G42" s="21">
        <f t="shared" si="8"/>
        <v>1795739134</v>
      </c>
      <c r="H42" s="21">
        <f t="shared" si="8"/>
        <v>1870981436</v>
      </c>
      <c r="I42" s="21">
        <f t="shared" si="8"/>
        <v>329288941</v>
      </c>
      <c r="J42" s="21">
        <f t="shared" si="8"/>
        <v>3996009511</v>
      </c>
      <c r="K42" s="21">
        <f t="shared" si="8"/>
        <v>2182866487</v>
      </c>
      <c r="L42" s="21">
        <f t="shared" si="8"/>
        <v>1586083896</v>
      </c>
      <c r="M42" s="21">
        <f t="shared" si="8"/>
        <v>1605691464</v>
      </c>
      <c r="N42" s="21">
        <f t="shared" si="8"/>
        <v>5374641847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9370651358</v>
      </c>
      <c r="X42" s="21">
        <f t="shared" si="8"/>
        <v>10162062871</v>
      </c>
      <c r="Y42" s="21">
        <f t="shared" si="8"/>
        <v>-791411513</v>
      </c>
      <c r="Z42" s="4">
        <f>+IF(X42&lt;&gt;0,+(Y42/X42)*100,0)</f>
        <v>-7.787902151820883</v>
      </c>
      <c r="AA42" s="19">
        <f>SUM(AA43:AA46)</f>
        <v>19951779167</v>
      </c>
    </row>
    <row r="43" spans="1:27" ht="12.75">
      <c r="A43" s="5" t="s">
        <v>47</v>
      </c>
      <c r="B43" s="3"/>
      <c r="C43" s="22">
        <v>10637903092</v>
      </c>
      <c r="D43" s="22"/>
      <c r="E43" s="23">
        <v>12329506034</v>
      </c>
      <c r="F43" s="24">
        <v>12329506034</v>
      </c>
      <c r="G43" s="24">
        <v>1168207175</v>
      </c>
      <c r="H43" s="24">
        <v>1304144018</v>
      </c>
      <c r="I43" s="24">
        <v>101788875</v>
      </c>
      <c r="J43" s="24">
        <v>2574140068</v>
      </c>
      <c r="K43" s="24">
        <v>1584953101</v>
      </c>
      <c r="L43" s="24">
        <v>941283356</v>
      </c>
      <c r="M43" s="24">
        <v>841155971</v>
      </c>
      <c r="N43" s="24">
        <v>3367392428</v>
      </c>
      <c r="O43" s="24"/>
      <c r="P43" s="24"/>
      <c r="Q43" s="24"/>
      <c r="R43" s="24"/>
      <c r="S43" s="24"/>
      <c r="T43" s="24"/>
      <c r="U43" s="24"/>
      <c r="V43" s="24"/>
      <c r="W43" s="24">
        <v>5941532496</v>
      </c>
      <c r="X43" s="24">
        <v>6652602596</v>
      </c>
      <c r="Y43" s="24">
        <v>-711070100</v>
      </c>
      <c r="Z43" s="6">
        <v>-10.69</v>
      </c>
      <c r="AA43" s="22">
        <v>12329506034</v>
      </c>
    </row>
    <row r="44" spans="1:27" ht="12.75">
      <c r="A44" s="5" t="s">
        <v>48</v>
      </c>
      <c r="B44" s="3"/>
      <c r="C44" s="22">
        <v>5213445630</v>
      </c>
      <c r="D44" s="22"/>
      <c r="E44" s="23">
        <v>4838140161</v>
      </c>
      <c r="F44" s="24">
        <v>4838140161</v>
      </c>
      <c r="G44" s="24">
        <v>411415960</v>
      </c>
      <c r="H44" s="24">
        <v>346566009</v>
      </c>
      <c r="I44" s="24">
        <v>169422809</v>
      </c>
      <c r="J44" s="24">
        <v>927404778</v>
      </c>
      <c r="K44" s="24">
        <v>388304954</v>
      </c>
      <c r="L44" s="24">
        <v>398722441</v>
      </c>
      <c r="M44" s="24">
        <v>435216788</v>
      </c>
      <c r="N44" s="24">
        <v>1222244183</v>
      </c>
      <c r="O44" s="24"/>
      <c r="P44" s="24"/>
      <c r="Q44" s="24"/>
      <c r="R44" s="24"/>
      <c r="S44" s="24"/>
      <c r="T44" s="24"/>
      <c r="U44" s="24"/>
      <c r="V44" s="24"/>
      <c r="W44" s="24">
        <v>2149648961</v>
      </c>
      <c r="X44" s="24">
        <v>2122669912</v>
      </c>
      <c r="Y44" s="24">
        <v>26979049</v>
      </c>
      <c r="Z44" s="6">
        <v>1.27</v>
      </c>
      <c r="AA44" s="22">
        <v>4838140161</v>
      </c>
    </row>
    <row r="45" spans="1:27" ht="12.75">
      <c r="A45" s="5" t="s">
        <v>49</v>
      </c>
      <c r="B45" s="3"/>
      <c r="C45" s="25">
        <v>1518234218</v>
      </c>
      <c r="D45" s="25"/>
      <c r="E45" s="26">
        <v>1582576819</v>
      </c>
      <c r="F45" s="27">
        <v>1582576819</v>
      </c>
      <c r="G45" s="27">
        <v>134038537</v>
      </c>
      <c r="H45" s="27">
        <v>134847915</v>
      </c>
      <c r="I45" s="27">
        <v>-4065293</v>
      </c>
      <c r="J45" s="27">
        <v>264821159</v>
      </c>
      <c r="K45" s="27">
        <v>122395727</v>
      </c>
      <c r="L45" s="27">
        <v>137634908</v>
      </c>
      <c r="M45" s="27">
        <v>228966600</v>
      </c>
      <c r="N45" s="27">
        <v>488997235</v>
      </c>
      <c r="O45" s="27"/>
      <c r="P45" s="27"/>
      <c r="Q45" s="27"/>
      <c r="R45" s="27"/>
      <c r="S45" s="27"/>
      <c r="T45" s="27"/>
      <c r="U45" s="27"/>
      <c r="V45" s="27"/>
      <c r="W45" s="27">
        <v>753818394</v>
      </c>
      <c r="X45" s="27">
        <v>736842807</v>
      </c>
      <c r="Y45" s="27">
        <v>16975587</v>
      </c>
      <c r="Z45" s="7">
        <v>2.3</v>
      </c>
      <c r="AA45" s="25">
        <v>1582576819</v>
      </c>
    </row>
    <row r="46" spans="1:27" ht="12.75">
      <c r="A46" s="5" t="s">
        <v>50</v>
      </c>
      <c r="B46" s="3"/>
      <c r="C46" s="22">
        <v>1144117360</v>
      </c>
      <c r="D46" s="22"/>
      <c r="E46" s="23">
        <v>1201556153</v>
      </c>
      <c r="F46" s="24">
        <v>1201556153</v>
      </c>
      <c r="G46" s="24">
        <v>82077462</v>
      </c>
      <c r="H46" s="24">
        <v>85423494</v>
      </c>
      <c r="I46" s="24">
        <v>62142550</v>
      </c>
      <c r="J46" s="24">
        <v>229643506</v>
      </c>
      <c r="K46" s="24">
        <v>87212705</v>
      </c>
      <c r="L46" s="24">
        <v>108443191</v>
      </c>
      <c r="M46" s="24">
        <v>100352105</v>
      </c>
      <c r="N46" s="24">
        <v>296008001</v>
      </c>
      <c r="O46" s="24"/>
      <c r="P46" s="24"/>
      <c r="Q46" s="24"/>
      <c r="R46" s="24"/>
      <c r="S46" s="24"/>
      <c r="T46" s="24"/>
      <c r="U46" s="24"/>
      <c r="V46" s="24"/>
      <c r="W46" s="24">
        <v>525651507</v>
      </c>
      <c r="X46" s="24">
        <v>649947556</v>
      </c>
      <c r="Y46" s="24">
        <v>-124296049</v>
      </c>
      <c r="Z46" s="6">
        <v>-19.12</v>
      </c>
      <c r="AA46" s="22">
        <v>1201556153</v>
      </c>
    </row>
    <row r="47" spans="1:27" ht="12.75">
      <c r="A47" s="2" t="s">
        <v>51</v>
      </c>
      <c r="B47" s="8" t="s">
        <v>52</v>
      </c>
      <c r="C47" s="19">
        <v>174351486</v>
      </c>
      <c r="D47" s="19"/>
      <c r="E47" s="20">
        <v>262065228</v>
      </c>
      <c r="F47" s="21">
        <v>262065228</v>
      </c>
      <c r="G47" s="21">
        <v>18944299</v>
      </c>
      <c r="H47" s="21">
        <v>20677855</v>
      </c>
      <c r="I47" s="21">
        <v>-2446135</v>
      </c>
      <c r="J47" s="21">
        <v>37176019</v>
      </c>
      <c r="K47" s="21">
        <v>30030791</v>
      </c>
      <c r="L47" s="21">
        <v>26799735</v>
      </c>
      <c r="M47" s="21">
        <v>23193759</v>
      </c>
      <c r="N47" s="21">
        <v>80024285</v>
      </c>
      <c r="O47" s="21"/>
      <c r="P47" s="21"/>
      <c r="Q47" s="21"/>
      <c r="R47" s="21"/>
      <c r="S47" s="21"/>
      <c r="T47" s="21"/>
      <c r="U47" s="21"/>
      <c r="V47" s="21"/>
      <c r="W47" s="21">
        <v>117200304</v>
      </c>
      <c r="X47" s="21">
        <v>394398891</v>
      </c>
      <c r="Y47" s="21">
        <v>-277198587</v>
      </c>
      <c r="Z47" s="4">
        <v>-70.28</v>
      </c>
      <c r="AA47" s="19">
        <v>262065228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33734445346</v>
      </c>
      <c r="D48" s="44">
        <f>+D28+D32+D38+D42+D47</f>
        <v>0</v>
      </c>
      <c r="E48" s="45">
        <f t="shared" si="9"/>
        <v>35227111270</v>
      </c>
      <c r="F48" s="46">
        <f t="shared" si="9"/>
        <v>35227111270</v>
      </c>
      <c r="G48" s="46">
        <f t="shared" si="9"/>
        <v>2835552315</v>
      </c>
      <c r="H48" s="46">
        <f t="shared" si="9"/>
        <v>2888521450</v>
      </c>
      <c r="I48" s="46">
        <f t="shared" si="9"/>
        <v>1210893548</v>
      </c>
      <c r="J48" s="46">
        <f t="shared" si="9"/>
        <v>6934967313</v>
      </c>
      <c r="K48" s="46">
        <f t="shared" si="9"/>
        <v>3591382238</v>
      </c>
      <c r="L48" s="46">
        <f t="shared" si="9"/>
        <v>3008737069</v>
      </c>
      <c r="M48" s="46">
        <f t="shared" si="9"/>
        <v>2888881065</v>
      </c>
      <c r="N48" s="46">
        <f t="shared" si="9"/>
        <v>9489000372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16423967685</v>
      </c>
      <c r="X48" s="46">
        <f t="shared" si="9"/>
        <v>17460025610</v>
      </c>
      <c r="Y48" s="46">
        <f t="shared" si="9"/>
        <v>-1036057925</v>
      </c>
      <c r="Z48" s="47">
        <f>+IF(X48&lt;&gt;0,+(Y48/X48)*100,0)</f>
        <v>-5.933885483000732</v>
      </c>
      <c r="AA48" s="44">
        <f>+AA28+AA32+AA38+AA42+AA47</f>
        <v>35227111270</v>
      </c>
    </row>
    <row r="49" spans="1:27" ht="12.75">
      <c r="A49" s="14" t="s">
        <v>58</v>
      </c>
      <c r="B49" s="15"/>
      <c r="C49" s="48">
        <f aca="true" t="shared" si="10" ref="C49:Y49">+C25-C48</f>
        <v>1965403556</v>
      </c>
      <c r="D49" s="48">
        <f>+D25-D48</f>
        <v>0</v>
      </c>
      <c r="E49" s="49">
        <f t="shared" si="10"/>
        <v>3441673110</v>
      </c>
      <c r="F49" s="50">
        <f t="shared" si="10"/>
        <v>3441673110</v>
      </c>
      <c r="G49" s="50">
        <f t="shared" si="10"/>
        <v>1344958111</v>
      </c>
      <c r="H49" s="50">
        <f t="shared" si="10"/>
        <v>495648745</v>
      </c>
      <c r="I49" s="50">
        <f t="shared" si="10"/>
        <v>501545830</v>
      </c>
      <c r="J49" s="50">
        <f t="shared" si="10"/>
        <v>2342152686</v>
      </c>
      <c r="K49" s="50">
        <f t="shared" si="10"/>
        <v>-575803754</v>
      </c>
      <c r="L49" s="50">
        <f t="shared" si="10"/>
        <v>-418438798</v>
      </c>
      <c r="M49" s="50">
        <f t="shared" si="10"/>
        <v>1040256835</v>
      </c>
      <c r="N49" s="50">
        <f t="shared" si="10"/>
        <v>46014283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2388166969</v>
      </c>
      <c r="X49" s="50">
        <f>IF(F25=F48,0,X25-X48)</f>
        <v>2268036916</v>
      </c>
      <c r="Y49" s="50">
        <f t="shared" si="10"/>
        <v>120130053</v>
      </c>
      <c r="Z49" s="51">
        <f>+IF(X49&lt;&gt;0,+(Y49/X49)*100,0)</f>
        <v>5.296653337189332</v>
      </c>
      <c r="AA49" s="48">
        <f>+AA25-AA48</f>
        <v>3441673110</v>
      </c>
    </row>
    <row r="50" spans="1:27" ht="12.75">
      <c r="A50" s="16" t="s">
        <v>67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72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14505381340</v>
      </c>
      <c r="D5" s="19">
        <f>SUM(D6:D8)</f>
        <v>0</v>
      </c>
      <c r="E5" s="20">
        <f t="shared" si="0"/>
        <v>14763272339</v>
      </c>
      <c r="F5" s="21">
        <f t="shared" si="0"/>
        <v>14764363237</v>
      </c>
      <c r="G5" s="21">
        <f t="shared" si="0"/>
        <v>1296033270</v>
      </c>
      <c r="H5" s="21">
        <f t="shared" si="0"/>
        <v>1787234383</v>
      </c>
      <c r="I5" s="21">
        <f t="shared" si="0"/>
        <v>881214681</v>
      </c>
      <c r="J5" s="21">
        <f t="shared" si="0"/>
        <v>3964482334</v>
      </c>
      <c r="K5" s="21">
        <f t="shared" si="0"/>
        <v>970742663</v>
      </c>
      <c r="L5" s="21">
        <f t="shared" si="0"/>
        <v>957339141</v>
      </c>
      <c r="M5" s="21">
        <f t="shared" si="0"/>
        <v>2154970208</v>
      </c>
      <c r="N5" s="21">
        <f t="shared" si="0"/>
        <v>4083052012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8047534346</v>
      </c>
      <c r="X5" s="21">
        <f t="shared" si="0"/>
        <v>7680978278</v>
      </c>
      <c r="Y5" s="21">
        <f t="shared" si="0"/>
        <v>366556068</v>
      </c>
      <c r="Z5" s="4">
        <f>+IF(X5&lt;&gt;0,+(Y5/X5)*100,0)</f>
        <v>4.772257578828164</v>
      </c>
      <c r="AA5" s="19">
        <f>SUM(AA6:AA8)</f>
        <v>14764363237</v>
      </c>
    </row>
    <row r="6" spans="1:27" ht="12.75">
      <c r="A6" s="5" t="s">
        <v>33</v>
      </c>
      <c r="B6" s="3"/>
      <c r="C6" s="22">
        <v>868587</v>
      </c>
      <c r="D6" s="22"/>
      <c r="E6" s="23">
        <v>3240439</v>
      </c>
      <c r="F6" s="24">
        <v>4251766</v>
      </c>
      <c r="G6" s="24">
        <v>19260</v>
      </c>
      <c r="H6" s="24">
        <v>81604</v>
      </c>
      <c r="I6" s="24">
        <v>94957</v>
      </c>
      <c r="J6" s="24">
        <v>195821</v>
      </c>
      <c r="K6" s="24">
        <v>134157</v>
      </c>
      <c r="L6" s="24">
        <v>116515</v>
      </c>
      <c r="M6" s="24">
        <v>49881</v>
      </c>
      <c r="N6" s="24">
        <v>300553</v>
      </c>
      <c r="O6" s="24"/>
      <c r="P6" s="24"/>
      <c r="Q6" s="24"/>
      <c r="R6" s="24"/>
      <c r="S6" s="24"/>
      <c r="T6" s="24"/>
      <c r="U6" s="24"/>
      <c r="V6" s="24"/>
      <c r="W6" s="24">
        <v>496374</v>
      </c>
      <c r="X6" s="24">
        <v>1545216</v>
      </c>
      <c r="Y6" s="24">
        <v>-1048842</v>
      </c>
      <c r="Z6" s="6">
        <v>-67.88</v>
      </c>
      <c r="AA6" s="22">
        <v>4251766</v>
      </c>
    </row>
    <row r="7" spans="1:27" ht="12.75">
      <c r="A7" s="5" t="s">
        <v>34</v>
      </c>
      <c r="B7" s="3"/>
      <c r="C7" s="25">
        <v>13789353821</v>
      </c>
      <c r="D7" s="25"/>
      <c r="E7" s="26">
        <v>14760023634</v>
      </c>
      <c r="F7" s="27">
        <v>14760103205</v>
      </c>
      <c r="G7" s="27">
        <v>1296025619</v>
      </c>
      <c r="H7" s="27">
        <v>1787143040</v>
      </c>
      <c r="I7" s="27">
        <v>881122948</v>
      </c>
      <c r="J7" s="27">
        <v>3964291607</v>
      </c>
      <c r="K7" s="27">
        <v>970608482</v>
      </c>
      <c r="L7" s="27">
        <v>957222602</v>
      </c>
      <c r="M7" s="27">
        <v>2154920302</v>
      </c>
      <c r="N7" s="27">
        <v>4082751386</v>
      </c>
      <c r="O7" s="27"/>
      <c r="P7" s="27"/>
      <c r="Q7" s="27"/>
      <c r="R7" s="27"/>
      <c r="S7" s="27"/>
      <c r="T7" s="27"/>
      <c r="U7" s="27"/>
      <c r="V7" s="27"/>
      <c r="W7" s="27">
        <v>8047042993</v>
      </c>
      <c r="X7" s="27">
        <v>7679428928</v>
      </c>
      <c r="Y7" s="27">
        <v>367614065</v>
      </c>
      <c r="Z7" s="7">
        <v>4.79</v>
      </c>
      <c r="AA7" s="25">
        <v>14760103205</v>
      </c>
    </row>
    <row r="8" spans="1:27" ht="12.75">
      <c r="A8" s="5" t="s">
        <v>35</v>
      </c>
      <c r="B8" s="3"/>
      <c r="C8" s="22">
        <v>715158932</v>
      </c>
      <c r="D8" s="22"/>
      <c r="E8" s="23">
        <v>8266</v>
      </c>
      <c r="F8" s="24">
        <v>8266</v>
      </c>
      <c r="G8" s="24">
        <v>-11609</v>
      </c>
      <c r="H8" s="24">
        <v>9739</v>
      </c>
      <c r="I8" s="24">
        <v>-3224</v>
      </c>
      <c r="J8" s="24">
        <v>-5094</v>
      </c>
      <c r="K8" s="24">
        <v>24</v>
      </c>
      <c r="L8" s="24">
        <v>24</v>
      </c>
      <c r="M8" s="24">
        <v>25</v>
      </c>
      <c r="N8" s="24">
        <v>73</v>
      </c>
      <c r="O8" s="24"/>
      <c r="P8" s="24"/>
      <c r="Q8" s="24"/>
      <c r="R8" s="24"/>
      <c r="S8" s="24"/>
      <c r="T8" s="24"/>
      <c r="U8" s="24"/>
      <c r="V8" s="24"/>
      <c r="W8" s="24">
        <v>-5021</v>
      </c>
      <c r="X8" s="24">
        <v>4134</v>
      </c>
      <c r="Y8" s="24">
        <v>-9155</v>
      </c>
      <c r="Z8" s="6">
        <v>-221.46</v>
      </c>
      <c r="AA8" s="22">
        <v>8266</v>
      </c>
    </row>
    <row r="9" spans="1:27" ht="12.75">
      <c r="A9" s="2" t="s">
        <v>36</v>
      </c>
      <c r="B9" s="3"/>
      <c r="C9" s="19">
        <f aca="true" t="shared" si="1" ref="C9:Y9">SUM(C10:C14)</f>
        <v>1777649314</v>
      </c>
      <c r="D9" s="19">
        <f>SUM(D10:D14)</f>
        <v>0</v>
      </c>
      <c r="E9" s="20">
        <f t="shared" si="1"/>
        <v>1880561228</v>
      </c>
      <c r="F9" s="21">
        <f t="shared" si="1"/>
        <v>2125375764</v>
      </c>
      <c r="G9" s="21">
        <f t="shared" si="1"/>
        <v>80666396</v>
      </c>
      <c r="H9" s="21">
        <f t="shared" si="1"/>
        <v>112708420</v>
      </c>
      <c r="I9" s="21">
        <f t="shared" si="1"/>
        <v>138046164</v>
      </c>
      <c r="J9" s="21">
        <f t="shared" si="1"/>
        <v>331420980</v>
      </c>
      <c r="K9" s="21">
        <f t="shared" si="1"/>
        <v>116823657</v>
      </c>
      <c r="L9" s="21">
        <f t="shared" si="1"/>
        <v>144251207</v>
      </c>
      <c r="M9" s="21">
        <f t="shared" si="1"/>
        <v>154268606</v>
      </c>
      <c r="N9" s="21">
        <f t="shared" si="1"/>
        <v>415343470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746764450</v>
      </c>
      <c r="X9" s="21">
        <f t="shared" si="1"/>
        <v>704021540</v>
      </c>
      <c r="Y9" s="21">
        <f t="shared" si="1"/>
        <v>42742910</v>
      </c>
      <c r="Z9" s="4">
        <f>+IF(X9&lt;&gt;0,+(Y9/X9)*100,0)</f>
        <v>6.071250319983108</v>
      </c>
      <c r="AA9" s="19">
        <f>SUM(AA10:AA14)</f>
        <v>2125375764</v>
      </c>
    </row>
    <row r="10" spans="1:27" ht="12.75">
      <c r="A10" s="5" t="s">
        <v>37</v>
      </c>
      <c r="B10" s="3"/>
      <c r="C10" s="22">
        <v>117303411</v>
      </c>
      <c r="D10" s="22"/>
      <c r="E10" s="23">
        <v>130825060</v>
      </c>
      <c r="F10" s="24">
        <v>130825061</v>
      </c>
      <c r="G10" s="24">
        <v>4071261</v>
      </c>
      <c r="H10" s="24">
        <v>7471474</v>
      </c>
      <c r="I10" s="24">
        <v>7315871</v>
      </c>
      <c r="J10" s="24">
        <v>18858606</v>
      </c>
      <c r="K10" s="24">
        <v>6341931</v>
      </c>
      <c r="L10" s="24">
        <v>9514205</v>
      </c>
      <c r="M10" s="24">
        <v>5685431</v>
      </c>
      <c r="N10" s="24">
        <v>21541567</v>
      </c>
      <c r="O10" s="24"/>
      <c r="P10" s="24"/>
      <c r="Q10" s="24"/>
      <c r="R10" s="24"/>
      <c r="S10" s="24"/>
      <c r="T10" s="24"/>
      <c r="U10" s="24"/>
      <c r="V10" s="24"/>
      <c r="W10" s="24">
        <v>40400173</v>
      </c>
      <c r="X10" s="24">
        <v>46506411</v>
      </c>
      <c r="Y10" s="24">
        <v>-6106238</v>
      </c>
      <c r="Z10" s="6">
        <v>-13.13</v>
      </c>
      <c r="AA10" s="22">
        <v>130825061</v>
      </c>
    </row>
    <row r="11" spans="1:27" ht="12.75">
      <c r="A11" s="5" t="s">
        <v>38</v>
      </c>
      <c r="B11" s="3"/>
      <c r="C11" s="22">
        <v>84397402</v>
      </c>
      <c r="D11" s="22"/>
      <c r="E11" s="23">
        <v>110050283</v>
      </c>
      <c r="F11" s="24">
        <v>110050281</v>
      </c>
      <c r="G11" s="24">
        <v>2051979</v>
      </c>
      <c r="H11" s="24">
        <v>3983099</v>
      </c>
      <c r="I11" s="24">
        <v>8569383</v>
      </c>
      <c r="J11" s="24">
        <v>14604461</v>
      </c>
      <c r="K11" s="24">
        <v>5573964</v>
      </c>
      <c r="L11" s="24">
        <v>13281432</v>
      </c>
      <c r="M11" s="24">
        <v>4630026</v>
      </c>
      <c r="N11" s="24">
        <v>23485422</v>
      </c>
      <c r="O11" s="24"/>
      <c r="P11" s="24"/>
      <c r="Q11" s="24"/>
      <c r="R11" s="24"/>
      <c r="S11" s="24"/>
      <c r="T11" s="24"/>
      <c r="U11" s="24"/>
      <c r="V11" s="24"/>
      <c r="W11" s="24">
        <v>38089883</v>
      </c>
      <c r="X11" s="24">
        <v>50203845</v>
      </c>
      <c r="Y11" s="24">
        <v>-12113962</v>
      </c>
      <c r="Z11" s="6">
        <v>-24.13</v>
      </c>
      <c r="AA11" s="22">
        <v>110050281</v>
      </c>
    </row>
    <row r="12" spans="1:27" ht="12.75">
      <c r="A12" s="5" t="s">
        <v>39</v>
      </c>
      <c r="B12" s="3"/>
      <c r="C12" s="22">
        <v>46083830</v>
      </c>
      <c r="D12" s="22"/>
      <c r="E12" s="23">
        <v>11725937</v>
      </c>
      <c r="F12" s="24">
        <v>11725937</v>
      </c>
      <c r="G12" s="24">
        <v>1270399</v>
      </c>
      <c r="H12" s="24">
        <v>-586783</v>
      </c>
      <c r="I12" s="24">
        <v>1479300</v>
      </c>
      <c r="J12" s="24">
        <v>2162916</v>
      </c>
      <c r="K12" s="24">
        <v>979383</v>
      </c>
      <c r="L12" s="24">
        <v>654333</v>
      </c>
      <c r="M12" s="24">
        <v>1335478</v>
      </c>
      <c r="N12" s="24">
        <v>2969194</v>
      </c>
      <c r="O12" s="24"/>
      <c r="P12" s="24"/>
      <c r="Q12" s="24"/>
      <c r="R12" s="24"/>
      <c r="S12" s="24"/>
      <c r="T12" s="24"/>
      <c r="U12" s="24"/>
      <c r="V12" s="24"/>
      <c r="W12" s="24">
        <v>5132110</v>
      </c>
      <c r="X12" s="24">
        <v>5862966</v>
      </c>
      <c r="Y12" s="24">
        <v>-730856</v>
      </c>
      <c r="Z12" s="6">
        <v>-12.47</v>
      </c>
      <c r="AA12" s="22">
        <v>11725937</v>
      </c>
    </row>
    <row r="13" spans="1:27" ht="12.75">
      <c r="A13" s="5" t="s">
        <v>40</v>
      </c>
      <c r="B13" s="3"/>
      <c r="C13" s="22">
        <v>1149395951</v>
      </c>
      <c r="D13" s="22"/>
      <c r="E13" s="23">
        <v>1211960802</v>
      </c>
      <c r="F13" s="24">
        <v>1456775339</v>
      </c>
      <c r="G13" s="24">
        <v>67694994</v>
      </c>
      <c r="H13" s="24">
        <v>82448008</v>
      </c>
      <c r="I13" s="24">
        <v>83925619</v>
      </c>
      <c r="J13" s="24">
        <v>234068621</v>
      </c>
      <c r="K13" s="24">
        <v>78120309</v>
      </c>
      <c r="L13" s="24">
        <v>75590708</v>
      </c>
      <c r="M13" s="24">
        <v>115492761</v>
      </c>
      <c r="N13" s="24">
        <v>269203778</v>
      </c>
      <c r="O13" s="24"/>
      <c r="P13" s="24"/>
      <c r="Q13" s="24"/>
      <c r="R13" s="24"/>
      <c r="S13" s="24"/>
      <c r="T13" s="24"/>
      <c r="U13" s="24"/>
      <c r="V13" s="24"/>
      <c r="W13" s="24">
        <v>503272399</v>
      </c>
      <c r="X13" s="24">
        <v>408798275</v>
      </c>
      <c r="Y13" s="24">
        <v>94474124</v>
      </c>
      <c r="Z13" s="6">
        <v>23.11</v>
      </c>
      <c r="AA13" s="22">
        <v>1456775339</v>
      </c>
    </row>
    <row r="14" spans="1:27" ht="12.75">
      <c r="A14" s="5" t="s">
        <v>41</v>
      </c>
      <c r="B14" s="3"/>
      <c r="C14" s="25">
        <v>380468720</v>
      </c>
      <c r="D14" s="25"/>
      <c r="E14" s="26">
        <v>415999146</v>
      </c>
      <c r="F14" s="27">
        <v>415999146</v>
      </c>
      <c r="G14" s="27">
        <v>5577763</v>
      </c>
      <c r="H14" s="27">
        <v>19392622</v>
      </c>
      <c r="I14" s="27">
        <v>36755991</v>
      </c>
      <c r="J14" s="27">
        <v>61726376</v>
      </c>
      <c r="K14" s="27">
        <v>25808070</v>
      </c>
      <c r="L14" s="27">
        <v>45210529</v>
      </c>
      <c r="M14" s="27">
        <v>27124910</v>
      </c>
      <c r="N14" s="27">
        <v>98143509</v>
      </c>
      <c r="O14" s="27"/>
      <c r="P14" s="27"/>
      <c r="Q14" s="27"/>
      <c r="R14" s="27"/>
      <c r="S14" s="27"/>
      <c r="T14" s="27"/>
      <c r="U14" s="27"/>
      <c r="V14" s="27"/>
      <c r="W14" s="27">
        <v>159869885</v>
      </c>
      <c r="X14" s="27">
        <v>192650043</v>
      </c>
      <c r="Y14" s="27">
        <v>-32780158</v>
      </c>
      <c r="Z14" s="7">
        <v>-17.02</v>
      </c>
      <c r="AA14" s="25">
        <v>415999146</v>
      </c>
    </row>
    <row r="15" spans="1:27" ht="12.75">
      <c r="A15" s="2" t="s">
        <v>42</v>
      </c>
      <c r="B15" s="8"/>
      <c r="C15" s="19">
        <f aca="true" t="shared" si="2" ref="C15:Y15">SUM(C16:C18)</f>
        <v>3274422473</v>
      </c>
      <c r="D15" s="19">
        <f>SUM(D16:D18)</f>
        <v>0</v>
      </c>
      <c r="E15" s="20">
        <f t="shared" si="2"/>
        <v>3188341798</v>
      </c>
      <c r="F15" s="21">
        <f t="shared" si="2"/>
        <v>3324872340</v>
      </c>
      <c r="G15" s="21">
        <f t="shared" si="2"/>
        <v>94661499</v>
      </c>
      <c r="H15" s="21">
        <f t="shared" si="2"/>
        <v>247536724</v>
      </c>
      <c r="I15" s="21">
        <f t="shared" si="2"/>
        <v>189863338</v>
      </c>
      <c r="J15" s="21">
        <f t="shared" si="2"/>
        <v>532061561</v>
      </c>
      <c r="K15" s="21">
        <f t="shared" si="2"/>
        <v>272834916</v>
      </c>
      <c r="L15" s="21">
        <f t="shared" si="2"/>
        <v>444519433</v>
      </c>
      <c r="M15" s="21">
        <f t="shared" si="2"/>
        <v>276336638</v>
      </c>
      <c r="N15" s="21">
        <f t="shared" si="2"/>
        <v>993690987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1525752548</v>
      </c>
      <c r="X15" s="21">
        <f t="shared" si="2"/>
        <v>1309436237</v>
      </c>
      <c r="Y15" s="21">
        <f t="shared" si="2"/>
        <v>216316311</v>
      </c>
      <c r="Z15" s="4">
        <f>+IF(X15&lt;&gt;0,+(Y15/X15)*100,0)</f>
        <v>16.519804850948233</v>
      </c>
      <c r="AA15" s="19">
        <f>SUM(AA16:AA18)</f>
        <v>3324872340</v>
      </c>
    </row>
    <row r="16" spans="1:27" ht="12.75">
      <c r="A16" s="5" t="s">
        <v>43</v>
      </c>
      <c r="B16" s="3"/>
      <c r="C16" s="22">
        <v>378117571</v>
      </c>
      <c r="D16" s="22"/>
      <c r="E16" s="23">
        <v>369522410</v>
      </c>
      <c r="F16" s="24">
        <v>369522408</v>
      </c>
      <c r="G16" s="24">
        <v>10680990</v>
      </c>
      <c r="H16" s="24">
        <v>32354732</v>
      </c>
      <c r="I16" s="24">
        <v>16548006</v>
      </c>
      <c r="J16" s="24">
        <v>59583728</v>
      </c>
      <c r="K16" s="24">
        <v>40857329</v>
      </c>
      <c r="L16" s="24">
        <v>30188677</v>
      </c>
      <c r="M16" s="24">
        <v>27459730</v>
      </c>
      <c r="N16" s="24">
        <v>98505736</v>
      </c>
      <c r="O16" s="24"/>
      <c r="P16" s="24"/>
      <c r="Q16" s="24"/>
      <c r="R16" s="24"/>
      <c r="S16" s="24"/>
      <c r="T16" s="24"/>
      <c r="U16" s="24"/>
      <c r="V16" s="24"/>
      <c r="W16" s="24">
        <v>158089464</v>
      </c>
      <c r="X16" s="24">
        <v>182978719</v>
      </c>
      <c r="Y16" s="24">
        <v>-24889255</v>
      </c>
      <c r="Z16" s="6">
        <v>-13.6</v>
      </c>
      <c r="AA16" s="22">
        <v>369522408</v>
      </c>
    </row>
    <row r="17" spans="1:27" ht="12.75">
      <c r="A17" s="5" t="s">
        <v>44</v>
      </c>
      <c r="B17" s="3"/>
      <c r="C17" s="22">
        <v>2887879970</v>
      </c>
      <c r="D17" s="22"/>
      <c r="E17" s="23">
        <v>2805488578</v>
      </c>
      <c r="F17" s="24">
        <v>2942019123</v>
      </c>
      <c r="G17" s="24">
        <v>83851120</v>
      </c>
      <c r="H17" s="24">
        <v>215073773</v>
      </c>
      <c r="I17" s="24">
        <v>173196969</v>
      </c>
      <c r="J17" s="24">
        <v>472121862</v>
      </c>
      <c r="K17" s="24">
        <v>231076142</v>
      </c>
      <c r="L17" s="24">
        <v>412385131</v>
      </c>
      <c r="M17" s="24">
        <v>240536291</v>
      </c>
      <c r="N17" s="24">
        <v>883997564</v>
      </c>
      <c r="O17" s="24"/>
      <c r="P17" s="24"/>
      <c r="Q17" s="24"/>
      <c r="R17" s="24"/>
      <c r="S17" s="24"/>
      <c r="T17" s="24"/>
      <c r="U17" s="24"/>
      <c r="V17" s="24"/>
      <c r="W17" s="24">
        <v>1356119426</v>
      </c>
      <c r="X17" s="24">
        <v>1119928505</v>
      </c>
      <c r="Y17" s="24">
        <v>236190921</v>
      </c>
      <c r="Z17" s="6">
        <v>21.09</v>
      </c>
      <c r="AA17" s="22">
        <v>2942019123</v>
      </c>
    </row>
    <row r="18" spans="1:27" ht="12.75">
      <c r="A18" s="5" t="s">
        <v>45</v>
      </c>
      <c r="B18" s="3"/>
      <c r="C18" s="22">
        <v>8424932</v>
      </c>
      <c r="D18" s="22"/>
      <c r="E18" s="23">
        <v>13330810</v>
      </c>
      <c r="F18" s="24">
        <v>13330809</v>
      </c>
      <c r="G18" s="24">
        <v>129389</v>
      </c>
      <c r="H18" s="24">
        <v>108219</v>
      </c>
      <c r="I18" s="24">
        <v>118363</v>
      </c>
      <c r="J18" s="24">
        <v>355971</v>
      </c>
      <c r="K18" s="24">
        <v>901445</v>
      </c>
      <c r="L18" s="24">
        <v>1945625</v>
      </c>
      <c r="M18" s="24">
        <v>8340617</v>
      </c>
      <c r="N18" s="24">
        <v>11187687</v>
      </c>
      <c r="O18" s="24"/>
      <c r="P18" s="24"/>
      <c r="Q18" s="24"/>
      <c r="R18" s="24"/>
      <c r="S18" s="24"/>
      <c r="T18" s="24"/>
      <c r="U18" s="24"/>
      <c r="V18" s="24"/>
      <c r="W18" s="24">
        <v>11543658</v>
      </c>
      <c r="X18" s="24">
        <v>6529013</v>
      </c>
      <c r="Y18" s="24">
        <v>5014645</v>
      </c>
      <c r="Z18" s="6">
        <v>76.81</v>
      </c>
      <c r="AA18" s="22">
        <v>13330809</v>
      </c>
    </row>
    <row r="19" spans="1:27" ht="12.75">
      <c r="A19" s="2" t="s">
        <v>46</v>
      </c>
      <c r="B19" s="8"/>
      <c r="C19" s="19">
        <f aca="true" t="shared" si="3" ref="C19:Y19">SUM(C20:C23)</f>
        <v>19656402451</v>
      </c>
      <c r="D19" s="19">
        <f>SUM(D20:D23)</f>
        <v>0</v>
      </c>
      <c r="E19" s="20">
        <f t="shared" si="3"/>
        <v>21673944975</v>
      </c>
      <c r="F19" s="21">
        <f t="shared" si="3"/>
        <v>22228504934</v>
      </c>
      <c r="G19" s="21">
        <f t="shared" si="3"/>
        <v>2534814836</v>
      </c>
      <c r="H19" s="21">
        <f t="shared" si="3"/>
        <v>2056420550</v>
      </c>
      <c r="I19" s="21">
        <f t="shared" si="3"/>
        <v>2012230440</v>
      </c>
      <c r="J19" s="21">
        <f t="shared" si="3"/>
        <v>6603465826</v>
      </c>
      <c r="K19" s="21">
        <f t="shared" si="3"/>
        <v>2087943822</v>
      </c>
      <c r="L19" s="21">
        <f t="shared" si="3"/>
        <v>1744890460</v>
      </c>
      <c r="M19" s="21">
        <f t="shared" si="3"/>
        <v>2111813902</v>
      </c>
      <c r="N19" s="21">
        <f t="shared" si="3"/>
        <v>5944648184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12548114010</v>
      </c>
      <c r="X19" s="21">
        <f t="shared" si="3"/>
        <v>10840535839</v>
      </c>
      <c r="Y19" s="21">
        <f t="shared" si="3"/>
        <v>1707578171</v>
      </c>
      <c r="Z19" s="4">
        <f>+IF(X19&lt;&gt;0,+(Y19/X19)*100,0)</f>
        <v>15.751787516414115</v>
      </c>
      <c r="AA19" s="19">
        <f>SUM(AA20:AA23)</f>
        <v>22228504934</v>
      </c>
    </row>
    <row r="20" spans="1:27" ht="12.75">
      <c r="A20" s="5" t="s">
        <v>47</v>
      </c>
      <c r="B20" s="3"/>
      <c r="C20" s="22">
        <v>12340040705</v>
      </c>
      <c r="D20" s="22"/>
      <c r="E20" s="23">
        <v>13086624922</v>
      </c>
      <c r="F20" s="24">
        <v>13086624921</v>
      </c>
      <c r="G20" s="24">
        <v>1232244906</v>
      </c>
      <c r="H20" s="24">
        <v>1213853234</v>
      </c>
      <c r="I20" s="24">
        <v>1123487954</v>
      </c>
      <c r="J20" s="24">
        <v>3569586094</v>
      </c>
      <c r="K20" s="24">
        <v>1196855772</v>
      </c>
      <c r="L20" s="24">
        <v>1091884762</v>
      </c>
      <c r="M20" s="24">
        <v>1064819040</v>
      </c>
      <c r="N20" s="24">
        <v>3353559574</v>
      </c>
      <c r="O20" s="24"/>
      <c r="P20" s="24"/>
      <c r="Q20" s="24"/>
      <c r="R20" s="24"/>
      <c r="S20" s="24"/>
      <c r="T20" s="24"/>
      <c r="U20" s="24"/>
      <c r="V20" s="24"/>
      <c r="W20" s="24">
        <v>6923145668</v>
      </c>
      <c r="X20" s="24">
        <v>6589756748</v>
      </c>
      <c r="Y20" s="24">
        <v>333388920</v>
      </c>
      <c r="Z20" s="6">
        <v>5.06</v>
      </c>
      <c r="AA20" s="22">
        <v>13086624921</v>
      </c>
    </row>
    <row r="21" spans="1:27" ht="12.75">
      <c r="A21" s="5" t="s">
        <v>48</v>
      </c>
      <c r="B21" s="3"/>
      <c r="C21" s="22">
        <v>3873677109</v>
      </c>
      <c r="D21" s="22"/>
      <c r="E21" s="23">
        <v>4650411384</v>
      </c>
      <c r="F21" s="24">
        <v>5204971343</v>
      </c>
      <c r="G21" s="24">
        <v>833958047</v>
      </c>
      <c r="H21" s="24">
        <v>513906032</v>
      </c>
      <c r="I21" s="24">
        <v>562829513</v>
      </c>
      <c r="J21" s="24">
        <v>1910693592</v>
      </c>
      <c r="K21" s="24">
        <v>565190128</v>
      </c>
      <c r="L21" s="24">
        <v>382927384</v>
      </c>
      <c r="M21" s="24">
        <v>653018525</v>
      </c>
      <c r="N21" s="24">
        <v>1601136037</v>
      </c>
      <c r="O21" s="24"/>
      <c r="P21" s="24"/>
      <c r="Q21" s="24"/>
      <c r="R21" s="24"/>
      <c r="S21" s="24"/>
      <c r="T21" s="24"/>
      <c r="U21" s="24"/>
      <c r="V21" s="24"/>
      <c r="W21" s="24">
        <v>3511829629</v>
      </c>
      <c r="X21" s="24">
        <v>2278994943</v>
      </c>
      <c r="Y21" s="24">
        <v>1232834686</v>
      </c>
      <c r="Z21" s="6">
        <v>54.1</v>
      </c>
      <c r="AA21" s="22">
        <v>5204971343</v>
      </c>
    </row>
    <row r="22" spans="1:27" ht="12.75">
      <c r="A22" s="5" t="s">
        <v>49</v>
      </c>
      <c r="B22" s="3"/>
      <c r="C22" s="25">
        <v>1848052275</v>
      </c>
      <c r="D22" s="25"/>
      <c r="E22" s="26">
        <v>2311354351</v>
      </c>
      <c r="F22" s="27">
        <v>2311354351</v>
      </c>
      <c r="G22" s="27">
        <v>200942355</v>
      </c>
      <c r="H22" s="27">
        <v>225824174</v>
      </c>
      <c r="I22" s="27">
        <v>230176528</v>
      </c>
      <c r="J22" s="27">
        <v>656943057</v>
      </c>
      <c r="K22" s="27">
        <v>226701904</v>
      </c>
      <c r="L22" s="27">
        <v>170737229</v>
      </c>
      <c r="M22" s="27">
        <v>171242176</v>
      </c>
      <c r="N22" s="27">
        <v>568681309</v>
      </c>
      <c r="O22" s="27"/>
      <c r="P22" s="27"/>
      <c r="Q22" s="27"/>
      <c r="R22" s="27"/>
      <c r="S22" s="27"/>
      <c r="T22" s="27"/>
      <c r="U22" s="27"/>
      <c r="V22" s="27"/>
      <c r="W22" s="27">
        <v>1225624366</v>
      </c>
      <c r="X22" s="27">
        <v>1159006988</v>
      </c>
      <c r="Y22" s="27">
        <v>66617378</v>
      </c>
      <c r="Z22" s="7">
        <v>5.75</v>
      </c>
      <c r="AA22" s="25">
        <v>2311354351</v>
      </c>
    </row>
    <row r="23" spans="1:27" ht="12.75">
      <c r="A23" s="5" t="s">
        <v>50</v>
      </c>
      <c r="B23" s="3"/>
      <c r="C23" s="22">
        <v>1594632362</v>
      </c>
      <c r="D23" s="22"/>
      <c r="E23" s="23">
        <v>1625554318</v>
      </c>
      <c r="F23" s="24">
        <v>1625554319</v>
      </c>
      <c r="G23" s="24">
        <v>267669528</v>
      </c>
      <c r="H23" s="24">
        <v>102837110</v>
      </c>
      <c r="I23" s="24">
        <v>95736445</v>
      </c>
      <c r="J23" s="24">
        <v>466243083</v>
      </c>
      <c r="K23" s="24">
        <v>99196018</v>
      </c>
      <c r="L23" s="24">
        <v>99341085</v>
      </c>
      <c r="M23" s="24">
        <v>222734161</v>
      </c>
      <c r="N23" s="24">
        <v>421271264</v>
      </c>
      <c r="O23" s="24"/>
      <c r="P23" s="24"/>
      <c r="Q23" s="24"/>
      <c r="R23" s="24"/>
      <c r="S23" s="24"/>
      <c r="T23" s="24"/>
      <c r="U23" s="24"/>
      <c r="V23" s="24"/>
      <c r="W23" s="24">
        <v>887514347</v>
      </c>
      <c r="X23" s="24">
        <v>812777160</v>
      </c>
      <c r="Y23" s="24">
        <v>74737187</v>
      </c>
      <c r="Z23" s="6">
        <v>9.2</v>
      </c>
      <c r="AA23" s="22">
        <v>1625554319</v>
      </c>
    </row>
    <row r="24" spans="1:27" ht="12.75">
      <c r="A24" s="2" t="s">
        <v>51</v>
      </c>
      <c r="B24" s="8" t="s">
        <v>52</v>
      </c>
      <c r="C24" s="19">
        <v>266575273</v>
      </c>
      <c r="D24" s="19"/>
      <c r="E24" s="20">
        <v>297653110</v>
      </c>
      <c r="F24" s="21">
        <v>297653110</v>
      </c>
      <c r="G24" s="21">
        <v>13985061</v>
      </c>
      <c r="H24" s="21">
        <v>15609651</v>
      </c>
      <c r="I24" s="21">
        <v>24096921</v>
      </c>
      <c r="J24" s="21">
        <v>53691633</v>
      </c>
      <c r="K24" s="21">
        <v>35247463</v>
      </c>
      <c r="L24" s="21">
        <v>31819265</v>
      </c>
      <c r="M24" s="21">
        <v>14520149</v>
      </c>
      <c r="N24" s="21">
        <v>81586877</v>
      </c>
      <c r="O24" s="21"/>
      <c r="P24" s="21"/>
      <c r="Q24" s="21"/>
      <c r="R24" s="21"/>
      <c r="S24" s="21"/>
      <c r="T24" s="21"/>
      <c r="U24" s="21"/>
      <c r="V24" s="21"/>
      <c r="W24" s="21">
        <v>135278510</v>
      </c>
      <c r="X24" s="21">
        <v>147826554</v>
      </c>
      <c r="Y24" s="21">
        <v>-12548044</v>
      </c>
      <c r="Z24" s="4">
        <v>-8.49</v>
      </c>
      <c r="AA24" s="19">
        <v>297653110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39480430851</v>
      </c>
      <c r="D25" s="44">
        <f>+D5+D9+D15+D19+D24</f>
        <v>0</v>
      </c>
      <c r="E25" s="45">
        <f t="shared" si="4"/>
        <v>41803773450</v>
      </c>
      <c r="F25" s="46">
        <f t="shared" si="4"/>
        <v>42740769385</v>
      </c>
      <c r="G25" s="46">
        <f t="shared" si="4"/>
        <v>4020161062</v>
      </c>
      <c r="H25" s="46">
        <f t="shared" si="4"/>
        <v>4219509728</v>
      </c>
      <c r="I25" s="46">
        <f t="shared" si="4"/>
        <v>3245451544</v>
      </c>
      <c r="J25" s="46">
        <f t="shared" si="4"/>
        <v>11485122334</v>
      </c>
      <c r="K25" s="46">
        <f t="shared" si="4"/>
        <v>3483592521</v>
      </c>
      <c r="L25" s="46">
        <f t="shared" si="4"/>
        <v>3322819506</v>
      </c>
      <c r="M25" s="46">
        <f t="shared" si="4"/>
        <v>4711909503</v>
      </c>
      <c r="N25" s="46">
        <f t="shared" si="4"/>
        <v>11518321530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23003443864</v>
      </c>
      <c r="X25" s="46">
        <f t="shared" si="4"/>
        <v>20682798448</v>
      </c>
      <c r="Y25" s="46">
        <f t="shared" si="4"/>
        <v>2320645416</v>
      </c>
      <c r="Z25" s="47">
        <f>+IF(X25&lt;&gt;0,+(Y25/X25)*100,0)</f>
        <v>11.220171302420653</v>
      </c>
      <c r="AA25" s="44">
        <f>+AA5+AA9+AA15+AA19+AA24</f>
        <v>42740769385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6465040556</v>
      </c>
      <c r="D28" s="19">
        <f>SUM(D29:D31)</f>
        <v>0</v>
      </c>
      <c r="E28" s="20">
        <f t="shared" si="5"/>
        <v>8518223680</v>
      </c>
      <c r="F28" s="21">
        <f t="shared" si="5"/>
        <v>8497880256</v>
      </c>
      <c r="G28" s="21">
        <f t="shared" si="5"/>
        <v>413762012</v>
      </c>
      <c r="H28" s="21">
        <f t="shared" si="5"/>
        <v>576501603</v>
      </c>
      <c r="I28" s="21">
        <f t="shared" si="5"/>
        <v>590506732</v>
      </c>
      <c r="J28" s="21">
        <f t="shared" si="5"/>
        <v>1580770347</v>
      </c>
      <c r="K28" s="21">
        <f t="shared" si="5"/>
        <v>634483536</v>
      </c>
      <c r="L28" s="21">
        <f t="shared" si="5"/>
        <v>749685956</v>
      </c>
      <c r="M28" s="21">
        <f t="shared" si="5"/>
        <v>514337173</v>
      </c>
      <c r="N28" s="21">
        <f t="shared" si="5"/>
        <v>1898506665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3479277012</v>
      </c>
      <c r="X28" s="21">
        <f t="shared" si="5"/>
        <v>4120081249</v>
      </c>
      <c r="Y28" s="21">
        <f t="shared" si="5"/>
        <v>-640804237</v>
      </c>
      <c r="Z28" s="4">
        <f>+IF(X28&lt;&gt;0,+(Y28/X28)*100,0)</f>
        <v>-15.553194179253914</v>
      </c>
      <c r="AA28" s="19">
        <f>SUM(AA29:AA31)</f>
        <v>8497880256</v>
      </c>
    </row>
    <row r="29" spans="1:27" ht="12.75">
      <c r="A29" s="5" t="s">
        <v>33</v>
      </c>
      <c r="B29" s="3"/>
      <c r="C29" s="22">
        <v>439627615</v>
      </c>
      <c r="D29" s="22"/>
      <c r="E29" s="23">
        <v>450141230</v>
      </c>
      <c r="F29" s="24">
        <v>450871324</v>
      </c>
      <c r="G29" s="24">
        <v>29112844</v>
      </c>
      <c r="H29" s="24">
        <v>31442950</v>
      </c>
      <c r="I29" s="24">
        <v>33979867</v>
      </c>
      <c r="J29" s="24">
        <v>94535661</v>
      </c>
      <c r="K29" s="24">
        <v>33150473</v>
      </c>
      <c r="L29" s="24">
        <v>53283788</v>
      </c>
      <c r="M29" s="24">
        <v>34268100</v>
      </c>
      <c r="N29" s="24">
        <v>120702361</v>
      </c>
      <c r="O29" s="24"/>
      <c r="P29" s="24"/>
      <c r="Q29" s="24"/>
      <c r="R29" s="24"/>
      <c r="S29" s="24"/>
      <c r="T29" s="24"/>
      <c r="U29" s="24"/>
      <c r="V29" s="24"/>
      <c r="W29" s="24">
        <v>215238022</v>
      </c>
      <c r="X29" s="24">
        <v>224677189</v>
      </c>
      <c r="Y29" s="24">
        <v>-9439167</v>
      </c>
      <c r="Z29" s="6">
        <v>-4.2</v>
      </c>
      <c r="AA29" s="22">
        <v>450871324</v>
      </c>
    </row>
    <row r="30" spans="1:27" ht="12.75">
      <c r="A30" s="5" t="s">
        <v>34</v>
      </c>
      <c r="B30" s="3"/>
      <c r="C30" s="25">
        <v>1989466439</v>
      </c>
      <c r="D30" s="25"/>
      <c r="E30" s="26">
        <v>8016966254</v>
      </c>
      <c r="F30" s="27">
        <v>7995892737</v>
      </c>
      <c r="G30" s="27">
        <v>381335116</v>
      </c>
      <c r="H30" s="27">
        <v>541945212</v>
      </c>
      <c r="I30" s="27">
        <v>552879583</v>
      </c>
      <c r="J30" s="27">
        <v>1476159911</v>
      </c>
      <c r="K30" s="27">
        <v>598184065</v>
      </c>
      <c r="L30" s="27">
        <v>692076907</v>
      </c>
      <c r="M30" s="27">
        <v>476050809</v>
      </c>
      <c r="N30" s="27">
        <v>1766311781</v>
      </c>
      <c r="O30" s="27"/>
      <c r="P30" s="27"/>
      <c r="Q30" s="27"/>
      <c r="R30" s="27"/>
      <c r="S30" s="27"/>
      <c r="T30" s="27"/>
      <c r="U30" s="27"/>
      <c r="V30" s="27"/>
      <c r="W30" s="27">
        <v>3242471692</v>
      </c>
      <c r="X30" s="27">
        <v>3869028926</v>
      </c>
      <c r="Y30" s="27">
        <v>-626557234</v>
      </c>
      <c r="Z30" s="7">
        <v>-16.19</v>
      </c>
      <c r="AA30" s="25">
        <v>7995892737</v>
      </c>
    </row>
    <row r="31" spans="1:27" ht="12.75">
      <c r="A31" s="5" t="s">
        <v>35</v>
      </c>
      <c r="B31" s="3"/>
      <c r="C31" s="22">
        <v>4035946502</v>
      </c>
      <c r="D31" s="22"/>
      <c r="E31" s="23">
        <v>51116196</v>
      </c>
      <c r="F31" s="24">
        <v>51116195</v>
      </c>
      <c r="G31" s="24">
        <v>3314052</v>
      </c>
      <c r="H31" s="24">
        <v>3113441</v>
      </c>
      <c r="I31" s="24">
        <v>3647282</v>
      </c>
      <c r="J31" s="24">
        <v>10074775</v>
      </c>
      <c r="K31" s="24">
        <v>3148998</v>
      </c>
      <c r="L31" s="24">
        <v>4325261</v>
      </c>
      <c r="M31" s="24">
        <v>4018264</v>
      </c>
      <c r="N31" s="24">
        <v>11492523</v>
      </c>
      <c r="O31" s="24"/>
      <c r="P31" s="24"/>
      <c r="Q31" s="24"/>
      <c r="R31" s="24"/>
      <c r="S31" s="24"/>
      <c r="T31" s="24"/>
      <c r="U31" s="24"/>
      <c r="V31" s="24"/>
      <c r="W31" s="24">
        <v>21567298</v>
      </c>
      <c r="X31" s="24">
        <v>26375134</v>
      </c>
      <c r="Y31" s="24">
        <v>-4807836</v>
      </c>
      <c r="Z31" s="6">
        <v>-18.23</v>
      </c>
      <c r="AA31" s="22">
        <v>51116195</v>
      </c>
    </row>
    <row r="32" spans="1:27" ht="12.75">
      <c r="A32" s="2" t="s">
        <v>36</v>
      </c>
      <c r="B32" s="3"/>
      <c r="C32" s="19">
        <f aca="true" t="shared" si="6" ref="C32:Y32">SUM(C33:C37)</f>
        <v>4858459643</v>
      </c>
      <c r="D32" s="19">
        <f>SUM(D33:D37)</f>
        <v>0</v>
      </c>
      <c r="E32" s="20">
        <f t="shared" si="6"/>
        <v>5120605139</v>
      </c>
      <c r="F32" s="21">
        <f t="shared" si="6"/>
        <v>5375818760</v>
      </c>
      <c r="G32" s="21">
        <f t="shared" si="6"/>
        <v>254280829</v>
      </c>
      <c r="H32" s="21">
        <f t="shared" si="6"/>
        <v>340810071</v>
      </c>
      <c r="I32" s="21">
        <f t="shared" si="6"/>
        <v>420805720</v>
      </c>
      <c r="J32" s="21">
        <f t="shared" si="6"/>
        <v>1015896620</v>
      </c>
      <c r="K32" s="21">
        <f t="shared" si="6"/>
        <v>389616173</v>
      </c>
      <c r="L32" s="21">
        <f t="shared" si="6"/>
        <v>539087505</v>
      </c>
      <c r="M32" s="21">
        <f t="shared" si="6"/>
        <v>400519302</v>
      </c>
      <c r="N32" s="21">
        <f t="shared" si="6"/>
        <v>1329222980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2345119600</v>
      </c>
      <c r="X32" s="21">
        <f t="shared" si="6"/>
        <v>4507599141</v>
      </c>
      <c r="Y32" s="21">
        <f t="shared" si="6"/>
        <v>-2162479541</v>
      </c>
      <c r="Z32" s="4">
        <f>+IF(X32&lt;&gt;0,+(Y32/X32)*100,0)</f>
        <v>-47.974087166061956</v>
      </c>
      <c r="AA32" s="19">
        <f>SUM(AA33:AA37)</f>
        <v>5375818760</v>
      </c>
    </row>
    <row r="33" spans="1:27" ht="12.75">
      <c r="A33" s="5" t="s">
        <v>37</v>
      </c>
      <c r="B33" s="3"/>
      <c r="C33" s="22">
        <v>837312699</v>
      </c>
      <c r="D33" s="22"/>
      <c r="E33" s="23">
        <v>894025065</v>
      </c>
      <c r="F33" s="24">
        <v>897604613</v>
      </c>
      <c r="G33" s="24">
        <v>51763324</v>
      </c>
      <c r="H33" s="24">
        <v>58874962</v>
      </c>
      <c r="I33" s="24">
        <v>70276886</v>
      </c>
      <c r="J33" s="24">
        <v>180915172</v>
      </c>
      <c r="K33" s="24">
        <v>69883208</v>
      </c>
      <c r="L33" s="24">
        <v>100530777</v>
      </c>
      <c r="M33" s="24">
        <v>69884320</v>
      </c>
      <c r="N33" s="24">
        <v>240298305</v>
      </c>
      <c r="O33" s="24"/>
      <c r="P33" s="24"/>
      <c r="Q33" s="24"/>
      <c r="R33" s="24"/>
      <c r="S33" s="24"/>
      <c r="T33" s="24"/>
      <c r="U33" s="24"/>
      <c r="V33" s="24"/>
      <c r="W33" s="24">
        <v>421213477</v>
      </c>
      <c r="X33" s="24">
        <v>896405276</v>
      </c>
      <c r="Y33" s="24">
        <v>-475191799</v>
      </c>
      <c r="Z33" s="6">
        <v>-53.01</v>
      </c>
      <c r="AA33" s="22">
        <v>897604613</v>
      </c>
    </row>
    <row r="34" spans="1:27" ht="12.75">
      <c r="A34" s="5" t="s">
        <v>38</v>
      </c>
      <c r="B34" s="3"/>
      <c r="C34" s="22">
        <v>1114225213</v>
      </c>
      <c r="D34" s="22"/>
      <c r="E34" s="23">
        <v>1192886868</v>
      </c>
      <c r="F34" s="24">
        <v>1192884916</v>
      </c>
      <c r="G34" s="24">
        <v>57688573</v>
      </c>
      <c r="H34" s="24">
        <v>77656728</v>
      </c>
      <c r="I34" s="24">
        <v>87427944</v>
      </c>
      <c r="J34" s="24">
        <v>222773245</v>
      </c>
      <c r="K34" s="24">
        <v>91026634</v>
      </c>
      <c r="L34" s="24">
        <v>124341258</v>
      </c>
      <c r="M34" s="24">
        <v>103179038</v>
      </c>
      <c r="N34" s="24">
        <v>318546930</v>
      </c>
      <c r="O34" s="24"/>
      <c r="P34" s="24"/>
      <c r="Q34" s="24"/>
      <c r="R34" s="24"/>
      <c r="S34" s="24"/>
      <c r="T34" s="24"/>
      <c r="U34" s="24"/>
      <c r="V34" s="24"/>
      <c r="W34" s="24">
        <v>541320175</v>
      </c>
      <c r="X34" s="24">
        <v>1124173621</v>
      </c>
      <c r="Y34" s="24">
        <v>-582853446</v>
      </c>
      <c r="Z34" s="6">
        <v>-51.85</v>
      </c>
      <c r="AA34" s="22">
        <v>1192884916</v>
      </c>
    </row>
    <row r="35" spans="1:27" ht="12.75">
      <c r="A35" s="5" t="s">
        <v>39</v>
      </c>
      <c r="B35" s="3"/>
      <c r="C35" s="22">
        <v>656863605</v>
      </c>
      <c r="D35" s="22"/>
      <c r="E35" s="23">
        <v>615325467</v>
      </c>
      <c r="F35" s="24">
        <v>615175466</v>
      </c>
      <c r="G35" s="24">
        <v>39419181</v>
      </c>
      <c r="H35" s="24">
        <v>41147607</v>
      </c>
      <c r="I35" s="24">
        <v>47443921</v>
      </c>
      <c r="J35" s="24">
        <v>128010709</v>
      </c>
      <c r="K35" s="24">
        <v>43358535</v>
      </c>
      <c r="L35" s="24">
        <v>65613388</v>
      </c>
      <c r="M35" s="24">
        <v>42684052</v>
      </c>
      <c r="N35" s="24">
        <v>151655975</v>
      </c>
      <c r="O35" s="24"/>
      <c r="P35" s="24"/>
      <c r="Q35" s="24"/>
      <c r="R35" s="24"/>
      <c r="S35" s="24"/>
      <c r="T35" s="24"/>
      <c r="U35" s="24"/>
      <c r="V35" s="24"/>
      <c r="W35" s="24">
        <v>279666684</v>
      </c>
      <c r="X35" s="24">
        <v>601561695</v>
      </c>
      <c r="Y35" s="24">
        <v>-321895011</v>
      </c>
      <c r="Z35" s="6">
        <v>-53.51</v>
      </c>
      <c r="AA35" s="22">
        <v>615175466</v>
      </c>
    </row>
    <row r="36" spans="1:27" ht="12.75">
      <c r="A36" s="5" t="s">
        <v>40</v>
      </c>
      <c r="B36" s="3"/>
      <c r="C36" s="22">
        <v>1181977044</v>
      </c>
      <c r="D36" s="22"/>
      <c r="E36" s="23">
        <v>1239649511</v>
      </c>
      <c r="F36" s="24">
        <v>1484471339</v>
      </c>
      <c r="G36" s="24">
        <v>56556441</v>
      </c>
      <c r="H36" s="24">
        <v>91702884</v>
      </c>
      <c r="I36" s="24">
        <v>106598842</v>
      </c>
      <c r="J36" s="24">
        <v>254858167</v>
      </c>
      <c r="K36" s="24">
        <v>97259058</v>
      </c>
      <c r="L36" s="24">
        <v>105467088</v>
      </c>
      <c r="M36" s="24">
        <v>95930707</v>
      </c>
      <c r="N36" s="24">
        <v>298656853</v>
      </c>
      <c r="O36" s="24"/>
      <c r="P36" s="24"/>
      <c r="Q36" s="24"/>
      <c r="R36" s="24"/>
      <c r="S36" s="24"/>
      <c r="T36" s="24"/>
      <c r="U36" s="24"/>
      <c r="V36" s="24"/>
      <c r="W36" s="24">
        <v>553515020</v>
      </c>
      <c r="X36" s="24">
        <v>731974702</v>
      </c>
      <c r="Y36" s="24">
        <v>-178459682</v>
      </c>
      <c r="Z36" s="6">
        <v>-24.38</v>
      </c>
      <c r="AA36" s="22">
        <v>1484471339</v>
      </c>
    </row>
    <row r="37" spans="1:27" ht="12.75">
      <c r="A37" s="5" t="s">
        <v>41</v>
      </c>
      <c r="B37" s="3"/>
      <c r="C37" s="25">
        <v>1068081082</v>
      </c>
      <c r="D37" s="25"/>
      <c r="E37" s="26">
        <v>1178718228</v>
      </c>
      <c r="F37" s="27">
        <v>1185682426</v>
      </c>
      <c r="G37" s="27">
        <v>48853310</v>
      </c>
      <c r="H37" s="27">
        <v>71427890</v>
      </c>
      <c r="I37" s="27">
        <v>109058127</v>
      </c>
      <c r="J37" s="27">
        <v>229339327</v>
      </c>
      <c r="K37" s="27">
        <v>88088738</v>
      </c>
      <c r="L37" s="27">
        <v>143134994</v>
      </c>
      <c r="M37" s="27">
        <v>88841185</v>
      </c>
      <c r="N37" s="27">
        <v>320064917</v>
      </c>
      <c r="O37" s="27"/>
      <c r="P37" s="27"/>
      <c r="Q37" s="27"/>
      <c r="R37" s="27"/>
      <c r="S37" s="27"/>
      <c r="T37" s="27"/>
      <c r="U37" s="27"/>
      <c r="V37" s="27"/>
      <c r="W37" s="27">
        <v>549404244</v>
      </c>
      <c r="X37" s="27">
        <v>1153483847</v>
      </c>
      <c r="Y37" s="27">
        <v>-604079603</v>
      </c>
      <c r="Z37" s="7">
        <v>-52.37</v>
      </c>
      <c r="AA37" s="25">
        <v>1185682426</v>
      </c>
    </row>
    <row r="38" spans="1:27" ht="12.75">
      <c r="A38" s="2" t="s">
        <v>42</v>
      </c>
      <c r="B38" s="8"/>
      <c r="C38" s="19">
        <f aca="true" t="shared" si="7" ref="C38:Y38">SUM(C39:C41)</f>
        <v>6347705587</v>
      </c>
      <c r="D38" s="19">
        <f>SUM(D39:D41)</f>
        <v>0</v>
      </c>
      <c r="E38" s="20">
        <f t="shared" si="7"/>
        <v>6551208478</v>
      </c>
      <c r="F38" s="21">
        <f t="shared" si="7"/>
        <v>6566659621</v>
      </c>
      <c r="G38" s="21">
        <f t="shared" si="7"/>
        <v>318831898</v>
      </c>
      <c r="H38" s="21">
        <f t="shared" si="7"/>
        <v>525252517</v>
      </c>
      <c r="I38" s="21">
        <f t="shared" si="7"/>
        <v>501202480</v>
      </c>
      <c r="J38" s="21">
        <f t="shared" si="7"/>
        <v>1345286895</v>
      </c>
      <c r="K38" s="21">
        <f t="shared" si="7"/>
        <v>535807294</v>
      </c>
      <c r="L38" s="21">
        <f t="shared" si="7"/>
        <v>634756441</v>
      </c>
      <c r="M38" s="21">
        <f t="shared" si="7"/>
        <v>511088473</v>
      </c>
      <c r="N38" s="21">
        <f t="shared" si="7"/>
        <v>1681652208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3026939103</v>
      </c>
      <c r="X38" s="21">
        <f t="shared" si="7"/>
        <v>5190437360</v>
      </c>
      <c r="Y38" s="21">
        <f t="shared" si="7"/>
        <v>-2163498257</v>
      </c>
      <c r="Z38" s="4">
        <f>+IF(X38&lt;&gt;0,+(Y38/X38)*100,0)</f>
        <v>-41.682388341162834</v>
      </c>
      <c r="AA38" s="19">
        <f>SUM(AA39:AA41)</f>
        <v>6566659621</v>
      </c>
    </row>
    <row r="39" spans="1:27" ht="12.75">
      <c r="A39" s="5" t="s">
        <v>43</v>
      </c>
      <c r="B39" s="3"/>
      <c r="C39" s="22">
        <v>1133629062</v>
      </c>
      <c r="D39" s="22"/>
      <c r="E39" s="23">
        <v>1060433409</v>
      </c>
      <c r="F39" s="24">
        <v>1063777760</v>
      </c>
      <c r="G39" s="24">
        <v>64042037</v>
      </c>
      <c r="H39" s="24">
        <v>110288276</v>
      </c>
      <c r="I39" s="24">
        <v>81459526</v>
      </c>
      <c r="J39" s="24">
        <v>255789839</v>
      </c>
      <c r="K39" s="24">
        <v>65950070</v>
      </c>
      <c r="L39" s="24">
        <v>102560666</v>
      </c>
      <c r="M39" s="24">
        <v>84894017</v>
      </c>
      <c r="N39" s="24">
        <v>253404753</v>
      </c>
      <c r="O39" s="24"/>
      <c r="P39" s="24"/>
      <c r="Q39" s="24"/>
      <c r="R39" s="24"/>
      <c r="S39" s="24"/>
      <c r="T39" s="24"/>
      <c r="U39" s="24"/>
      <c r="V39" s="24"/>
      <c r="W39" s="24">
        <v>509194592</v>
      </c>
      <c r="X39" s="24">
        <v>1066277190</v>
      </c>
      <c r="Y39" s="24">
        <v>-557082598</v>
      </c>
      <c r="Z39" s="6">
        <v>-52.25</v>
      </c>
      <c r="AA39" s="22">
        <v>1063777760</v>
      </c>
    </row>
    <row r="40" spans="1:27" ht="12.75">
      <c r="A40" s="5" t="s">
        <v>44</v>
      </c>
      <c r="B40" s="3"/>
      <c r="C40" s="22">
        <v>5088274812</v>
      </c>
      <c r="D40" s="22"/>
      <c r="E40" s="23">
        <v>5353663744</v>
      </c>
      <c r="F40" s="24">
        <v>5365770535</v>
      </c>
      <c r="G40" s="24">
        <v>247604562</v>
      </c>
      <c r="H40" s="24">
        <v>405531091</v>
      </c>
      <c r="I40" s="24">
        <v>409576509</v>
      </c>
      <c r="J40" s="24">
        <v>1062712162</v>
      </c>
      <c r="K40" s="24">
        <v>458809295</v>
      </c>
      <c r="L40" s="24">
        <v>517765535</v>
      </c>
      <c r="M40" s="24">
        <v>414938314</v>
      </c>
      <c r="N40" s="24">
        <v>1391513144</v>
      </c>
      <c r="O40" s="24"/>
      <c r="P40" s="24"/>
      <c r="Q40" s="24"/>
      <c r="R40" s="24"/>
      <c r="S40" s="24"/>
      <c r="T40" s="24"/>
      <c r="U40" s="24"/>
      <c r="V40" s="24"/>
      <c r="W40" s="24">
        <v>2454225306</v>
      </c>
      <c r="X40" s="24">
        <v>3996726252</v>
      </c>
      <c r="Y40" s="24">
        <v>-1542500946</v>
      </c>
      <c r="Z40" s="6">
        <v>-38.59</v>
      </c>
      <c r="AA40" s="22">
        <v>5365770535</v>
      </c>
    </row>
    <row r="41" spans="1:27" ht="12.75">
      <c r="A41" s="5" t="s">
        <v>45</v>
      </c>
      <c r="B41" s="3"/>
      <c r="C41" s="22">
        <v>125801713</v>
      </c>
      <c r="D41" s="22"/>
      <c r="E41" s="23">
        <v>137111325</v>
      </c>
      <c r="F41" s="24">
        <v>137111326</v>
      </c>
      <c r="G41" s="24">
        <v>7185299</v>
      </c>
      <c r="H41" s="24">
        <v>9433150</v>
      </c>
      <c r="I41" s="24">
        <v>10166445</v>
      </c>
      <c r="J41" s="24">
        <v>26784894</v>
      </c>
      <c r="K41" s="24">
        <v>11047929</v>
      </c>
      <c r="L41" s="24">
        <v>14430240</v>
      </c>
      <c r="M41" s="24">
        <v>11256142</v>
      </c>
      <c r="N41" s="24">
        <v>36734311</v>
      </c>
      <c r="O41" s="24"/>
      <c r="P41" s="24"/>
      <c r="Q41" s="24"/>
      <c r="R41" s="24"/>
      <c r="S41" s="24"/>
      <c r="T41" s="24"/>
      <c r="U41" s="24"/>
      <c r="V41" s="24"/>
      <c r="W41" s="24">
        <v>63519205</v>
      </c>
      <c r="X41" s="24">
        <v>127433918</v>
      </c>
      <c r="Y41" s="24">
        <v>-63914713</v>
      </c>
      <c r="Z41" s="6">
        <v>-50.16</v>
      </c>
      <c r="AA41" s="22">
        <v>137111326</v>
      </c>
    </row>
    <row r="42" spans="1:27" ht="12.75">
      <c r="A42" s="2" t="s">
        <v>46</v>
      </c>
      <c r="B42" s="8"/>
      <c r="C42" s="19">
        <f aca="true" t="shared" si="8" ref="C42:Y42">SUM(C43:C46)</f>
        <v>15705081795</v>
      </c>
      <c r="D42" s="19">
        <f>SUM(D43:D46)</f>
        <v>0</v>
      </c>
      <c r="E42" s="20">
        <f t="shared" si="8"/>
        <v>18995589516</v>
      </c>
      <c r="F42" s="21">
        <f t="shared" si="8"/>
        <v>18997045328</v>
      </c>
      <c r="G42" s="21">
        <f t="shared" si="8"/>
        <v>558315161</v>
      </c>
      <c r="H42" s="21">
        <f t="shared" si="8"/>
        <v>1676280549</v>
      </c>
      <c r="I42" s="21">
        <f t="shared" si="8"/>
        <v>1759601373</v>
      </c>
      <c r="J42" s="21">
        <f t="shared" si="8"/>
        <v>3994197083</v>
      </c>
      <c r="K42" s="21">
        <f t="shared" si="8"/>
        <v>1536492532</v>
      </c>
      <c r="L42" s="21">
        <f t="shared" si="8"/>
        <v>1511711577</v>
      </c>
      <c r="M42" s="21">
        <f t="shared" si="8"/>
        <v>1280145047</v>
      </c>
      <c r="N42" s="21">
        <f t="shared" si="8"/>
        <v>4328349156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8322546239</v>
      </c>
      <c r="X42" s="21">
        <f t="shared" si="8"/>
        <v>16969506318</v>
      </c>
      <c r="Y42" s="21">
        <f t="shared" si="8"/>
        <v>-8646960079</v>
      </c>
      <c r="Z42" s="4">
        <f>+IF(X42&lt;&gt;0,+(Y42/X42)*100,0)</f>
        <v>-50.95587294621495</v>
      </c>
      <c r="AA42" s="19">
        <f>SUM(AA43:AA46)</f>
        <v>18997045328</v>
      </c>
    </row>
    <row r="43" spans="1:27" ht="12.75">
      <c r="A43" s="5" t="s">
        <v>47</v>
      </c>
      <c r="B43" s="3"/>
      <c r="C43" s="22">
        <v>9385677420</v>
      </c>
      <c r="D43" s="22"/>
      <c r="E43" s="23">
        <v>10321586663</v>
      </c>
      <c r="F43" s="24">
        <v>10323042474</v>
      </c>
      <c r="G43" s="24">
        <v>179797749</v>
      </c>
      <c r="H43" s="24">
        <v>1143546786</v>
      </c>
      <c r="I43" s="24">
        <v>1175798767</v>
      </c>
      <c r="J43" s="24">
        <v>2499143302</v>
      </c>
      <c r="K43" s="24">
        <v>929597310</v>
      </c>
      <c r="L43" s="24">
        <v>808363300</v>
      </c>
      <c r="M43" s="24">
        <v>721477145</v>
      </c>
      <c r="N43" s="24">
        <v>2459437755</v>
      </c>
      <c r="O43" s="24"/>
      <c r="P43" s="24"/>
      <c r="Q43" s="24"/>
      <c r="R43" s="24"/>
      <c r="S43" s="24"/>
      <c r="T43" s="24"/>
      <c r="U43" s="24"/>
      <c r="V43" s="24"/>
      <c r="W43" s="24">
        <v>4958581057</v>
      </c>
      <c r="X43" s="24">
        <v>9658603349</v>
      </c>
      <c r="Y43" s="24">
        <v>-4700022292</v>
      </c>
      <c r="Z43" s="6">
        <v>-48.66</v>
      </c>
      <c r="AA43" s="22">
        <v>10323042474</v>
      </c>
    </row>
    <row r="44" spans="1:27" ht="12.75">
      <c r="A44" s="5" t="s">
        <v>48</v>
      </c>
      <c r="B44" s="3"/>
      <c r="C44" s="22">
        <v>3026137787</v>
      </c>
      <c r="D44" s="22"/>
      <c r="E44" s="23">
        <v>4823188247</v>
      </c>
      <c r="F44" s="24">
        <v>4823363208</v>
      </c>
      <c r="G44" s="24">
        <v>221619983</v>
      </c>
      <c r="H44" s="24">
        <v>272307460</v>
      </c>
      <c r="I44" s="24">
        <v>292745926</v>
      </c>
      <c r="J44" s="24">
        <v>786673369</v>
      </c>
      <c r="K44" s="24">
        <v>305265201</v>
      </c>
      <c r="L44" s="24">
        <v>332413393</v>
      </c>
      <c r="M44" s="24">
        <v>272984610</v>
      </c>
      <c r="N44" s="24">
        <v>910663204</v>
      </c>
      <c r="O44" s="24"/>
      <c r="P44" s="24"/>
      <c r="Q44" s="24"/>
      <c r="R44" s="24"/>
      <c r="S44" s="24"/>
      <c r="T44" s="24"/>
      <c r="U44" s="24"/>
      <c r="V44" s="24"/>
      <c r="W44" s="24">
        <v>1697336573</v>
      </c>
      <c r="X44" s="24">
        <v>4079239467</v>
      </c>
      <c r="Y44" s="24">
        <v>-2381902894</v>
      </c>
      <c r="Z44" s="6">
        <v>-58.39</v>
      </c>
      <c r="AA44" s="22">
        <v>4823363208</v>
      </c>
    </row>
    <row r="45" spans="1:27" ht="12.75">
      <c r="A45" s="5" t="s">
        <v>49</v>
      </c>
      <c r="B45" s="3"/>
      <c r="C45" s="25">
        <v>1181386852</v>
      </c>
      <c r="D45" s="25"/>
      <c r="E45" s="26">
        <v>1935219716</v>
      </c>
      <c r="F45" s="27">
        <v>1935044756</v>
      </c>
      <c r="G45" s="27">
        <v>88747771</v>
      </c>
      <c r="H45" s="27">
        <v>127834686</v>
      </c>
      <c r="I45" s="27">
        <v>146713587</v>
      </c>
      <c r="J45" s="27">
        <v>363296044</v>
      </c>
      <c r="K45" s="27">
        <v>147029588</v>
      </c>
      <c r="L45" s="27">
        <v>168241967</v>
      </c>
      <c r="M45" s="27">
        <v>140324559</v>
      </c>
      <c r="N45" s="27">
        <v>455596114</v>
      </c>
      <c r="O45" s="27"/>
      <c r="P45" s="27"/>
      <c r="Q45" s="27"/>
      <c r="R45" s="27"/>
      <c r="S45" s="27"/>
      <c r="T45" s="27"/>
      <c r="U45" s="27"/>
      <c r="V45" s="27"/>
      <c r="W45" s="27">
        <v>818892158</v>
      </c>
      <c r="X45" s="27">
        <v>1539487697</v>
      </c>
      <c r="Y45" s="27">
        <v>-720595539</v>
      </c>
      <c r="Z45" s="7">
        <v>-46.81</v>
      </c>
      <c r="AA45" s="25">
        <v>1935044756</v>
      </c>
    </row>
    <row r="46" spans="1:27" ht="12.75">
      <c r="A46" s="5" t="s">
        <v>50</v>
      </c>
      <c r="B46" s="3"/>
      <c r="C46" s="22">
        <v>2111879736</v>
      </c>
      <c r="D46" s="22"/>
      <c r="E46" s="23">
        <v>1915594890</v>
      </c>
      <c r="F46" s="24">
        <v>1915594890</v>
      </c>
      <c r="G46" s="24">
        <v>68149658</v>
      </c>
      <c r="H46" s="24">
        <v>132591617</v>
      </c>
      <c r="I46" s="24">
        <v>144343093</v>
      </c>
      <c r="J46" s="24">
        <v>345084368</v>
      </c>
      <c r="K46" s="24">
        <v>154600433</v>
      </c>
      <c r="L46" s="24">
        <v>202692917</v>
      </c>
      <c r="M46" s="24">
        <v>145358733</v>
      </c>
      <c r="N46" s="24">
        <v>502652083</v>
      </c>
      <c r="O46" s="24"/>
      <c r="P46" s="24"/>
      <c r="Q46" s="24"/>
      <c r="R46" s="24"/>
      <c r="S46" s="24"/>
      <c r="T46" s="24"/>
      <c r="U46" s="24"/>
      <c r="V46" s="24"/>
      <c r="W46" s="24">
        <v>847736451</v>
      </c>
      <c r="X46" s="24">
        <v>1692175805</v>
      </c>
      <c r="Y46" s="24">
        <v>-844439354</v>
      </c>
      <c r="Z46" s="6">
        <v>-49.9</v>
      </c>
      <c r="AA46" s="22">
        <v>1915594890</v>
      </c>
    </row>
    <row r="47" spans="1:27" ht="12.75">
      <c r="A47" s="2" t="s">
        <v>51</v>
      </c>
      <c r="B47" s="8" t="s">
        <v>52</v>
      </c>
      <c r="C47" s="19">
        <v>625774841</v>
      </c>
      <c r="D47" s="19"/>
      <c r="E47" s="20">
        <v>418882474</v>
      </c>
      <c r="F47" s="21">
        <v>420527455</v>
      </c>
      <c r="G47" s="21">
        <v>19232050</v>
      </c>
      <c r="H47" s="21">
        <v>22527659</v>
      </c>
      <c r="I47" s="21">
        <v>24987835</v>
      </c>
      <c r="J47" s="21">
        <v>66747544</v>
      </c>
      <c r="K47" s="21">
        <v>25386243</v>
      </c>
      <c r="L47" s="21">
        <v>26744781</v>
      </c>
      <c r="M47" s="21">
        <v>24286216</v>
      </c>
      <c r="N47" s="21">
        <v>76417240</v>
      </c>
      <c r="O47" s="21"/>
      <c r="P47" s="21"/>
      <c r="Q47" s="21"/>
      <c r="R47" s="21"/>
      <c r="S47" s="21"/>
      <c r="T47" s="21"/>
      <c r="U47" s="21"/>
      <c r="V47" s="21"/>
      <c r="W47" s="21">
        <v>143164784</v>
      </c>
      <c r="X47" s="21">
        <v>144244532</v>
      </c>
      <c r="Y47" s="21">
        <v>-1079748</v>
      </c>
      <c r="Z47" s="4">
        <v>-0.75</v>
      </c>
      <c r="AA47" s="19">
        <v>420527455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34002062422</v>
      </c>
      <c r="D48" s="44">
        <f>+D28+D32+D38+D42+D47</f>
        <v>0</v>
      </c>
      <c r="E48" s="45">
        <f t="shared" si="9"/>
        <v>39604509287</v>
      </c>
      <c r="F48" s="46">
        <f t="shared" si="9"/>
        <v>39857931420</v>
      </c>
      <c r="G48" s="46">
        <f t="shared" si="9"/>
        <v>1564421950</v>
      </c>
      <c r="H48" s="46">
        <f t="shared" si="9"/>
        <v>3141372399</v>
      </c>
      <c r="I48" s="46">
        <f t="shared" si="9"/>
        <v>3297104140</v>
      </c>
      <c r="J48" s="46">
        <f t="shared" si="9"/>
        <v>8002898489</v>
      </c>
      <c r="K48" s="46">
        <f t="shared" si="9"/>
        <v>3121785778</v>
      </c>
      <c r="L48" s="46">
        <f t="shared" si="9"/>
        <v>3461986260</v>
      </c>
      <c r="M48" s="46">
        <f t="shared" si="9"/>
        <v>2730376211</v>
      </c>
      <c r="N48" s="46">
        <f t="shared" si="9"/>
        <v>9314148249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17317046738</v>
      </c>
      <c r="X48" s="46">
        <f t="shared" si="9"/>
        <v>30931868600</v>
      </c>
      <c r="Y48" s="46">
        <f t="shared" si="9"/>
        <v>-13614821862</v>
      </c>
      <c r="Z48" s="47">
        <f>+IF(X48&lt;&gt;0,+(Y48/X48)*100,0)</f>
        <v>-44.01551693517798</v>
      </c>
      <c r="AA48" s="44">
        <f>+AA28+AA32+AA38+AA42+AA47</f>
        <v>39857931420</v>
      </c>
    </row>
    <row r="49" spans="1:27" ht="12.75">
      <c r="A49" s="14" t="s">
        <v>58</v>
      </c>
      <c r="B49" s="15"/>
      <c r="C49" s="48">
        <f aca="true" t="shared" si="10" ref="C49:Y49">+C25-C48</f>
        <v>5478368429</v>
      </c>
      <c r="D49" s="48">
        <f>+D25-D48</f>
        <v>0</v>
      </c>
      <c r="E49" s="49">
        <f t="shared" si="10"/>
        <v>2199264163</v>
      </c>
      <c r="F49" s="50">
        <f t="shared" si="10"/>
        <v>2882837965</v>
      </c>
      <c r="G49" s="50">
        <f t="shared" si="10"/>
        <v>2455739112</v>
      </c>
      <c r="H49" s="50">
        <f t="shared" si="10"/>
        <v>1078137329</v>
      </c>
      <c r="I49" s="50">
        <f t="shared" si="10"/>
        <v>-51652596</v>
      </c>
      <c r="J49" s="50">
        <f t="shared" si="10"/>
        <v>3482223845</v>
      </c>
      <c r="K49" s="50">
        <f t="shared" si="10"/>
        <v>361806743</v>
      </c>
      <c r="L49" s="50">
        <f t="shared" si="10"/>
        <v>-139166754</v>
      </c>
      <c r="M49" s="50">
        <f t="shared" si="10"/>
        <v>1981533292</v>
      </c>
      <c r="N49" s="50">
        <f t="shared" si="10"/>
        <v>2204173281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5686397126</v>
      </c>
      <c r="X49" s="50">
        <f>IF(F25=F48,0,X25-X48)</f>
        <v>-10249070152</v>
      </c>
      <c r="Y49" s="50">
        <f t="shared" si="10"/>
        <v>15935467278</v>
      </c>
      <c r="Z49" s="51">
        <f>+IF(X49&lt;&gt;0,+(Y49/X49)*100,0)</f>
        <v>-155.48207829263768</v>
      </c>
      <c r="AA49" s="48">
        <f>+AA25-AA48</f>
        <v>2882837965</v>
      </c>
    </row>
    <row r="50" spans="1:27" ht="12.75">
      <c r="A50" s="16" t="s">
        <v>67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4.75" customHeight="1">
      <c r="A2" s="29" t="s">
        <v>1</v>
      </c>
      <c r="B2" s="1" t="s">
        <v>72</v>
      </c>
      <c r="C2" s="30" t="s">
        <v>2</v>
      </c>
      <c r="D2" s="30" t="s">
        <v>3</v>
      </c>
      <c r="E2" s="31" t="s">
        <v>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ht="24.75" customHeight="1">
      <c r="A3" s="34" t="s">
        <v>5</v>
      </c>
      <c r="B3" s="35" t="s">
        <v>6</v>
      </c>
      <c r="C3" s="36" t="s">
        <v>7</v>
      </c>
      <c r="D3" s="36" t="s">
        <v>7</v>
      </c>
      <c r="E3" s="37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8" t="s">
        <v>13</v>
      </c>
      <c r="K3" s="38" t="s">
        <v>14</v>
      </c>
      <c r="L3" s="38" t="s">
        <v>15</v>
      </c>
      <c r="M3" s="38" t="s">
        <v>16</v>
      </c>
      <c r="N3" s="38" t="s">
        <v>17</v>
      </c>
      <c r="O3" s="38" t="s">
        <v>18</v>
      </c>
      <c r="P3" s="38" t="s">
        <v>19</v>
      </c>
      <c r="Q3" s="38" t="s">
        <v>20</v>
      </c>
      <c r="R3" s="38" t="s">
        <v>21</v>
      </c>
      <c r="S3" s="38" t="s">
        <v>22</v>
      </c>
      <c r="T3" s="38" t="s">
        <v>23</v>
      </c>
      <c r="U3" s="38" t="s">
        <v>24</v>
      </c>
      <c r="V3" s="38" t="s">
        <v>25</v>
      </c>
      <c r="W3" s="38" t="s">
        <v>26</v>
      </c>
      <c r="X3" s="38" t="s">
        <v>27</v>
      </c>
      <c r="Y3" s="38" t="s">
        <v>28</v>
      </c>
      <c r="Z3" s="38" t="s">
        <v>29</v>
      </c>
      <c r="AA3" s="39" t="s">
        <v>30</v>
      </c>
    </row>
    <row r="4" spans="1:27" ht="12.75">
      <c r="A4" s="12" t="s">
        <v>31</v>
      </c>
      <c r="B4" s="3"/>
      <c r="C4" s="40"/>
      <c r="D4" s="40"/>
      <c r="E4" s="4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  <c r="AA4" s="40"/>
    </row>
    <row r="5" spans="1:27" ht="12.75">
      <c r="A5" s="2" t="s">
        <v>32</v>
      </c>
      <c r="B5" s="3"/>
      <c r="C5" s="19">
        <f aca="true" t="shared" si="0" ref="C5:Y5">SUM(C6:C8)</f>
        <v>71324467671</v>
      </c>
      <c r="D5" s="19">
        <f>SUM(D6:D8)</f>
        <v>0</v>
      </c>
      <c r="E5" s="20">
        <f t="shared" si="0"/>
        <v>74521103342</v>
      </c>
      <c r="F5" s="21">
        <f t="shared" si="0"/>
        <v>74522194240</v>
      </c>
      <c r="G5" s="21">
        <f t="shared" si="0"/>
        <v>11015122579</v>
      </c>
      <c r="H5" s="21">
        <f t="shared" si="0"/>
        <v>7957025512</v>
      </c>
      <c r="I5" s="21">
        <f t="shared" si="0"/>
        <v>2322831544</v>
      </c>
      <c r="J5" s="21">
        <f t="shared" si="0"/>
        <v>21294979635</v>
      </c>
      <c r="K5" s="21">
        <f t="shared" si="0"/>
        <v>4798292057</v>
      </c>
      <c r="L5" s="21">
        <f t="shared" si="0"/>
        <v>5074058797</v>
      </c>
      <c r="M5" s="21">
        <f t="shared" si="0"/>
        <v>11564919247</v>
      </c>
      <c r="N5" s="21">
        <f t="shared" si="0"/>
        <v>21437270101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42732249736</v>
      </c>
      <c r="X5" s="21">
        <f t="shared" si="0"/>
        <v>39560979297</v>
      </c>
      <c r="Y5" s="21">
        <f t="shared" si="0"/>
        <v>3171270439</v>
      </c>
      <c r="Z5" s="4">
        <f>+IF(X5&lt;&gt;0,+(Y5/X5)*100,0)</f>
        <v>8.016157575857797</v>
      </c>
      <c r="AA5" s="19">
        <f>SUM(AA6:AA8)</f>
        <v>74522194240</v>
      </c>
    </row>
    <row r="6" spans="1:27" ht="12.75">
      <c r="A6" s="5" t="s">
        <v>33</v>
      </c>
      <c r="B6" s="3"/>
      <c r="C6" s="22">
        <v>129930354</v>
      </c>
      <c r="D6" s="22"/>
      <c r="E6" s="23">
        <v>426406269</v>
      </c>
      <c r="F6" s="24">
        <v>427417596</v>
      </c>
      <c r="G6" s="24">
        <v>1305868</v>
      </c>
      <c r="H6" s="24">
        <v>18583096</v>
      </c>
      <c r="I6" s="24">
        <v>7158091</v>
      </c>
      <c r="J6" s="24">
        <v>27047055</v>
      </c>
      <c r="K6" s="24">
        <v>3066260</v>
      </c>
      <c r="L6" s="24">
        <v>5313481</v>
      </c>
      <c r="M6" s="24">
        <v>45172425</v>
      </c>
      <c r="N6" s="24">
        <v>53552166</v>
      </c>
      <c r="O6" s="24"/>
      <c r="P6" s="24"/>
      <c r="Q6" s="24"/>
      <c r="R6" s="24"/>
      <c r="S6" s="24"/>
      <c r="T6" s="24"/>
      <c r="U6" s="24"/>
      <c r="V6" s="24"/>
      <c r="W6" s="24">
        <v>80599221</v>
      </c>
      <c r="X6" s="24">
        <v>88627109</v>
      </c>
      <c r="Y6" s="24">
        <v>-8027888</v>
      </c>
      <c r="Z6" s="6">
        <v>-9.06</v>
      </c>
      <c r="AA6" s="22">
        <v>427417596</v>
      </c>
    </row>
    <row r="7" spans="1:27" ht="12.75">
      <c r="A7" s="5" t="s">
        <v>34</v>
      </c>
      <c r="B7" s="3"/>
      <c r="C7" s="25">
        <v>65880203863</v>
      </c>
      <c r="D7" s="25"/>
      <c r="E7" s="26">
        <v>69735439642</v>
      </c>
      <c r="F7" s="27">
        <v>69735519213</v>
      </c>
      <c r="G7" s="27">
        <v>9958436991</v>
      </c>
      <c r="H7" s="27">
        <v>7398953498</v>
      </c>
      <c r="I7" s="27">
        <v>2268251355</v>
      </c>
      <c r="J7" s="27">
        <v>19625641844</v>
      </c>
      <c r="K7" s="27">
        <v>4743964929</v>
      </c>
      <c r="L7" s="27">
        <v>4960588459</v>
      </c>
      <c r="M7" s="27">
        <v>10180949501</v>
      </c>
      <c r="N7" s="27">
        <v>19885502889</v>
      </c>
      <c r="O7" s="27"/>
      <c r="P7" s="27"/>
      <c r="Q7" s="27"/>
      <c r="R7" s="27"/>
      <c r="S7" s="27"/>
      <c r="T7" s="27"/>
      <c r="U7" s="27"/>
      <c r="V7" s="27"/>
      <c r="W7" s="27">
        <v>39511144733</v>
      </c>
      <c r="X7" s="27">
        <v>39450259600</v>
      </c>
      <c r="Y7" s="27">
        <v>60885133</v>
      </c>
      <c r="Z7" s="7">
        <v>0.15</v>
      </c>
      <c r="AA7" s="25">
        <v>69735519213</v>
      </c>
    </row>
    <row r="8" spans="1:27" ht="12.75">
      <c r="A8" s="5" t="s">
        <v>35</v>
      </c>
      <c r="B8" s="3"/>
      <c r="C8" s="22">
        <v>5314333454</v>
      </c>
      <c r="D8" s="22"/>
      <c r="E8" s="23">
        <v>4359257431</v>
      </c>
      <c r="F8" s="24">
        <v>4359257431</v>
      </c>
      <c r="G8" s="24">
        <v>1055379720</v>
      </c>
      <c r="H8" s="24">
        <v>539488918</v>
      </c>
      <c r="I8" s="24">
        <v>47422098</v>
      </c>
      <c r="J8" s="24">
        <v>1642290736</v>
      </c>
      <c r="K8" s="24">
        <v>51260868</v>
      </c>
      <c r="L8" s="24">
        <v>108156857</v>
      </c>
      <c r="M8" s="24">
        <v>1338797321</v>
      </c>
      <c r="N8" s="24">
        <v>1498215046</v>
      </c>
      <c r="O8" s="24"/>
      <c r="P8" s="24"/>
      <c r="Q8" s="24"/>
      <c r="R8" s="24"/>
      <c r="S8" s="24"/>
      <c r="T8" s="24"/>
      <c r="U8" s="24"/>
      <c r="V8" s="24"/>
      <c r="W8" s="24">
        <v>3140505782</v>
      </c>
      <c r="X8" s="24">
        <v>22092588</v>
      </c>
      <c r="Y8" s="24">
        <v>3118413194</v>
      </c>
      <c r="Z8" s="6">
        <v>14115.2</v>
      </c>
      <c r="AA8" s="22">
        <v>4359257431</v>
      </c>
    </row>
    <row r="9" spans="1:27" ht="12.75">
      <c r="A9" s="2" t="s">
        <v>36</v>
      </c>
      <c r="B9" s="3"/>
      <c r="C9" s="19">
        <f aca="true" t="shared" si="1" ref="C9:Y9">SUM(C10:C14)</f>
        <v>10018209649</v>
      </c>
      <c r="D9" s="19">
        <f>SUM(D10:D14)</f>
        <v>0</v>
      </c>
      <c r="E9" s="20">
        <f t="shared" si="1"/>
        <v>11653122764</v>
      </c>
      <c r="F9" s="21">
        <f t="shared" si="1"/>
        <v>11897937300</v>
      </c>
      <c r="G9" s="21">
        <f t="shared" si="1"/>
        <v>360940401</v>
      </c>
      <c r="H9" s="21">
        <f t="shared" si="1"/>
        <v>345864507</v>
      </c>
      <c r="I9" s="21">
        <f t="shared" si="1"/>
        <v>402124535</v>
      </c>
      <c r="J9" s="21">
        <f t="shared" si="1"/>
        <v>1108929443</v>
      </c>
      <c r="K9" s="21">
        <f t="shared" si="1"/>
        <v>625953761</v>
      </c>
      <c r="L9" s="21">
        <f t="shared" si="1"/>
        <v>918017317</v>
      </c>
      <c r="M9" s="21">
        <f t="shared" si="1"/>
        <v>909026819</v>
      </c>
      <c r="N9" s="21">
        <f t="shared" si="1"/>
        <v>2452997897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3561927340</v>
      </c>
      <c r="X9" s="21">
        <f t="shared" si="1"/>
        <v>3974600834</v>
      </c>
      <c r="Y9" s="21">
        <f t="shared" si="1"/>
        <v>-412673494</v>
      </c>
      <c r="Z9" s="4">
        <f>+IF(X9&lt;&gt;0,+(Y9/X9)*100,0)</f>
        <v>-10.382765747691181</v>
      </c>
      <c r="AA9" s="19">
        <f>SUM(AA10:AA14)</f>
        <v>11897937300</v>
      </c>
    </row>
    <row r="10" spans="1:27" ht="12.75">
      <c r="A10" s="5" t="s">
        <v>37</v>
      </c>
      <c r="B10" s="3"/>
      <c r="C10" s="22">
        <v>964610648</v>
      </c>
      <c r="D10" s="22"/>
      <c r="E10" s="23">
        <v>953322220</v>
      </c>
      <c r="F10" s="24">
        <v>953322221</v>
      </c>
      <c r="G10" s="24">
        <v>19244245</v>
      </c>
      <c r="H10" s="24">
        <v>123007895</v>
      </c>
      <c r="I10" s="24">
        <v>65286054</v>
      </c>
      <c r="J10" s="24">
        <v>207538194</v>
      </c>
      <c r="K10" s="24">
        <v>91034977</v>
      </c>
      <c r="L10" s="24">
        <v>41508880</v>
      </c>
      <c r="M10" s="24">
        <v>44917325</v>
      </c>
      <c r="N10" s="24">
        <v>177461182</v>
      </c>
      <c r="O10" s="24"/>
      <c r="P10" s="24"/>
      <c r="Q10" s="24"/>
      <c r="R10" s="24"/>
      <c r="S10" s="24"/>
      <c r="T10" s="24"/>
      <c r="U10" s="24"/>
      <c r="V10" s="24"/>
      <c r="W10" s="24">
        <v>384999376</v>
      </c>
      <c r="X10" s="24">
        <v>196558279</v>
      </c>
      <c r="Y10" s="24">
        <v>188441097</v>
      </c>
      <c r="Z10" s="6">
        <v>95.87</v>
      </c>
      <c r="AA10" s="22">
        <v>953322221</v>
      </c>
    </row>
    <row r="11" spans="1:27" ht="12.75">
      <c r="A11" s="5" t="s">
        <v>38</v>
      </c>
      <c r="B11" s="3"/>
      <c r="C11" s="22">
        <v>673970243</v>
      </c>
      <c r="D11" s="22"/>
      <c r="E11" s="23">
        <v>676760043</v>
      </c>
      <c r="F11" s="24">
        <v>676760041</v>
      </c>
      <c r="G11" s="24">
        <v>44074010</v>
      </c>
      <c r="H11" s="24">
        <v>26782469</v>
      </c>
      <c r="I11" s="24">
        <v>35318187</v>
      </c>
      <c r="J11" s="24">
        <v>106174666</v>
      </c>
      <c r="K11" s="24">
        <v>60709619</v>
      </c>
      <c r="L11" s="24">
        <v>52604271</v>
      </c>
      <c r="M11" s="24">
        <v>60816695</v>
      </c>
      <c r="N11" s="24">
        <v>174130585</v>
      </c>
      <c r="O11" s="24"/>
      <c r="P11" s="24"/>
      <c r="Q11" s="24"/>
      <c r="R11" s="24"/>
      <c r="S11" s="24"/>
      <c r="T11" s="24"/>
      <c r="U11" s="24"/>
      <c r="V11" s="24"/>
      <c r="W11" s="24">
        <v>280305251</v>
      </c>
      <c r="X11" s="24">
        <v>132660596</v>
      </c>
      <c r="Y11" s="24">
        <v>147644655</v>
      </c>
      <c r="Z11" s="6">
        <v>111.3</v>
      </c>
      <c r="AA11" s="22">
        <v>676760041</v>
      </c>
    </row>
    <row r="12" spans="1:27" ht="12.75">
      <c r="A12" s="5" t="s">
        <v>39</v>
      </c>
      <c r="B12" s="3"/>
      <c r="C12" s="22">
        <v>1406567020</v>
      </c>
      <c r="D12" s="22"/>
      <c r="E12" s="23">
        <v>1473764319</v>
      </c>
      <c r="F12" s="24">
        <v>1473764319</v>
      </c>
      <c r="G12" s="24">
        <v>69124332</v>
      </c>
      <c r="H12" s="24">
        <v>38093630</v>
      </c>
      <c r="I12" s="24">
        <v>111318671</v>
      </c>
      <c r="J12" s="24">
        <v>218536633</v>
      </c>
      <c r="K12" s="24">
        <v>119531567</v>
      </c>
      <c r="L12" s="24">
        <v>131152491</v>
      </c>
      <c r="M12" s="24">
        <v>87736361</v>
      </c>
      <c r="N12" s="24">
        <v>338420419</v>
      </c>
      <c r="O12" s="24"/>
      <c r="P12" s="24"/>
      <c r="Q12" s="24"/>
      <c r="R12" s="24"/>
      <c r="S12" s="24"/>
      <c r="T12" s="24"/>
      <c r="U12" s="24"/>
      <c r="V12" s="24"/>
      <c r="W12" s="24">
        <v>556957052</v>
      </c>
      <c r="X12" s="24">
        <v>823056864</v>
      </c>
      <c r="Y12" s="24">
        <v>-266099812</v>
      </c>
      <c r="Z12" s="6">
        <v>-32.33</v>
      </c>
      <c r="AA12" s="22">
        <v>1473764319</v>
      </c>
    </row>
    <row r="13" spans="1:27" ht="12.75">
      <c r="A13" s="5" t="s">
        <v>40</v>
      </c>
      <c r="B13" s="3"/>
      <c r="C13" s="22">
        <v>5780815228</v>
      </c>
      <c r="D13" s="22"/>
      <c r="E13" s="23">
        <v>7328816594</v>
      </c>
      <c r="F13" s="24">
        <v>7573631131</v>
      </c>
      <c r="G13" s="24">
        <v>165891459</v>
      </c>
      <c r="H13" s="24">
        <v>94346751</v>
      </c>
      <c r="I13" s="24">
        <v>196693191</v>
      </c>
      <c r="J13" s="24">
        <v>456931401</v>
      </c>
      <c r="K13" s="24">
        <v>225710262</v>
      </c>
      <c r="L13" s="24">
        <v>506124844</v>
      </c>
      <c r="M13" s="24">
        <v>665413827</v>
      </c>
      <c r="N13" s="24">
        <v>1397248933</v>
      </c>
      <c r="O13" s="24"/>
      <c r="P13" s="24"/>
      <c r="Q13" s="24"/>
      <c r="R13" s="24"/>
      <c r="S13" s="24"/>
      <c r="T13" s="24"/>
      <c r="U13" s="24"/>
      <c r="V13" s="24"/>
      <c r="W13" s="24">
        <v>1854180334</v>
      </c>
      <c r="X13" s="24">
        <v>2253217209</v>
      </c>
      <c r="Y13" s="24">
        <v>-399036875</v>
      </c>
      <c r="Z13" s="6">
        <v>-17.71</v>
      </c>
      <c r="AA13" s="22">
        <v>7573631131</v>
      </c>
    </row>
    <row r="14" spans="1:27" ht="12.75">
      <c r="A14" s="5" t="s">
        <v>41</v>
      </c>
      <c r="B14" s="3"/>
      <c r="C14" s="25">
        <v>1192246510</v>
      </c>
      <c r="D14" s="25"/>
      <c r="E14" s="26">
        <v>1220459588</v>
      </c>
      <c r="F14" s="27">
        <v>1220459588</v>
      </c>
      <c r="G14" s="27">
        <v>62606355</v>
      </c>
      <c r="H14" s="27">
        <v>63633762</v>
      </c>
      <c r="I14" s="27">
        <v>-6491568</v>
      </c>
      <c r="J14" s="27">
        <v>119748549</v>
      </c>
      <c r="K14" s="27">
        <v>128967336</v>
      </c>
      <c r="L14" s="27">
        <v>186626831</v>
      </c>
      <c r="M14" s="27">
        <v>50142611</v>
      </c>
      <c r="N14" s="27">
        <v>365736778</v>
      </c>
      <c r="O14" s="27"/>
      <c r="P14" s="27"/>
      <c r="Q14" s="27"/>
      <c r="R14" s="27"/>
      <c r="S14" s="27"/>
      <c r="T14" s="27"/>
      <c r="U14" s="27"/>
      <c r="V14" s="27"/>
      <c r="W14" s="27">
        <v>485485327</v>
      </c>
      <c r="X14" s="27">
        <v>569107886</v>
      </c>
      <c r="Y14" s="27">
        <v>-83622559</v>
      </c>
      <c r="Z14" s="7">
        <v>-14.69</v>
      </c>
      <c r="AA14" s="25">
        <v>1220459588</v>
      </c>
    </row>
    <row r="15" spans="1:27" ht="12.75">
      <c r="A15" s="2" t="s">
        <v>42</v>
      </c>
      <c r="B15" s="8"/>
      <c r="C15" s="19">
        <f aca="true" t="shared" si="2" ref="C15:Y15">SUM(C16:C18)</f>
        <v>10489882719</v>
      </c>
      <c r="D15" s="19">
        <f>SUM(D16:D18)</f>
        <v>0</v>
      </c>
      <c r="E15" s="20">
        <f t="shared" si="2"/>
        <v>12146004674</v>
      </c>
      <c r="F15" s="21">
        <f t="shared" si="2"/>
        <v>12282535216</v>
      </c>
      <c r="G15" s="21">
        <f t="shared" si="2"/>
        <v>-38113120</v>
      </c>
      <c r="H15" s="21">
        <f t="shared" si="2"/>
        <v>749499730</v>
      </c>
      <c r="I15" s="21">
        <f t="shared" si="2"/>
        <v>629576457</v>
      </c>
      <c r="J15" s="21">
        <f t="shared" si="2"/>
        <v>1340963067</v>
      </c>
      <c r="K15" s="21">
        <f t="shared" si="2"/>
        <v>634610796</v>
      </c>
      <c r="L15" s="21">
        <f t="shared" si="2"/>
        <v>845324590</v>
      </c>
      <c r="M15" s="21">
        <f t="shared" si="2"/>
        <v>838366026</v>
      </c>
      <c r="N15" s="21">
        <f t="shared" si="2"/>
        <v>2318301412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3659264479</v>
      </c>
      <c r="X15" s="21">
        <f t="shared" si="2"/>
        <v>5134876536</v>
      </c>
      <c r="Y15" s="21">
        <f t="shared" si="2"/>
        <v>-1475612057</v>
      </c>
      <c r="Z15" s="4">
        <f>+IF(X15&lt;&gt;0,+(Y15/X15)*100,0)</f>
        <v>-28.737050378030744</v>
      </c>
      <c r="AA15" s="19">
        <f>SUM(AA16:AA18)</f>
        <v>12282535216</v>
      </c>
    </row>
    <row r="16" spans="1:27" ht="12.75">
      <c r="A16" s="5" t="s">
        <v>43</v>
      </c>
      <c r="B16" s="3"/>
      <c r="C16" s="22">
        <v>1893333284</v>
      </c>
      <c r="D16" s="22"/>
      <c r="E16" s="23">
        <v>2055771101</v>
      </c>
      <c r="F16" s="24">
        <v>2055771099</v>
      </c>
      <c r="G16" s="24">
        <v>33657235</v>
      </c>
      <c r="H16" s="24">
        <v>178608453</v>
      </c>
      <c r="I16" s="24">
        <v>176283958</v>
      </c>
      <c r="J16" s="24">
        <v>388549646</v>
      </c>
      <c r="K16" s="24">
        <v>114985473</v>
      </c>
      <c r="L16" s="24">
        <v>156299667</v>
      </c>
      <c r="M16" s="24">
        <v>160543734</v>
      </c>
      <c r="N16" s="24">
        <v>431828874</v>
      </c>
      <c r="O16" s="24"/>
      <c r="P16" s="24"/>
      <c r="Q16" s="24"/>
      <c r="R16" s="24"/>
      <c r="S16" s="24"/>
      <c r="T16" s="24"/>
      <c r="U16" s="24"/>
      <c r="V16" s="24"/>
      <c r="W16" s="24">
        <v>820378520</v>
      </c>
      <c r="X16" s="24">
        <v>971240488</v>
      </c>
      <c r="Y16" s="24">
        <v>-150861968</v>
      </c>
      <c r="Z16" s="6">
        <v>-15.53</v>
      </c>
      <c r="AA16" s="22">
        <v>2055771099</v>
      </c>
    </row>
    <row r="17" spans="1:27" ht="12.75">
      <c r="A17" s="5" t="s">
        <v>44</v>
      </c>
      <c r="B17" s="3"/>
      <c r="C17" s="22">
        <v>8482894417</v>
      </c>
      <c r="D17" s="22"/>
      <c r="E17" s="23">
        <v>9990250011</v>
      </c>
      <c r="F17" s="24">
        <v>10126780556</v>
      </c>
      <c r="G17" s="24">
        <v>-72497433</v>
      </c>
      <c r="H17" s="24">
        <v>570581473</v>
      </c>
      <c r="I17" s="24">
        <v>452803996</v>
      </c>
      <c r="J17" s="24">
        <v>950888036</v>
      </c>
      <c r="K17" s="24">
        <v>517971594</v>
      </c>
      <c r="L17" s="24">
        <v>686691140</v>
      </c>
      <c r="M17" s="24">
        <v>669231775</v>
      </c>
      <c r="N17" s="24">
        <v>1873894509</v>
      </c>
      <c r="O17" s="24"/>
      <c r="P17" s="24"/>
      <c r="Q17" s="24"/>
      <c r="R17" s="24"/>
      <c r="S17" s="24"/>
      <c r="T17" s="24"/>
      <c r="U17" s="24"/>
      <c r="V17" s="24"/>
      <c r="W17" s="24">
        <v>2824782545</v>
      </c>
      <c r="X17" s="24">
        <v>4117469223</v>
      </c>
      <c r="Y17" s="24">
        <v>-1292686678</v>
      </c>
      <c r="Z17" s="6">
        <v>-31.4</v>
      </c>
      <c r="AA17" s="22">
        <v>10126780556</v>
      </c>
    </row>
    <row r="18" spans="1:27" ht="12.75">
      <c r="A18" s="5" t="s">
        <v>45</v>
      </c>
      <c r="B18" s="3"/>
      <c r="C18" s="22">
        <v>113655018</v>
      </c>
      <c r="D18" s="22"/>
      <c r="E18" s="23">
        <v>99983562</v>
      </c>
      <c r="F18" s="24">
        <v>99983561</v>
      </c>
      <c r="G18" s="24">
        <v>727078</v>
      </c>
      <c r="H18" s="24">
        <v>309804</v>
      </c>
      <c r="I18" s="24">
        <v>488503</v>
      </c>
      <c r="J18" s="24">
        <v>1525385</v>
      </c>
      <c r="K18" s="24">
        <v>1653729</v>
      </c>
      <c r="L18" s="24">
        <v>2333783</v>
      </c>
      <c r="M18" s="24">
        <v>8590517</v>
      </c>
      <c r="N18" s="24">
        <v>12578029</v>
      </c>
      <c r="O18" s="24"/>
      <c r="P18" s="24"/>
      <c r="Q18" s="24"/>
      <c r="R18" s="24"/>
      <c r="S18" s="24"/>
      <c r="T18" s="24"/>
      <c r="U18" s="24"/>
      <c r="V18" s="24"/>
      <c r="W18" s="24">
        <v>14103414</v>
      </c>
      <c r="X18" s="24">
        <v>46166825</v>
      </c>
      <c r="Y18" s="24">
        <v>-32063411</v>
      </c>
      <c r="Z18" s="6">
        <v>-69.45</v>
      </c>
      <c r="AA18" s="22">
        <v>99983561</v>
      </c>
    </row>
    <row r="19" spans="1:27" ht="12.75">
      <c r="A19" s="2" t="s">
        <v>46</v>
      </c>
      <c r="B19" s="8"/>
      <c r="C19" s="19">
        <f aca="true" t="shared" si="3" ref="C19:Y19">SUM(C20:C23)</f>
        <v>120828507380</v>
      </c>
      <c r="D19" s="19">
        <f>SUM(D20:D23)</f>
        <v>0</v>
      </c>
      <c r="E19" s="20">
        <f t="shared" si="3"/>
        <v>135108002280</v>
      </c>
      <c r="F19" s="21">
        <f t="shared" si="3"/>
        <v>135662562239</v>
      </c>
      <c r="G19" s="21">
        <f t="shared" si="3"/>
        <v>12830344610</v>
      </c>
      <c r="H19" s="21">
        <f t="shared" si="3"/>
        <v>11594386741</v>
      </c>
      <c r="I19" s="21">
        <f t="shared" si="3"/>
        <v>10980280981</v>
      </c>
      <c r="J19" s="21">
        <f t="shared" si="3"/>
        <v>35405012332</v>
      </c>
      <c r="K19" s="21">
        <f t="shared" si="3"/>
        <v>10909039662</v>
      </c>
      <c r="L19" s="21">
        <f t="shared" si="3"/>
        <v>10173597837</v>
      </c>
      <c r="M19" s="21">
        <f t="shared" si="3"/>
        <v>11610931527</v>
      </c>
      <c r="N19" s="21">
        <f t="shared" si="3"/>
        <v>32693569026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68098581358</v>
      </c>
      <c r="X19" s="21">
        <f t="shared" si="3"/>
        <v>67290791549</v>
      </c>
      <c r="Y19" s="21">
        <f t="shared" si="3"/>
        <v>807789809</v>
      </c>
      <c r="Z19" s="4">
        <f>+IF(X19&lt;&gt;0,+(Y19/X19)*100,0)</f>
        <v>1.2004462875307111</v>
      </c>
      <c r="AA19" s="19">
        <f>SUM(AA20:AA23)</f>
        <v>135662562239</v>
      </c>
    </row>
    <row r="20" spans="1:27" ht="12.75">
      <c r="A20" s="5" t="s">
        <v>47</v>
      </c>
      <c r="B20" s="3"/>
      <c r="C20" s="22">
        <v>72488388658</v>
      </c>
      <c r="D20" s="22"/>
      <c r="E20" s="23">
        <v>79755196082</v>
      </c>
      <c r="F20" s="24">
        <v>79755196081</v>
      </c>
      <c r="G20" s="24">
        <v>7348995607</v>
      </c>
      <c r="H20" s="24">
        <v>7787668004</v>
      </c>
      <c r="I20" s="24">
        <v>5776963783</v>
      </c>
      <c r="J20" s="24">
        <v>20913627394</v>
      </c>
      <c r="K20" s="24">
        <v>6414556896</v>
      </c>
      <c r="L20" s="24">
        <v>5949269714</v>
      </c>
      <c r="M20" s="24">
        <v>6046259553</v>
      </c>
      <c r="N20" s="24">
        <v>18410086163</v>
      </c>
      <c r="O20" s="24"/>
      <c r="P20" s="24"/>
      <c r="Q20" s="24"/>
      <c r="R20" s="24"/>
      <c r="S20" s="24"/>
      <c r="T20" s="24"/>
      <c r="U20" s="24"/>
      <c r="V20" s="24"/>
      <c r="W20" s="24">
        <v>39323713557</v>
      </c>
      <c r="X20" s="24">
        <v>39677521288</v>
      </c>
      <c r="Y20" s="24">
        <v>-353807731</v>
      </c>
      <c r="Z20" s="6">
        <v>-0.89</v>
      </c>
      <c r="AA20" s="22">
        <v>79755196081</v>
      </c>
    </row>
    <row r="21" spans="1:27" ht="12.75">
      <c r="A21" s="5" t="s">
        <v>48</v>
      </c>
      <c r="B21" s="3"/>
      <c r="C21" s="22">
        <v>27004040314</v>
      </c>
      <c r="D21" s="22"/>
      <c r="E21" s="23">
        <v>31286075475</v>
      </c>
      <c r="F21" s="24">
        <v>31840635434</v>
      </c>
      <c r="G21" s="24">
        <v>3381948584</v>
      </c>
      <c r="H21" s="24">
        <v>2248530232</v>
      </c>
      <c r="I21" s="24">
        <v>3117450948</v>
      </c>
      <c r="J21" s="24">
        <v>8747929764</v>
      </c>
      <c r="K21" s="24">
        <v>2790975886</v>
      </c>
      <c r="L21" s="24">
        <v>2590542987</v>
      </c>
      <c r="M21" s="24">
        <v>3597237267</v>
      </c>
      <c r="N21" s="24">
        <v>8978756140</v>
      </c>
      <c r="O21" s="24"/>
      <c r="P21" s="24"/>
      <c r="Q21" s="24"/>
      <c r="R21" s="24"/>
      <c r="S21" s="24"/>
      <c r="T21" s="24"/>
      <c r="U21" s="24"/>
      <c r="V21" s="24"/>
      <c r="W21" s="24">
        <v>17726685904</v>
      </c>
      <c r="X21" s="24">
        <v>15580224703</v>
      </c>
      <c r="Y21" s="24">
        <v>2146461201</v>
      </c>
      <c r="Z21" s="6">
        <v>13.78</v>
      </c>
      <c r="AA21" s="22">
        <v>31840635434</v>
      </c>
    </row>
    <row r="22" spans="1:27" ht="12.75">
      <c r="A22" s="5" t="s">
        <v>49</v>
      </c>
      <c r="B22" s="3"/>
      <c r="C22" s="25">
        <v>12759294298</v>
      </c>
      <c r="D22" s="25"/>
      <c r="E22" s="26">
        <v>14869127617</v>
      </c>
      <c r="F22" s="27">
        <v>14869127617</v>
      </c>
      <c r="G22" s="27">
        <v>981984897</v>
      </c>
      <c r="H22" s="27">
        <v>936860551</v>
      </c>
      <c r="I22" s="27">
        <v>1242920693</v>
      </c>
      <c r="J22" s="27">
        <v>3161766141</v>
      </c>
      <c r="K22" s="27">
        <v>1093053817</v>
      </c>
      <c r="L22" s="27">
        <v>988250499</v>
      </c>
      <c r="M22" s="27">
        <v>1022307287</v>
      </c>
      <c r="N22" s="27">
        <v>3103611603</v>
      </c>
      <c r="O22" s="27"/>
      <c r="P22" s="27"/>
      <c r="Q22" s="27"/>
      <c r="R22" s="27"/>
      <c r="S22" s="27"/>
      <c r="T22" s="27"/>
      <c r="U22" s="27"/>
      <c r="V22" s="27"/>
      <c r="W22" s="27">
        <v>6265377744</v>
      </c>
      <c r="X22" s="27">
        <v>7646454997</v>
      </c>
      <c r="Y22" s="27">
        <v>-1381077253</v>
      </c>
      <c r="Z22" s="7">
        <v>-18.06</v>
      </c>
      <c r="AA22" s="25">
        <v>14869127617</v>
      </c>
    </row>
    <row r="23" spans="1:27" ht="12.75">
      <c r="A23" s="5" t="s">
        <v>50</v>
      </c>
      <c r="B23" s="3"/>
      <c r="C23" s="22">
        <v>8576784110</v>
      </c>
      <c r="D23" s="22"/>
      <c r="E23" s="23">
        <v>9197603106</v>
      </c>
      <c r="F23" s="24">
        <v>9197603107</v>
      </c>
      <c r="G23" s="24">
        <v>1117415522</v>
      </c>
      <c r="H23" s="24">
        <v>621327954</v>
      </c>
      <c r="I23" s="24">
        <v>842945557</v>
      </c>
      <c r="J23" s="24">
        <v>2581689033</v>
      </c>
      <c r="K23" s="24">
        <v>610453063</v>
      </c>
      <c r="L23" s="24">
        <v>645534637</v>
      </c>
      <c r="M23" s="24">
        <v>945127420</v>
      </c>
      <c r="N23" s="24">
        <v>2201115120</v>
      </c>
      <c r="O23" s="24"/>
      <c r="P23" s="24"/>
      <c r="Q23" s="24"/>
      <c r="R23" s="24"/>
      <c r="S23" s="24"/>
      <c r="T23" s="24"/>
      <c r="U23" s="24"/>
      <c r="V23" s="24"/>
      <c r="W23" s="24">
        <v>4782804153</v>
      </c>
      <c r="X23" s="24">
        <v>4386590561</v>
      </c>
      <c r="Y23" s="24">
        <v>396213592</v>
      </c>
      <c r="Z23" s="6">
        <v>9.03</v>
      </c>
      <c r="AA23" s="22">
        <v>9197603107</v>
      </c>
    </row>
    <row r="24" spans="1:27" ht="12.75">
      <c r="A24" s="2" t="s">
        <v>51</v>
      </c>
      <c r="B24" s="8" t="s">
        <v>52</v>
      </c>
      <c r="C24" s="19">
        <v>1002552927</v>
      </c>
      <c r="D24" s="19"/>
      <c r="E24" s="20">
        <v>1178631405</v>
      </c>
      <c r="F24" s="21">
        <v>1178631405</v>
      </c>
      <c r="G24" s="21">
        <v>63350233</v>
      </c>
      <c r="H24" s="21">
        <v>90855053</v>
      </c>
      <c r="I24" s="21">
        <v>87525998</v>
      </c>
      <c r="J24" s="21">
        <v>241731284</v>
      </c>
      <c r="K24" s="21">
        <v>101142005</v>
      </c>
      <c r="L24" s="21">
        <v>85695261</v>
      </c>
      <c r="M24" s="21">
        <v>75621077</v>
      </c>
      <c r="N24" s="21">
        <v>262458343</v>
      </c>
      <c r="O24" s="21"/>
      <c r="P24" s="21"/>
      <c r="Q24" s="21"/>
      <c r="R24" s="21"/>
      <c r="S24" s="21"/>
      <c r="T24" s="21"/>
      <c r="U24" s="21"/>
      <c r="V24" s="21"/>
      <c r="W24" s="21">
        <v>504189627</v>
      </c>
      <c r="X24" s="21">
        <v>386381431</v>
      </c>
      <c r="Y24" s="21">
        <v>117808196</v>
      </c>
      <c r="Z24" s="4">
        <v>30.49</v>
      </c>
      <c r="AA24" s="19">
        <v>1178631405</v>
      </c>
    </row>
    <row r="25" spans="1:27" ht="12.75">
      <c r="A25" s="9" t="s">
        <v>53</v>
      </c>
      <c r="B25" s="10" t="s">
        <v>54</v>
      </c>
      <c r="C25" s="44">
        <f aca="true" t="shared" si="4" ref="C25:Y25">+C5+C9+C15+C19+C24</f>
        <v>213663620346</v>
      </c>
      <c r="D25" s="44">
        <f>+D5+D9+D15+D19+D24</f>
        <v>0</v>
      </c>
      <c r="E25" s="45">
        <f t="shared" si="4"/>
        <v>234606864465</v>
      </c>
      <c r="F25" s="46">
        <f t="shared" si="4"/>
        <v>235543860400</v>
      </c>
      <c r="G25" s="46">
        <f t="shared" si="4"/>
        <v>24231644703</v>
      </c>
      <c r="H25" s="46">
        <f t="shared" si="4"/>
        <v>20737631543</v>
      </c>
      <c r="I25" s="46">
        <f t="shared" si="4"/>
        <v>14422339515</v>
      </c>
      <c r="J25" s="46">
        <f t="shared" si="4"/>
        <v>59391615761</v>
      </c>
      <c r="K25" s="46">
        <f t="shared" si="4"/>
        <v>17069038281</v>
      </c>
      <c r="L25" s="46">
        <f t="shared" si="4"/>
        <v>17096693802</v>
      </c>
      <c r="M25" s="46">
        <f t="shared" si="4"/>
        <v>24998864696</v>
      </c>
      <c r="N25" s="46">
        <f t="shared" si="4"/>
        <v>59164596779</v>
      </c>
      <c r="O25" s="46">
        <f t="shared" si="4"/>
        <v>0</v>
      </c>
      <c r="P25" s="46">
        <f t="shared" si="4"/>
        <v>0</v>
      </c>
      <c r="Q25" s="46">
        <f t="shared" si="4"/>
        <v>0</v>
      </c>
      <c r="R25" s="46">
        <f t="shared" si="4"/>
        <v>0</v>
      </c>
      <c r="S25" s="46">
        <f t="shared" si="4"/>
        <v>0</v>
      </c>
      <c r="T25" s="46">
        <f t="shared" si="4"/>
        <v>0</v>
      </c>
      <c r="U25" s="46">
        <f t="shared" si="4"/>
        <v>0</v>
      </c>
      <c r="V25" s="46">
        <f t="shared" si="4"/>
        <v>0</v>
      </c>
      <c r="W25" s="46">
        <f t="shared" si="4"/>
        <v>118556212540</v>
      </c>
      <c r="X25" s="46">
        <f t="shared" si="4"/>
        <v>116347629647</v>
      </c>
      <c r="Y25" s="46">
        <f t="shared" si="4"/>
        <v>2208582893</v>
      </c>
      <c r="Z25" s="47">
        <f>+IF(X25&lt;&gt;0,+(Y25/X25)*100,0)</f>
        <v>1.8982620442727238</v>
      </c>
      <c r="AA25" s="44">
        <f>+AA5+AA9+AA15+AA19+AA24</f>
        <v>235543860400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32</v>
      </c>
      <c r="B28" s="3"/>
      <c r="C28" s="19">
        <f aca="true" t="shared" si="5" ref="C28:Y28">SUM(C29:C31)</f>
        <v>36869898017</v>
      </c>
      <c r="D28" s="19">
        <f>SUM(D29:D31)</f>
        <v>0</v>
      </c>
      <c r="E28" s="20">
        <f t="shared" si="5"/>
        <v>40013744845</v>
      </c>
      <c r="F28" s="21">
        <f t="shared" si="5"/>
        <v>39993401421</v>
      </c>
      <c r="G28" s="21">
        <f t="shared" si="5"/>
        <v>2279749897</v>
      </c>
      <c r="H28" s="21">
        <f t="shared" si="5"/>
        <v>2439026210</v>
      </c>
      <c r="I28" s="21">
        <f t="shared" si="5"/>
        <v>2890996330</v>
      </c>
      <c r="J28" s="21">
        <f t="shared" si="5"/>
        <v>7609772437</v>
      </c>
      <c r="K28" s="21">
        <f t="shared" si="5"/>
        <v>3384659562</v>
      </c>
      <c r="L28" s="21">
        <f t="shared" si="5"/>
        <v>3150764946</v>
      </c>
      <c r="M28" s="21">
        <f t="shared" si="5"/>
        <v>2981325195</v>
      </c>
      <c r="N28" s="21">
        <f t="shared" si="5"/>
        <v>9516749703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17126522140</v>
      </c>
      <c r="X28" s="21">
        <f t="shared" si="5"/>
        <v>19239011971</v>
      </c>
      <c r="Y28" s="21">
        <f t="shared" si="5"/>
        <v>-2112489831</v>
      </c>
      <c r="Z28" s="4">
        <f>+IF(X28&lt;&gt;0,+(Y28/X28)*100,0)</f>
        <v>-10.980240743049954</v>
      </c>
      <c r="AA28" s="19">
        <f>SUM(AA29:AA31)</f>
        <v>39993401421</v>
      </c>
    </row>
    <row r="29" spans="1:27" ht="12.75">
      <c r="A29" s="5" t="s">
        <v>33</v>
      </c>
      <c r="B29" s="3"/>
      <c r="C29" s="22">
        <v>5620944790</v>
      </c>
      <c r="D29" s="22"/>
      <c r="E29" s="23">
        <v>5697779529</v>
      </c>
      <c r="F29" s="24">
        <v>5698509623</v>
      </c>
      <c r="G29" s="24">
        <v>333999015</v>
      </c>
      <c r="H29" s="24">
        <v>360670916</v>
      </c>
      <c r="I29" s="24">
        <v>391695658</v>
      </c>
      <c r="J29" s="24">
        <v>1086365589</v>
      </c>
      <c r="K29" s="24">
        <v>550925277</v>
      </c>
      <c r="L29" s="24">
        <v>465666074</v>
      </c>
      <c r="M29" s="24">
        <v>487560957</v>
      </c>
      <c r="N29" s="24">
        <v>1504152308</v>
      </c>
      <c r="O29" s="24"/>
      <c r="P29" s="24"/>
      <c r="Q29" s="24"/>
      <c r="R29" s="24"/>
      <c r="S29" s="24"/>
      <c r="T29" s="24"/>
      <c r="U29" s="24"/>
      <c r="V29" s="24"/>
      <c r="W29" s="24">
        <v>2590517897</v>
      </c>
      <c r="X29" s="24">
        <v>3030906379</v>
      </c>
      <c r="Y29" s="24">
        <v>-440388482</v>
      </c>
      <c r="Z29" s="6">
        <v>-14.53</v>
      </c>
      <c r="AA29" s="22">
        <v>5698509623</v>
      </c>
    </row>
    <row r="30" spans="1:27" ht="12.75">
      <c r="A30" s="5" t="s">
        <v>34</v>
      </c>
      <c r="B30" s="3"/>
      <c r="C30" s="25">
        <v>19075233368</v>
      </c>
      <c r="D30" s="25"/>
      <c r="E30" s="26">
        <v>29086844113</v>
      </c>
      <c r="F30" s="27">
        <v>29065770596</v>
      </c>
      <c r="G30" s="27">
        <v>1534874742</v>
      </c>
      <c r="H30" s="27">
        <v>1527845351</v>
      </c>
      <c r="I30" s="27">
        <v>1925694232</v>
      </c>
      <c r="J30" s="27">
        <v>4988414325</v>
      </c>
      <c r="K30" s="27">
        <v>2186885892</v>
      </c>
      <c r="L30" s="27">
        <v>2089409991</v>
      </c>
      <c r="M30" s="27">
        <v>1896911062</v>
      </c>
      <c r="N30" s="27">
        <v>6173206945</v>
      </c>
      <c r="O30" s="27"/>
      <c r="P30" s="27"/>
      <c r="Q30" s="27"/>
      <c r="R30" s="27"/>
      <c r="S30" s="27"/>
      <c r="T30" s="27"/>
      <c r="U30" s="27"/>
      <c r="V30" s="27"/>
      <c r="W30" s="27">
        <v>11161621270</v>
      </c>
      <c r="X30" s="27">
        <v>15851654240</v>
      </c>
      <c r="Y30" s="27">
        <v>-4690032970</v>
      </c>
      <c r="Z30" s="7">
        <v>-29.59</v>
      </c>
      <c r="AA30" s="25">
        <v>29065770596</v>
      </c>
    </row>
    <row r="31" spans="1:27" ht="12.75">
      <c r="A31" s="5" t="s">
        <v>35</v>
      </c>
      <c r="B31" s="3"/>
      <c r="C31" s="22">
        <v>12173719859</v>
      </c>
      <c r="D31" s="22"/>
      <c r="E31" s="23">
        <v>5229121203</v>
      </c>
      <c r="F31" s="24">
        <v>5229121202</v>
      </c>
      <c r="G31" s="24">
        <v>410876140</v>
      </c>
      <c r="H31" s="24">
        <v>550509943</v>
      </c>
      <c r="I31" s="24">
        <v>573606440</v>
      </c>
      <c r="J31" s="24">
        <v>1534992523</v>
      </c>
      <c r="K31" s="24">
        <v>646848393</v>
      </c>
      <c r="L31" s="24">
        <v>595688881</v>
      </c>
      <c r="M31" s="24">
        <v>596853176</v>
      </c>
      <c r="N31" s="24">
        <v>1839390450</v>
      </c>
      <c r="O31" s="24"/>
      <c r="P31" s="24"/>
      <c r="Q31" s="24"/>
      <c r="R31" s="24"/>
      <c r="S31" s="24"/>
      <c r="T31" s="24"/>
      <c r="U31" s="24"/>
      <c r="V31" s="24"/>
      <c r="W31" s="24">
        <v>3374382973</v>
      </c>
      <c r="X31" s="24">
        <v>356451352</v>
      </c>
      <c r="Y31" s="24">
        <v>3017931621</v>
      </c>
      <c r="Z31" s="6">
        <v>846.66</v>
      </c>
      <c r="AA31" s="22">
        <v>5229121202</v>
      </c>
    </row>
    <row r="32" spans="1:27" ht="12.75">
      <c r="A32" s="2" t="s">
        <v>36</v>
      </c>
      <c r="B32" s="3"/>
      <c r="C32" s="19">
        <f aca="true" t="shared" si="6" ref="C32:Y32">SUM(C33:C37)</f>
        <v>28742738292</v>
      </c>
      <c r="D32" s="19">
        <f>SUM(D33:D37)</f>
        <v>0</v>
      </c>
      <c r="E32" s="20">
        <f t="shared" si="6"/>
        <v>30161617406</v>
      </c>
      <c r="F32" s="21">
        <f t="shared" si="6"/>
        <v>30416831027</v>
      </c>
      <c r="G32" s="21">
        <f t="shared" si="6"/>
        <v>1703230356</v>
      </c>
      <c r="H32" s="21">
        <f t="shared" si="6"/>
        <v>2049813202</v>
      </c>
      <c r="I32" s="21">
        <f t="shared" si="6"/>
        <v>2282403641</v>
      </c>
      <c r="J32" s="21">
        <f t="shared" si="6"/>
        <v>6035447199</v>
      </c>
      <c r="K32" s="21">
        <f t="shared" si="6"/>
        <v>2470419812</v>
      </c>
      <c r="L32" s="21">
        <f t="shared" si="6"/>
        <v>2632238833</v>
      </c>
      <c r="M32" s="21">
        <f t="shared" si="6"/>
        <v>2160753702</v>
      </c>
      <c r="N32" s="21">
        <f t="shared" si="6"/>
        <v>7263412347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13298859546</v>
      </c>
      <c r="X32" s="21">
        <f t="shared" si="6"/>
        <v>16370731904</v>
      </c>
      <c r="Y32" s="21">
        <f t="shared" si="6"/>
        <v>-3071872358</v>
      </c>
      <c r="Z32" s="4">
        <f>+IF(X32&lt;&gt;0,+(Y32/X32)*100,0)</f>
        <v>-18.76441674088758</v>
      </c>
      <c r="AA32" s="19">
        <f>SUM(AA33:AA37)</f>
        <v>30416831027</v>
      </c>
    </row>
    <row r="33" spans="1:27" ht="12.75">
      <c r="A33" s="5" t="s">
        <v>37</v>
      </c>
      <c r="B33" s="3"/>
      <c r="C33" s="22">
        <v>4506792815</v>
      </c>
      <c r="D33" s="22"/>
      <c r="E33" s="23">
        <v>4933196485</v>
      </c>
      <c r="F33" s="24">
        <v>4936776033</v>
      </c>
      <c r="G33" s="24">
        <v>292873134</v>
      </c>
      <c r="H33" s="24">
        <v>327433602</v>
      </c>
      <c r="I33" s="24">
        <v>350489006</v>
      </c>
      <c r="J33" s="24">
        <v>970795742</v>
      </c>
      <c r="K33" s="24">
        <v>380546197</v>
      </c>
      <c r="L33" s="24">
        <v>182173908</v>
      </c>
      <c r="M33" s="24">
        <v>263250482</v>
      </c>
      <c r="N33" s="24">
        <v>825970587</v>
      </c>
      <c r="O33" s="24"/>
      <c r="P33" s="24"/>
      <c r="Q33" s="24"/>
      <c r="R33" s="24"/>
      <c r="S33" s="24"/>
      <c r="T33" s="24"/>
      <c r="U33" s="24"/>
      <c r="V33" s="24"/>
      <c r="W33" s="24">
        <v>1796766329</v>
      </c>
      <c r="X33" s="24">
        <v>2740812653</v>
      </c>
      <c r="Y33" s="24">
        <v>-944046324</v>
      </c>
      <c r="Z33" s="6">
        <v>-34.44</v>
      </c>
      <c r="AA33" s="22">
        <v>4936776033</v>
      </c>
    </row>
    <row r="34" spans="1:27" ht="12.75">
      <c r="A34" s="5" t="s">
        <v>38</v>
      </c>
      <c r="B34" s="3"/>
      <c r="C34" s="22">
        <v>5680353620</v>
      </c>
      <c r="D34" s="22"/>
      <c r="E34" s="23">
        <v>6520739387</v>
      </c>
      <c r="F34" s="24">
        <v>6520737435</v>
      </c>
      <c r="G34" s="24">
        <v>392632924</v>
      </c>
      <c r="H34" s="24">
        <v>362095668</v>
      </c>
      <c r="I34" s="24">
        <v>388794578</v>
      </c>
      <c r="J34" s="24">
        <v>1143523170</v>
      </c>
      <c r="K34" s="24">
        <v>687413860</v>
      </c>
      <c r="L34" s="24">
        <v>692396148</v>
      </c>
      <c r="M34" s="24">
        <v>583465978</v>
      </c>
      <c r="N34" s="24">
        <v>1963275986</v>
      </c>
      <c r="O34" s="24"/>
      <c r="P34" s="24"/>
      <c r="Q34" s="24"/>
      <c r="R34" s="24"/>
      <c r="S34" s="24"/>
      <c r="T34" s="24"/>
      <c r="U34" s="24"/>
      <c r="V34" s="24"/>
      <c r="W34" s="24">
        <v>3106799156</v>
      </c>
      <c r="X34" s="24">
        <v>2963158735</v>
      </c>
      <c r="Y34" s="24">
        <v>143640421</v>
      </c>
      <c r="Z34" s="6">
        <v>4.85</v>
      </c>
      <c r="AA34" s="22">
        <v>6520737435</v>
      </c>
    </row>
    <row r="35" spans="1:27" ht="12.75">
      <c r="A35" s="5" t="s">
        <v>39</v>
      </c>
      <c r="B35" s="3"/>
      <c r="C35" s="22">
        <v>9274069726</v>
      </c>
      <c r="D35" s="22"/>
      <c r="E35" s="23">
        <v>8514311168</v>
      </c>
      <c r="F35" s="24">
        <v>8514161167</v>
      </c>
      <c r="G35" s="24">
        <v>461822431</v>
      </c>
      <c r="H35" s="24">
        <v>690164486</v>
      </c>
      <c r="I35" s="24">
        <v>739780971</v>
      </c>
      <c r="J35" s="24">
        <v>1891767888</v>
      </c>
      <c r="K35" s="24">
        <v>621448977</v>
      </c>
      <c r="L35" s="24">
        <v>837434872</v>
      </c>
      <c r="M35" s="24">
        <v>593218718</v>
      </c>
      <c r="N35" s="24">
        <v>2052102567</v>
      </c>
      <c r="O35" s="24"/>
      <c r="P35" s="24"/>
      <c r="Q35" s="24"/>
      <c r="R35" s="24"/>
      <c r="S35" s="24"/>
      <c r="T35" s="24"/>
      <c r="U35" s="24"/>
      <c r="V35" s="24"/>
      <c r="W35" s="24">
        <v>3943870455</v>
      </c>
      <c r="X35" s="24">
        <v>5483266767</v>
      </c>
      <c r="Y35" s="24">
        <v>-1539396312</v>
      </c>
      <c r="Z35" s="6">
        <v>-28.07</v>
      </c>
      <c r="AA35" s="22">
        <v>8514161167</v>
      </c>
    </row>
    <row r="36" spans="1:27" ht="12.75">
      <c r="A36" s="5" t="s">
        <v>40</v>
      </c>
      <c r="B36" s="3"/>
      <c r="C36" s="22">
        <v>4734832442</v>
      </c>
      <c r="D36" s="22"/>
      <c r="E36" s="23">
        <v>5129331197</v>
      </c>
      <c r="F36" s="24">
        <v>5374153025</v>
      </c>
      <c r="G36" s="24">
        <v>219173564</v>
      </c>
      <c r="H36" s="24">
        <v>292479608</v>
      </c>
      <c r="I36" s="24">
        <v>358724431</v>
      </c>
      <c r="J36" s="24">
        <v>870377603</v>
      </c>
      <c r="K36" s="24">
        <v>364528706</v>
      </c>
      <c r="L36" s="24">
        <v>388345108</v>
      </c>
      <c r="M36" s="24">
        <v>314936085</v>
      </c>
      <c r="N36" s="24">
        <v>1067809899</v>
      </c>
      <c r="O36" s="24"/>
      <c r="P36" s="24"/>
      <c r="Q36" s="24"/>
      <c r="R36" s="24"/>
      <c r="S36" s="24"/>
      <c r="T36" s="24"/>
      <c r="U36" s="24"/>
      <c r="V36" s="24"/>
      <c r="W36" s="24">
        <v>1938187502</v>
      </c>
      <c r="X36" s="24">
        <v>2402641488</v>
      </c>
      <c r="Y36" s="24">
        <v>-464453986</v>
      </c>
      <c r="Z36" s="6">
        <v>-19.33</v>
      </c>
      <c r="AA36" s="22">
        <v>5374153025</v>
      </c>
    </row>
    <row r="37" spans="1:27" ht="12.75">
      <c r="A37" s="5" t="s">
        <v>41</v>
      </c>
      <c r="B37" s="3"/>
      <c r="C37" s="25">
        <v>4546689689</v>
      </c>
      <c r="D37" s="25"/>
      <c r="E37" s="26">
        <v>5064039169</v>
      </c>
      <c r="F37" s="27">
        <v>5071003367</v>
      </c>
      <c r="G37" s="27">
        <v>336728303</v>
      </c>
      <c r="H37" s="27">
        <v>377639838</v>
      </c>
      <c r="I37" s="27">
        <v>444614655</v>
      </c>
      <c r="J37" s="27">
        <v>1158982796</v>
      </c>
      <c r="K37" s="27">
        <v>416482072</v>
      </c>
      <c r="L37" s="27">
        <v>531888797</v>
      </c>
      <c r="M37" s="27">
        <v>405882439</v>
      </c>
      <c r="N37" s="27">
        <v>1354253308</v>
      </c>
      <c r="O37" s="27"/>
      <c r="P37" s="27"/>
      <c r="Q37" s="27"/>
      <c r="R37" s="27"/>
      <c r="S37" s="27"/>
      <c r="T37" s="27"/>
      <c r="U37" s="27"/>
      <c r="V37" s="27"/>
      <c r="W37" s="27">
        <v>2513236104</v>
      </c>
      <c r="X37" s="27">
        <v>2780852261</v>
      </c>
      <c r="Y37" s="27">
        <v>-267616157</v>
      </c>
      <c r="Z37" s="7">
        <v>-9.62</v>
      </c>
      <c r="AA37" s="25">
        <v>5071003367</v>
      </c>
    </row>
    <row r="38" spans="1:27" ht="12.75">
      <c r="A38" s="2" t="s">
        <v>42</v>
      </c>
      <c r="B38" s="8"/>
      <c r="C38" s="19">
        <f aca="true" t="shared" si="7" ref="C38:Y38">SUM(C39:C41)</f>
        <v>23521953275</v>
      </c>
      <c r="D38" s="19">
        <f>SUM(D39:D41)</f>
        <v>0</v>
      </c>
      <c r="E38" s="20">
        <f t="shared" si="7"/>
        <v>28255252364</v>
      </c>
      <c r="F38" s="21">
        <f t="shared" si="7"/>
        <v>28270703507</v>
      </c>
      <c r="G38" s="21">
        <f t="shared" si="7"/>
        <v>1504409128</v>
      </c>
      <c r="H38" s="21">
        <f t="shared" si="7"/>
        <v>2096522847</v>
      </c>
      <c r="I38" s="21">
        <f t="shared" si="7"/>
        <v>2014396054</v>
      </c>
      <c r="J38" s="21">
        <f t="shared" si="7"/>
        <v>5615328029</v>
      </c>
      <c r="K38" s="21">
        <f t="shared" si="7"/>
        <v>1927544018</v>
      </c>
      <c r="L38" s="21">
        <f t="shared" si="7"/>
        <v>2790101004</v>
      </c>
      <c r="M38" s="21">
        <f t="shared" si="7"/>
        <v>2314370190</v>
      </c>
      <c r="N38" s="21">
        <f t="shared" si="7"/>
        <v>7032015212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12647343241</v>
      </c>
      <c r="X38" s="21">
        <f t="shared" si="7"/>
        <v>15622196066</v>
      </c>
      <c r="Y38" s="21">
        <f t="shared" si="7"/>
        <v>-2974852825</v>
      </c>
      <c r="Z38" s="4">
        <f>+IF(X38&lt;&gt;0,+(Y38/X38)*100,0)</f>
        <v>-19.042475286009513</v>
      </c>
      <c r="AA38" s="19">
        <f>SUM(AA39:AA41)</f>
        <v>28270703507</v>
      </c>
    </row>
    <row r="39" spans="1:27" ht="12.75">
      <c r="A39" s="5" t="s">
        <v>43</v>
      </c>
      <c r="B39" s="3"/>
      <c r="C39" s="22">
        <v>4849925885</v>
      </c>
      <c r="D39" s="22"/>
      <c r="E39" s="23">
        <v>5697037838</v>
      </c>
      <c r="F39" s="24">
        <v>5700382189</v>
      </c>
      <c r="G39" s="24">
        <v>316300188</v>
      </c>
      <c r="H39" s="24">
        <v>649337709</v>
      </c>
      <c r="I39" s="24">
        <v>445235719</v>
      </c>
      <c r="J39" s="24">
        <v>1410873616</v>
      </c>
      <c r="K39" s="24">
        <v>185915605</v>
      </c>
      <c r="L39" s="24">
        <v>458171868</v>
      </c>
      <c r="M39" s="24">
        <v>469875277</v>
      </c>
      <c r="N39" s="24">
        <v>1113962750</v>
      </c>
      <c r="O39" s="24"/>
      <c r="P39" s="24"/>
      <c r="Q39" s="24"/>
      <c r="R39" s="24"/>
      <c r="S39" s="24"/>
      <c r="T39" s="24"/>
      <c r="U39" s="24"/>
      <c r="V39" s="24"/>
      <c r="W39" s="24">
        <v>2524836366</v>
      </c>
      <c r="X39" s="24">
        <v>3830072824</v>
      </c>
      <c r="Y39" s="24">
        <v>-1305236458</v>
      </c>
      <c r="Z39" s="6">
        <v>-34.08</v>
      </c>
      <c r="AA39" s="22">
        <v>5700382189</v>
      </c>
    </row>
    <row r="40" spans="1:27" ht="12.75">
      <c r="A40" s="5" t="s">
        <v>44</v>
      </c>
      <c r="B40" s="3"/>
      <c r="C40" s="22">
        <v>17882100560</v>
      </c>
      <c r="D40" s="22"/>
      <c r="E40" s="23">
        <v>21623269560</v>
      </c>
      <c r="F40" s="24">
        <v>21635376351</v>
      </c>
      <c r="G40" s="24">
        <v>1147887835</v>
      </c>
      <c r="H40" s="24">
        <v>1399107708</v>
      </c>
      <c r="I40" s="24">
        <v>1513631179</v>
      </c>
      <c r="J40" s="24">
        <v>4060626722</v>
      </c>
      <c r="K40" s="24">
        <v>1682895295</v>
      </c>
      <c r="L40" s="24">
        <v>2261223113</v>
      </c>
      <c r="M40" s="24">
        <v>1791593925</v>
      </c>
      <c r="N40" s="24">
        <v>5735712333</v>
      </c>
      <c r="O40" s="24"/>
      <c r="P40" s="24"/>
      <c r="Q40" s="24"/>
      <c r="R40" s="24"/>
      <c r="S40" s="24"/>
      <c r="T40" s="24"/>
      <c r="U40" s="24"/>
      <c r="V40" s="24"/>
      <c r="W40" s="24">
        <v>9796339055</v>
      </c>
      <c r="X40" s="24">
        <v>11331435578</v>
      </c>
      <c r="Y40" s="24">
        <v>-1535096523</v>
      </c>
      <c r="Z40" s="6">
        <v>-13.55</v>
      </c>
      <c r="AA40" s="22">
        <v>21635376351</v>
      </c>
    </row>
    <row r="41" spans="1:27" ht="12.75">
      <c r="A41" s="5" t="s">
        <v>45</v>
      </c>
      <c r="B41" s="3"/>
      <c r="C41" s="22">
        <v>789926830</v>
      </c>
      <c r="D41" s="22"/>
      <c r="E41" s="23">
        <v>934944966</v>
      </c>
      <c r="F41" s="24">
        <v>934944967</v>
      </c>
      <c r="G41" s="24">
        <v>40221105</v>
      </c>
      <c r="H41" s="24">
        <v>48077430</v>
      </c>
      <c r="I41" s="24">
        <v>55529156</v>
      </c>
      <c r="J41" s="24">
        <v>143827691</v>
      </c>
      <c r="K41" s="24">
        <v>58733118</v>
      </c>
      <c r="L41" s="24">
        <v>70706023</v>
      </c>
      <c r="M41" s="24">
        <v>52900988</v>
      </c>
      <c r="N41" s="24">
        <v>182340129</v>
      </c>
      <c r="O41" s="24"/>
      <c r="P41" s="24"/>
      <c r="Q41" s="24"/>
      <c r="R41" s="24"/>
      <c r="S41" s="24"/>
      <c r="T41" s="24"/>
      <c r="U41" s="24"/>
      <c r="V41" s="24"/>
      <c r="W41" s="24">
        <v>326167820</v>
      </c>
      <c r="X41" s="24">
        <v>460687664</v>
      </c>
      <c r="Y41" s="24">
        <v>-134519844</v>
      </c>
      <c r="Z41" s="6">
        <v>-29.2</v>
      </c>
      <c r="AA41" s="22">
        <v>934944967</v>
      </c>
    </row>
    <row r="42" spans="1:27" ht="12.75">
      <c r="A42" s="2" t="s">
        <v>46</v>
      </c>
      <c r="B42" s="8"/>
      <c r="C42" s="19">
        <f aca="true" t="shared" si="8" ref="C42:Y42">SUM(C43:C46)</f>
        <v>106295420876</v>
      </c>
      <c r="D42" s="19">
        <f>SUM(D43:D46)</f>
        <v>0</v>
      </c>
      <c r="E42" s="20">
        <f t="shared" si="8"/>
        <v>117398195503</v>
      </c>
      <c r="F42" s="21">
        <f t="shared" si="8"/>
        <v>117399651315</v>
      </c>
      <c r="G42" s="21">
        <f t="shared" si="8"/>
        <v>8528961519</v>
      </c>
      <c r="H42" s="21">
        <f t="shared" si="8"/>
        <v>12716318885</v>
      </c>
      <c r="I42" s="21">
        <f t="shared" si="8"/>
        <v>8664158950</v>
      </c>
      <c r="J42" s="21">
        <f t="shared" si="8"/>
        <v>29909439354</v>
      </c>
      <c r="K42" s="21">
        <f t="shared" si="8"/>
        <v>9834526718</v>
      </c>
      <c r="L42" s="21">
        <f t="shared" si="8"/>
        <v>9393087439</v>
      </c>
      <c r="M42" s="21">
        <f t="shared" si="8"/>
        <v>8737377466</v>
      </c>
      <c r="N42" s="21">
        <f t="shared" si="8"/>
        <v>27964991623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57874430977</v>
      </c>
      <c r="X42" s="21">
        <f t="shared" si="8"/>
        <v>66190980838</v>
      </c>
      <c r="Y42" s="21">
        <f t="shared" si="8"/>
        <v>-8316549861</v>
      </c>
      <c r="Z42" s="4">
        <f>+IF(X42&lt;&gt;0,+(Y42/X42)*100,0)</f>
        <v>-12.564475938730158</v>
      </c>
      <c r="AA42" s="19">
        <f>SUM(AA43:AA46)</f>
        <v>117399651315</v>
      </c>
    </row>
    <row r="43" spans="1:27" ht="12.75">
      <c r="A43" s="5" t="s">
        <v>47</v>
      </c>
      <c r="B43" s="3"/>
      <c r="C43" s="22">
        <v>63749862762</v>
      </c>
      <c r="D43" s="22"/>
      <c r="E43" s="23">
        <v>70322359503</v>
      </c>
      <c r="F43" s="24">
        <v>70323815314</v>
      </c>
      <c r="G43" s="24">
        <v>5408649303</v>
      </c>
      <c r="H43" s="24">
        <v>9244146198</v>
      </c>
      <c r="I43" s="24">
        <v>5453872439</v>
      </c>
      <c r="J43" s="24">
        <v>20106667940</v>
      </c>
      <c r="K43" s="24">
        <v>6021617041</v>
      </c>
      <c r="L43" s="24">
        <v>5358797021</v>
      </c>
      <c r="M43" s="24">
        <v>4818786331</v>
      </c>
      <c r="N43" s="24">
        <v>16199200393</v>
      </c>
      <c r="O43" s="24"/>
      <c r="P43" s="24"/>
      <c r="Q43" s="24"/>
      <c r="R43" s="24"/>
      <c r="S43" s="24"/>
      <c r="T43" s="24"/>
      <c r="U43" s="24"/>
      <c r="V43" s="24"/>
      <c r="W43" s="24">
        <v>36305868333</v>
      </c>
      <c r="X43" s="24">
        <v>40597602047</v>
      </c>
      <c r="Y43" s="24">
        <v>-4291733714</v>
      </c>
      <c r="Z43" s="6">
        <v>-10.57</v>
      </c>
      <c r="AA43" s="22">
        <v>70323815314</v>
      </c>
    </row>
    <row r="44" spans="1:27" ht="12.75">
      <c r="A44" s="5" t="s">
        <v>48</v>
      </c>
      <c r="B44" s="3"/>
      <c r="C44" s="22">
        <v>24640108371</v>
      </c>
      <c r="D44" s="22"/>
      <c r="E44" s="23">
        <v>28729343610</v>
      </c>
      <c r="F44" s="24">
        <v>28729518571</v>
      </c>
      <c r="G44" s="24">
        <v>2108994001</v>
      </c>
      <c r="H44" s="24">
        <v>2273149286</v>
      </c>
      <c r="I44" s="24">
        <v>2100370465</v>
      </c>
      <c r="J44" s="24">
        <v>6482513752</v>
      </c>
      <c r="K44" s="24">
        <v>2431612831</v>
      </c>
      <c r="L44" s="24">
        <v>2555964915</v>
      </c>
      <c r="M44" s="24">
        <v>2477095781</v>
      </c>
      <c r="N44" s="24">
        <v>7464673527</v>
      </c>
      <c r="O44" s="24"/>
      <c r="P44" s="24"/>
      <c r="Q44" s="24"/>
      <c r="R44" s="24"/>
      <c r="S44" s="24"/>
      <c r="T44" s="24"/>
      <c r="U44" s="24"/>
      <c r="V44" s="24"/>
      <c r="W44" s="24">
        <v>13947187279</v>
      </c>
      <c r="X44" s="24">
        <v>14694943991</v>
      </c>
      <c r="Y44" s="24">
        <v>-747756712</v>
      </c>
      <c r="Z44" s="6">
        <v>-5.09</v>
      </c>
      <c r="AA44" s="22">
        <v>28729518571</v>
      </c>
    </row>
    <row r="45" spans="1:27" ht="12.75">
      <c r="A45" s="5" t="s">
        <v>49</v>
      </c>
      <c r="B45" s="3"/>
      <c r="C45" s="25">
        <v>9140774933</v>
      </c>
      <c r="D45" s="25"/>
      <c r="E45" s="26">
        <v>9713265086</v>
      </c>
      <c r="F45" s="27">
        <v>9713090126</v>
      </c>
      <c r="G45" s="27">
        <v>548902645</v>
      </c>
      <c r="H45" s="27">
        <v>588467615</v>
      </c>
      <c r="I45" s="27">
        <v>507306948</v>
      </c>
      <c r="J45" s="27">
        <v>1644677208</v>
      </c>
      <c r="K45" s="27">
        <v>654760873</v>
      </c>
      <c r="L45" s="27">
        <v>697968683</v>
      </c>
      <c r="M45" s="27">
        <v>748539505</v>
      </c>
      <c r="N45" s="27">
        <v>2101269061</v>
      </c>
      <c r="O45" s="27"/>
      <c r="P45" s="27"/>
      <c r="Q45" s="27"/>
      <c r="R45" s="27"/>
      <c r="S45" s="27"/>
      <c r="T45" s="27"/>
      <c r="U45" s="27"/>
      <c r="V45" s="27"/>
      <c r="W45" s="27">
        <v>3745946269</v>
      </c>
      <c r="X45" s="27">
        <v>5860089545</v>
      </c>
      <c r="Y45" s="27">
        <v>-2114143276</v>
      </c>
      <c r="Z45" s="7">
        <v>-36.08</v>
      </c>
      <c r="AA45" s="25">
        <v>9713090126</v>
      </c>
    </row>
    <row r="46" spans="1:27" ht="12.75">
      <c r="A46" s="5" t="s">
        <v>50</v>
      </c>
      <c r="B46" s="3"/>
      <c r="C46" s="22">
        <v>8764674810</v>
      </c>
      <c r="D46" s="22"/>
      <c r="E46" s="23">
        <v>8633227304</v>
      </c>
      <c r="F46" s="24">
        <v>8633227304</v>
      </c>
      <c r="G46" s="24">
        <v>462415570</v>
      </c>
      <c r="H46" s="24">
        <v>610555786</v>
      </c>
      <c r="I46" s="24">
        <v>602609098</v>
      </c>
      <c r="J46" s="24">
        <v>1675580454</v>
      </c>
      <c r="K46" s="24">
        <v>726535973</v>
      </c>
      <c r="L46" s="24">
        <v>780356820</v>
      </c>
      <c r="M46" s="24">
        <v>692955849</v>
      </c>
      <c r="N46" s="24">
        <v>2199848642</v>
      </c>
      <c r="O46" s="24"/>
      <c r="P46" s="24"/>
      <c r="Q46" s="24"/>
      <c r="R46" s="24"/>
      <c r="S46" s="24"/>
      <c r="T46" s="24"/>
      <c r="U46" s="24"/>
      <c r="V46" s="24"/>
      <c r="W46" s="24">
        <v>3875429096</v>
      </c>
      <c r="X46" s="24">
        <v>5038345255</v>
      </c>
      <c r="Y46" s="24">
        <v>-1162916159</v>
      </c>
      <c r="Z46" s="6">
        <v>-23.08</v>
      </c>
      <c r="AA46" s="22">
        <v>8633227304</v>
      </c>
    </row>
    <row r="47" spans="1:27" ht="12.75">
      <c r="A47" s="2" t="s">
        <v>51</v>
      </c>
      <c r="B47" s="8" t="s">
        <v>52</v>
      </c>
      <c r="C47" s="19">
        <v>1349236236</v>
      </c>
      <c r="D47" s="19"/>
      <c r="E47" s="20">
        <v>1273998059</v>
      </c>
      <c r="F47" s="21">
        <v>1275643040</v>
      </c>
      <c r="G47" s="21">
        <v>70122457</v>
      </c>
      <c r="H47" s="21">
        <v>81355550</v>
      </c>
      <c r="I47" s="21">
        <v>66892847</v>
      </c>
      <c r="J47" s="21">
        <v>218370854</v>
      </c>
      <c r="K47" s="21">
        <v>97440466</v>
      </c>
      <c r="L47" s="21">
        <v>98692617</v>
      </c>
      <c r="M47" s="21">
        <v>97038430</v>
      </c>
      <c r="N47" s="21">
        <v>293171513</v>
      </c>
      <c r="O47" s="21"/>
      <c r="P47" s="21"/>
      <c r="Q47" s="21"/>
      <c r="R47" s="21"/>
      <c r="S47" s="21"/>
      <c r="T47" s="21"/>
      <c r="U47" s="21"/>
      <c r="V47" s="21"/>
      <c r="W47" s="21">
        <v>511542367</v>
      </c>
      <c r="X47" s="21">
        <v>725789551</v>
      </c>
      <c r="Y47" s="21">
        <v>-214247184</v>
      </c>
      <c r="Z47" s="4">
        <v>-29.52</v>
      </c>
      <c r="AA47" s="19">
        <v>1275643040</v>
      </c>
    </row>
    <row r="48" spans="1:27" ht="12.75">
      <c r="A48" s="9" t="s">
        <v>56</v>
      </c>
      <c r="B48" s="10" t="s">
        <v>57</v>
      </c>
      <c r="C48" s="44">
        <f aca="true" t="shared" si="9" ref="C48:Y48">+C28+C32+C38+C42+C47</f>
        <v>196779246696</v>
      </c>
      <c r="D48" s="44">
        <f>+D28+D32+D38+D42+D47</f>
        <v>0</v>
      </c>
      <c r="E48" s="45">
        <f t="shared" si="9"/>
        <v>217102808177</v>
      </c>
      <c r="F48" s="46">
        <f t="shared" si="9"/>
        <v>217356230310</v>
      </c>
      <c r="G48" s="46">
        <f t="shared" si="9"/>
        <v>14086473357</v>
      </c>
      <c r="H48" s="46">
        <f t="shared" si="9"/>
        <v>19383036694</v>
      </c>
      <c r="I48" s="46">
        <f t="shared" si="9"/>
        <v>15918847822</v>
      </c>
      <c r="J48" s="46">
        <f t="shared" si="9"/>
        <v>49388357873</v>
      </c>
      <c r="K48" s="46">
        <f t="shared" si="9"/>
        <v>17714590576</v>
      </c>
      <c r="L48" s="46">
        <f t="shared" si="9"/>
        <v>18064884839</v>
      </c>
      <c r="M48" s="46">
        <f t="shared" si="9"/>
        <v>16290864983</v>
      </c>
      <c r="N48" s="46">
        <f t="shared" si="9"/>
        <v>52070340398</v>
      </c>
      <c r="O48" s="46">
        <f t="shared" si="9"/>
        <v>0</v>
      </c>
      <c r="P48" s="46">
        <f t="shared" si="9"/>
        <v>0</v>
      </c>
      <c r="Q48" s="46">
        <f t="shared" si="9"/>
        <v>0</v>
      </c>
      <c r="R48" s="46">
        <f t="shared" si="9"/>
        <v>0</v>
      </c>
      <c r="S48" s="46">
        <f t="shared" si="9"/>
        <v>0</v>
      </c>
      <c r="T48" s="46">
        <f t="shared" si="9"/>
        <v>0</v>
      </c>
      <c r="U48" s="46">
        <f t="shared" si="9"/>
        <v>0</v>
      </c>
      <c r="V48" s="46">
        <f t="shared" si="9"/>
        <v>0</v>
      </c>
      <c r="W48" s="46">
        <f t="shared" si="9"/>
        <v>101458698271</v>
      </c>
      <c r="X48" s="46">
        <f t="shared" si="9"/>
        <v>118148710330</v>
      </c>
      <c r="Y48" s="46">
        <f t="shared" si="9"/>
        <v>-16690012059</v>
      </c>
      <c r="Z48" s="47">
        <f>+IF(X48&lt;&gt;0,+(Y48/X48)*100,0)</f>
        <v>-14.126275278319408</v>
      </c>
      <c r="AA48" s="44">
        <f>+AA28+AA32+AA38+AA42+AA47</f>
        <v>217356230310</v>
      </c>
    </row>
    <row r="49" spans="1:27" ht="12.75">
      <c r="A49" s="14" t="s">
        <v>58</v>
      </c>
      <c r="B49" s="15"/>
      <c r="C49" s="48">
        <f aca="true" t="shared" si="10" ref="C49:Y49">+C25-C48</f>
        <v>16884373650</v>
      </c>
      <c r="D49" s="48">
        <f>+D25-D48</f>
        <v>0</v>
      </c>
      <c r="E49" s="49">
        <f t="shared" si="10"/>
        <v>17504056288</v>
      </c>
      <c r="F49" s="50">
        <f t="shared" si="10"/>
        <v>18187630090</v>
      </c>
      <c r="G49" s="50">
        <f t="shared" si="10"/>
        <v>10145171346</v>
      </c>
      <c r="H49" s="50">
        <f t="shared" si="10"/>
        <v>1354594849</v>
      </c>
      <c r="I49" s="50">
        <f t="shared" si="10"/>
        <v>-1496508307</v>
      </c>
      <c r="J49" s="50">
        <f t="shared" si="10"/>
        <v>10003257888</v>
      </c>
      <c r="K49" s="50">
        <f t="shared" si="10"/>
        <v>-645552295</v>
      </c>
      <c r="L49" s="50">
        <f t="shared" si="10"/>
        <v>-968191037</v>
      </c>
      <c r="M49" s="50">
        <f t="shared" si="10"/>
        <v>8707999713</v>
      </c>
      <c r="N49" s="50">
        <f t="shared" si="10"/>
        <v>7094256381</v>
      </c>
      <c r="O49" s="50">
        <f t="shared" si="10"/>
        <v>0</v>
      </c>
      <c r="P49" s="50">
        <f t="shared" si="10"/>
        <v>0</v>
      </c>
      <c r="Q49" s="50">
        <f t="shared" si="10"/>
        <v>0</v>
      </c>
      <c r="R49" s="50">
        <f t="shared" si="10"/>
        <v>0</v>
      </c>
      <c r="S49" s="50">
        <f t="shared" si="10"/>
        <v>0</v>
      </c>
      <c r="T49" s="50">
        <f t="shared" si="10"/>
        <v>0</v>
      </c>
      <c r="U49" s="50">
        <f t="shared" si="10"/>
        <v>0</v>
      </c>
      <c r="V49" s="50">
        <f t="shared" si="10"/>
        <v>0</v>
      </c>
      <c r="W49" s="50">
        <f t="shared" si="10"/>
        <v>17097514269</v>
      </c>
      <c r="X49" s="50">
        <f>IF(F25=F48,0,X25-X48)</f>
        <v>-1801080683</v>
      </c>
      <c r="Y49" s="50">
        <f t="shared" si="10"/>
        <v>18898594952</v>
      </c>
      <c r="Z49" s="51">
        <f>+IF(X49&lt;&gt;0,+(Y49/X49)*100,0)</f>
        <v>-1049.2919684487003</v>
      </c>
      <c r="AA49" s="48">
        <f>+AA25-AA48</f>
        <v>18187630090</v>
      </c>
    </row>
    <row r="50" spans="1:27" ht="12.75">
      <c r="A50" s="16" t="s">
        <v>67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1:27" ht="12.75">
      <c r="A51" s="17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18" t="s">
        <v>69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17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24.75" customHeight="1">
      <c r="A54" s="54" t="s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2019-01-31T14:07:46Z</dcterms:created>
  <dcterms:modified xsi:type="dcterms:W3CDTF">2019-01-31T14:07:46Z</dcterms:modified>
  <cp:category/>
  <cp:version/>
  <cp:contentType/>
  <cp:contentStatus/>
</cp:coreProperties>
</file>